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F176AA9-CA34-42FD-99B1-5F3FDD24979F}" xr6:coauthVersionLast="47" xr6:coauthVersionMax="47" xr10:uidLastSave="{00000000-0000-0000-0000-000000000000}"/>
  <bookViews>
    <workbookView xWindow="28680" yWindow="-120" windowWidth="29040" windowHeight="15720" activeTab="1" xr2:uid="{008E4223-748E-4AAF-8E11-C31000162709}"/>
  </bookViews>
  <sheets>
    <sheet name="SubSector Analysis" sheetId="3" r:id="rId1"/>
    <sheet name="Nifty 750 Analysis" sheetId="2" r:id="rId2"/>
    <sheet name="Price_Filter_26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18" i="3"/>
  <c r="I22" i="3"/>
  <c r="I24" i="3"/>
  <c r="I29" i="3"/>
  <c r="I8" i="3"/>
  <c r="I31" i="3"/>
  <c r="I28" i="3"/>
  <c r="I36" i="3"/>
  <c r="I30" i="3"/>
  <c r="I46" i="3"/>
  <c r="I23" i="3"/>
  <c r="I56" i="3"/>
  <c r="I13" i="3"/>
  <c r="I68" i="3"/>
  <c r="I69" i="3"/>
  <c r="I32" i="3"/>
  <c r="I41" i="3"/>
  <c r="I71" i="3"/>
  <c r="I57" i="3"/>
  <c r="I59" i="3"/>
  <c r="I49" i="3"/>
  <c r="I92" i="3"/>
  <c r="I104" i="3"/>
  <c r="I84" i="3"/>
  <c r="I53" i="3"/>
  <c r="I96" i="3"/>
  <c r="I89" i="3"/>
  <c r="I62" i="3"/>
  <c r="I75" i="3"/>
  <c r="I107" i="3"/>
  <c r="I64" i="3"/>
  <c r="I65" i="3"/>
  <c r="I113" i="3"/>
  <c r="I70" i="3"/>
  <c r="I101" i="3"/>
  <c r="I98" i="3"/>
  <c r="I106" i="3"/>
  <c r="I116" i="3"/>
  <c r="I119" i="3"/>
  <c r="I122" i="3"/>
  <c r="I109" i="3"/>
  <c r="B69" i="3"/>
  <c r="B84" i="3"/>
  <c r="B43" i="3"/>
  <c r="D43" i="3" s="1"/>
  <c r="B26" i="3"/>
  <c r="I26" i="3" s="1"/>
  <c r="B94" i="3"/>
  <c r="I94" i="3" s="1"/>
  <c r="B48" i="3"/>
  <c r="G48" i="3" s="1"/>
  <c r="B29" i="3"/>
  <c r="B21" i="3"/>
  <c r="D21" i="3" s="1"/>
  <c r="B81" i="3"/>
  <c r="G81" i="3" s="1"/>
  <c r="B32" i="3"/>
  <c r="H32" i="3" s="1"/>
  <c r="B3" i="3"/>
  <c r="H3" i="3" s="1"/>
  <c r="B41" i="3"/>
  <c r="B6" i="3"/>
  <c r="I6" i="3" s="1"/>
  <c r="B67" i="3"/>
  <c r="D67" i="3" s="1"/>
  <c r="B50" i="3"/>
  <c r="D50" i="3" s="1"/>
  <c r="B24" i="3"/>
  <c r="F24" i="3" s="1"/>
  <c r="B23" i="3"/>
  <c r="F23" i="3" s="1"/>
  <c r="B91" i="3"/>
  <c r="D91" i="3" s="1"/>
  <c r="B15" i="3"/>
  <c r="E15" i="3" s="1"/>
  <c r="B53" i="3"/>
  <c r="F53" i="3" s="1"/>
  <c r="B93" i="3"/>
  <c r="F93" i="3" s="1"/>
  <c r="B10" i="3"/>
  <c r="F10" i="3" s="1"/>
  <c r="B44" i="3"/>
  <c r="F44" i="3" s="1"/>
  <c r="B8" i="3"/>
  <c r="B80" i="3"/>
  <c r="I80" i="3" s="1"/>
  <c r="B49" i="3"/>
  <c r="B104" i="3"/>
  <c r="D104" i="3" s="1"/>
  <c r="B35" i="3"/>
  <c r="I35" i="3" s="1"/>
  <c r="B14" i="3"/>
  <c r="G14" i="3" s="1"/>
  <c r="B33" i="3"/>
  <c r="H33" i="3" s="1"/>
  <c r="B22" i="3"/>
  <c r="B30" i="3"/>
  <c r="B97" i="3"/>
  <c r="I97" i="3" s="1"/>
  <c r="B77" i="3"/>
  <c r="I77" i="3" s="1"/>
  <c r="B83" i="3"/>
  <c r="I83" i="3" s="1"/>
  <c r="B31" i="3"/>
  <c r="B73" i="3"/>
  <c r="I73" i="3" s="1"/>
  <c r="B5" i="3"/>
  <c r="I5" i="3" s="1"/>
  <c r="B57" i="3"/>
  <c r="D57" i="3" s="1"/>
  <c r="B103" i="3"/>
  <c r="F103" i="3" s="1"/>
  <c r="B17" i="3"/>
  <c r="F17" i="3" s="1"/>
  <c r="B82" i="3"/>
  <c r="I82" i="3" s="1"/>
  <c r="B36" i="3"/>
  <c r="E36" i="3" s="1"/>
  <c r="B52" i="3"/>
  <c r="F52" i="3" s="1"/>
  <c r="B87" i="3"/>
  <c r="F87" i="3" s="1"/>
  <c r="B42" i="3"/>
  <c r="H42" i="3" s="1"/>
  <c r="B72" i="3"/>
  <c r="H72" i="3" s="1"/>
  <c r="B79" i="3"/>
  <c r="H79" i="3" s="1"/>
  <c r="B16" i="3"/>
  <c r="I16" i="3" s="1"/>
  <c r="B95" i="3"/>
  <c r="I95" i="3" s="1"/>
  <c r="B96" i="3"/>
  <c r="D96" i="3" s="1"/>
  <c r="B25" i="3"/>
  <c r="I25" i="3" s="1"/>
  <c r="B51" i="3"/>
  <c r="I51" i="3" s="1"/>
  <c r="B85" i="3"/>
  <c r="I85" i="3" s="1"/>
  <c r="B63" i="3"/>
  <c r="I63" i="3" s="1"/>
  <c r="B47" i="3"/>
  <c r="D47" i="3" s="1"/>
  <c r="B28" i="3"/>
  <c r="B34" i="3"/>
  <c r="I34" i="3" s="1"/>
  <c r="B76" i="3"/>
  <c r="I76" i="3" s="1"/>
  <c r="B40" i="3"/>
  <c r="I40" i="3" s="1"/>
  <c r="B55" i="3"/>
  <c r="I55" i="3" s="1"/>
  <c r="B60" i="3"/>
  <c r="I60" i="3" s="1"/>
  <c r="B18" i="3"/>
  <c r="D18" i="3" s="1"/>
  <c r="B90" i="3"/>
  <c r="F90" i="3" s="1"/>
  <c r="B68" i="3"/>
  <c r="G68" i="3" s="1"/>
  <c r="B58" i="3"/>
  <c r="H58" i="3" s="1"/>
  <c r="B74" i="3"/>
  <c r="H74" i="3" s="1"/>
  <c r="B71" i="3"/>
  <c r="F71" i="3" s="1"/>
  <c r="B9" i="3"/>
  <c r="G9" i="3" s="1"/>
  <c r="B12" i="3"/>
  <c r="G12" i="3" s="1"/>
  <c r="B27" i="3"/>
  <c r="F27" i="3" s="1"/>
  <c r="B45" i="3"/>
  <c r="I45" i="3" s="1"/>
  <c r="B105" i="3"/>
  <c r="I105" i="3" s="1"/>
  <c r="B56" i="3"/>
  <c r="B46" i="3"/>
  <c r="B61" i="3"/>
  <c r="I61" i="3" s="1"/>
  <c r="B92" i="3"/>
  <c r="B2" i="3"/>
  <c r="H2" i="3" s="1"/>
  <c r="B101" i="3"/>
  <c r="B86" i="3"/>
  <c r="I86" i="3" s="1"/>
  <c r="B98" i="3"/>
  <c r="B114" i="3"/>
  <c r="I114" i="3" s="1"/>
  <c r="B78" i="3"/>
  <c r="I78" i="3" s="1"/>
  <c r="B54" i="3"/>
  <c r="I54" i="3" s="1"/>
  <c r="B20" i="3"/>
  <c r="I20" i="3" s="1"/>
  <c r="B117" i="3"/>
  <c r="I117" i="3" s="1"/>
  <c r="B13" i="3"/>
  <c r="D13" i="3" s="1"/>
  <c r="B38" i="3"/>
  <c r="I38" i="3" s="1"/>
  <c r="B112" i="3"/>
  <c r="G112" i="3" s="1"/>
  <c r="B37" i="3"/>
  <c r="G37" i="3" s="1"/>
  <c r="B106" i="3"/>
  <c r="E106" i="3" s="1"/>
  <c r="B75" i="3"/>
  <c r="F75" i="3" s="1"/>
  <c r="B115" i="3"/>
  <c r="G115" i="3" s="1"/>
  <c r="B11" i="3"/>
  <c r="G11" i="3" s="1"/>
  <c r="B39" i="3"/>
  <c r="G39" i="3" s="1"/>
  <c r="B111" i="3"/>
  <c r="I111" i="3" s="1"/>
  <c r="B113" i="3"/>
  <c r="B59" i="3"/>
  <c r="B89" i="3"/>
  <c r="B7" i="3"/>
  <c r="I7" i="3" s="1"/>
  <c r="B4" i="3"/>
  <c r="I4" i="3" s="1"/>
  <c r="B108" i="3"/>
  <c r="I108" i="3" s="1"/>
  <c r="B99" i="3"/>
  <c r="H99" i="3" s="1"/>
  <c r="B107" i="3"/>
  <c r="D107" i="3" s="1"/>
  <c r="B121" i="3"/>
  <c r="I121" i="3" s="1"/>
  <c r="B19" i="3"/>
  <c r="H19" i="3" s="1"/>
  <c r="B100" i="3"/>
  <c r="H100" i="3" s="1"/>
  <c r="B119" i="3"/>
  <c r="B122" i="3"/>
  <c r="B70" i="3"/>
  <c r="D70" i="3" s="1"/>
  <c r="B120" i="3"/>
  <c r="D120" i="3" s="1"/>
  <c r="B64" i="3"/>
  <c r="F64" i="3" s="1"/>
  <c r="B116" i="3"/>
  <c r="G116" i="3" s="1"/>
  <c r="B62" i="3"/>
  <c r="G62" i="3" s="1"/>
  <c r="B102" i="3"/>
  <c r="E102" i="3" s="1"/>
  <c r="B65" i="3"/>
  <c r="F65" i="3" s="1"/>
  <c r="B118" i="3"/>
  <c r="G118" i="3" s="1"/>
  <c r="B66" i="3"/>
  <c r="G66" i="3" s="1"/>
  <c r="B88" i="3"/>
  <c r="F88" i="3" s="1"/>
  <c r="B109" i="3"/>
  <c r="G109" i="3" s="1"/>
  <c r="B110" i="3"/>
  <c r="I110" i="3" s="1"/>
  <c r="AQ533" i="2"/>
  <c r="AQ508" i="2"/>
  <c r="AQ648" i="2"/>
  <c r="AQ167" i="2"/>
  <c r="AQ406" i="2"/>
  <c r="AQ249" i="2"/>
  <c r="AQ540" i="2"/>
  <c r="AQ283" i="2"/>
  <c r="AQ615" i="2"/>
  <c r="AQ423" i="2"/>
  <c r="AQ396" i="2"/>
  <c r="AQ477" i="2"/>
  <c r="AQ134" i="2"/>
  <c r="AQ697" i="2"/>
  <c r="AQ144" i="2"/>
  <c r="AQ268" i="2"/>
  <c r="AQ357" i="2"/>
  <c r="AQ137" i="2"/>
  <c r="AQ483" i="2"/>
  <c r="AQ691" i="2"/>
  <c r="AQ482" i="2"/>
  <c r="AQ52" i="2"/>
  <c r="AQ341" i="2"/>
  <c r="AQ456" i="2"/>
  <c r="AQ19" i="2"/>
  <c r="AQ176" i="2"/>
  <c r="AQ155" i="2"/>
  <c r="AQ132" i="2"/>
  <c r="AQ532" i="2"/>
  <c r="AQ364" i="2"/>
  <c r="AQ703" i="2"/>
  <c r="AQ86" i="2"/>
  <c r="AQ601" i="2"/>
  <c r="AQ169" i="2"/>
  <c r="AQ138" i="2"/>
  <c r="AQ682" i="2"/>
  <c r="AQ212" i="2"/>
  <c r="AQ76" i="2"/>
  <c r="AQ146" i="2"/>
  <c r="AQ628" i="2"/>
  <c r="AQ29" i="2"/>
  <c r="AQ77" i="2"/>
  <c r="AQ602" i="2"/>
  <c r="AQ400" i="2"/>
  <c r="AQ310" i="2"/>
  <c r="AQ499" i="2"/>
  <c r="AQ115" i="2"/>
  <c r="AQ11" i="2"/>
  <c r="AQ254" i="2"/>
  <c r="AQ93" i="2"/>
  <c r="AQ129" i="2"/>
  <c r="AQ407" i="2"/>
  <c r="AQ245" i="2"/>
  <c r="AQ350" i="2"/>
  <c r="AQ595" i="2"/>
  <c r="AQ80" i="2"/>
  <c r="AQ61" i="2"/>
  <c r="AQ506" i="2"/>
  <c r="AQ162" i="2"/>
  <c r="AQ370" i="2"/>
  <c r="AQ148" i="2"/>
  <c r="AQ486" i="2"/>
  <c r="AQ576" i="2"/>
  <c r="AQ412" i="2"/>
  <c r="AQ278" i="2"/>
  <c r="AQ476" i="2"/>
  <c r="AQ143" i="2"/>
  <c r="AQ185" i="2"/>
  <c r="AQ255" i="2"/>
  <c r="AQ175" i="2"/>
  <c r="AQ239" i="2"/>
  <c r="AQ382" i="2"/>
  <c r="AQ108" i="2"/>
  <c r="AQ130" i="2"/>
  <c r="AQ404" i="2"/>
  <c r="AQ484" i="2"/>
  <c r="AQ5" i="2"/>
  <c r="AQ544" i="2"/>
  <c r="AQ455" i="2"/>
  <c r="AQ110" i="2"/>
  <c r="AQ128" i="2"/>
  <c r="AQ360" i="2"/>
  <c r="AQ319" i="2"/>
  <c r="AQ101" i="2"/>
  <c r="AQ501" i="2"/>
  <c r="AQ598" i="2"/>
  <c r="AQ57" i="2"/>
  <c r="AQ225" i="2"/>
  <c r="AQ37" i="2"/>
  <c r="AQ276" i="2"/>
  <c r="AQ638" i="2"/>
  <c r="AQ347" i="2"/>
  <c r="AQ363" i="2"/>
  <c r="AQ247" i="2"/>
  <c r="AQ121" i="2"/>
  <c r="AQ147" i="2"/>
  <c r="AQ201" i="2"/>
  <c r="AQ435" i="2"/>
  <c r="AQ373" i="2"/>
  <c r="AQ320" i="2"/>
  <c r="AQ47" i="2"/>
  <c r="AQ660" i="2"/>
  <c r="AQ7" i="2"/>
  <c r="AQ565" i="2"/>
  <c r="AQ399" i="2"/>
  <c r="AQ165" i="2"/>
  <c r="AQ56" i="2"/>
  <c r="AQ263" i="2"/>
  <c r="AQ22" i="2"/>
  <c r="AQ17" i="2"/>
  <c r="AQ516" i="2"/>
  <c r="AQ286" i="2"/>
  <c r="AQ208" i="2"/>
  <c r="AQ152" i="2"/>
  <c r="AQ463" i="2"/>
  <c r="AQ389" i="2"/>
  <c r="AQ226" i="2"/>
  <c r="AQ600" i="2"/>
  <c r="AQ273" i="2"/>
  <c r="AQ26" i="2"/>
  <c r="AQ270" i="2"/>
  <c r="AQ344" i="2"/>
  <c r="AQ218" i="2"/>
  <c r="AQ380" i="2"/>
  <c r="AQ384" i="2"/>
  <c r="AQ431" i="2"/>
  <c r="AQ181" i="2"/>
  <c r="AQ23" i="2"/>
  <c r="AQ178" i="2"/>
  <c r="AQ55" i="2"/>
  <c r="AQ222" i="2"/>
  <c r="AQ190" i="2"/>
  <c r="AQ573" i="2"/>
  <c r="AQ470" i="2"/>
  <c r="AQ707" i="2"/>
  <c r="AQ125" i="2"/>
  <c r="AQ312" i="2"/>
  <c r="AQ313" i="2"/>
  <c r="AQ141" i="2"/>
  <c r="AQ250" i="2"/>
  <c r="AQ173" i="2"/>
  <c r="AQ142" i="2"/>
  <c r="AQ306" i="2"/>
  <c r="AQ53" i="2"/>
  <c r="AQ160" i="2"/>
  <c r="AQ2" i="2"/>
  <c r="AQ8" i="2"/>
  <c r="AQ264" i="2"/>
  <c r="AQ188" i="2"/>
  <c r="AQ50" i="2"/>
  <c r="AQ513" i="2"/>
  <c r="AQ361" i="2"/>
  <c r="AQ708" i="2"/>
  <c r="AQ87" i="2"/>
  <c r="AQ441" i="2"/>
  <c r="AQ489" i="2"/>
  <c r="AQ517" i="2"/>
  <c r="AQ507" i="2"/>
  <c r="AQ12" i="2"/>
  <c r="AQ430" i="2"/>
  <c r="AQ497" i="2"/>
  <c r="AQ504" i="2"/>
  <c r="AQ135" i="2"/>
  <c r="AQ359" i="2"/>
  <c r="AQ622" i="2"/>
  <c r="AQ650" i="2"/>
  <c r="AQ457" i="2"/>
  <c r="AQ74" i="2"/>
  <c r="AQ139" i="2"/>
  <c r="AQ558" i="2"/>
  <c r="AQ238" i="2"/>
  <c r="AQ227" i="2"/>
  <c r="AQ521" i="2"/>
  <c r="AQ536" i="2"/>
  <c r="AQ581" i="2"/>
  <c r="AQ592" i="2"/>
  <c r="AQ31" i="2"/>
  <c r="AQ202" i="2"/>
  <c r="AQ14" i="2"/>
  <c r="AQ285" i="2"/>
  <c r="AQ570" i="2"/>
  <c r="AQ235" i="2"/>
  <c r="AQ151" i="2"/>
  <c r="AQ232" i="2"/>
  <c r="AQ414" i="2"/>
  <c r="AQ159" i="2"/>
  <c r="AQ666" i="2"/>
  <c r="AQ587" i="2"/>
  <c r="AQ54" i="2"/>
  <c r="AQ261" i="2"/>
  <c r="AQ531" i="2"/>
  <c r="AQ149" i="2"/>
  <c r="AQ385" i="2"/>
  <c r="AQ415" i="2"/>
  <c r="AQ619" i="2"/>
  <c r="AQ243" i="2"/>
  <c r="AQ448" i="2"/>
  <c r="AQ192" i="2"/>
  <c r="AQ562" i="2"/>
  <c r="AQ693" i="2"/>
  <c r="AQ474" i="2"/>
  <c r="AQ580" i="2"/>
  <c r="AQ251" i="2"/>
  <c r="AQ340" i="2"/>
  <c r="AQ136" i="2"/>
  <c r="AQ436" i="2"/>
  <c r="AQ177" i="2"/>
  <c r="AQ710" i="2"/>
  <c r="AQ153" i="2"/>
  <c r="AQ432" i="2"/>
  <c r="AQ103" i="2"/>
  <c r="AQ590" i="2"/>
  <c r="AQ322" i="2"/>
  <c r="AQ145" i="2"/>
  <c r="AQ495" i="2"/>
  <c r="AQ526" i="2"/>
  <c r="AQ89" i="2"/>
  <c r="AQ346" i="2"/>
  <c r="AQ653" i="2"/>
  <c r="AQ543" i="2"/>
  <c r="AQ366" i="2"/>
  <c r="AQ214" i="2"/>
  <c r="AQ567" i="2"/>
  <c r="AQ117" i="2"/>
  <c r="AQ48" i="2"/>
  <c r="AQ413" i="2"/>
  <c r="AQ527" i="2"/>
  <c r="AQ193" i="2"/>
  <c r="AQ118" i="2"/>
  <c r="AQ723" i="2"/>
  <c r="AQ537" i="2"/>
  <c r="AQ318" i="2"/>
  <c r="AQ187" i="2"/>
  <c r="AQ392" i="2"/>
  <c r="AQ453" i="2"/>
  <c r="AQ367" i="2"/>
  <c r="AQ43" i="2"/>
  <c r="AQ85" i="2"/>
  <c r="AQ471" i="2"/>
  <c r="AQ73" i="2"/>
  <c r="AQ584" i="2"/>
  <c r="AQ541" i="2"/>
  <c r="AQ342" i="2"/>
  <c r="AQ411" i="2"/>
  <c r="AQ725" i="2"/>
  <c r="AQ381" i="2"/>
  <c r="AQ252" i="2"/>
  <c r="AQ500" i="2"/>
  <c r="AQ445" i="2"/>
  <c r="AQ731" i="2"/>
  <c r="AQ352" i="2"/>
  <c r="AQ295" i="2"/>
  <c r="AQ13" i="2"/>
  <c r="AQ494" i="2"/>
  <c r="AQ355" i="2"/>
  <c r="AQ365" i="2"/>
  <c r="AQ69" i="2"/>
  <c r="AQ467" i="2"/>
  <c r="AQ119" i="2"/>
  <c r="AQ594" i="2"/>
  <c r="AQ711" i="2"/>
  <c r="AQ219" i="2"/>
  <c r="AQ424" i="2"/>
  <c r="AQ182" i="2"/>
  <c r="AQ82" i="2"/>
  <c r="AQ571" i="2"/>
  <c r="AQ205" i="2"/>
  <c r="AQ20" i="2"/>
  <c r="AQ133" i="2"/>
  <c r="AQ122" i="2"/>
  <c r="AQ664" i="2"/>
  <c r="AQ4" i="2"/>
  <c r="AQ387" i="2"/>
  <c r="AQ472" i="2"/>
  <c r="AQ65" i="2"/>
  <c r="AQ174" i="2"/>
  <c r="AQ458" i="2"/>
  <c r="AQ490" i="2"/>
  <c r="AQ548" i="2"/>
  <c r="AQ492" i="2"/>
  <c r="AQ349" i="2"/>
  <c r="AQ634" i="2"/>
  <c r="AQ290" i="2"/>
  <c r="AQ284" i="2"/>
  <c r="AQ291" i="2"/>
  <c r="AQ186" i="2"/>
  <c r="AQ555" i="2"/>
  <c r="AQ446" i="2"/>
  <c r="AQ204" i="2"/>
  <c r="AQ568" i="2"/>
  <c r="AQ109" i="2"/>
  <c r="AQ277" i="2"/>
  <c r="AQ40" i="2"/>
  <c r="AQ730" i="2"/>
  <c r="AQ216" i="2"/>
  <c r="AQ39" i="2"/>
  <c r="AQ356" i="2"/>
  <c r="AQ100" i="2"/>
  <c r="AQ348" i="2"/>
  <c r="AQ403" i="2"/>
  <c r="AQ577" i="2"/>
  <c r="AQ588" i="2"/>
  <c r="AQ35" i="2"/>
  <c r="AQ58" i="2"/>
  <c r="AQ59" i="2"/>
  <c r="AQ161" i="2"/>
  <c r="AQ617" i="2"/>
  <c r="AQ92" i="2"/>
  <c r="AQ655" i="2"/>
  <c r="AQ44" i="2"/>
  <c r="AQ518" i="2"/>
  <c r="AQ200" i="2"/>
  <c r="AQ371" i="2"/>
  <c r="AQ654" i="2"/>
  <c r="AQ557" i="2"/>
  <c r="AQ616" i="2"/>
  <c r="AQ297" i="2"/>
  <c r="AQ379" i="2"/>
  <c r="AQ196" i="2"/>
  <c r="AQ293" i="2"/>
  <c r="AQ116" i="2"/>
  <c r="AQ418" i="2"/>
  <c r="AQ203" i="2"/>
  <c r="AQ209" i="2"/>
  <c r="AQ433" i="2"/>
  <c r="AQ257" i="2"/>
  <c r="AQ419" i="2"/>
  <c r="AQ10" i="2"/>
  <c r="AQ184" i="2"/>
  <c r="AQ124" i="2"/>
  <c r="AQ657" i="2"/>
  <c r="AQ546" i="2"/>
  <c r="AQ150" i="2"/>
  <c r="AQ442" i="2"/>
  <c r="AQ81" i="2"/>
  <c r="AQ726" i="2"/>
  <c r="AQ578" i="2"/>
  <c r="AQ70" i="2"/>
  <c r="AQ663" i="2"/>
  <c r="AQ509" i="2"/>
  <c r="AQ30" i="2"/>
  <c r="AQ111" i="2"/>
  <c r="AQ215" i="2"/>
  <c r="AQ596" i="2"/>
  <c r="AQ550" i="2"/>
  <c r="AQ390" i="2"/>
  <c r="AQ339" i="2"/>
  <c r="AQ288" i="2"/>
  <c r="AQ24" i="2"/>
  <c r="AQ16" i="2"/>
  <c r="AQ233" i="2"/>
  <c r="AQ21" i="2"/>
  <c r="AQ49" i="2"/>
  <c r="AQ676" i="2"/>
  <c r="AQ206" i="2"/>
  <c r="AQ282" i="2"/>
  <c r="AQ62" i="2"/>
  <c r="AQ460" i="2"/>
  <c r="AQ317" i="2"/>
  <c r="AQ623" i="2"/>
  <c r="AQ328" i="2"/>
  <c r="AQ542" i="2"/>
  <c r="AQ305" i="2"/>
  <c r="AQ325" i="2"/>
  <c r="AQ194" i="2"/>
  <c r="AQ67" i="2"/>
  <c r="AQ197" i="2"/>
  <c r="AQ618" i="2"/>
  <c r="AQ515" i="2"/>
  <c r="AQ388" i="2"/>
  <c r="AQ409" i="2"/>
  <c r="AQ104" i="2"/>
  <c r="AQ296" i="2"/>
  <c r="AQ451" i="2"/>
  <c r="AQ556" i="2"/>
  <c r="AQ610" i="2"/>
  <c r="AQ491" i="2"/>
  <c r="AQ298" i="2"/>
  <c r="AQ667" i="2"/>
  <c r="AQ589" i="2"/>
  <c r="AQ172" i="2"/>
  <c r="AQ236" i="2"/>
  <c r="AQ179" i="2"/>
  <c r="AQ408" i="2"/>
  <c r="AQ374" i="2"/>
  <c r="AQ605" i="2"/>
  <c r="AQ63" i="2"/>
  <c r="AQ279" i="2"/>
  <c r="AQ338" i="2"/>
  <c r="AQ97" i="2"/>
  <c r="AQ113" i="2"/>
  <c r="AQ421" i="2"/>
  <c r="AQ656" i="2"/>
  <c r="AQ473" i="2"/>
  <c r="AQ274" i="2"/>
  <c r="AQ156" i="2"/>
  <c r="AQ607" i="2"/>
  <c r="AQ333" i="2"/>
  <c r="AQ631" i="2"/>
  <c r="AQ36" i="2"/>
  <c r="AQ329" i="2"/>
  <c r="AQ394" i="2"/>
  <c r="AQ314" i="2"/>
  <c r="AQ191" i="2"/>
  <c r="AQ716" i="2"/>
  <c r="AQ171" i="2"/>
  <c r="AQ262" i="2"/>
  <c r="AQ163" i="2"/>
  <c r="AQ83" i="2"/>
  <c r="AQ248" i="2"/>
  <c r="AQ302" i="2"/>
  <c r="AQ376" i="2"/>
  <c r="AQ535" i="2"/>
  <c r="AQ510" i="2"/>
  <c r="AQ95" i="2"/>
  <c r="AQ210" i="2"/>
  <c r="AQ46" i="2"/>
  <c r="AQ267" i="2"/>
  <c r="AQ604" i="2"/>
  <c r="AQ154" i="2"/>
  <c r="AQ677" i="2"/>
  <c r="AQ566" i="2"/>
  <c r="AQ401" i="2"/>
  <c r="AQ696" i="2"/>
  <c r="AQ28" i="2"/>
  <c r="AQ718" i="2"/>
  <c r="AQ18" i="2"/>
  <c r="AQ627" i="2"/>
  <c r="AQ635" i="2"/>
  <c r="AQ27" i="2"/>
  <c r="AQ330" i="2"/>
  <c r="AQ94" i="2"/>
  <c r="AQ416" i="2"/>
  <c r="AQ572" i="2"/>
  <c r="AQ3" i="2"/>
  <c r="AQ45" i="2"/>
  <c r="AQ498" i="2"/>
  <c r="AQ299" i="2"/>
  <c r="AQ332" i="2"/>
  <c r="AQ524" i="2"/>
  <c r="AQ258" i="2"/>
  <c r="AQ593" i="2"/>
  <c r="AQ358" i="2"/>
  <c r="AQ372" i="2"/>
  <c r="AQ487" i="2"/>
  <c r="AQ15" i="2"/>
  <c r="AQ256" i="2"/>
  <c r="AQ195" i="2"/>
  <c r="AQ719" i="2"/>
  <c r="AQ91" i="2"/>
  <c r="AQ6" i="2"/>
  <c r="AQ386" i="2"/>
  <c r="AQ253" i="2"/>
  <c r="AQ523" i="2"/>
  <c r="AQ269" i="2"/>
  <c r="AQ534" i="2"/>
  <c r="AQ383" i="2"/>
  <c r="AQ641" i="2"/>
  <c r="AQ112" i="2"/>
  <c r="AQ574" i="2"/>
  <c r="AQ240" i="2"/>
  <c r="AQ538" i="2"/>
  <c r="AQ354" i="2"/>
  <c r="AQ434" i="2"/>
  <c r="AQ564" i="2"/>
  <c r="AQ323" i="2"/>
  <c r="AQ228" i="2"/>
  <c r="AQ459" i="2"/>
  <c r="AQ724" i="2"/>
  <c r="AQ272" i="2"/>
  <c r="AQ281" i="2"/>
  <c r="AQ9" i="2"/>
  <c r="AQ207" i="2"/>
  <c r="AQ636" i="2"/>
  <c r="AQ649" i="2"/>
  <c r="AQ102" i="2"/>
  <c r="AQ157" i="2"/>
  <c r="AQ665" i="2"/>
  <c r="AQ539" i="2"/>
  <c r="AQ106" i="2"/>
  <c r="AQ34" i="2"/>
  <c r="AQ417" i="2"/>
  <c r="AQ107" i="2"/>
  <c r="AQ606" i="2"/>
  <c r="AQ569" i="2"/>
  <c r="AQ311" i="2"/>
  <c r="AQ326" i="2"/>
  <c r="AQ303" i="2"/>
  <c r="AQ287" i="2"/>
  <c r="AQ327" i="2"/>
  <c r="AQ609" i="2"/>
  <c r="AQ612" i="2"/>
  <c r="AQ405" i="2"/>
  <c r="AQ727" i="2"/>
  <c r="AQ428" i="2"/>
  <c r="AQ522" i="2"/>
  <c r="AQ378" i="2"/>
  <c r="AQ488" i="2"/>
  <c r="AQ168" i="2"/>
  <c r="AQ220" i="2"/>
  <c r="AQ68" i="2"/>
  <c r="AQ553" i="2"/>
  <c r="AQ78" i="2"/>
  <c r="AQ397" i="2"/>
  <c r="AQ60" i="2"/>
  <c r="AQ449" i="2"/>
  <c r="AQ183" i="2"/>
  <c r="AQ64" i="2"/>
  <c r="AQ331" i="2"/>
  <c r="AQ519" i="2"/>
  <c r="AQ309" i="2"/>
  <c r="AQ475" i="2"/>
  <c r="AQ662" i="2"/>
  <c r="AQ25" i="2"/>
  <c r="AQ289" i="2"/>
  <c r="AQ462" i="2"/>
  <c r="AQ714" i="2"/>
  <c r="AQ466" i="2"/>
  <c r="AQ41" i="2"/>
  <c r="AQ351" i="2"/>
  <c r="AQ629" i="2"/>
  <c r="AQ630" i="2"/>
  <c r="AQ391" i="2"/>
  <c r="AQ478" i="2"/>
  <c r="AQ395" i="2"/>
  <c r="AQ670" i="2"/>
  <c r="AQ597" i="2"/>
  <c r="AQ563" i="2"/>
  <c r="AQ32" i="2"/>
  <c r="AQ244" i="2"/>
  <c r="AQ422" i="2"/>
  <c r="AQ502" i="2"/>
  <c r="AQ632" i="2"/>
  <c r="AQ234" i="2"/>
  <c r="AQ722" i="2"/>
  <c r="AQ611" i="2"/>
  <c r="AQ198" i="2"/>
  <c r="AQ444" i="2"/>
  <c r="AQ343" i="2"/>
  <c r="AQ126" i="2"/>
  <c r="AQ38" i="2"/>
  <c r="AQ66" i="2"/>
  <c r="AQ71" i="2"/>
  <c r="AQ368" i="2"/>
  <c r="AQ170" i="2"/>
  <c r="AQ452" i="2"/>
  <c r="AQ549" i="2"/>
  <c r="AQ324" i="2"/>
  <c r="AQ307" i="2"/>
  <c r="AQ621" i="2"/>
  <c r="AQ586" i="2"/>
  <c r="AQ42" i="2"/>
  <c r="AQ271" i="2"/>
  <c r="AQ259" i="2"/>
  <c r="AQ337" i="2"/>
  <c r="AQ675" i="2"/>
  <c r="AQ704" i="2"/>
  <c r="AQ669" i="2"/>
  <c r="AQ72" i="2"/>
  <c r="AQ84" i="2"/>
  <c r="AQ301" i="2"/>
  <c r="AQ292" i="2"/>
  <c r="AQ642" i="2"/>
  <c r="AQ88" i="2"/>
  <c r="AQ626" i="2"/>
  <c r="AQ683" i="2"/>
  <c r="AQ237" i="2"/>
  <c r="AQ164" i="2"/>
  <c r="AQ98" i="2"/>
  <c r="AQ688" i="2"/>
  <c r="AQ658" i="2"/>
  <c r="AQ591" i="2"/>
  <c r="AQ701" i="2"/>
  <c r="AQ438" i="2"/>
  <c r="AQ246" i="2"/>
  <c r="AQ51" i="2"/>
  <c r="AQ561" i="2"/>
  <c r="AQ33" i="2"/>
  <c r="AQ426" i="2"/>
  <c r="AQ280" i="2"/>
  <c r="AQ427" i="2"/>
  <c r="AQ706" i="2"/>
  <c r="AQ345" i="2"/>
  <c r="AQ300" i="2"/>
  <c r="AQ213" i="2"/>
  <c r="AQ468" i="2"/>
  <c r="AQ393" i="2"/>
  <c r="AQ335" i="2"/>
  <c r="AQ505" i="2"/>
  <c r="AQ140" i="2"/>
  <c r="AQ686" i="2"/>
  <c r="AQ217" i="2"/>
  <c r="AQ96" i="2"/>
  <c r="AQ481" i="2"/>
  <c r="AQ461" i="2"/>
  <c r="AQ633" i="2"/>
  <c r="AQ266" i="2"/>
  <c r="AQ425" i="2"/>
  <c r="AQ229" i="2"/>
  <c r="AQ123" i="2"/>
  <c r="AQ260" i="2"/>
  <c r="AQ643" i="2"/>
  <c r="AQ166" i="2"/>
  <c r="AQ420" i="2"/>
  <c r="AQ659" i="2"/>
  <c r="AQ127" i="2"/>
  <c r="AQ639" i="2"/>
  <c r="AQ224" i="2"/>
  <c r="AQ120" i="2"/>
  <c r="AQ646" i="2"/>
  <c r="AQ454" i="2"/>
  <c r="AQ545" i="2"/>
  <c r="AQ560" i="2"/>
  <c r="AQ514" i="2"/>
  <c r="AQ241" i="2"/>
  <c r="AQ79" i="2"/>
  <c r="AQ75" i="2"/>
  <c r="AQ189" i="2"/>
  <c r="AQ728" i="2"/>
  <c r="AQ530" i="2"/>
  <c r="AQ469" i="2"/>
  <c r="AQ661" i="2"/>
  <c r="AQ713" i="2"/>
  <c r="AQ99" i="2"/>
  <c r="AQ131" i="2"/>
  <c r="AQ439" i="2"/>
  <c r="AQ712" i="2"/>
  <c r="AQ625" i="2"/>
  <c r="AQ551" i="2"/>
  <c r="AQ398" i="2"/>
  <c r="AQ651" i="2"/>
  <c r="AQ336" i="2"/>
  <c r="AQ334" i="2"/>
  <c r="AQ294" i="2"/>
  <c r="AQ608" i="2"/>
  <c r="AQ479" i="2"/>
  <c r="AQ437" i="2"/>
  <c r="AQ637" i="2"/>
  <c r="AQ304" i="2"/>
  <c r="AQ709" i="2"/>
  <c r="AQ275" i="2"/>
  <c r="AQ114" i="2"/>
  <c r="AQ230" i="2"/>
  <c r="AQ308" i="2"/>
  <c r="AQ375" i="2"/>
  <c r="AQ199" i="2"/>
  <c r="AQ158" i="2"/>
  <c r="AQ679" i="2"/>
  <c r="AQ90" i="2"/>
  <c r="AQ440" i="2"/>
  <c r="AQ671" i="2"/>
  <c r="AQ402" i="2"/>
  <c r="AQ702" i="2"/>
  <c r="AQ579" i="2"/>
  <c r="AQ223" i="2"/>
  <c r="AQ503" i="2"/>
  <c r="AQ547" i="2"/>
  <c r="AQ485" i="2"/>
  <c r="AQ362" i="2"/>
  <c r="AQ554" i="2"/>
  <c r="AQ672" i="2"/>
  <c r="AQ447" i="2"/>
  <c r="AQ496" i="2"/>
  <c r="AQ450" i="2"/>
  <c r="AQ480" i="2"/>
  <c r="AQ652" i="2"/>
  <c r="AQ211" i="2"/>
  <c r="AQ231" i="2"/>
  <c r="AQ692" i="2"/>
  <c r="AQ583" i="2"/>
  <c r="AQ493" i="2"/>
  <c r="AQ443" i="2"/>
  <c r="AQ105" i="2"/>
  <c r="AQ353" i="2"/>
  <c r="AQ614" i="2"/>
  <c r="AQ520" i="2"/>
  <c r="AQ511" i="2"/>
  <c r="AQ180" i="2"/>
  <c r="AQ624" i="2"/>
  <c r="AQ377" i="2"/>
  <c r="AQ242" i="2"/>
  <c r="AQ265" i="2"/>
  <c r="AQ321" i="2"/>
  <c r="AQ429" i="2"/>
  <c r="AQ552" i="2"/>
  <c r="AQ699" i="2"/>
  <c r="AQ315" i="2"/>
  <c r="AQ705" i="2"/>
  <c r="AQ559" i="2"/>
  <c r="AQ316" i="2"/>
  <c r="AQ221" i="2"/>
  <c r="AQ640" i="2"/>
  <c r="AQ585" i="2"/>
  <c r="AQ620" i="2"/>
  <c r="AQ680" i="2"/>
  <c r="AQ644" i="2"/>
  <c r="AQ369" i="2"/>
  <c r="AQ464" i="2"/>
  <c r="AQ647" i="2"/>
  <c r="AQ465" i="2"/>
  <c r="AQ603" i="2"/>
  <c r="AQ529" i="2"/>
  <c r="AQ410" i="2"/>
  <c r="AQ525" i="2"/>
  <c r="AQ673" i="2"/>
  <c r="AQ528" i="2"/>
  <c r="AQ715" i="2"/>
  <c r="AQ729" i="2"/>
  <c r="AQ698" i="2"/>
  <c r="AQ668" i="2"/>
  <c r="AQ512" i="2"/>
  <c r="AQ685" i="2"/>
  <c r="AQ695" i="2"/>
  <c r="AQ694" i="2"/>
  <c r="AQ645" i="2"/>
  <c r="AQ689" i="2"/>
  <c r="AQ674" i="2"/>
  <c r="AQ582" i="2"/>
  <c r="AQ599" i="2"/>
  <c r="AQ700" i="2"/>
  <c r="AQ690" i="2"/>
  <c r="AQ613" i="2"/>
  <c r="AQ720" i="2"/>
  <c r="AQ681" i="2"/>
  <c r="AQ678" i="2"/>
  <c r="AQ687" i="2"/>
  <c r="AQ575" i="2"/>
  <c r="AQ721" i="2"/>
  <c r="AQ684" i="2"/>
  <c r="AQ717" i="2"/>
  <c r="AK533" i="2"/>
  <c r="AK508" i="2"/>
  <c r="AK648" i="2"/>
  <c r="AK167" i="2"/>
  <c r="AK406" i="2"/>
  <c r="AK249" i="2"/>
  <c r="AK540" i="2"/>
  <c r="AK283" i="2"/>
  <c r="AK615" i="2"/>
  <c r="AK423" i="2"/>
  <c r="AK396" i="2"/>
  <c r="AK477" i="2"/>
  <c r="AK134" i="2"/>
  <c r="AK697" i="2"/>
  <c r="AR697" i="2" s="1"/>
  <c r="AK144" i="2"/>
  <c r="AK268" i="2"/>
  <c r="AK357" i="2"/>
  <c r="AK137" i="2"/>
  <c r="AK483" i="2"/>
  <c r="AK691" i="2"/>
  <c r="AK482" i="2"/>
  <c r="AR482" i="2" s="1"/>
  <c r="AK52" i="2"/>
  <c r="AK341" i="2"/>
  <c r="AK456" i="2"/>
  <c r="AK19" i="2"/>
  <c r="AK176" i="2"/>
  <c r="AK155" i="2"/>
  <c r="AK132" i="2"/>
  <c r="AK532" i="2"/>
  <c r="AR532" i="2" s="1"/>
  <c r="AK364" i="2"/>
  <c r="AR364" i="2" s="1"/>
  <c r="AK703" i="2"/>
  <c r="AR703" i="2" s="1"/>
  <c r="AK86" i="2"/>
  <c r="AK601" i="2"/>
  <c r="AK169" i="2"/>
  <c r="AK138" i="2"/>
  <c r="AK682" i="2"/>
  <c r="AK212" i="2"/>
  <c r="AK76" i="2"/>
  <c r="AK146" i="2"/>
  <c r="AK628" i="2"/>
  <c r="AK29" i="2"/>
  <c r="AK77" i="2"/>
  <c r="AK602" i="2"/>
  <c r="AK400" i="2"/>
  <c r="AR400" i="2" s="1"/>
  <c r="AK310" i="2"/>
  <c r="AR310" i="2" s="1"/>
  <c r="AK499" i="2"/>
  <c r="AR499" i="2" s="1"/>
  <c r="AK115" i="2"/>
  <c r="AK11" i="2"/>
  <c r="AK254" i="2"/>
  <c r="AK93" i="2"/>
  <c r="AK129" i="2"/>
  <c r="AK407" i="2"/>
  <c r="AK245" i="2"/>
  <c r="AK350" i="2"/>
  <c r="AK595" i="2"/>
  <c r="AK80" i="2"/>
  <c r="AK61" i="2"/>
  <c r="AK506" i="2"/>
  <c r="AK162" i="2"/>
  <c r="AK370" i="2"/>
  <c r="AK148" i="2"/>
  <c r="AK486" i="2"/>
  <c r="AK576" i="2"/>
  <c r="AK412" i="2"/>
  <c r="AK278" i="2"/>
  <c r="AK476" i="2"/>
  <c r="AK143" i="2"/>
  <c r="AK185" i="2"/>
  <c r="AR185" i="2" s="1"/>
  <c r="AK255" i="2"/>
  <c r="AK175" i="2"/>
  <c r="AK239" i="2"/>
  <c r="AR239" i="2" s="1"/>
  <c r="AK382" i="2"/>
  <c r="AR382" i="2" s="1"/>
  <c r="AK108" i="2"/>
  <c r="AK130" i="2"/>
  <c r="AK404" i="2"/>
  <c r="AK484" i="2"/>
  <c r="AK5" i="2"/>
  <c r="AK544" i="2"/>
  <c r="AR544" i="2" s="1"/>
  <c r="AK455" i="2"/>
  <c r="AK110" i="2"/>
  <c r="AK128" i="2"/>
  <c r="AK360" i="2"/>
  <c r="AK319" i="2"/>
  <c r="AK101" i="2"/>
  <c r="AK501" i="2"/>
  <c r="AK598" i="2"/>
  <c r="AK57" i="2"/>
  <c r="AK225" i="2"/>
  <c r="AK37" i="2"/>
  <c r="AK276" i="2"/>
  <c r="AK638" i="2"/>
  <c r="AR638" i="2" s="1"/>
  <c r="AK347" i="2"/>
  <c r="AK363" i="2"/>
  <c r="AK247" i="2"/>
  <c r="AK121" i="2"/>
  <c r="AK147" i="2"/>
  <c r="AK201" i="2"/>
  <c r="AR201" i="2" s="1"/>
  <c r="AK435" i="2"/>
  <c r="AK373" i="2"/>
  <c r="AR373" i="2" s="1"/>
  <c r="AK320" i="2"/>
  <c r="AK47" i="2"/>
  <c r="AK660" i="2"/>
  <c r="AK7" i="2"/>
  <c r="AK565" i="2"/>
  <c r="AR565" i="2" s="1"/>
  <c r="AK399" i="2"/>
  <c r="AK165" i="2"/>
  <c r="AK56" i="2"/>
  <c r="AK263" i="2"/>
  <c r="AR263" i="2" s="1"/>
  <c r="AK22" i="2"/>
  <c r="AK17" i="2"/>
  <c r="AK516" i="2"/>
  <c r="AK286" i="2"/>
  <c r="AK208" i="2"/>
  <c r="AK152" i="2"/>
  <c r="AK463" i="2"/>
  <c r="AK389" i="2"/>
  <c r="AK226" i="2"/>
  <c r="AK600" i="2"/>
  <c r="AR600" i="2" s="1"/>
  <c r="AK273" i="2"/>
  <c r="AK26" i="2"/>
  <c r="AK270" i="2"/>
  <c r="AK344" i="2"/>
  <c r="AK218" i="2"/>
  <c r="AK380" i="2"/>
  <c r="AK384" i="2"/>
  <c r="AR384" i="2" s="1"/>
  <c r="AK431" i="2"/>
  <c r="AK181" i="2"/>
  <c r="AK23" i="2"/>
  <c r="AK178" i="2"/>
  <c r="AK55" i="2"/>
  <c r="AK222" i="2"/>
  <c r="AK190" i="2"/>
  <c r="AK573" i="2"/>
  <c r="AK470" i="2"/>
  <c r="AK707" i="2"/>
  <c r="AR707" i="2" s="1"/>
  <c r="AK125" i="2"/>
  <c r="AK312" i="2"/>
  <c r="AK313" i="2"/>
  <c r="AR313" i="2" s="1"/>
  <c r="AK141" i="2"/>
  <c r="AK250" i="2"/>
  <c r="AK173" i="2"/>
  <c r="AK142" i="2"/>
  <c r="AK306" i="2"/>
  <c r="AK53" i="2"/>
  <c r="AK160" i="2"/>
  <c r="AK2" i="2"/>
  <c r="AK8" i="2"/>
  <c r="AK264" i="2"/>
  <c r="AR264" i="2" s="1"/>
  <c r="AK188" i="2"/>
  <c r="AK50" i="2"/>
  <c r="AK513" i="2"/>
  <c r="AK361" i="2"/>
  <c r="AK708" i="2"/>
  <c r="AR708" i="2" s="1"/>
  <c r="AK87" i="2"/>
  <c r="AK441" i="2"/>
  <c r="AK489" i="2"/>
  <c r="AK517" i="2"/>
  <c r="AK507" i="2"/>
  <c r="AK12" i="2"/>
  <c r="AK430" i="2"/>
  <c r="AR430" i="2" s="1"/>
  <c r="AK497" i="2"/>
  <c r="AK504" i="2"/>
  <c r="AK135" i="2"/>
  <c r="AK359" i="2"/>
  <c r="AR359" i="2" s="1"/>
  <c r="AK622" i="2"/>
  <c r="AK650" i="2"/>
  <c r="AR650" i="2" s="1"/>
  <c r="AK457" i="2"/>
  <c r="AK74" i="2"/>
  <c r="AK139" i="2"/>
  <c r="AK558" i="2"/>
  <c r="AK238" i="2"/>
  <c r="AK227" i="2"/>
  <c r="AR227" i="2" s="1"/>
  <c r="AK521" i="2"/>
  <c r="AR521" i="2" s="1"/>
  <c r="AK536" i="2"/>
  <c r="AK581" i="2"/>
  <c r="AK592" i="2"/>
  <c r="AK31" i="2"/>
  <c r="AK202" i="2"/>
  <c r="AK14" i="2"/>
  <c r="AK285" i="2"/>
  <c r="AR285" i="2" s="1"/>
  <c r="AK570" i="2"/>
  <c r="AK235" i="2"/>
  <c r="AK151" i="2"/>
  <c r="AK232" i="2"/>
  <c r="AK414" i="2"/>
  <c r="AK159" i="2"/>
  <c r="AK666" i="2"/>
  <c r="AR666" i="2" s="1"/>
  <c r="AK587" i="2"/>
  <c r="AK54" i="2"/>
  <c r="AK261" i="2"/>
  <c r="AK531" i="2"/>
  <c r="AK149" i="2"/>
  <c r="AK385" i="2"/>
  <c r="AK415" i="2"/>
  <c r="AK619" i="2"/>
  <c r="AR619" i="2" s="1"/>
  <c r="AK243" i="2"/>
  <c r="AK448" i="2"/>
  <c r="AK192" i="2"/>
  <c r="AK562" i="2"/>
  <c r="AK693" i="2"/>
  <c r="AR693" i="2" s="1"/>
  <c r="AK474" i="2"/>
  <c r="AK580" i="2"/>
  <c r="AR580" i="2" s="1"/>
  <c r="AK251" i="2"/>
  <c r="AK340" i="2"/>
  <c r="AK136" i="2"/>
  <c r="AK436" i="2"/>
  <c r="AK177" i="2"/>
  <c r="AK710" i="2"/>
  <c r="AR710" i="2" s="1"/>
  <c r="AK153" i="2"/>
  <c r="AK432" i="2"/>
  <c r="AK103" i="2"/>
  <c r="AK590" i="2"/>
  <c r="AK322" i="2"/>
  <c r="AK145" i="2"/>
  <c r="AK495" i="2"/>
  <c r="AK526" i="2"/>
  <c r="AK89" i="2"/>
  <c r="AK346" i="2"/>
  <c r="AK653" i="2"/>
  <c r="AK543" i="2"/>
  <c r="AK366" i="2"/>
  <c r="AK214" i="2"/>
  <c r="AK567" i="2"/>
  <c r="AR567" i="2" s="1"/>
  <c r="AK117" i="2"/>
  <c r="AR117" i="2" s="1"/>
  <c r="AK48" i="2"/>
  <c r="AK413" i="2"/>
  <c r="AK527" i="2"/>
  <c r="AK193" i="2"/>
  <c r="AK118" i="2"/>
  <c r="AR118" i="2" s="1"/>
  <c r="AK723" i="2"/>
  <c r="AR723" i="2" s="1"/>
  <c r="AK537" i="2"/>
  <c r="AK318" i="2"/>
  <c r="AK187" i="2"/>
  <c r="AK392" i="2"/>
  <c r="AK453" i="2"/>
  <c r="AR453" i="2" s="1"/>
  <c r="AK367" i="2"/>
  <c r="AK43" i="2"/>
  <c r="AK85" i="2"/>
  <c r="AR85" i="2" s="1"/>
  <c r="AK471" i="2"/>
  <c r="AK73" i="2"/>
  <c r="AK584" i="2"/>
  <c r="AK541" i="2"/>
  <c r="AR541" i="2" s="1"/>
  <c r="AK342" i="2"/>
  <c r="AK411" i="2"/>
  <c r="AK725" i="2"/>
  <c r="AR725" i="2" s="1"/>
  <c r="AK381" i="2"/>
  <c r="AK252" i="2"/>
  <c r="AK500" i="2"/>
  <c r="AK445" i="2"/>
  <c r="AK731" i="2"/>
  <c r="AR731" i="2" s="1"/>
  <c r="AK352" i="2"/>
  <c r="AK295" i="2"/>
  <c r="AK13" i="2"/>
  <c r="AK494" i="2"/>
  <c r="AK355" i="2"/>
  <c r="AK365" i="2"/>
  <c r="AK69" i="2"/>
  <c r="AK467" i="2"/>
  <c r="AK119" i="2"/>
  <c r="AK594" i="2"/>
  <c r="AR594" i="2" s="1"/>
  <c r="AK711" i="2"/>
  <c r="AR711" i="2" s="1"/>
  <c r="AK219" i="2"/>
  <c r="AK424" i="2"/>
  <c r="AK182" i="2"/>
  <c r="AK82" i="2"/>
  <c r="AK571" i="2"/>
  <c r="AR571" i="2" s="1"/>
  <c r="AK205" i="2"/>
  <c r="AK20" i="2"/>
  <c r="AK133" i="2"/>
  <c r="AK122" i="2"/>
  <c r="AR122" i="2" s="1"/>
  <c r="AK664" i="2"/>
  <c r="AR664" i="2" s="1"/>
  <c r="AK4" i="2"/>
  <c r="AK387" i="2"/>
  <c r="AK472" i="2"/>
  <c r="AK65" i="2"/>
  <c r="AK174" i="2"/>
  <c r="AK458" i="2"/>
  <c r="AK490" i="2"/>
  <c r="AK548" i="2"/>
  <c r="AK492" i="2"/>
  <c r="AK349" i="2"/>
  <c r="AK634" i="2"/>
  <c r="AK290" i="2"/>
  <c r="AK284" i="2"/>
  <c r="AK291" i="2"/>
  <c r="AK186" i="2"/>
  <c r="AK555" i="2"/>
  <c r="AK446" i="2"/>
  <c r="AK204" i="2"/>
  <c r="AK568" i="2"/>
  <c r="AK109" i="2"/>
  <c r="AK277" i="2"/>
  <c r="AK40" i="2"/>
  <c r="AK730" i="2"/>
  <c r="AR730" i="2" s="1"/>
  <c r="AK216" i="2"/>
  <c r="AK39" i="2"/>
  <c r="AK356" i="2"/>
  <c r="AK100" i="2"/>
  <c r="AK348" i="2"/>
  <c r="AK403" i="2"/>
  <c r="AK577" i="2"/>
  <c r="AR577" i="2" s="1"/>
  <c r="AK588" i="2"/>
  <c r="AK35" i="2"/>
  <c r="AK58" i="2"/>
  <c r="AK59" i="2"/>
  <c r="AK161" i="2"/>
  <c r="AK617" i="2"/>
  <c r="AK92" i="2"/>
  <c r="AK655" i="2"/>
  <c r="AR655" i="2" s="1"/>
  <c r="AK44" i="2"/>
  <c r="AK518" i="2"/>
  <c r="AR518" i="2" s="1"/>
  <c r="AK200" i="2"/>
  <c r="AK371" i="2"/>
  <c r="AK654" i="2"/>
  <c r="AR654" i="2" s="1"/>
  <c r="AK557" i="2"/>
  <c r="AK616" i="2"/>
  <c r="AR616" i="2" s="1"/>
  <c r="AK297" i="2"/>
  <c r="AK379" i="2"/>
  <c r="AK196" i="2"/>
  <c r="AK293" i="2"/>
  <c r="AK116" i="2"/>
  <c r="AK418" i="2"/>
  <c r="AK203" i="2"/>
  <c r="AK209" i="2"/>
  <c r="AK433" i="2"/>
  <c r="AK257" i="2"/>
  <c r="AK419" i="2"/>
  <c r="AK10" i="2"/>
  <c r="AK184" i="2"/>
  <c r="AK124" i="2"/>
  <c r="AK657" i="2"/>
  <c r="AR657" i="2" s="1"/>
  <c r="AK546" i="2"/>
  <c r="AR546" i="2" s="1"/>
  <c r="AK150" i="2"/>
  <c r="AK442" i="2"/>
  <c r="AK81" i="2"/>
  <c r="AK726" i="2"/>
  <c r="AR726" i="2" s="1"/>
  <c r="AK578" i="2"/>
  <c r="AR578" i="2" s="1"/>
  <c r="AK70" i="2"/>
  <c r="AK663" i="2"/>
  <c r="AR663" i="2" s="1"/>
  <c r="AK509" i="2"/>
  <c r="AK30" i="2"/>
  <c r="AK111" i="2"/>
  <c r="AK215" i="2"/>
  <c r="AK596" i="2"/>
  <c r="AK550" i="2"/>
  <c r="AR550" i="2" s="1"/>
  <c r="AK390" i="2"/>
  <c r="AK339" i="2"/>
  <c r="AK288" i="2"/>
  <c r="AK24" i="2"/>
  <c r="AK16" i="2"/>
  <c r="AK233" i="2"/>
  <c r="AK21" i="2"/>
  <c r="AK49" i="2"/>
  <c r="AK676" i="2"/>
  <c r="AR676" i="2" s="1"/>
  <c r="AK206" i="2"/>
  <c r="AK282" i="2"/>
  <c r="AK62" i="2"/>
  <c r="AK460" i="2"/>
  <c r="AK317" i="2"/>
  <c r="AK623" i="2"/>
  <c r="AR623" i="2" s="1"/>
  <c r="AK328" i="2"/>
  <c r="AK542" i="2"/>
  <c r="AK305" i="2"/>
  <c r="AK325" i="2"/>
  <c r="AK194" i="2"/>
  <c r="AK67" i="2"/>
  <c r="AR67" i="2" s="1"/>
  <c r="AK197" i="2"/>
  <c r="AR197" i="2" s="1"/>
  <c r="AK618" i="2"/>
  <c r="AR618" i="2" s="1"/>
  <c r="AK515" i="2"/>
  <c r="AR515" i="2" s="1"/>
  <c r="AK388" i="2"/>
  <c r="AK409" i="2"/>
  <c r="AK104" i="2"/>
  <c r="AK296" i="2"/>
  <c r="AK451" i="2"/>
  <c r="AK556" i="2"/>
  <c r="AR556" i="2" s="1"/>
  <c r="AK610" i="2"/>
  <c r="AK491" i="2"/>
  <c r="AK298" i="2"/>
  <c r="AK667" i="2"/>
  <c r="AR667" i="2" s="1"/>
  <c r="AK589" i="2"/>
  <c r="AK172" i="2"/>
  <c r="AK236" i="2"/>
  <c r="AK179" i="2"/>
  <c r="AK408" i="2"/>
  <c r="AK374" i="2"/>
  <c r="AK605" i="2"/>
  <c r="AK63" i="2"/>
  <c r="AR63" i="2" s="1"/>
  <c r="AK279" i="2"/>
  <c r="AR279" i="2" s="1"/>
  <c r="AK338" i="2"/>
  <c r="AK97" i="2"/>
  <c r="AK113" i="2"/>
  <c r="AK421" i="2"/>
  <c r="AK656" i="2"/>
  <c r="AR656" i="2" s="1"/>
  <c r="AK473" i="2"/>
  <c r="AK274" i="2"/>
  <c r="AK156" i="2"/>
  <c r="AK607" i="2"/>
  <c r="AK333" i="2"/>
  <c r="AR333" i="2" s="1"/>
  <c r="AK631" i="2"/>
  <c r="AR631" i="2" s="1"/>
  <c r="AK36" i="2"/>
  <c r="AK329" i="2"/>
  <c r="AK394" i="2"/>
  <c r="AK314" i="2"/>
  <c r="AK191" i="2"/>
  <c r="AK716" i="2"/>
  <c r="AR716" i="2" s="1"/>
  <c r="AK171" i="2"/>
  <c r="AK262" i="2"/>
  <c r="AK163" i="2"/>
  <c r="AR163" i="2" s="1"/>
  <c r="AK83" i="2"/>
  <c r="AK248" i="2"/>
  <c r="AK302" i="2"/>
  <c r="AK376" i="2"/>
  <c r="AK535" i="2"/>
  <c r="AR535" i="2" s="1"/>
  <c r="AK510" i="2"/>
  <c r="AK95" i="2"/>
  <c r="AK210" i="2"/>
  <c r="AK46" i="2"/>
  <c r="AK267" i="2"/>
  <c r="AK604" i="2"/>
  <c r="AK154" i="2"/>
  <c r="AR154" i="2" s="1"/>
  <c r="AK677" i="2"/>
  <c r="AR677" i="2" s="1"/>
  <c r="AK566" i="2"/>
  <c r="AK401" i="2"/>
  <c r="AK696" i="2"/>
  <c r="AK28" i="2"/>
  <c r="AK718" i="2"/>
  <c r="AR718" i="2" s="1"/>
  <c r="AK18" i="2"/>
  <c r="AK627" i="2"/>
  <c r="AR627" i="2" s="1"/>
  <c r="AK635" i="2"/>
  <c r="AK27" i="2"/>
  <c r="AK330" i="2"/>
  <c r="AK94" i="2"/>
  <c r="AK416" i="2"/>
  <c r="AR416" i="2" s="1"/>
  <c r="AK572" i="2"/>
  <c r="AK3" i="2"/>
  <c r="AK45" i="2"/>
  <c r="AK498" i="2"/>
  <c r="AR498" i="2" s="1"/>
  <c r="AK299" i="2"/>
  <c r="AK332" i="2"/>
  <c r="AK524" i="2"/>
  <c r="AK258" i="2"/>
  <c r="AK593" i="2"/>
  <c r="AK358" i="2"/>
  <c r="AK372" i="2"/>
  <c r="AK487" i="2"/>
  <c r="AK15" i="2"/>
  <c r="AK256" i="2"/>
  <c r="AK195" i="2"/>
  <c r="AK719" i="2"/>
  <c r="AR719" i="2" s="1"/>
  <c r="AK91" i="2"/>
  <c r="AK6" i="2"/>
  <c r="AK386" i="2"/>
  <c r="AK253" i="2"/>
  <c r="AR253" i="2" s="1"/>
  <c r="AK523" i="2"/>
  <c r="AK269" i="2"/>
  <c r="AK534" i="2"/>
  <c r="AK383" i="2"/>
  <c r="AK641" i="2"/>
  <c r="AK112" i="2"/>
  <c r="AK574" i="2"/>
  <c r="AK240" i="2"/>
  <c r="AK538" i="2"/>
  <c r="AK354" i="2"/>
  <c r="AK434" i="2"/>
  <c r="AK564" i="2"/>
  <c r="AK323" i="2"/>
  <c r="AK228" i="2"/>
  <c r="AK459" i="2"/>
  <c r="AR459" i="2" s="1"/>
  <c r="AK724" i="2"/>
  <c r="AR724" i="2" s="1"/>
  <c r="AK272" i="2"/>
  <c r="AK281" i="2"/>
  <c r="AK9" i="2"/>
  <c r="AK207" i="2"/>
  <c r="AK636" i="2"/>
  <c r="AR636" i="2" s="1"/>
  <c r="AK649" i="2"/>
  <c r="AK102" i="2"/>
  <c r="AK157" i="2"/>
  <c r="AK665" i="2"/>
  <c r="AR665" i="2" s="1"/>
  <c r="AK539" i="2"/>
  <c r="AK106" i="2"/>
  <c r="AK34" i="2"/>
  <c r="AK417" i="2"/>
  <c r="AR417" i="2" s="1"/>
  <c r="AK107" i="2"/>
  <c r="AK606" i="2"/>
  <c r="AK569" i="2"/>
  <c r="AK311" i="2"/>
  <c r="AK326" i="2"/>
  <c r="AK303" i="2"/>
  <c r="AK287" i="2"/>
  <c r="AK327" i="2"/>
  <c r="AK609" i="2"/>
  <c r="AK612" i="2"/>
  <c r="AK405" i="2"/>
  <c r="AK727" i="2"/>
  <c r="AR727" i="2" s="1"/>
  <c r="AK428" i="2"/>
  <c r="AK522" i="2"/>
  <c r="AK378" i="2"/>
  <c r="AK488" i="2"/>
  <c r="AK168" i="2"/>
  <c r="AK220" i="2"/>
  <c r="AK68" i="2"/>
  <c r="AK553" i="2"/>
  <c r="AK78" i="2"/>
  <c r="AK397" i="2"/>
  <c r="AK60" i="2"/>
  <c r="AK449" i="2"/>
  <c r="AK183" i="2"/>
  <c r="AK64" i="2"/>
  <c r="AK331" i="2"/>
  <c r="AK519" i="2"/>
  <c r="AR519" i="2" s="1"/>
  <c r="AK309" i="2"/>
  <c r="AK475" i="2"/>
  <c r="AK662" i="2"/>
  <c r="AR662" i="2" s="1"/>
  <c r="AK25" i="2"/>
  <c r="AK289" i="2"/>
  <c r="AK462" i="2"/>
  <c r="AK714" i="2"/>
  <c r="AR714" i="2" s="1"/>
  <c r="AK466" i="2"/>
  <c r="AR466" i="2" s="1"/>
  <c r="AK41" i="2"/>
  <c r="AK351" i="2"/>
  <c r="AR351" i="2" s="1"/>
  <c r="AK629" i="2"/>
  <c r="AR629" i="2" s="1"/>
  <c r="AK630" i="2"/>
  <c r="AR630" i="2" s="1"/>
  <c r="AK391" i="2"/>
  <c r="AK478" i="2"/>
  <c r="AK395" i="2"/>
  <c r="AK670" i="2"/>
  <c r="AR670" i="2" s="1"/>
  <c r="AK597" i="2"/>
  <c r="AK563" i="2"/>
  <c r="AK32" i="2"/>
  <c r="AK244" i="2"/>
  <c r="AK422" i="2"/>
  <c r="AK502" i="2"/>
  <c r="AR502" i="2" s="1"/>
  <c r="AK632" i="2"/>
  <c r="AR632" i="2" s="1"/>
  <c r="AK234" i="2"/>
  <c r="AK722" i="2"/>
  <c r="AR722" i="2" s="1"/>
  <c r="AK611" i="2"/>
  <c r="AR611" i="2" s="1"/>
  <c r="AK198" i="2"/>
  <c r="AK444" i="2"/>
  <c r="AR444" i="2" s="1"/>
  <c r="AK343" i="2"/>
  <c r="AK126" i="2"/>
  <c r="AK38" i="2"/>
  <c r="AK66" i="2"/>
  <c r="AK71" i="2"/>
  <c r="AK368" i="2"/>
  <c r="AK170" i="2"/>
  <c r="AK452" i="2"/>
  <c r="AR452" i="2" s="1"/>
  <c r="AK549" i="2"/>
  <c r="AR549" i="2" s="1"/>
  <c r="AK324" i="2"/>
  <c r="AR324" i="2" s="1"/>
  <c r="AK307" i="2"/>
  <c r="AK621" i="2"/>
  <c r="AR621" i="2" s="1"/>
  <c r="AK586" i="2"/>
  <c r="AR586" i="2" s="1"/>
  <c r="AK42" i="2"/>
  <c r="AK271" i="2"/>
  <c r="AK259" i="2"/>
  <c r="AK337" i="2"/>
  <c r="AK675" i="2"/>
  <c r="AK704" i="2"/>
  <c r="AR704" i="2" s="1"/>
  <c r="AK669" i="2"/>
  <c r="AK72" i="2"/>
  <c r="AK84" i="2"/>
  <c r="AK301" i="2"/>
  <c r="AK292" i="2"/>
  <c r="AK642" i="2"/>
  <c r="AR642" i="2" s="1"/>
  <c r="AK88" i="2"/>
  <c r="AK626" i="2"/>
  <c r="AK683" i="2"/>
  <c r="AR683" i="2" s="1"/>
  <c r="AK237" i="2"/>
  <c r="AK164" i="2"/>
  <c r="AK98" i="2"/>
  <c r="AK688" i="2"/>
  <c r="AK658" i="2"/>
  <c r="AR658" i="2" s="1"/>
  <c r="AK591" i="2"/>
  <c r="AK701" i="2"/>
  <c r="AR701" i="2" s="1"/>
  <c r="AK438" i="2"/>
  <c r="AR438" i="2" s="1"/>
  <c r="AK246" i="2"/>
  <c r="AK51" i="2"/>
  <c r="AK561" i="2"/>
  <c r="AK33" i="2"/>
  <c r="AK426" i="2"/>
  <c r="AK280" i="2"/>
  <c r="AK427" i="2"/>
  <c r="AK706" i="2"/>
  <c r="AR706" i="2" s="1"/>
  <c r="AK345" i="2"/>
  <c r="AK300" i="2"/>
  <c r="AK213" i="2"/>
  <c r="AK468" i="2"/>
  <c r="AK393" i="2"/>
  <c r="AK335" i="2"/>
  <c r="AK505" i="2"/>
  <c r="AK140" i="2"/>
  <c r="AK686" i="2"/>
  <c r="AR686" i="2" s="1"/>
  <c r="AK217" i="2"/>
  <c r="AK96" i="2"/>
  <c r="AK481" i="2"/>
  <c r="AR481" i="2" s="1"/>
  <c r="AK461" i="2"/>
  <c r="AK633" i="2"/>
  <c r="AR633" i="2" s="1"/>
  <c r="AK266" i="2"/>
  <c r="AK425" i="2"/>
  <c r="AK229" i="2"/>
  <c r="AK123" i="2"/>
  <c r="AK260" i="2"/>
  <c r="AK643" i="2"/>
  <c r="AR643" i="2" s="1"/>
  <c r="AK166" i="2"/>
  <c r="AK420" i="2"/>
  <c r="AK659" i="2"/>
  <c r="AR659" i="2" s="1"/>
  <c r="AK127" i="2"/>
  <c r="AK639" i="2"/>
  <c r="AK224" i="2"/>
  <c r="AK120" i="2"/>
  <c r="AK646" i="2"/>
  <c r="AR646" i="2" s="1"/>
  <c r="AK454" i="2"/>
  <c r="AK545" i="2"/>
  <c r="AK560" i="2"/>
  <c r="AR560" i="2" s="1"/>
  <c r="AK514" i="2"/>
  <c r="AK241" i="2"/>
  <c r="AK79" i="2"/>
  <c r="AK75" i="2"/>
  <c r="AK189" i="2"/>
  <c r="AK728" i="2"/>
  <c r="AR728" i="2" s="1"/>
  <c r="AK530" i="2"/>
  <c r="AK469" i="2"/>
  <c r="AK661" i="2"/>
  <c r="AR661" i="2" s="1"/>
  <c r="AK713" i="2"/>
  <c r="AR713" i="2" s="1"/>
  <c r="AK99" i="2"/>
  <c r="AK131" i="2"/>
  <c r="AK439" i="2"/>
  <c r="AK712" i="2"/>
  <c r="AR712" i="2" s="1"/>
  <c r="AK625" i="2"/>
  <c r="AK551" i="2"/>
  <c r="AK398" i="2"/>
  <c r="AK651" i="2"/>
  <c r="AR651" i="2" s="1"/>
  <c r="AK336" i="2"/>
  <c r="AK334" i="2"/>
  <c r="AK294" i="2"/>
  <c r="AR294" i="2" s="1"/>
  <c r="AK608" i="2"/>
  <c r="AK479" i="2"/>
  <c r="AK437" i="2"/>
  <c r="AK637" i="2"/>
  <c r="AR637" i="2" s="1"/>
  <c r="AK304" i="2"/>
  <c r="AK709" i="2"/>
  <c r="AR709" i="2" s="1"/>
  <c r="AK275" i="2"/>
  <c r="AK114" i="2"/>
  <c r="AK230" i="2"/>
  <c r="AK308" i="2"/>
  <c r="AK375" i="2"/>
  <c r="AR375" i="2" s="1"/>
  <c r="AK199" i="2"/>
  <c r="AK158" i="2"/>
  <c r="AK679" i="2"/>
  <c r="AK90" i="2"/>
  <c r="AR90" i="2" s="1"/>
  <c r="AK440" i="2"/>
  <c r="AK671" i="2"/>
  <c r="AK402" i="2"/>
  <c r="AK702" i="2"/>
  <c r="AR702" i="2" s="1"/>
  <c r="AK579" i="2"/>
  <c r="AK223" i="2"/>
  <c r="AK503" i="2"/>
  <c r="AK547" i="2"/>
  <c r="AK485" i="2"/>
  <c r="AK362" i="2"/>
  <c r="AR362" i="2" s="1"/>
  <c r="AK554" i="2"/>
  <c r="AK672" i="2"/>
  <c r="AR672" i="2" s="1"/>
  <c r="AK447" i="2"/>
  <c r="AK496" i="2"/>
  <c r="AK450" i="2"/>
  <c r="AK480" i="2"/>
  <c r="AK652" i="2"/>
  <c r="AR652" i="2" s="1"/>
  <c r="AK211" i="2"/>
  <c r="AK231" i="2"/>
  <c r="AK692" i="2"/>
  <c r="AR692" i="2" s="1"/>
  <c r="AK583" i="2"/>
  <c r="AR583" i="2" s="1"/>
  <c r="AK493" i="2"/>
  <c r="AK443" i="2"/>
  <c r="AK105" i="2"/>
  <c r="AK353" i="2"/>
  <c r="AK614" i="2"/>
  <c r="AK520" i="2"/>
  <c r="AK511" i="2"/>
  <c r="AK180" i="2"/>
  <c r="AK624" i="2"/>
  <c r="AR624" i="2" s="1"/>
  <c r="AK377" i="2"/>
  <c r="AK242" i="2"/>
  <c r="AK265" i="2"/>
  <c r="AK321" i="2"/>
  <c r="AK429" i="2"/>
  <c r="AK552" i="2"/>
  <c r="AK699" i="2"/>
  <c r="AR699" i="2" s="1"/>
  <c r="AK315" i="2"/>
  <c r="AK705" i="2"/>
  <c r="AR705" i="2" s="1"/>
  <c r="AK559" i="2"/>
  <c r="AK316" i="2"/>
  <c r="AK221" i="2"/>
  <c r="AK640" i="2"/>
  <c r="AK585" i="2"/>
  <c r="AR585" i="2" s="1"/>
  <c r="AK620" i="2"/>
  <c r="AR620" i="2" s="1"/>
  <c r="AK680" i="2"/>
  <c r="AR680" i="2" s="1"/>
  <c r="AK644" i="2"/>
  <c r="AR644" i="2" s="1"/>
  <c r="AK369" i="2"/>
  <c r="AK464" i="2"/>
  <c r="AK647" i="2"/>
  <c r="AK465" i="2"/>
  <c r="AK603" i="2"/>
  <c r="AR603" i="2" s="1"/>
  <c r="AK529" i="2"/>
  <c r="AR529" i="2" s="1"/>
  <c r="AK410" i="2"/>
  <c r="AK525" i="2"/>
  <c r="AK673" i="2"/>
  <c r="AK528" i="2"/>
  <c r="AR528" i="2" s="1"/>
  <c r="AK715" i="2"/>
  <c r="AR715" i="2" s="1"/>
  <c r="AK729" i="2"/>
  <c r="AR729" i="2" s="1"/>
  <c r="AK698" i="2"/>
  <c r="AR698" i="2" s="1"/>
  <c r="AK668" i="2"/>
  <c r="AR668" i="2" s="1"/>
  <c r="AK512" i="2"/>
  <c r="AK685" i="2"/>
  <c r="AR685" i="2" s="1"/>
  <c r="AK695" i="2"/>
  <c r="AR695" i="2" s="1"/>
  <c r="AK694" i="2"/>
  <c r="AK645" i="2"/>
  <c r="AR645" i="2" s="1"/>
  <c r="AK689" i="2"/>
  <c r="AR689" i="2" s="1"/>
  <c r="AK674" i="2"/>
  <c r="AR674" i="2" s="1"/>
  <c r="AK582" i="2"/>
  <c r="AR582" i="2" s="1"/>
  <c r="AK599" i="2"/>
  <c r="AK700" i="2"/>
  <c r="AR700" i="2" s="1"/>
  <c r="AK690" i="2"/>
  <c r="AR690" i="2" s="1"/>
  <c r="AK613" i="2"/>
  <c r="AR613" i="2" s="1"/>
  <c r="AK720" i="2"/>
  <c r="AR720" i="2" s="1"/>
  <c r="AK681" i="2"/>
  <c r="AR681" i="2" s="1"/>
  <c r="AK678" i="2"/>
  <c r="AR678" i="2" s="1"/>
  <c r="AK687" i="2"/>
  <c r="AR687" i="2" s="1"/>
  <c r="AK575" i="2"/>
  <c r="AK721" i="2"/>
  <c r="AR721" i="2" s="1"/>
  <c r="AK684" i="2"/>
  <c r="AR684" i="2" s="1"/>
  <c r="AK717" i="2"/>
  <c r="AR717" i="2" s="1"/>
  <c r="AH533" i="2"/>
  <c r="AH508" i="2"/>
  <c r="AH648" i="2"/>
  <c r="AH167" i="2"/>
  <c r="AH406" i="2"/>
  <c r="AH249" i="2"/>
  <c r="AH540" i="2"/>
  <c r="AH283" i="2"/>
  <c r="AH615" i="2"/>
  <c r="AH423" i="2"/>
  <c r="AH396" i="2"/>
  <c r="AH477" i="2"/>
  <c r="AH134" i="2"/>
  <c r="AH697" i="2"/>
  <c r="AH144" i="2"/>
  <c r="AH268" i="2"/>
  <c r="AH357" i="2"/>
  <c r="AH137" i="2"/>
  <c r="AH483" i="2"/>
  <c r="AH691" i="2"/>
  <c r="AH482" i="2"/>
  <c r="AH52" i="2"/>
  <c r="AH341" i="2"/>
  <c r="AH456" i="2"/>
  <c r="AH19" i="2"/>
  <c r="AH176" i="2"/>
  <c r="AH155" i="2"/>
  <c r="AH132" i="2"/>
  <c r="AH532" i="2"/>
  <c r="AH364" i="2"/>
  <c r="AH703" i="2"/>
  <c r="AH86" i="2"/>
  <c r="AH601" i="2"/>
  <c r="AH169" i="2"/>
  <c r="AH138" i="2"/>
  <c r="AH682" i="2"/>
  <c r="AH212" i="2"/>
  <c r="AH76" i="2"/>
  <c r="AH146" i="2"/>
  <c r="AH628" i="2"/>
  <c r="AH29" i="2"/>
  <c r="AH77" i="2"/>
  <c r="AH602" i="2"/>
  <c r="AH400" i="2"/>
  <c r="AH310" i="2"/>
  <c r="AH499" i="2"/>
  <c r="AH115" i="2"/>
  <c r="AH11" i="2"/>
  <c r="AH254" i="2"/>
  <c r="AH93" i="2"/>
  <c r="AH129" i="2"/>
  <c r="AH407" i="2"/>
  <c r="AH245" i="2"/>
  <c r="AH350" i="2"/>
  <c r="AH595" i="2"/>
  <c r="AH80" i="2"/>
  <c r="AH61" i="2"/>
  <c r="AH506" i="2"/>
  <c r="AH162" i="2"/>
  <c r="AH370" i="2"/>
  <c r="AH148" i="2"/>
  <c r="AH486" i="2"/>
  <c r="AH576" i="2"/>
  <c r="AH412" i="2"/>
  <c r="AH278" i="2"/>
  <c r="AH476" i="2"/>
  <c r="AH143" i="2"/>
  <c r="AH185" i="2"/>
  <c r="AH255" i="2"/>
  <c r="AH175" i="2"/>
  <c r="AH239" i="2"/>
  <c r="AH382" i="2"/>
  <c r="AH108" i="2"/>
  <c r="AH130" i="2"/>
  <c r="AH404" i="2"/>
  <c r="AH484" i="2"/>
  <c r="AH5" i="2"/>
  <c r="AH544" i="2"/>
  <c r="AH455" i="2"/>
  <c r="AH110" i="2"/>
  <c r="AH128" i="2"/>
  <c r="AH360" i="2"/>
  <c r="AH319" i="2"/>
  <c r="AH101" i="2"/>
  <c r="AH501" i="2"/>
  <c r="AH598" i="2"/>
  <c r="AH57" i="2"/>
  <c r="AH225" i="2"/>
  <c r="AH37" i="2"/>
  <c r="AH276" i="2"/>
  <c r="AH638" i="2"/>
  <c r="AH347" i="2"/>
  <c r="AH363" i="2"/>
  <c r="AH247" i="2"/>
  <c r="AH121" i="2"/>
  <c r="AH147" i="2"/>
  <c r="AH201" i="2"/>
  <c r="AH435" i="2"/>
  <c r="AH373" i="2"/>
  <c r="AH320" i="2"/>
  <c r="AH47" i="2"/>
  <c r="AH660" i="2"/>
  <c r="AH7" i="2"/>
  <c r="AH565" i="2"/>
  <c r="AH399" i="2"/>
  <c r="AH165" i="2"/>
  <c r="AH56" i="2"/>
  <c r="AH263" i="2"/>
  <c r="AH22" i="2"/>
  <c r="AH17" i="2"/>
  <c r="AH516" i="2"/>
  <c r="AH286" i="2"/>
  <c r="AH208" i="2"/>
  <c r="AH152" i="2"/>
  <c r="AH463" i="2"/>
  <c r="AH389" i="2"/>
  <c r="AH226" i="2"/>
  <c r="AH600" i="2"/>
  <c r="AH273" i="2"/>
  <c r="AH26" i="2"/>
  <c r="AH270" i="2"/>
  <c r="AH344" i="2"/>
  <c r="AH218" i="2"/>
  <c r="AH380" i="2"/>
  <c r="AH384" i="2"/>
  <c r="AH431" i="2"/>
  <c r="AH181" i="2"/>
  <c r="AH23" i="2"/>
  <c r="AH178" i="2"/>
  <c r="AH55" i="2"/>
  <c r="AH222" i="2"/>
  <c r="AH190" i="2"/>
  <c r="AH573" i="2"/>
  <c r="AH470" i="2"/>
  <c r="AH707" i="2"/>
  <c r="AH125" i="2"/>
  <c r="AH312" i="2"/>
  <c r="AH313" i="2"/>
  <c r="AH141" i="2"/>
  <c r="AH250" i="2"/>
  <c r="AH173" i="2"/>
  <c r="AH142" i="2"/>
  <c r="AH306" i="2"/>
  <c r="AH53" i="2"/>
  <c r="AH160" i="2"/>
  <c r="AH2" i="2"/>
  <c r="AH8" i="2"/>
  <c r="AH264" i="2"/>
  <c r="AH188" i="2"/>
  <c r="AH50" i="2"/>
  <c r="AH513" i="2"/>
  <c r="AH361" i="2"/>
  <c r="AH708" i="2"/>
  <c r="AH87" i="2"/>
  <c r="AH441" i="2"/>
  <c r="AH489" i="2"/>
  <c r="AH517" i="2"/>
  <c r="AH507" i="2"/>
  <c r="AH12" i="2"/>
  <c r="AH430" i="2"/>
  <c r="AH497" i="2"/>
  <c r="AH504" i="2"/>
  <c r="AH135" i="2"/>
  <c r="AH359" i="2"/>
  <c r="AH622" i="2"/>
  <c r="AH650" i="2"/>
  <c r="AH457" i="2"/>
  <c r="AH74" i="2"/>
  <c r="AH139" i="2"/>
  <c r="AH558" i="2"/>
  <c r="AH238" i="2"/>
  <c r="AH227" i="2"/>
  <c r="AH521" i="2"/>
  <c r="AH536" i="2"/>
  <c r="AH581" i="2"/>
  <c r="AH592" i="2"/>
  <c r="AH31" i="2"/>
  <c r="AH202" i="2"/>
  <c r="AH14" i="2"/>
  <c r="AH285" i="2"/>
  <c r="AH570" i="2"/>
  <c r="AH235" i="2"/>
  <c r="AH151" i="2"/>
  <c r="AH232" i="2"/>
  <c r="AH414" i="2"/>
  <c r="AH159" i="2"/>
  <c r="AH666" i="2"/>
  <c r="AH587" i="2"/>
  <c r="AH54" i="2"/>
  <c r="AH261" i="2"/>
  <c r="AH531" i="2"/>
  <c r="AH149" i="2"/>
  <c r="AH385" i="2"/>
  <c r="AH415" i="2"/>
  <c r="AH619" i="2"/>
  <c r="AH243" i="2"/>
  <c r="AH448" i="2"/>
  <c r="AH192" i="2"/>
  <c r="AH562" i="2"/>
  <c r="AH693" i="2"/>
  <c r="AH474" i="2"/>
  <c r="AH580" i="2"/>
  <c r="AH251" i="2"/>
  <c r="AH340" i="2"/>
  <c r="AH136" i="2"/>
  <c r="AH436" i="2"/>
  <c r="AH177" i="2"/>
  <c r="AH710" i="2"/>
  <c r="AH153" i="2"/>
  <c r="AH432" i="2"/>
  <c r="AH103" i="2"/>
  <c r="AH590" i="2"/>
  <c r="AH322" i="2"/>
  <c r="AH145" i="2"/>
  <c r="AH495" i="2"/>
  <c r="AH526" i="2"/>
  <c r="AH89" i="2"/>
  <c r="AH346" i="2"/>
  <c r="AH653" i="2"/>
  <c r="AH543" i="2"/>
  <c r="AH366" i="2"/>
  <c r="AH214" i="2"/>
  <c r="AH567" i="2"/>
  <c r="AH117" i="2"/>
  <c r="AH48" i="2"/>
  <c r="AH413" i="2"/>
  <c r="AH527" i="2"/>
  <c r="AH193" i="2"/>
  <c r="AH118" i="2"/>
  <c r="AH723" i="2"/>
  <c r="AH537" i="2"/>
  <c r="AH318" i="2"/>
  <c r="AH187" i="2"/>
  <c r="AH392" i="2"/>
  <c r="AH453" i="2"/>
  <c r="AH367" i="2"/>
  <c r="AH43" i="2"/>
  <c r="AH85" i="2"/>
  <c r="AH471" i="2"/>
  <c r="AH73" i="2"/>
  <c r="AH584" i="2"/>
  <c r="AH541" i="2"/>
  <c r="AH342" i="2"/>
  <c r="AH411" i="2"/>
  <c r="AH725" i="2"/>
  <c r="AH381" i="2"/>
  <c r="AH252" i="2"/>
  <c r="AH500" i="2"/>
  <c r="AH445" i="2"/>
  <c r="AH731" i="2"/>
  <c r="AH352" i="2"/>
  <c r="AH295" i="2"/>
  <c r="AH13" i="2"/>
  <c r="AH494" i="2"/>
  <c r="AH355" i="2"/>
  <c r="AH365" i="2"/>
  <c r="AH69" i="2"/>
  <c r="AH467" i="2"/>
  <c r="AH119" i="2"/>
  <c r="AH594" i="2"/>
  <c r="AH711" i="2"/>
  <c r="AH219" i="2"/>
  <c r="AH424" i="2"/>
  <c r="AH182" i="2"/>
  <c r="AH82" i="2"/>
  <c r="AH571" i="2"/>
  <c r="AH205" i="2"/>
  <c r="AH20" i="2"/>
  <c r="AH133" i="2"/>
  <c r="AH122" i="2"/>
  <c r="AH664" i="2"/>
  <c r="AH4" i="2"/>
  <c r="AH387" i="2"/>
  <c r="AH472" i="2"/>
  <c r="AH65" i="2"/>
  <c r="AH174" i="2"/>
  <c r="AH458" i="2"/>
  <c r="AH490" i="2"/>
  <c r="AH548" i="2"/>
  <c r="AH492" i="2"/>
  <c r="AH349" i="2"/>
  <c r="AH634" i="2"/>
  <c r="AH290" i="2"/>
  <c r="AH284" i="2"/>
  <c r="AH291" i="2"/>
  <c r="AH186" i="2"/>
  <c r="AH555" i="2"/>
  <c r="AH446" i="2"/>
  <c r="AH204" i="2"/>
  <c r="AH568" i="2"/>
  <c r="AH109" i="2"/>
  <c r="AH277" i="2"/>
  <c r="AH40" i="2"/>
  <c r="AH730" i="2"/>
  <c r="AH216" i="2"/>
  <c r="AH39" i="2"/>
  <c r="AH356" i="2"/>
  <c r="AH100" i="2"/>
  <c r="AH348" i="2"/>
  <c r="AH403" i="2"/>
  <c r="AH577" i="2"/>
  <c r="AH588" i="2"/>
  <c r="AH35" i="2"/>
  <c r="AH58" i="2"/>
  <c r="AH59" i="2"/>
  <c r="AH161" i="2"/>
  <c r="AH617" i="2"/>
  <c r="AH92" i="2"/>
  <c r="AH655" i="2"/>
  <c r="AH44" i="2"/>
  <c r="AH518" i="2"/>
  <c r="AH200" i="2"/>
  <c r="AH371" i="2"/>
  <c r="AH654" i="2"/>
  <c r="AH557" i="2"/>
  <c r="AH616" i="2"/>
  <c r="AH297" i="2"/>
  <c r="AH379" i="2"/>
  <c r="AH196" i="2"/>
  <c r="AH293" i="2"/>
  <c r="AH116" i="2"/>
  <c r="AH418" i="2"/>
  <c r="AH203" i="2"/>
  <c r="AH209" i="2"/>
  <c r="AH433" i="2"/>
  <c r="AH257" i="2"/>
  <c r="AH419" i="2"/>
  <c r="AH10" i="2"/>
  <c r="AH184" i="2"/>
  <c r="AH124" i="2"/>
  <c r="AH657" i="2"/>
  <c r="AH546" i="2"/>
  <c r="AH150" i="2"/>
  <c r="AH442" i="2"/>
  <c r="AH81" i="2"/>
  <c r="AH726" i="2"/>
  <c r="AH578" i="2"/>
  <c r="AH70" i="2"/>
  <c r="AH663" i="2"/>
  <c r="AH509" i="2"/>
  <c r="AH30" i="2"/>
  <c r="AH111" i="2"/>
  <c r="AH215" i="2"/>
  <c r="AH596" i="2"/>
  <c r="AH550" i="2"/>
  <c r="AH390" i="2"/>
  <c r="AH339" i="2"/>
  <c r="AH288" i="2"/>
  <c r="AH24" i="2"/>
  <c r="AH16" i="2"/>
  <c r="AH233" i="2"/>
  <c r="AH21" i="2"/>
  <c r="AH49" i="2"/>
  <c r="AH676" i="2"/>
  <c r="AH206" i="2"/>
  <c r="AH282" i="2"/>
  <c r="AH62" i="2"/>
  <c r="AH460" i="2"/>
  <c r="AH317" i="2"/>
  <c r="AH623" i="2"/>
  <c r="AH328" i="2"/>
  <c r="AH542" i="2"/>
  <c r="AH305" i="2"/>
  <c r="AH325" i="2"/>
  <c r="AH194" i="2"/>
  <c r="AH67" i="2"/>
  <c r="AH197" i="2"/>
  <c r="AH618" i="2"/>
  <c r="AH515" i="2"/>
  <c r="AH388" i="2"/>
  <c r="AH409" i="2"/>
  <c r="AH104" i="2"/>
  <c r="AH296" i="2"/>
  <c r="AH451" i="2"/>
  <c r="AH556" i="2"/>
  <c r="AH610" i="2"/>
  <c r="AH491" i="2"/>
  <c r="AH298" i="2"/>
  <c r="AH667" i="2"/>
  <c r="AH589" i="2"/>
  <c r="AH172" i="2"/>
  <c r="AH236" i="2"/>
  <c r="AH179" i="2"/>
  <c r="AH408" i="2"/>
  <c r="AH374" i="2"/>
  <c r="AH605" i="2"/>
  <c r="AH63" i="2"/>
  <c r="AH279" i="2"/>
  <c r="AH338" i="2"/>
  <c r="AH97" i="2"/>
  <c r="AH113" i="2"/>
  <c r="AH421" i="2"/>
  <c r="AH656" i="2"/>
  <c r="AH473" i="2"/>
  <c r="AH274" i="2"/>
  <c r="AH156" i="2"/>
  <c r="AH607" i="2"/>
  <c r="AH333" i="2"/>
  <c r="AH631" i="2"/>
  <c r="AH36" i="2"/>
  <c r="AH329" i="2"/>
  <c r="AH394" i="2"/>
  <c r="AH314" i="2"/>
  <c r="AH191" i="2"/>
  <c r="AH716" i="2"/>
  <c r="AH171" i="2"/>
  <c r="AH262" i="2"/>
  <c r="AH163" i="2"/>
  <c r="AH83" i="2"/>
  <c r="AH248" i="2"/>
  <c r="AH302" i="2"/>
  <c r="AH376" i="2"/>
  <c r="AH535" i="2"/>
  <c r="AH510" i="2"/>
  <c r="AH95" i="2"/>
  <c r="AH210" i="2"/>
  <c r="AH46" i="2"/>
  <c r="AH267" i="2"/>
  <c r="AH604" i="2"/>
  <c r="AH154" i="2"/>
  <c r="AH677" i="2"/>
  <c r="AH566" i="2"/>
  <c r="AH401" i="2"/>
  <c r="AH696" i="2"/>
  <c r="AH28" i="2"/>
  <c r="AH718" i="2"/>
  <c r="AH18" i="2"/>
  <c r="AH627" i="2"/>
  <c r="AH635" i="2"/>
  <c r="AH27" i="2"/>
  <c r="AH330" i="2"/>
  <c r="AH94" i="2"/>
  <c r="AH416" i="2"/>
  <c r="AH572" i="2"/>
  <c r="AH3" i="2"/>
  <c r="AH45" i="2"/>
  <c r="AH498" i="2"/>
  <c r="AH299" i="2"/>
  <c r="AH332" i="2"/>
  <c r="AH524" i="2"/>
  <c r="AH258" i="2"/>
  <c r="AH593" i="2"/>
  <c r="AH358" i="2"/>
  <c r="AH372" i="2"/>
  <c r="AH487" i="2"/>
  <c r="AH15" i="2"/>
  <c r="AH256" i="2"/>
  <c r="AH195" i="2"/>
  <c r="AH719" i="2"/>
  <c r="AH91" i="2"/>
  <c r="AH6" i="2"/>
  <c r="AH386" i="2"/>
  <c r="AH253" i="2"/>
  <c r="AH523" i="2"/>
  <c r="AH269" i="2"/>
  <c r="AH534" i="2"/>
  <c r="AH383" i="2"/>
  <c r="AH641" i="2"/>
  <c r="AH112" i="2"/>
  <c r="AH574" i="2"/>
  <c r="AH240" i="2"/>
  <c r="AH538" i="2"/>
  <c r="AH354" i="2"/>
  <c r="AH434" i="2"/>
  <c r="AH564" i="2"/>
  <c r="AH323" i="2"/>
  <c r="AH228" i="2"/>
  <c r="AH459" i="2"/>
  <c r="AH724" i="2"/>
  <c r="AH272" i="2"/>
  <c r="AH281" i="2"/>
  <c r="AH9" i="2"/>
  <c r="AH207" i="2"/>
  <c r="AH636" i="2"/>
  <c r="AH649" i="2"/>
  <c r="AH102" i="2"/>
  <c r="AH157" i="2"/>
  <c r="AH665" i="2"/>
  <c r="AH539" i="2"/>
  <c r="AH106" i="2"/>
  <c r="AH34" i="2"/>
  <c r="AH417" i="2"/>
  <c r="AH107" i="2"/>
  <c r="AH606" i="2"/>
  <c r="AH569" i="2"/>
  <c r="AH311" i="2"/>
  <c r="AH326" i="2"/>
  <c r="AH303" i="2"/>
  <c r="AH287" i="2"/>
  <c r="AH327" i="2"/>
  <c r="AH609" i="2"/>
  <c r="AH612" i="2"/>
  <c r="AH405" i="2"/>
  <c r="AH727" i="2"/>
  <c r="AH428" i="2"/>
  <c r="AH522" i="2"/>
  <c r="AH378" i="2"/>
  <c r="AH488" i="2"/>
  <c r="AH168" i="2"/>
  <c r="AH220" i="2"/>
  <c r="AH68" i="2"/>
  <c r="AH553" i="2"/>
  <c r="AH78" i="2"/>
  <c r="AH397" i="2"/>
  <c r="AH60" i="2"/>
  <c r="AH449" i="2"/>
  <c r="AH183" i="2"/>
  <c r="AH64" i="2"/>
  <c r="AH331" i="2"/>
  <c r="AH519" i="2"/>
  <c r="AH309" i="2"/>
  <c r="AH475" i="2"/>
  <c r="AH662" i="2"/>
  <c r="AH25" i="2"/>
  <c r="AH289" i="2"/>
  <c r="AH462" i="2"/>
  <c r="AH714" i="2"/>
  <c r="AH466" i="2"/>
  <c r="AH41" i="2"/>
  <c r="AH351" i="2"/>
  <c r="AH629" i="2"/>
  <c r="AH630" i="2"/>
  <c r="AH391" i="2"/>
  <c r="AH478" i="2"/>
  <c r="AH395" i="2"/>
  <c r="AH670" i="2"/>
  <c r="AH597" i="2"/>
  <c r="AH563" i="2"/>
  <c r="AH32" i="2"/>
  <c r="AH244" i="2"/>
  <c r="AH422" i="2"/>
  <c r="AH502" i="2"/>
  <c r="AH632" i="2"/>
  <c r="AH234" i="2"/>
  <c r="AH722" i="2"/>
  <c r="AH611" i="2"/>
  <c r="AH198" i="2"/>
  <c r="AH444" i="2"/>
  <c r="AH343" i="2"/>
  <c r="AH126" i="2"/>
  <c r="AH38" i="2"/>
  <c r="AH66" i="2"/>
  <c r="AH71" i="2"/>
  <c r="AH368" i="2"/>
  <c r="AH170" i="2"/>
  <c r="AH452" i="2"/>
  <c r="AH549" i="2"/>
  <c r="AH324" i="2"/>
  <c r="AH307" i="2"/>
  <c r="AH621" i="2"/>
  <c r="AH586" i="2"/>
  <c r="AH42" i="2"/>
  <c r="AH271" i="2"/>
  <c r="AH259" i="2"/>
  <c r="AH337" i="2"/>
  <c r="AH675" i="2"/>
  <c r="AH704" i="2"/>
  <c r="AH669" i="2"/>
  <c r="AH72" i="2"/>
  <c r="AH84" i="2"/>
  <c r="AH301" i="2"/>
  <c r="AH292" i="2"/>
  <c r="AH642" i="2"/>
  <c r="AH88" i="2"/>
  <c r="AH626" i="2"/>
  <c r="AH683" i="2"/>
  <c r="AH237" i="2"/>
  <c r="AH164" i="2"/>
  <c r="AH98" i="2"/>
  <c r="AH688" i="2"/>
  <c r="AH658" i="2"/>
  <c r="AH591" i="2"/>
  <c r="AH701" i="2"/>
  <c r="AH438" i="2"/>
  <c r="AH246" i="2"/>
  <c r="AH51" i="2"/>
  <c r="AH561" i="2"/>
  <c r="AH33" i="2"/>
  <c r="AH426" i="2"/>
  <c r="AH280" i="2"/>
  <c r="AH427" i="2"/>
  <c r="AH706" i="2"/>
  <c r="AH345" i="2"/>
  <c r="AH300" i="2"/>
  <c r="AH213" i="2"/>
  <c r="AH468" i="2"/>
  <c r="AH393" i="2"/>
  <c r="AH335" i="2"/>
  <c r="AH505" i="2"/>
  <c r="AH140" i="2"/>
  <c r="AH686" i="2"/>
  <c r="AH217" i="2"/>
  <c r="AH96" i="2"/>
  <c r="AH481" i="2"/>
  <c r="AH461" i="2"/>
  <c r="AH633" i="2"/>
  <c r="AH266" i="2"/>
  <c r="AH425" i="2"/>
  <c r="AH229" i="2"/>
  <c r="AH123" i="2"/>
  <c r="AH260" i="2"/>
  <c r="AH643" i="2"/>
  <c r="AH166" i="2"/>
  <c r="AH420" i="2"/>
  <c r="AH659" i="2"/>
  <c r="AH127" i="2"/>
  <c r="AH639" i="2"/>
  <c r="AH224" i="2"/>
  <c r="AH120" i="2"/>
  <c r="AH646" i="2"/>
  <c r="AH454" i="2"/>
  <c r="AH545" i="2"/>
  <c r="AH560" i="2"/>
  <c r="AH514" i="2"/>
  <c r="AH241" i="2"/>
  <c r="AH79" i="2"/>
  <c r="AH75" i="2"/>
  <c r="AH189" i="2"/>
  <c r="AH728" i="2"/>
  <c r="AH530" i="2"/>
  <c r="AH469" i="2"/>
  <c r="AH661" i="2"/>
  <c r="AH713" i="2"/>
  <c r="AH99" i="2"/>
  <c r="AH131" i="2"/>
  <c r="AH439" i="2"/>
  <c r="AH712" i="2"/>
  <c r="AH625" i="2"/>
  <c r="AH551" i="2"/>
  <c r="AH398" i="2"/>
  <c r="AH651" i="2"/>
  <c r="AH336" i="2"/>
  <c r="AH334" i="2"/>
  <c r="AH294" i="2"/>
  <c r="AH608" i="2"/>
  <c r="AH479" i="2"/>
  <c r="AH437" i="2"/>
  <c r="AH637" i="2"/>
  <c r="AH304" i="2"/>
  <c r="AH709" i="2"/>
  <c r="AH275" i="2"/>
  <c r="AH114" i="2"/>
  <c r="AH230" i="2"/>
  <c r="AH308" i="2"/>
  <c r="AH375" i="2"/>
  <c r="AH199" i="2"/>
  <c r="AH158" i="2"/>
  <c r="AH679" i="2"/>
  <c r="AH90" i="2"/>
  <c r="AH440" i="2"/>
  <c r="AH671" i="2"/>
  <c r="AH402" i="2"/>
  <c r="AH702" i="2"/>
  <c r="AH579" i="2"/>
  <c r="AH223" i="2"/>
  <c r="AH503" i="2"/>
  <c r="AH547" i="2"/>
  <c r="AH485" i="2"/>
  <c r="AH362" i="2"/>
  <c r="AH554" i="2"/>
  <c r="AH672" i="2"/>
  <c r="AH447" i="2"/>
  <c r="AH496" i="2"/>
  <c r="AH450" i="2"/>
  <c r="AH480" i="2"/>
  <c r="AH652" i="2"/>
  <c r="AH211" i="2"/>
  <c r="AH231" i="2"/>
  <c r="AH692" i="2"/>
  <c r="AH583" i="2"/>
  <c r="AH493" i="2"/>
  <c r="AH443" i="2"/>
  <c r="AH105" i="2"/>
  <c r="AH353" i="2"/>
  <c r="AH614" i="2"/>
  <c r="AH520" i="2"/>
  <c r="AH511" i="2"/>
  <c r="AH180" i="2"/>
  <c r="AH624" i="2"/>
  <c r="AH377" i="2"/>
  <c r="AH242" i="2"/>
  <c r="AH265" i="2"/>
  <c r="AH321" i="2"/>
  <c r="AH429" i="2"/>
  <c r="AH552" i="2"/>
  <c r="AH699" i="2"/>
  <c r="AH315" i="2"/>
  <c r="AH705" i="2"/>
  <c r="AH559" i="2"/>
  <c r="AH316" i="2"/>
  <c r="AH221" i="2"/>
  <c r="AH640" i="2"/>
  <c r="AH585" i="2"/>
  <c r="AH620" i="2"/>
  <c r="AH680" i="2"/>
  <c r="AH644" i="2"/>
  <c r="AH369" i="2"/>
  <c r="AH464" i="2"/>
  <c r="AH647" i="2"/>
  <c r="AH465" i="2"/>
  <c r="AH603" i="2"/>
  <c r="AH529" i="2"/>
  <c r="AH410" i="2"/>
  <c r="AH525" i="2"/>
  <c r="AH673" i="2"/>
  <c r="AH528" i="2"/>
  <c r="AH715" i="2"/>
  <c r="AH729" i="2"/>
  <c r="AH698" i="2"/>
  <c r="AH668" i="2"/>
  <c r="AH512" i="2"/>
  <c r="AH685" i="2"/>
  <c r="AH695" i="2"/>
  <c r="AH694" i="2"/>
  <c r="AH645" i="2"/>
  <c r="AH689" i="2"/>
  <c r="AH674" i="2"/>
  <c r="AH582" i="2"/>
  <c r="AH599" i="2"/>
  <c r="AH700" i="2"/>
  <c r="AH690" i="2"/>
  <c r="AH613" i="2"/>
  <c r="AH720" i="2"/>
  <c r="AH681" i="2"/>
  <c r="AH678" i="2"/>
  <c r="AH687" i="2"/>
  <c r="AH575" i="2"/>
  <c r="AH721" i="2"/>
  <c r="AH684" i="2"/>
  <c r="AH717" i="2"/>
  <c r="AG533" i="2"/>
  <c r="AG508" i="2"/>
  <c r="AG648" i="2"/>
  <c r="AG167" i="2"/>
  <c r="AG406" i="2"/>
  <c r="AG249" i="2"/>
  <c r="AG540" i="2"/>
  <c r="AG283" i="2"/>
  <c r="AG615" i="2"/>
  <c r="AG423" i="2"/>
  <c r="AG396" i="2"/>
  <c r="AG477" i="2"/>
  <c r="AG134" i="2"/>
  <c r="AG697" i="2"/>
  <c r="AG144" i="2"/>
  <c r="AG268" i="2"/>
  <c r="AG357" i="2"/>
  <c r="AG137" i="2"/>
  <c r="AG483" i="2"/>
  <c r="AG691" i="2"/>
  <c r="AG482" i="2"/>
  <c r="AG52" i="2"/>
  <c r="AG341" i="2"/>
  <c r="AG456" i="2"/>
  <c r="AG19" i="2"/>
  <c r="AG176" i="2"/>
  <c r="AG155" i="2"/>
  <c r="AG132" i="2"/>
  <c r="AG532" i="2"/>
  <c r="AG364" i="2"/>
  <c r="AG703" i="2"/>
  <c r="AG86" i="2"/>
  <c r="AG601" i="2"/>
  <c r="AG169" i="2"/>
  <c r="AG138" i="2"/>
  <c r="AG682" i="2"/>
  <c r="AG212" i="2"/>
  <c r="AG76" i="2"/>
  <c r="AG146" i="2"/>
  <c r="AG628" i="2"/>
  <c r="AG29" i="2"/>
  <c r="AG77" i="2"/>
  <c r="AG602" i="2"/>
  <c r="AG400" i="2"/>
  <c r="AG310" i="2"/>
  <c r="AG499" i="2"/>
  <c r="AG115" i="2"/>
  <c r="AG11" i="2"/>
  <c r="AG254" i="2"/>
  <c r="AG93" i="2"/>
  <c r="AG129" i="2"/>
  <c r="AG407" i="2"/>
  <c r="AG245" i="2"/>
  <c r="AG350" i="2"/>
  <c r="AG595" i="2"/>
  <c r="AG80" i="2"/>
  <c r="AG61" i="2"/>
  <c r="AG506" i="2"/>
  <c r="AG162" i="2"/>
  <c r="AG370" i="2"/>
  <c r="AG148" i="2"/>
  <c r="AG486" i="2"/>
  <c r="AG576" i="2"/>
  <c r="AG412" i="2"/>
  <c r="AG278" i="2"/>
  <c r="AG476" i="2"/>
  <c r="AG143" i="2"/>
  <c r="AG185" i="2"/>
  <c r="AG255" i="2"/>
  <c r="AG175" i="2"/>
  <c r="AG239" i="2"/>
  <c r="AG382" i="2"/>
  <c r="AG108" i="2"/>
  <c r="AG130" i="2"/>
  <c r="AG404" i="2"/>
  <c r="AG484" i="2"/>
  <c r="AG5" i="2"/>
  <c r="AG544" i="2"/>
  <c r="AG455" i="2"/>
  <c r="AG110" i="2"/>
  <c r="AG128" i="2"/>
  <c r="AG360" i="2"/>
  <c r="AG319" i="2"/>
  <c r="AG101" i="2"/>
  <c r="AG501" i="2"/>
  <c r="AG598" i="2"/>
  <c r="AG57" i="2"/>
  <c r="AG225" i="2"/>
  <c r="AG37" i="2"/>
  <c r="AG276" i="2"/>
  <c r="AG638" i="2"/>
  <c r="AG347" i="2"/>
  <c r="AG363" i="2"/>
  <c r="AG247" i="2"/>
  <c r="AG121" i="2"/>
  <c r="AG147" i="2"/>
  <c r="AG201" i="2"/>
  <c r="AG435" i="2"/>
  <c r="AG373" i="2"/>
  <c r="AG320" i="2"/>
  <c r="AG47" i="2"/>
  <c r="AG660" i="2"/>
  <c r="AG7" i="2"/>
  <c r="AG565" i="2"/>
  <c r="AG399" i="2"/>
  <c r="AG165" i="2"/>
  <c r="AG56" i="2"/>
  <c r="AG263" i="2"/>
  <c r="AG22" i="2"/>
  <c r="AG17" i="2"/>
  <c r="AG516" i="2"/>
  <c r="AG286" i="2"/>
  <c r="AG208" i="2"/>
  <c r="AG152" i="2"/>
  <c r="AG463" i="2"/>
  <c r="AG389" i="2"/>
  <c r="AG226" i="2"/>
  <c r="AG600" i="2"/>
  <c r="AG273" i="2"/>
  <c r="AG26" i="2"/>
  <c r="AG270" i="2"/>
  <c r="AG344" i="2"/>
  <c r="AG218" i="2"/>
  <c r="AG380" i="2"/>
  <c r="AG384" i="2"/>
  <c r="AG431" i="2"/>
  <c r="AG181" i="2"/>
  <c r="AG23" i="2"/>
  <c r="AG178" i="2"/>
  <c r="AG55" i="2"/>
  <c r="AG222" i="2"/>
  <c r="AG190" i="2"/>
  <c r="AG573" i="2"/>
  <c r="AG470" i="2"/>
  <c r="AG707" i="2"/>
  <c r="AG125" i="2"/>
  <c r="AG312" i="2"/>
  <c r="AG313" i="2"/>
  <c r="AG141" i="2"/>
  <c r="AG250" i="2"/>
  <c r="AG173" i="2"/>
  <c r="AG142" i="2"/>
  <c r="AG306" i="2"/>
  <c r="AG53" i="2"/>
  <c r="AG160" i="2"/>
  <c r="AG2" i="2"/>
  <c r="AG8" i="2"/>
  <c r="AG264" i="2"/>
  <c r="AG188" i="2"/>
  <c r="AG50" i="2"/>
  <c r="AG513" i="2"/>
  <c r="AG361" i="2"/>
  <c r="AG708" i="2"/>
  <c r="AG87" i="2"/>
  <c r="AG441" i="2"/>
  <c r="AG489" i="2"/>
  <c r="AG517" i="2"/>
  <c r="AG507" i="2"/>
  <c r="AG12" i="2"/>
  <c r="AG430" i="2"/>
  <c r="AG497" i="2"/>
  <c r="AG504" i="2"/>
  <c r="AG135" i="2"/>
  <c r="AG359" i="2"/>
  <c r="AG622" i="2"/>
  <c r="AG650" i="2"/>
  <c r="AG457" i="2"/>
  <c r="AG74" i="2"/>
  <c r="AG139" i="2"/>
  <c r="AG558" i="2"/>
  <c r="AG238" i="2"/>
  <c r="AG227" i="2"/>
  <c r="AG521" i="2"/>
  <c r="AG536" i="2"/>
  <c r="AG581" i="2"/>
  <c r="AG592" i="2"/>
  <c r="AG31" i="2"/>
  <c r="AG202" i="2"/>
  <c r="AG14" i="2"/>
  <c r="AG285" i="2"/>
  <c r="AG570" i="2"/>
  <c r="AG235" i="2"/>
  <c r="AG151" i="2"/>
  <c r="AG232" i="2"/>
  <c r="AG414" i="2"/>
  <c r="AG159" i="2"/>
  <c r="AG666" i="2"/>
  <c r="AG587" i="2"/>
  <c r="AG54" i="2"/>
  <c r="AG261" i="2"/>
  <c r="AG531" i="2"/>
  <c r="AG149" i="2"/>
  <c r="AG385" i="2"/>
  <c r="AG415" i="2"/>
  <c r="AG619" i="2"/>
  <c r="AG243" i="2"/>
  <c r="AG448" i="2"/>
  <c r="AG192" i="2"/>
  <c r="AG562" i="2"/>
  <c r="AG693" i="2"/>
  <c r="AG474" i="2"/>
  <c r="AG580" i="2"/>
  <c r="AG251" i="2"/>
  <c r="AG340" i="2"/>
  <c r="AG136" i="2"/>
  <c r="AG436" i="2"/>
  <c r="AG177" i="2"/>
  <c r="AG710" i="2"/>
  <c r="AG153" i="2"/>
  <c r="AG432" i="2"/>
  <c r="AG103" i="2"/>
  <c r="AG590" i="2"/>
  <c r="AG322" i="2"/>
  <c r="AG145" i="2"/>
  <c r="AG495" i="2"/>
  <c r="AG526" i="2"/>
  <c r="AG89" i="2"/>
  <c r="AG346" i="2"/>
  <c r="AG653" i="2"/>
  <c r="AG543" i="2"/>
  <c r="AG366" i="2"/>
  <c r="AG214" i="2"/>
  <c r="AG567" i="2"/>
  <c r="AG117" i="2"/>
  <c r="AG48" i="2"/>
  <c r="AG413" i="2"/>
  <c r="AG527" i="2"/>
  <c r="AG193" i="2"/>
  <c r="AG118" i="2"/>
  <c r="AG723" i="2"/>
  <c r="AG537" i="2"/>
  <c r="AG318" i="2"/>
  <c r="AG187" i="2"/>
  <c r="AG392" i="2"/>
  <c r="AG453" i="2"/>
  <c r="AG367" i="2"/>
  <c r="AG43" i="2"/>
  <c r="AG85" i="2"/>
  <c r="AG471" i="2"/>
  <c r="AG73" i="2"/>
  <c r="AG584" i="2"/>
  <c r="AG541" i="2"/>
  <c r="AG342" i="2"/>
  <c r="AG411" i="2"/>
  <c r="AG725" i="2"/>
  <c r="AG381" i="2"/>
  <c r="AG252" i="2"/>
  <c r="AG500" i="2"/>
  <c r="AG445" i="2"/>
  <c r="AG731" i="2"/>
  <c r="AG352" i="2"/>
  <c r="AG295" i="2"/>
  <c r="AG13" i="2"/>
  <c r="AG494" i="2"/>
  <c r="AG355" i="2"/>
  <c r="AG365" i="2"/>
  <c r="AG69" i="2"/>
  <c r="AG467" i="2"/>
  <c r="AG119" i="2"/>
  <c r="AG594" i="2"/>
  <c r="AG711" i="2"/>
  <c r="AG219" i="2"/>
  <c r="AG424" i="2"/>
  <c r="AG182" i="2"/>
  <c r="AG82" i="2"/>
  <c r="AG571" i="2"/>
  <c r="AG205" i="2"/>
  <c r="AG20" i="2"/>
  <c r="AG133" i="2"/>
  <c r="AG122" i="2"/>
  <c r="AG664" i="2"/>
  <c r="AG4" i="2"/>
  <c r="AG387" i="2"/>
  <c r="AG472" i="2"/>
  <c r="AG65" i="2"/>
  <c r="AG174" i="2"/>
  <c r="AG458" i="2"/>
  <c r="AG490" i="2"/>
  <c r="AG548" i="2"/>
  <c r="AG492" i="2"/>
  <c r="AG349" i="2"/>
  <c r="AG634" i="2"/>
  <c r="AG290" i="2"/>
  <c r="AG284" i="2"/>
  <c r="AG291" i="2"/>
  <c r="AG186" i="2"/>
  <c r="AG555" i="2"/>
  <c r="AG446" i="2"/>
  <c r="AG204" i="2"/>
  <c r="AG568" i="2"/>
  <c r="AG109" i="2"/>
  <c r="AG277" i="2"/>
  <c r="AG40" i="2"/>
  <c r="AG730" i="2"/>
  <c r="AG216" i="2"/>
  <c r="AG39" i="2"/>
  <c r="AG356" i="2"/>
  <c r="AG100" i="2"/>
  <c r="AG348" i="2"/>
  <c r="AG403" i="2"/>
  <c r="AG577" i="2"/>
  <c r="AG588" i="2"/>
  <c r="AG35" i="2"/>
  <c r="AG58" i="2"/>
  <c r="AG59" i="2"/>
  <c r="AG161" i="2"/>
  <c r="AG617" i="2"/>
  <c r="AG92" i="2"/>
  <c r="AG655" i="2"/>
  <c r="AG44" i="2"/>
  <c r="AG518" i="2"/>
  <c r="AG200" i="2"/>
  <c r="AG371" i="2"/>
  <c r="AG654" i="2"/>
  <c r="AG557" i="2"/>
  <c r="AG616" i="2"/>
  <c r="AG297" i="2"/>
  <c r="AG379" i="2"/>
  <c r="AG196" i="2"/>
  <c r="AG293" i="2"/>
  <c r="AG116" i="2"/>
  <c r="AG418" i="2"/>
  <c r="AG203" i="2"/>
  <c r="AG209" i="2"/>
  <c r="AG433" i="2"/>
  <c r="AG257" i="2"/>
  <c r="AG419" i="2"/>
  <c r="AG10" i="2"/>
  <c r="AG184" i="2"/>
  <c r="AG124" i="2"/>
  <c r="AG657" i="2"/>
  <c r="AG546" i="2"/>
  <c r="AG150" i="2"/>
  <c r="AG442" i="2"/>
  <c r="AG81" i="2"/>
  <c r="AG726" i="2"/>
  <c r="AG578" i="2"/>
  <c r="AG70" i="2"/>
  <c r="AG663" i="2"/>
  <c r="AG509" i="2"/>
  <c r="AG30" i="2"/>
  <c r="AG111" i="2"/>
  <c r="AG215" i="2"/>
  <c r="AG596" i="2"/>
  <c r="AG550" i="2"/>
  <c r="AG390" i="2"/>
  <c r="AG339" i="2"/>
  <c r="AG288" i="2"/>
  <c r="AG24" i="2"/>
  <c r="AG16" i="2"/>
  <c r="AG233" i="2"/>
  <c r="AG21" i="2"/>
  <c r="AG49" i="2"/>
  <c r="AG676" i="2"/>
  <c r="AG206" i="2"/>
  <c r="AG282" i="2"/>
  <c r="AG62" i="2"/>
  <c r="AG460" i="2"/>
  <c r="AG317" i="2"/>
  <c r="AG623" i="2"/>
  <c r="AG328" i="2"/>
  <c r="AG542" i="2"/>
  <c r="AG305" i="2"/>
  <c r="AG325" i="2"/>
  <c r="AG194" i="2"/>
  <c r="AG67" i="2"/>
  <c r="AG197" i="2"/>
  <c r="AG618" i="2"/>
  <c r="AG515" i="2"/>
  <c r="AG388" i="2"/>
  <c r="AG409" i="2"/>
  <c r="AG104" i="2"/>
  <c r="AG296" i="2"/>
  <c r="AG451" i="2"/>
  <c r="AG556" i="2"/>
  <c r="AG610" i="2"/>
  <c r="AG491" i="2"/>
  <c r="AG298" i="2"/>
  <c r="AG667" i="2"/>
  <c r="AG589" i="2"/>
  <c r="AG172" i="2"/>
  <c r="AG236" i="2"/>
  <c r="AG179" i="2"/>
  <c r="AG408" i="2"/>
  <c r="AG374" i="2"/>
  <c r="AG605" i="2"/>
  <c r="AG63" i="2"/>
  <c r="AG279" i="2"/>
  <c r="AG338" i="2"/>
  <c r="AG97" i="2"/>
  <c r="AG113" i="2"/>
  <c r="AG421" i="2"/>
  <c r="AG656" i="2"/>
  <c r="AG473" i="2"/>
  <c r="AG274" i="2"/>
  <c r="AG156" i="2"/>
  <c r="AG607" i="2"/>
  <c r="AG333" i="2"/>
  <c r="AG631" i="2"/>
  <c r="AG36" i="2"/>
  <c r="AG329" i="2"/>
  <c r="AG394" i="2"/>
  <c r="AG314" i="2"/>
  <c r="AG191" i="2"/>
  <c r="AG716" i="2"/>
  <c r="AG171" i="2"/>
  <c r="AG262" i="2"/>
  <c r="AG163" i="2"/>
  <c r="AG83" i="2"/>
  <c r="AG248" i="2"/>
  <c r="AG302" i="2"/>
  <c r="AG376" i="2"/>
  <c r="AG535" i="2"/>
  <c r="AG510" i="2"/>
  <c r="AG95" i="2"/>
  <c r="AG210" i="2"/>
  <c r="AG46" i="2"/>
  <c r="AG267" i="2"/>
  <c r="AG604" i="2"/>
  <c r="AG154" i="2"/>
  <c r="AG677" i="2"/>
  <c r="AG566" i="2"/>
  <c r="AG401" i="2"/>
  <c r="AG696" i="2"/>
  <c r="AG28" i="2"/>
  <c r="AG718" i="2"/>
  <c r="AG18" i="2"/>
  <c r="AG627" i="2"/>
  <c r="AG635" i="2"/>
  <c r="AG27" i="2"/>
  <c r="AG330" i="2"/>
  <c r="AG94" i="2"/>
  <c r="AG416" i="2"/>
  <c r="AG572" i="2"/>
  <c r="AG3" i="2"/>
  <c r="AG45" i="2"/>
  <c r="AG498" i="2"/>
  <c r="AG299" i="2"/>
  <c r="AG332" i="2"/>
  <c r="AG524" i="2"/>
  <c r="AG258" i="2"/>
  <c r="AG593" i="2"/>
  <c r="AG358" i="2"/>
  <c r="AG372" i="2"/>
  <c r="AG487" i="2"/>
  <c r="AG15" i="2"/>
  <c r="AG256" i="2"/>
  <c r="AG195" i="2"/>
  <c r="AG719" i="2"/>
  <c r="AG91" i="2"/>
  <c r="AG6" i="2"/>
  <c r="AG386" i="2"/>
  <c r="AG253" i="2"/>
  <c r="AG523" i="2"/>
  <c r="AG269" i="2"/>
  <c r="AG534" i="2"/>
  <c r="AG383" i="2"/>
  <c r="AG641" i="2"/>
  <c r="AG112" i="2"/>
  <c r="AG574" i="2"/>
  <c r="AG240" i="2"/>
  <c r="AG538" i="2"/>
  <c r="AG354" i="2"/>
  <c r="AG434" i="2"/>
  <c r="AG564" i="2"/>
  <c r="AG323" i="2"/>
  <c r="AG228" i="2"/>
  <c r="AG459" i="2"/>
  <c r="AG724" i="2"/>
  <c r="AG272" i="2"/>
  <c r="AG281" i="2"/>
  <c r="AG9" i="2"/>
  <c r="AG207" i="2"/>
  <c r="AG636" i="2"/>
  <c r="AG649" i="2"/>
  <c r="AG102" i="2"/>
  <c r="AG157" i="2"/>
  <c r="AG665" i="2"/>
  <c r="AG539" i="2"/>
  <c r="AG106" i="2"/>
  <c r="AG34" i="2"/>
  <c r="AG417" i="2"/>
  <c r="AG107" i="2"/>
  <c r="AG606" i="2"/>
  <c r="AG569" i="2"/>
  <c r="AG311" i="2"/>
  <c r="AG326" i="2"/>
  <c r="AG303" i="2"/>
  <c r="AG287" i="2"/>
  <c r="AG327" i="2"/>
  <c r="AG609" i="2"/>
  <c r="AG612" i="2"/>
  <c r="AG405" i="2"/>
  <c r="AG727" i="2"/>
  <c r="AG428" i="2"/>
  <c r="AG522" i="2"/>
  <c r="AG378" i="2"/>
  <c r="AG488" i="2"/>
  <c r="AG168" i="2"/>
  <c r="AG220" i="2"/>
  <c r="AG68" i="2"/>
  <c r="AG553" i="2"/>
  <c r="AG78" i="2"/>
  <c r="AG397" i="2"/>
  <c r="AG60" i="2"/>
  <c r="AG449" i="2"/>
  <c r="AG183" i="2"/>
  <c r="AG64" i="2"/>
  <c r="AG331" i="2"/>
  <c r="AG519" i="2"/>
  <c r="AG309" i="2"/>
  <c r="AG475" i="2"/>
  <c r="AG662" i="2"/>
  <c r="AG25" i="2"/>
  <c r="AG289" i="2"/>
  <c r="AG462" i="2"/>
  <c r="AG714" i="2"/>
  <c r="AG466" i="2"/>
  <c r="AG41" i="2"/>
  <c r="AG351" i="2"/>
  <c r="AG629" i="2"/>
  <c r="AG630" i="2"/>
  <c r="AG391" i="2"/>
  <c r="AG478" i="2"/>
  <c r="AG395" i="2"/>
  <c r="AG670" i="2"/>
  <c r="AG597" i="2"/>
  <c r="AG563" i="2"/>
  <c r="AG32" i="2"/>
  <c r="AG244" i="2"/>
  <c r="AG422" i="2"/>
  <c r="AG502" i="2"/>
  <c r="AG632" i="2"/>
  <c r="AG234" i="2"/>
  <c r="AG722" i="2"/>
  <c r="AG611" i="2"/>
  <c r="AG198" i="2"/>
  <c r="AG444" i="2"/>
  <c r="AG343" i="2"/>
  <c r="AG126" i="2"/>
  <c r="AG38" i="2"/>
  <c r="AG66" i="2"/>
  <c r="AG71" i="2"/>
  <c r="AG368" i="2"/>
  <c r="AG170" i="2"/>
  <c r="AG452" i="2"/>
  <c r="AG549" i="2"/>
  <c r="AG324" i="2"/>
  <c r="AG307" i="2"/>
  <c r="AG621" i="2"/>
  <c r="AG586" i="2"/>
  <c r="AG42" i="2"/>
  <c r="AG271" i="2"/>
  <c r="AG259" i="2"/>
  <c r="AG337" i="2"/>
  <c r="AG675" i="2"/>
  <c r="AG704" i="2"/>
  <c r="AG669" i="2"/>
  <c r="AG72" i="2"/>
  <c r="AG84" i="2"/>
  <c r="AG301" i="2"/>
  <c r="AG292" i="2"/>
  <c r="AG642" i="2"/>
  <c r="AG88" i="2"/>
  <c r="AG626" i="2"/>
  <c r="AG683" i="2"/>
  <c r="AG237" i="2"/>
  <c r="AG164" i="2"/>
  <c r="AG98" i="2"/>
  <c r="AG688" i="2"/>
  <c r="AG658" i="2"/>
  <c r="AG591" i="2"/>
  <c r="AG701" i="2"/>
  <c r="AG438" i="2"/>
  <c r="AG246" i="2"/>
  <c r="AG51" i="2"/>
  <c r="AG561" i="2"/>
  <c r="AG33" i="2"/>
  <c r="AG426" i="2"/>
  <c r="AG280" i="2"/>
  <c r="AG427" i="2"/>
  <c r="AG706" i="2"/>
  <c r="AG345" i="2"/>
  <c r="AG300" i="2"/>
  <c r="AG213" i="2"/>
  <c r="AG468" i="2"/>
  <c r="AG393" i="2"/>
  <c r="AG335" i="2"/>
  <c r="AG505" i="2"/>
  <c r="AG140" i="2"/>
  <c r="AG686" i="2"/>
  <c r="AG217" i="2"/>
  <c r="AG96" i="2"/>
  <c r="AG481" i="2"/>
  <c r="AG461" i="2"/>
  <c r="AG633" i="2"/>
  <c r="AG266" i="2"/>
  <c r="AG425" i="2"/>
  <c r="AG229" i="2"/>
  <c r="AG123" i="2"/>
  <c r="AG260" i="2"/>
  <c r="AG643" i="2"/>
  <c r="AG166" i="2"/>
  <c r="AG420" i="2"/>
  <c r="AG659" i="2"/>
  <c r="AG127" i="2"/>
  <c r="AG639" i="2"/>
  <c r="AG224" i="2"/>
  <c r="AG120" i="2"/>
  <c r="AG646" i="2"/>
  <c r="AG454" i="2"/>
  <c r="AG545" i="2"/>
  <c r="AG560" i="2"/>
  <c r="AG514" i="2"/>
  <c r="AG241" i="2"/>
  <c r="AG79" i="2"/>
  <c r="AG75" i="2"/>
  <c r="AG189" i="2"/>
  <c r="AG728" i="2"/>
  <c r="AG530" i="2"/>
  <c r="AG469" i="2"/>
  <c r="AG661" i="2"/>
  <c r="AG713" i="2"/>
  <c r="AG99" i="2"/>
  <c r="AG131" i="2"/>
  <c r="AG439" i="2"/>
  <c r="AG712" i="2"/>
  <c r="AG625" i="2"/>
  <c r="AG551" i="2"/>
  <c r="AG398" i="2"/>
  <c r="AG651" i="2"/>
  <c r="AG336" i="2"/>
  <c r="AG334" i="2"/>
  <c r="AG294" i="2"/>
  <c r="AG608" i="2"/>
  <c r="AG479" i="2"/>
  <c r="AG437" i="2"/>
  <c r="AG637" i="2"/>
  <c r="AG304" i="2"/>
  <c r="AG709" i="2"/>
  <c r="AG275" i="2"/>
  <c r="AG114" i="2"/>
  <c r="AG230" i="2"/>
  <c r="AG308" i="2"/>
  <c r="AG375" i="2"/>
  <c r="AG199" i="2"/>
  <c r="AG158" i="2"/>
  <c r="AG679" i="2"/>
  <c r="AG90" i="2"/>
  <c r="AG440" i="2"/>
  <c r="AG671" i="2"/>
  <c r="AG402" i="2"/>
  <c r="AG702" i="2"/>
  <c r="AG579" i="2"/>
  <c r="AG223" i="2"/>
  <c r="AG503" i="2"/>
  <c r="AG547" i="2"/>
  <c r="AG485" i="2"/>
  <c r="AG362" i="2"/>
  <c r="AG554" i="2"/>
  <c r="AG672" i="2"/>
  <c r="AG447" i="2"/>
  <c r="AG496" i="2"/>
  <c r="AG450" i="2"/>
  <c r="AG480" i="2"/>
  <c r="AG652" i="2"/>
  <c r="AG211" i="2"/>
  <c r="AG231" i="2"/>
  <c r="AG692" i="2"/>
  <c r="AG583" i="2"/>
  <c r="AG493" i="2"/>
  <c r="AG443" i="2"/>
  <c r="AG105" i="2"/>
  <c r="AG353" i="2"/>
  <c r="AG614" i="2"/>
  <c r="AG520" i="2"/>
  <c r="AG511" i="2"/>
  <c r="AG180" i="2"/>
  <c r="AG624" i="2"/>
  <c r="AG377" i="2"/>
  <c r="AG242" i="2"/>
  <c r="AG265" i="2"/>
  <c r="AG321" i="2"/>
  <c r="AG429" i="2"/>
  <c r="AG552" i="2"/>
  <c r="AG699" i="2"/>
  <c r="AG315" i="2"/>
  <c r="AG705" i="2"/>
  <c r="AG559" i="2"/>
  <c r="AG316" i="2"/>
  <c r="AG221" i="2"/>
  <c r="AG640" i="2"/>
  <c r="AG585" i="2"/>
  <c r="AG620" i="2"/>
  <c r="AG680" i="2"/>
  <c r="AG644" i="2"/>
  <c r="AG369" i="2"/>
  <c r="AG464" i="2"/>
  <c r="AG647" i="2"/>
  <c r="AG465" i="2"/>
  <c r="AG603" i="2"/>
  <c r="AG529" i="2"/>
  <c r="AG410" i="2"/>
  <c r="AG525" i="2"/>
  <c r="AG673" i="2"/>
  <c r="AG528" i="2"/>
  <c r="AG715" i="2"/>
  <c r="AG729" i="2"/>
  <c r="AG698" i="2"/>
  <c r="AG668" i="2"/>
  <c r="AG512" i="2"/>
  <c r="AG685" i="2"/>
  <c r="AG695" i="2"/>
  <c r="AG694" i="2"/>
  <c r="AG645" i="2"/>
  <c r="AG689" i="2"/>
  <c r="AG674" i="2"/>
  <c r="AG582" i="2"/>
  <c r="AG599" i="2"/>
  <c r="AG700" i="2"/>
  <c r="AG690" i="2"/>
  <c r="AG613" i="2"/>
  <c r="AG720" i="2"/>
  <c r="AG681" i="2"/>
  <c r="AG678" i="2"/>
  <c r="AG687" i="2"/>
  <c r="AG575" i="2"/>
  <c r="AG721" i="2"/>
  <c r="AG684" i="2"/>
  <c r="AG717" i="2"/>
  <c r="AF533" i="2"/>
  <c r="AF508" i="2"/>
  <c r="AF648" i="2"/>
  <c r="AF167" i="2"/>
  <c r="AF406" i="2"/>
  <c r="AF249" i="2"/>
  <c r="AF540" i="2"/>
  <c r="AF283" i="2"/>
  <c r="AF615" i="2"/>
  <c r="AF423" i="2"/>
  <c r="AF396" i="2"/>
  <c r="AF477" i="2"/>
  <c r="AF134" i="2"/>
  <c r="AF697" i="2"/>
  <c r="AF144" i="2"/>
  <c r="AF268" i="2"/>
  <c r="AF357" i="2"/>
  <c r="AF137" i="2"/>
  <c r="AF483" i="2"/>
  <c r="AF691" i="2"/>
  <c r="AF482" i="2"/>
  <c r="AF52" i="2"/>
  <c r="AF341" i="2"/>
  <c r="AF456" i="2"/>
  <c r="AF19" i="2"/>
  <c r="AF176" i="2"/>
  <c r="AF155" i="2"/>
  <c r="AF132" i="2"/>
  <c r="AF532" i="2"/>
  <c r="AF364" i="2"/>
  <c r="AF703" i="2"/>
  <c r="AF86" i="2"/>
  <c r="AF601" i="2"/>
  <c r="AF169" i="2"/>
  <c r="AF138" i="2"/>
  <c r="AF682" i="2"/>
  <c r="AF212" i="2"/>
  <c r="AF76" i="2"/>
  <c r="AF146" i="2"/>
  <c r="AF628" i="2"/>
  <c r="AF29" i="2"/>
  <c r="AF77" i="2"/>
  <c r="AF602" i="2"/>
  <c r="AF400" i="2"/>
  <c r="AF310" i="2"/>
  <c r="AF499" i="2"/>
  <c r="AF115" i="2"/>
  <c r="AF11" i="2"/>
  <c r="AF254" i="2"/>
  <c r="AF93" i="2"/>
  <c r="AF129" i="2"/>
  <c r="AF407" i="2"/>
  <c r="AF245" i="2"/>
  <c r="AF350" i="2"/>
  <c r="AF595" i="2"/>
  <c r="AF80" i="2"/>
  <c r="AF61" i="2"/>
  <c r="AF506" i="2"/>
  <c r="AF162" i="2"/>
  <c r="AF370" i="2"/>
  <c r="AF148" i="2"/>
  <c r="AF486" i="2"/>
  <c r="AF576" i="2"/>
  <c r="AF412" i="2"/>
  <c r="AF278" i="2"/>
  <c r="AF476" i="2"/>
  <c r="AF143" i="2"/>
  <c r="AF185" i="2"/>
  <c r="AF255" i="2"/>
  <c r="AF175" i="2"/>
  <c r="AF239" i="2"/>
  <c r="AF382" i="2"/>
  <c r="AF108" i="2"/>
  <c r="AF130" i="2"/>
  <c r="AF404" i="2"/>
  <c r="AF484" i="2"/>
  <c r="AF5" i="2"/>
  <c r="AF544" i="2"/>
  <c r="AF455" i="2"/>
  <c r="AF110" i="2"/>
  <c r="AF128" i="2"/>
  <c r="AF360" i="2"/>
  <c r="AF319" i="2"/>
  <c r="AF101" i="2"/>
  <c r="AF501" i="2"/>
  <c r="AF598" i="2"/>
  <c r="AF57" i="2"/>
  <c r="AF225" i="2"/>
  <c r="AF37" i="2"/>
  <c r="AF276" i="2"/>
  <c r="AF638" i="2"/>
  <c r="AF347" i="2"/>
  <c r="AF363" i="2"/>
  <c r="AF247" i="2"/>
  <c r="AF121" i="2"/>
  <c r="AF147" i="2"/>
  <c r="AF201" i="2"/>
  <c r="AF435" i="2"/>
  <c r="AF373" i="2"/>
  <c r="AF320" i="2"/>
  <c r="AF47" i="2"/>
  <c r="AF660" i="2"/>
  <c r="AF7" i="2"/>
  <c r="AF565" i="2"/>
  <c r="AF399" i="2"/>
  <c r="AF165" i="2"/>
  <c r="AF56" i="2"/>
  <c r="AF263" i="2"/>
  <c r="AF22" i="2"/>
  <c r="AF17" i="2"/>
  <c r="AF516" i="2"/>
  <c r="AF286" i="2"/>
  <c r="AF208" i="2"/>
  <c r="AF152" i="2"/>
  <c r="AF463" i="2"/>
  <c r="AF389" i="2"/>
  <c r="AF226" i="2"/>
  <c r="AF600" i="2"/>
  <c r="AF273" i="2"/>
  <c r="AF26" i="2"/>
  <c r="AF270" i="2"/>
  <c r="AF344" i="2"/>
  <c r="AF218" i="2"/>
  <c r="AF380" i="2"/>
  <c r="AF384" i="2"/>
  <c r="AF431" i="2"/>
  <c r="AF181" i="2"/>
  <c r="AF23" i="2"/>
  <c r="AF178" i="2"/>
  <c r="AF55" i="2"/>
  <c r="AF222" i="2"/>
  <c r="AF190" i="2"/>
  <c r="AF573" i="2"/>
  <c r="AF470" i="2"/>
  <c r="AF707" i="2"/>
  <c r="AF125" i="2"/>
  <c r="AF312" i="2"/>
  <c r="AF313" i="2"/>
  <c r="AF141" i="2"/>
  <c r="AF250" i="2"/>
  <c r="AF173" i="2"/>
  <c r="AF142" i="2"/>
  <c r="AF306" i="2"/>
  <c r="AF53" i="2"/>
  <c r="AF160" i="2"/>
  <c r="AF2" i="2"/>
  <c r="AF8" i="2"/>
  <c r="AF264" i="2"/>
  <c r="AF188" i="2"/>
  <c r="AF50" i="2"/>
  <c r="AF513" i="2"/>
  <c r="AF361" i="2"/>
  <c r="AF708" i="2"/>
  <c r="AF87" i="2"/>
  <c r="AF441" i="2"/>
  <c r="AF489" i="2"/>
  <c r="AF517" i="2"/>
  <c r="AF507" i="2"/>
  <c r="AF12" i="2"/>
  <c r="AF430" i="2"/>
  <c r="AF497" i="2"/>
  <c r="AF504" i="2"/>
  <c r="AF135" i="2"/>
  <c r="AF359" i="2"/>
  <c r="AF622" i="2"/>
  <c r="AF650" i="2"/>
  <c r="AF457" i="2"/>
  <c r="AF74" i="2"/>
  <c r="AF139" i="2"/>
  <c r="AF558" i="2"/>
  <c r="AF238" i="2"/>
  <c r="AF227" i="2"/>
  <c r="AF521" i="2"/>
  <c r="AF536" i="2"/>
  <c r="AF581" i="2"/>
  <c r="AF592" i="2"/>
  <c r="AF31" i="2"/>
  <c r="AF202" i="2"/>
  <c r="AF14" i="2"/>
  <c r="AF285" i="2"/>
  <c r="AF570" i="2"/>
  <c r="AF235" i="2"/>
  <c r="AF151" i="2"/>
  <c r="AF232" i="2"/>
  <c r="AF414" i="2"/>
  <c r="AF159" i="2"/>
  <c r="AF666" i="2"/>
  <c r="AF587" i="2"/>
  <c r="AF54" i="2"/>
  <c r="AF261" i="2"/>
  <c r="AF531" i="2"/>
  <c r="AF149" i="2"/>
  <c r="AF385" i="2"/>
  <c r="AF415" i="2"/>
  <c r="AF619" i="2"/>
  <c r="AF243" i="2"/>
  <c r="AF448" i="2"/>
  <c r="AF192" i="2"/>
  <c r="AF562" i="2"/>
  <c r="AF693" i="2"/>
  <c r="AF474" i="2"/>
  <c r="AF580" i="2"/>
  <c r="AF251" i="2"/>
  <c r="AF340" i="2"/>
  <c r="AF136" i="2"/>
  <c r="AF436" i="2"/>
  <c r="AF177" i="2"/>
  <c r="AF710" i="2"/>
  <c r="AF153" i="2"/>
  <c r="AF432" i="2"/>
  <c r="AF103" i="2"/>
  <c r="AF590" i="2"/>
  <c r="AF322" i="2"/>
  <c r="AF145" i="2"/>
  <c r="AF495" i="2"/>
  <c r="AF526" i="2"/>
  <c r="AF89" i="2"/>
  <c r="AF346" i="2"/>
  <c r="AF653" i="2"/>
  <c r="AF543" i="2"/>
  <c r="AF366" i="2"/>
  <c r="AF214" i="2"/>
  <c r="AF567" i="2"/>
  <c r="AF117" i="2"/>
  <c r="AF48" i="2"/>
  <c r="AF413" i="2"/>
  <c r="AF527" i="2"/>
  <c r="AF193" i="2"/>
  <c r="AF118" i="2"/>
  <c r="AF723" i="2"/>
  <c r="AF537" i="2"/>
  <c r="AF318" i="2"/>
  <c r="AF187" i="2"/>
  <c r="AF392" i="2"/>
  <c r="AF453" i="2"/>
  <c r="AF367" i="2"/>
  <c r="AF43" i="2"/>
  <c r="AF85" i="2"/>
  <c r="AF471" i="2"/>
  <c r="AF73" i="2"/>
  <c r="AF584" i="2"/>
  <c r="AF541" i="2"/>
  <c r="AF342" i="2"/>
  <c r="AF411" i="2"/>
  <c r="AF725" i="2"/>
  <c r="AF381" i="2"/>
  <c r="AF252" i="2"/>
  <c r="AF500" i="2"/>
  <c r="AF445" i="2"/>
  <c r="AF731" i="2"/>
  <c r="AF352" i="2"/>
  <c r="AF295" i="2"/>
  <c r="AF13" i="2"/>
  <c r="AF494" i="2"/>
  <c r="AF355" i="2"/>
  <c r="AF365" i="2"/>
  <c r="AF69" i="2"/>
  <c r="AF467" i="2"/>
  <c r="AF119" i="2"/>
  <c r="AF594" i="2"/>
  <c r="AF711" i="2"/>
  <c r="AF219" i="2"/>
  <c r="AF424" i="2"/>
  <c r="AF182" i="2"/>
  <c r="AF82" i="2"/>
  <c r="AF571" i="2"/>
  <c r="AF205" i="2"/>
  <c r="AF20" i="2"/>
  <c r="AF133" i="2"/>
  <c r="AF122" i="2"/>
  <c r="AF664" i="2"/>
  <c r="AF4" i="2"/>
  <c r="AF387" i="2"/>
  <c r="AF472" i="2"/>
  <c r="AF65" i="2"/>
  <c r="AF174" i="2"/>
  <c r="AF458" i="2"/>
  <c r="AF490" i="2"/>
  <c r="AF548" i="2"/>
  <c r="AF492" i="2"/>
  <c r="AF349" i="2"/>
  <c r="AF634" i="2"/>
  <c r="AF290" i="2"/>
  <c r="AF284" i="2"/>
  <c r="AF291" i="2"/>
  <c r="AF186" i="2"/>
  <c r="AF555" i="2"/>
  <c r="AF446" i="2"/>
  <c r="AF204" i="2"/>
  <c r="AF568" i="2"/>
  <c r="AF109" i="2"/>
  <c r="AF277" i="2"/>
  <c r="AF40" i="2"/>
  <c r="AF730" i="2"/>
  <c r="AF216" i="2"/>
  <c r="AF39" i="2"/>
  <c r="AF356" i="2"/>
  <c r="AF100" i="2"/>
  <c r="AF348" i="2"/>
  <c r="AF403" i="2"/>
  <c r="AF577" i="2"/>
  <c r="AF588" i="2"/>
  <c r="AF35" i="2"/>
  <c r="AF58" i="2"/>
  <c r="AF59" i="2"/>
  <c r="AF161" i="2"/>
  <c r="AF617" i="2"/>
  <c r="AF92" i="2"/>
  <c r="AF655" i="2"/>
  <c r="AF44" i="2"/>
  <c r="AF518" i="2"/>
  <c r="AF200" i="2"/>
  <c r="AF371" i="2"/>
  <c r="AF654" i="2"/>
  <c r="AF557" i="2"/>
  <c r="AF616" i="2"/>
  <c r="AF297" i="2"/>
  <c r="AF379" i="2"/>
  <c r="AF196" i="2"/>
  <c r="AF293" i="2"/>
  <c r="AF116" i="2"/>
  <c r="AF418" i="2"/>
  <c r="AF203" i="2"/>
  <c r="AF209" i="2"/>
  <c r="AF433" i="2"/>
  <c r="AF257" i="2"/>
  <c r="AF419" i="2"/>
  <c r="AF10" i="2"/>
  <c r="AF184" i="2"/>
  <c r="AF124" i="2"/>
  <c r="AF657" i="2"/>
  <c r="AF546" i="2"/>
  <c r="AF150" i="2"/>
  <c r="AF442" i="2"/>
  <c r="AF81" i="2"/>
  <c r="AF726" i="2"/>
  <c r="AF578" i="2"/>
  <c r="AF70" i="2"/>
  <c r="AF663" i="2"/>
  <c r="AF509" i="2"/>
  <c r="AF30" i="2"/>
  <c r="AF111" i="2"/>
  <c r="AF215" i="2"/>
  <c r="AF596" i="2"/>
  <c r="AF550" i="2"/>
  <c r="AF390" i="2"/>
  <c r="AF339" i="2"/>
  <c r="AF288" i="2"/>
  <c r="AF24" i="2"/>
  <c r="AF16" i="2"/>
  <c r="AF233" i="2"/>
  <c r="AF21" i="2"/>
  <c r="AF49" i="2"/>
  <c r="AF676" i="2"/>
  <c r="AF206" i="2"/>
  <c r="AF282" i="2"/>
  <c r="AF62" i="2"/>
  <c r="AF460" i="2"/>
  <c r="AF317" i="2"/>
  <c r="AF623" i="2"/>
  <c r="AF328" i="2"/>
  <c r="AF542" i="2"/>
  <c r="AF305" i="2"/>
  <c r="AF325" i="2"/>
  <c r="AF194" i="2"/>
  <c r="AF67" i="2"/>
  <c r="AF197" i="2"/>
  <c r="AF618" i="2"/>
  <c r="AF515" i="2"/>
  <c r="AF388" i="2"/>
  <c r="AF409" i="2"/>
  <c r="AF104" i="2"/>
  <c r="AF296" i="2"/>
  <c r="AF451" i="2"/>
  <c r="AF556" i="2"/>
  <c r="AF610" i="2"/>
  <c r="AF491" i="2"/>
  <c r="AF298" i="2"/>
  <c r="AF667" i="2"/>
  <c r="AF589" i="2"/>
  <c r="AF172" i="2"/>
  <c r="AF236" i="2"/>
  <c r="AF179" i="2"/>
  <c r="AF408" i="2"/>
  <c r="AF374" i="2"/>
  <c r="AF605" i="2"/>
  <c r="AF63" i="2"/>
  <c r="AF279" i="2"/>
  <c r="AF338" i="2"/>
  <c r="AF97" i="2"/>
  <c r="AF113" i="2"/>
  <c r="AF421" i="2"/>
  <c r="AF656" i="2"/>
  <c r="AF473" i="2"/>
  <c r="AF274" i="2"/>
  <c r="AF156" i="2"/>
  <c r="AF607" i="2"/>
  <c r="AF333" i="2"/>
  <c r="AF631" i="2"/>
  <c r="AF36" i="2"/>
  <c r="AF329" i="2"/>
  <c r="AF394" i="2"/>
  <c r="AF314" i="2"/>
  <c r="AF191" i="2"/>
  <c r="AF716" i="2"/>
  <c r="AF171" i="2"/>
  <c r="AF262" i="2"/>
  <c r="AF163" i="2"/>
  <c r="AF83" i="2"/>
  <c r="AF248" i="2"/>
  <c r="AF302" i="2"/>
  <c r="AF376" i="2"/>
  <c r="AF535" i="2"/>
  <c r="AF510" i="2"/>
  <c r="AF95" i="2"/>
  <c r="AF210" i="2"/>
  <c r="AF46" i="2"/>
  <c r="AF267" i="2"/>
  <c r="AF604" i="2"/>
  <c r="AF154" i="2"/>
  <c r="AF677" i="2"/>
  <c r="AF566" i="2"/>
  <c r="AF401" i="2"/>
  <c r="AF696" i="2"/>
  <c r="AF28" i="2"/>
  <c r="AF718" i="2"/>
  <c r="AF18" i="2"/>
  <c r="AF627" i="2"/>
  <c r="AF635" i="2"/>
  <c r="AF27" i="2"/>
  <c r="AF330" i="2"/>
  <c r="AF94" i="2"/>
  <c r="AF416" i="2"/>
  <c r="AF572" i="2"/>
  <c r="AF3" i="2"/>
  <c r="AF45" i="2"/>
  <c r="AF498" i="2"/>
  <c r="AF299" i="2"/>
  <c r="AF332" i="2"/>
  <c r="AF524" i="2"/>
  <c r="AF258" i="2"/>
  <c r="AF593" i="2"/>
  <c r="AF358" i="2"/>
  <c r="AF372" i="2"/>
  <c r="AF487" i="2"/>
  <c r="AF15" i="2"/>
  <c r="AF256" i="2"/>
  <c r="AF195" i="2"/>
  <c r="AF719" i="2"/>
  <c r="AF91" i="2"/>
  <c r="AF6" i="2"/>
  <c r="AF386" i="2"/>
  <c r="AF253" i="2"/>
  <c r="AF523" i="2"/>
  <c r="AF269" i="2"/>
  <c r="AF534" i="2"/>
  <c r="AF383" i="2"/>
  <c r="AF641" i="2"/>
  <c r="AF112" i="2"/>
  <c r="AF574" i="2"/>
  <c r="AF240" i="2"/>
  <c r="AF538" i="2"/>
  <c r="AF354" i="2"/>
  <c r="AF434" i="2"/>
  <c r="AF564" i="2"/>
  <c r="AF323" i="2"/>
  <c r="AF228" i="2"/>
  <c r="AF459" i="2"/>
  <c r="AF724" i="2"/>
  <c r="AF272" i="2"/>
  <c r="AF281" i="2"/>
  <c r="AF9" i="2"/>
  <c r="AF207" i="2"/>
  <c r="AF636" i="2"/>
  <c r="AF649" i="2"/>
  <c r="AF102" i="2"/>
  <c r="AF157" i="2"/>
  <c r="AF665" i="2"/>
  <c r="AF539" i="2"/>
  <c r="AF106" i="2"/>
  <c r="AF34" i="2"/>
  <c r="AF417" i="2"/>
  <c r="AF107" i="2"/>
  <c r="AF606" i="2"/>
  <c r="AF569" i="2"/>
  <c r="AF311" i="2"/>
  <c r="AF326" i="2"/>
  <c r="AF303" i="2"/>
  <c r="AF287" i="2"/>
  <c r="AF327" i="2"/>
  <c r="AF609" i="2"/>
  <c r="AF612" i="2"/>
  <c r="AF405" i="2"/>
  <c r="AF727" i="2"/>
  <c r="AF428" i="2"/>
  <c r="AF522" i="2"/>
  <c r="AF378" i="2"/>
  <c r="AF488" i="2"/>
  <c r="AF168" i="2"/>
  <c r="AF220" i="2"/>
  <c r="AF68" i="2"/>
  <c r="AF553" i="2"/>
  <c r="AF78" i="2"/>
  <c r="AF397" i="2"/>
  <c r="AF60" i="2"/>
  <c r="AF449" i="2"/>
  <c r="AF183" i="2"/>
  <c r="AF64" i="2"/>
  <c r="AF331" i="2"/>
  <c r="AF519" i="2"/>
  <c r="AF309" i="2"/>
  <c r="AF475" i="2"/>
  <c r="AF662" i="2"/>
  <c r="AF25" i="2"/>
  <c r="AF289" i="2"/>
  <c r="AF462" i="2"/>
  <c r="AF714" i="2"/>
  <c r="AF466" i="2"/>
  <c r="AF41" i="2"/>
  <c r="AF351" i="2"/>
  <c r="AF629" i="2"/>
  <c r="AF630" i="2"/>
  <c r="AF391" i="2"/>
  <c r="AF478" i="2"/>
  <c r="AF395" i="2"/>
  <c r="AF670" i="2"/>
  <c r="AF597" i="2"/>
  <c r="AF563" i="2"/>
  <c r="AF32" i="2"/>
  <c r="AF244" i="2"/>
  <c r="AF422" i="2"/>
  <c r="AF502" i="2"/>
  <c r="AF632" i="2"/>
  <c r="AF234" i="2"/>
  <c r="AF722" i="2"/>
  <c r="AF611" i="2"/>
  <c r="AF198" i="2"/>
  <c r="AF444" i="2"/>
  <c r="AF343" i="2"/>
  <c r="AF126" i="2"/>
  <c r="AF38" i="2"/>
  <c r="AF66" i="2"/>
  <c r="AF71" i="2"/>
  <c r="AF368" i="2"/>
  <c r="AF170" i="2"/>
  <c r="AF452" i="2"/>
  <c r="AF549" i="2"/>
  <c r="AF324" i="2"/>
  <c r="AF307" i="2"/>
  <c r="AF621" i="2"/>
  <c r="AF586" i="2"/>
  <c r="AF42" i="2"/>
  <c r="AF271" i="2"/>
  <c r="AF259" i="2"/>
  <c r="AF337" i="2"/>
  <c r="AF675" i="2"/>
  <c r="AF704" i="2"/>
  <c r="AF669" i="2"/>
  <c r="AF72" i="2"/>
  <c r="AF84" i="2"/>
  <c r="AF301" i="2"/>
  <c r="AF292" i="2"/>
  <c r="AF642" i="2"/>
  <c r="AF88" i="2"/>
  <c r="AF626" i="2"/>
  <c r="AF683" i="2"/>
  <c r="AF237" i="2"/>
  <c r="AF164" i="2"/>
  <c r="AF98" i="2"/>
  <c r="AF688" i="2"/>
  <c r="AF658" i="2"/>
  <c r="AF591" i="2"/>
  <c r="AF701" i="2"/>
  <c r="AF438" i="2"/>
  <c r="AF246" i="2"/>
  <c r="AF51" i="2"/>
  <c r="AF561" i="2"/>
  <c r="AF33" i="2"/>
  <c r="AF426" i="2"/>
  <c r="AF280" i="2"/>
  <c r="AF427" i="2"/>
  <c r="AF706" i="2"/>
  <c r="AF345" i="2"/>
  <c r="AF300" i="2"/>
  <c r="AF213" i="2"/>
  <c r="AF468" i="2"/>
  <c r="AF393" i="2"/>
  <c r="AF335" i="2"/>
  <c r="AF505" i="2"/>
  <c r="AF140" i="2"/>
  <c r="AF686" i="2"/>
  <c r="AF217" i="2"/>
  <c r="AF96" i="2"/>
  <c r="AF481" i="2"/>
  <c r="AF461" i="2"/>
  <c r="AF633" i="2"/>
  <c r="AF266" i="2"/>
  <c r="AF425" i="2"/>
  <c r="AF229" i="2"/>
  <c r="AF123" i="2"/>
  <c r="AF260" i="2"/>
  <c r="AF643" i="2"/>
  <c r="AF166" i="2"/>
  <c r="AF420" i="2"/>
  <c r="AF659" i="2"/>
  <c r="AF127" i="2"/>
  <c r="AF639" i="2"/>
  <c r="AF224" i="2"/>
  <c r="AF120" i="2"/>
  <c r="AF646" i="2"/>
  <c r="AF454" i="2"/>
  <c r="AF545" i="2"/>
  <c r="AF560" i="2"/>
  <c r="AF514" i="2"/>
  <c r="AF241" i="2"/>
  <c r="AF79" i="2"/>
  <c r="AF75" i="2"/>
  <c r="AF189" i="2"/>
  <c r="AF728" i="2"/>
  <c r="AF530" i="2"/>
  <c r="AF469" i="2"/>
  <c r="AF661" i="2"/>
  <c r="AF713" i="2"/>
  <c r="AF99" i="2"/>
  <c r="AF131" i="2"/>
  <c r="AF439" i="2"/>
  <c r="AF712" i="2"/>
  <c r="AF625" i="2"/>
  <c r="AF551" i="2"/>
  <c r="AF398" i="2"/>
  <c r="AF651" i="2"/>
  <c r="AF336" i="2"/>
  <c r="AF334" i="2"/>
  <c r="AF294" i="2"/>
  <c r="AF608" i="2"/>
  <c r="AF479" i="2"/>
  <c r="AF437" i="2"/>
  <c r="AF637" i="2"/>
  <c r="AF304" i="2"/>
  <c r="AF709" i="2"/>
  <c r="AF275" i="2"/>
  <c r="AF114" i="2"/>
  <c r="AF230" i="2"/>
  <c r="AF308" i="2"/>
  <c r="AF375" i="2"/>
  <c r="AF199" i="2"/>
  <c r="AF158" i="2"/>
  <c r="AF679" i="2"/>
  <c r="AF90" i="2"/>
  <c r="AF440" i="2"/>
  <c r="AF671" i="2"/>
  <c r="AF402" i="2"/>
  <c r="AF702" i="2"/>
  <c r="AF579" i="2"/>
  <c r="AF223" i="2"/>
  <c r="AF503" i="2"/>
  <c r="AF547" i="2"/>
  <c r="AF485" i="2"/>
  <c r="AF362" i="2"/>
  <c r="AF554" i="2"/>
  <c r="AF672" i="2"/>
  <c r="AF447" i="2"/>
  <c r="AF496" i="2"/>
  <c r="AF450" i="2"/>
  <c r="AF480" i="2"/>
  <c r="AF652" i="2"/>
  <c r="AF211" i="2"/>
  <c r="AF231" i="2"/>
  <c r="AF692" i="2"/>
  <c r="AF583" i="2"/>
  <c r="AF493" i="2"/>
  <c r="AF443" i="2"/>
  <c r="AF105" i="2"/>
  <c r="AF353" i="2"/>
  <c r="AF614" i="2"/>
  <c r="AF520" i="2"/>
  <c r="AF511" i="2"/>
  <c r="AF180" i="2"/>
  <c r="AF624" i="2"/>
  <c r="AF377" i="2"/>
  <c r="AF242" i="2"/>
  <c r="AF265" i="2"/>
  <c r="AF321" i="2"/>
  <c r="AF429" i="2"/>
  <c r="AF552" i="2"/>
  <c r="AF699" i="2"/>
  <c r="AF315" i="2"/>
  <c r="AF705" i="2"/>
  <c r="AF559" i="2"/>
  <c r="AF316" i="2"/>
  <c r="AF221" i="2"/>
  <c r="AF640" i="2"/>
  <c r="AF585" i="2"/>
  <c r="AF620" i="2"/>
  <c r="AF680" i="2"/>
  <c r="AF644" i="2"/>
  <c r="AF369" i="2"/>
  <c r="AF464" i="2"/>
  <c r="AF647" i="2"/>
  <c r="AF465" i="2"/>
  <c r="AF603" i="2"/>
  <c r="AF529" i="2"/>
  <c r="AF410" i="2"/>
  <c r="AF525" i="2"/>
  <c r="AF673" i="2"/>
  <c r="AF528" i="2"/>
  <c r="AF715" i="2"/>
  <c r="AF729" i="2"/>
  <c r="AF698" i="2"/>
  <c r="AF668" i="2"/>
  <c r="AF512" i="2"/>
  <c r="AF685" i="2"/>
  <c r="AF695" i="2"/>
  <c r="AF694" i="2"/>
  <c r="AF645" i="2"/>
  <c r="AF689" i="2"/>
  <c r="AF674" i="2"/>
  <c r="AF582" i="2"/>
  <c r="AF599" i="2"/>
  <c r="AF700" i="2"/>
  <c r="AF690" i="2"/>
  <c r="AF613" i="2"/>
  <c r="AF720" i="2"/>
  <c r="AF681" i="2"/>
  <c r="AF678" i="2"/>
  <c r="AF687" i="2"/>
  <c r="AF575" i="2"/>
  <c r="AF721" i="2"/>
  <c r="AF684" i="2"/>
  <c r="AF717" i="2"/>
  <c r="AE533" i="2"/>
  <c r="AE508" i="2"/>
  <c r="AE648" i="2"/>
  <c r="AE167" i="2"/>
  <c r="AE406" i="2"/>
  <c r="AE249" i="2"/>
  <c r="AE540" i="2"/>
  <c r="AE283" i="2"/>
  <c r="AE615" i="2"/>
  <c r="AE423" i="2"/>
  <c r="AE396" i="2"/>
  <c r="AE477" i="2"/>
  <c r="AE134" i="2"/>
  <c r="AE697" i="2"/>
  <c r="AE144" i="2"/>
  <c r="AE268" i="2"/>
  <c r="AE357" i="2"/>
  <c r="AE137" i="2"/>
  <c r="AE483" i="2"/>
  <c r="AE691" i="2"/>
  <c r="AE482" i="2"/>
  <c r="AE52" i="2"/>
  <c r="AE341" i="2"/>
  <c r="AE456" i="2"/>
  <c r="AE19" i="2"/>
  <c r="AE176" i="2"/>
  <c r="AE155" i="2"/>
  <c r="AE132" i="2"/>
  <c r="AE532" i="2"/>
  <c r="AE364" i="2"/>
  <c r="AE703" i="2"/>
  <c r="AE86" i="2"/>
  <c r="AE601" i="2"/>
  <c r="AE169" i="2"/>
  <c r="AE138" i="2"/>
  <c r="AE682" i="2"/>
  <c r="AE212" i="2"/>
  <c r="AE76" i="2"/>
  <c r="AE146" i="2"/>
  <c r="AE628" i="2"/>
  <c r="AE29" i="2"/>
  <c r="AE77" i="2"/>
  <c r="AE602" i="2"/>
  <c r="AE400" i="2"/>
  <c r="AE310" i="2"/>
  <c r="AE499" i="2"/>
  <c r="AE115" i="2"/>
  <c r="AE11" i="2"/>
  <c r="AE254" i="2"/>
  <c r="AE93" i="2"/>
  <c r="AE129" i="2"/>
  <c r="AE407" i="2"/>
  <c r="AE245" i="2"/>
  <c r="AE350" i="2"/>
  <c r="AE595" i="2"/>
  <c r="AE80" i="2"/>
  <c r="AE61" i="2"/>
  <c r="AE506" i="2"/>
  <c r="AE162" i="2"/>
  <c r="AE370" i="2"/>
  <c r="AE148" i="2"/>
  <c r="AE486" i="2"/>
  <c r="AE576" i="2"/>
  <c r="AE412" i="2"/>
  <c r="AE278" i="2"/>
  <c r="AE476" i="2"/>
  <c r="AE143" i="2"/>
  <c r="AE185" i="2"/>
  <c r="AE255" i="2"/>
  <c r="AE175" i="2"/>
  <c r="AE239" i="2"/>
  <c r="AE382" i="2"/>
  <c r="AE108" i="2"/>
  <c r="AE130" i="2"/>
  <c r="AE404" i="2"/>
  <c r="AE484" i="2"/>
  <c r="AE5" i="2"/>
  <c r="AE544" i="2"/>
  <c r="AE455" i="2"/>
  <c r="AE110" i="2"/>
  <c r="AE128" i="2"/>
  <c r="AE360" i="2"/>
  <c r="AE319" i="2"/>
  <c r="AE101" i="2"/>
  <c r="AE501" i="2"/>
  <c r="AE598" i="2"/>
  <c r="AE57" i="2"/>
  <c r="AE225" i="2"/>
  <c r="AE37" i="2"/>
  <c r="AE276" i="2"/>
  <c r="AE638" i="2"/>
  <c r="AE347" i="2"/>
  <c r="AE363" i="2"/>
  <c r="AE247" i="2"/>
  <c r="AE121" i="2"/>
  <c r="AE147" i="2"/>
  <c r="AE201" i="2"/>
  <c r="AE435" i="2"/>
  <c r="AE373" i="2"/>
  <c r="AE320" i="2"/>
  <c r="AE47" i="2"/>
  <c r="AE660" i="2"/>
  <c r="AE7" i="2"/>
  <c r="AE565" i="2"/>
  <c r="AE399" i="2"/>
  <c r="AE165" i="2"/>
  <c r="AE56" i="2"/>
  <c r="AE263" i="2"/>
  <c r="AE22" i="2"/>
  <c r="AE17" i="2"/>
  <c r="AE516" i="2"/>
  <c r="AE286" i="2"/>
  <c r="AE208" i="2"/>
  <c r="AE152" i="2"/>
  <c r="AE463" i="2"/>
  <c r="AE389" i="2"/>
  <c r="AE226" i="2"/>
  <c r="AE600" i="2"/>
  <c r="AE273" i="2"/>
  <c r="AE26" i="2"/>
  <c r="AE270" i="2"/>
  <c r="AE344" i="2"/>
  <c r="AE218" i="2"/>
  <c r="AE380" i="2"/>
  <c r="AE384" i="2"/>
  <c r="AE431" i="2"/>
  <c r="AE181" i="2"/>
  <c r="AE23" i="2"/>
  <c r="AE178" i="2"/>
  <c r="AE55" i="2"/>
  <c r="AE222" i="2"/>
  <c r="AE190" i="2"/>
  <c r="AE573" i="2"/>
  <c r="AE470" i="2"/>
  <c r="AE707" i="2"/>
  <c r="AE125" i="2"/>
  <c r="AE312" i="2"/>
  <c r="AE313" i="2"/>
  <c r="AE141" i="2"/>
  <c r="AE250" i="2"/>
  <c r="AE173" i="2"/>
  <c r="AE142" i="2"/>
  <c r="AE306" i="2"/>
  <c r="AE53" i="2"/>
  <c r="AE160" i="2"/>
  <c r="AE2" i="2"/>
  <c r="AE8" i="2"/>
  <c r="AE264" i="2"/>
  <c r="AE188" i="2"/>
  <c r="AE50" i="2"/>
  <c r="AE513" i="2"/>
  <c r="AE361" i="2"/>
  <c r="AE708" i="2"/>
  <c r="AE87" i="2"/>
  <c r="AE441" i="2"/>
  <c r="AE489" i="2"/>
  <c r="AE517" i="2"/>
  <c r="AE507" i="2"/>
  <c r="AE12" i="2"/>
  <c r="AE430" i="2"/>
  <c r="AE497" i="2"/>
  <c r="AE504" i="2"/>
  <c r="AE135" i="2"/>
  <c r="AE359" i="2"/>
  <c r="AE622" i="2"/>
  <c r="AE650" i="2"/>
  <c r="AE457" i="2"/>
  <c r="AE74" i="2"/>
  <c r="AE139" i="2"/>
  <c r="AE558" i="2"/>
  <c r="AE238" i="2"/>
  <c r="AE227" i="2"/>
  <c r="AE521" i="2"/>
  <c r="AE536" i="2"/>
  <c r="AE581" i="2"/>
  <c r="AE592" i="2"/>
  <c r="AE31" i="2"/>
  <c r="AE202" i="2"/>
  <c r="AE14" i="2"/>
  <c r="AE285" i="2"/>
  <c r="AE570" i="2"/>
  <c r="AE235" i="2"/>
  <c r="AE151" i="2"/>
  <c r="AE232" i="2"/>
  <c r="AE414" i="2"/>
  <c r="AE159" i="2"/>
  <c r="AE666" i="2"/>
  <c r="AE587" i="2"/>
  <c r="AE54" i="2"/>
  <c r="AE261" i="2"/>
  <c r="AE531" i="2"/>
  <c r="AE149" i="2"/>
  <c r="AE385" i="2"/>
  <c r="AE415" i="2"/>
  <c r="AE619" i="2"/>
  <c r="AE243" i="2"/>
  <c r="AE448" i="2"/>
  <c r="AE192" i="2"/>
  <c r="AE562" i="2"/>
  <c r="AE693" i="2"/>
  <c r="AE474" i="2"/>
  <c r="AE580" i="2"/>
  <c r="AE251" i="2"/>
  <c r="AE340" i="2"/>
  <c r="AE136" i="2"/>
  <c r="AE436" i="2"/>
  <c r="AE177" i="2"/>
  <c r="AE710" i="2"/>
  <c r="AE153" i="2"/>
  <c r="AE432" i="2"/>
  <c r="AE103" i="2"/>
  <c r="AE590" i="2"/>
  <c r="AE322" i="2"/>
  <c r="AE145" i="2"/>
  <c r="AE495" i="2"/>
  <c r="AE526" i="2"/>
  <c r="AE89" i="2"/>
  <c r="AE346" i="2"/>
  <c r="AE653" i="2"/>
  <c r="AE543" i="2"/>
  <c r="AE366" i="2"/>
  <c r="AE214" i="2"/>
  <c r="AE567" i="2"/>
  <c r="AE117" i="2"/>
  <c r="AE48" i="2"/>
  <c r="AE413" i="2"/>
  <c r="AE527" i="2"/>
  <c r="AE193" i="2"/>
  <c r="AE118" i="2"/>
  <c r="AE723" i="2"/>
  <c r="AE537" i="2"/>
  <c r="AE318" i="2"/>
  <c r="AE187" i="2"/>
  <c r="AE392" i="2"/>
  <c r="AE453" i="2"/>
  <c r="AE367" i="2"/>
  <c r="AE43" i="2"/>
  <c r="AE85" i="2"/>
  <c r="AE471" i="2"/>
  <c r="AE73" i="2"/>
  <c r="AE584" i="2"/>
  <c r="AE541" i="2"/>
  <c r="AE342" i="2"/>
  <c r="AE411" i="2"/>
  <c r="AE725" i="2"/>
  <c r="AE381" i="2"/>
  <c r="AE252" i="2"/>
  <c r="AE500" i="2"/>
  <c r="AE445" i="2"/>
  <c r="AE731" i="2"/>
  <c r="AE352" i="2"/>
  <c r="AE295" i="2"/>
  <c r="AE13" i="2"/>
  <c r="AE494" i="2"/>
  <c r="AE355" i="2"/>
  <c r="AE365" i="2"/>
  <c r="AE69" i="2"/>
  <c r="AE467" i="2"/>
  <c r="AE119" i="2"/>
  <c r="AE594" i="2"/>
  <c r="AE711" i="2"/>
  <c r="AE219" i="2"/>
  <c r="AE424" i="2"/>
  <c r="AE182" i="2"/>
  <c r="AE82" i="2"/>
  <c r="AE571" i="2"/>
  <c r="AE205" i="2"/>
  <c r="AE20" i="2"/>
  <c r="AE133" i="2"/>
  <c r="AE122" i="2"/>
  <c r="AE664" i="2"/>
  <c r="AE4" i="2"/>
  <c r="AE387" i="2"/>
  <c r="AE472" i="2"/>
  <c r="AE65" i="2"/>
  <c r="AE174" i="2"/>
  <c r="AE458" i="2"/>
  <c r="AE490" i="2"/>
  <c r="AE548" i="2"/>
  <c r="AE492" i="2"/>
  <c r="AE349" i="2"/>
  <c r="AE634" i="2"/>
  <c r="AE290" i="2"/>
  <c r="AE284" i="2"/>
  <c r="AE291" i="2"/>
  <c r="AE186" i="2"/>
  <c r="AE555" i="2"/>
  <c r="AE446" i="2"/>
  <c r="AE204" i="2"/>
  <c r="AE568" i="2"/>
  <c r="AE109" i="2"/>
  <c r="AE277" i="2"/>
  <c r="AE40" i="2"/>
  <c r="AE730" i="2"/>
  <c r="AE216" i="2"/>
  <c r="AE39" i="2"/>
  <c r="AE356" i="2"/>
  <c r="AE100" i="2"/>
  <c r="AE348" i="2"/>
  <c r="AE403" i="2"/>
  <c r="AE577" i="2"/>
  <c r="AE588" i="2"/>
  <c r="AE35" i="2"/>
  <c r="AE58" i="2"/>
  <c r="AE59" i="2"/>
  <c r="AE161" i="2"/>
  <c r="AE617" i="2"/>
  <c r="AE92" i="2"/>
  <c r="AE655" i="2"/>
  <c r="AE44" i="2"/>
  <c r="AE518" i="2"/>
  <c r="AE200" i="2"/>
  <c r="AE371" i="2"/>
  <c r="AE654" i="2"/>
  <c r="AE557" i="2"/>
  <c r="AE616" i="2"/>
  <c r="AE297" i="2"/>
  <c r="AE379" i="2"/>
  <c r="AE196" i="2"/>
  <c r="AE293" i="2"/>
  <c r="AE116" i="2"/>
  <c r="AE418" i="2"/>
  <c r="AE203" i="2"/>
  <c r="AE209" i="2"/>
  <c r="AE433" i="2"/>
  <c r="AE257" i="2"/>
  <c r="AE419" i="2"/>
  <c r="AE10" i="2"/>
  <c r="AE184" i="2"/>
  <c r="AE124" i="2"/>
  <c r="AE657" i="2"/>
  <c r="AE546" i="2"/>
  <c r="AE150" i="2"/>
  <c r="AE442" i="2"/>
  <c r="AE81" i="2"/>
  <c r="AE726" i="2"/>
  <c r="AE578" i="2"/>
  <c r="AE70" i="2"/>
  <c r="AE663" i="2"/>
  <c r="AE509" i="2"/>
  <c r="AE30" i="2"/>
  <c r="AE111" i="2"/>
  <c r="AE215" i="2"/>
  <c r="AE596" i="2"/>
  <c r="AE550" i="2"/>
  <c r="AE390" i="2"/>
  <c r="AE339" i="2"/>
  <c r="AE288" i="2"/>
  <c r="AE24" i="2"/>
  <c r="AE16" i="2"/>
  <c r="AE233" i="2"/>
  <c r="AE21" i="2"/>
  <c r="AE49" i="2"/>
  <c r="AE676" i="2"/>
  <c r="AE206" i="2"/>
  <c r="AE282" i="2"/>
  <c r="AE62" i="2"/>
  <c r="AE460" i="2"/>
  <c r="AE317" i="2"/>
  <c r="AE623" i="2"/>
  <c r="AE328" i="2"/>
  <c r="AE542" i="2"/>
  <c r="AE305" i="2"/>
  <c r="AE325" i="2"/>
  <c r="AE194" i="2"/>
  <c r="AE67" i="2"/>
  <c r="AE197" i="2"/>
  <c r="AE618" i="2"/>
  <c r="AE515" i="2"/>
  <c r="AE388" i="2"/>
  <c r="AE409" i="2"/>
  <c r="AE104" i="2"/>
  <c r="AE296" i="2"/>
  <c r="AE451" i="2"/>
  <c r="AE556" i="2"/>
  <c r="AE610" i="2"/>
  <c r="AE491" i="2"/>
  <c r="AE298" i="2"/>
  <c r="AE667" i="2"/>
  <c r="AE589" i="2"/>
  <c r="AE172" i="2"/>
  <c r="AE236" i="2"/>
  <c r="AE179" i="2"/>
  <c r="AE408" i="2"/>
  <c r="AE374" i="2"/>
  <c r="AE605" i="2"/>
  <c r="AE63" i="2"/>
  <c r="AE279" i="2"/>
  <c r="AE338" i="2"/>
  <c r="AE97" i="2"/>
  <c r="AE113" i="2"/>
  <c r="AE421" i="2"/>
  <c r="AE656" i="2"/>
  <c r="AE473" i="2"/>
  <c r="AE274" i="2"/>
  <c r="AE156" i="2"/>
  <c r="AE607" i="2"/>
  <c r="AE333" i="2"/>
  <c r="AE631" i="2"/>
  <c r="AE36" i="2"/>
  <c r="AE329" i="2"/>
  <c r="AE394" i="2"/>
  <c r="AE314" i="2"/>
  <c r="AE191" i="2"/>
  <c r="AE716" i="2"/>
  <c r="AE171" i="2"/>
  <c r="AE262" i="2"/>
  <c r="AE163" i="2"/>
  <c r="AE83" i="2"/>
  <c r="AE248" i="2"/>
  <c r="AE302" i="2"/>
  <c r="AE376" i="2"/>
  <c r="AE535" i="2"/>
  <c r="AE510" i="2"/>
  <c r="AE95" i="2"/>
  <c r="AE210" i="2"/>
  <c r="AE46" i="2"/>
  <c r="AE267" i="2"/>
  <c r="AE604" i="2"/>
  <c r="AE154" i="2"/>
  <c r="AE677" i="2"/>
  <c r="AE566" i="2"/>
  <c r="AE401" i="2"/>
  <c r="AE696" i="2"/>
  <c r="AE28" i="2"/>
  <c r="AE718" i="2"/>
  <c r="AE18" i="2"/>
  <c r="AE627" i="2"/>
  <c r="AE635" i="2"/>
  <c r="AE27" i="2"/>
  <c r="AE330" i="2"/>
  <c r="AE94" i="2"/>
  <c r="AE416" i="2"/>
  <c r="AE572" i="2"/>
  <c r="AE3" i="2"/>
  <c r="AE45" i="2"/>
  <c r="AE498" i="2"/>
  <c r="AE299" i="2"/>
  <c r="AE332" i="2"/>
  <c r="AE524" i="2"/>
  <c r="AE258" i="2"/>
  <c r="AE593" i="2"/>
  <c r="AE358" i="2"/>
  <c r="AE372" i="2"/>
  <c r="AE487" i="2"/>
  <c r="AE15" i="2"/>
  <c r="AE256" i="2"/>
  <c r="AE195" i="2"/>
  <c r="AE719" i="2"/>
  <c r="AE91" i="2"/>
  <c r="AE6" i="2"/>
  <c r="AE386" i="2"/>
  <c r="AE253" i="2"/>
  <c r="AE523" i="2"/>
  <c r="AE269" i="2"/>
  <c r="AE534" i="2"/>
  <c r="AE383" i="2"/>
  <c r="AE641" i="2"/>
  <c r="AE112" i="2"/>
  <c r="AE574" i="2"/>
  <c r="AE240" i="2"/>
  <c r="AE538" i="2"/>
  <c r="AE354" i="2"/>
  <c r="AE434" i="2"/>
  <c r="AE564" i="2"/>
  <c r="AE323" i="2"/>
  <c r="AE228" i="2"/>
  <c r="AE459" i="2"/>
  <c r="AE724" i="2"/>
  <c r="AE272" i="2"/>
  <c r="AE281" i="2"/>
  <c r="AE9" i="2"/>
  <c r="AE207" i="2"/>
  <c r="AE636" i="2"/>
  <c r="AE649" i="2"/>
  <c r="AE102" i="2"/>
  <c r="AE157" i="2"/>
  <c r="AE665" i="2"/>
  <c r="AE539" i="2"/>
  <c r="AE106" i="2"/>
  <c r="AE34" i="2"/>
  <c r="AE417" i="2"/>
  <c r="AE107" i="2"/>
  <c r="AE606" i="2"/>
  <c r="AE569" i="2"/>
  <c r="AE311" i="2"/>
  <c r="AE326" i="2"/>
  <c r="AE303" i="2"/>
  <c r="AE287" i="2"/>
  <c r="AE327" i="2"/>
  <c r="AE609" i="2"/>
  <c r="AE612" i="2"/>
  <c r="AE405" i="2"/>
  <c r="AE727" i="2"/>
  <c r="AE428" i="2"/>
  <c r="AE522" i="2"/>
  <c r="AE378" i="2"/>
  <c r="AE488" i="2"/>
  <c r="AE168" i="2"/>
  <c r="AE220" i="2"/>
  <c r="AE68" i="2"/>
  <c r="AE553" i="2"/>
  <c r="AE78" i="2"/>
  <c r="AE397" i="2"/>
  <c r="AE60" i="2"/>
  <c r="AE449" i="2"/>
  <c r="AE183" i="2"/>
  <c r="AE64" i="2"/>
  <c r="AE331" i="2"/>
  <c r="AE519" i="2"/>
  <c r="AE309" i="2"/>
  <c r="AE475" i="2"/>
  <c r="AE662" i="2"/>
  <c r="AE25" i="2"/>
  <c r="AE289" i="2"/>
  <c r="AE462" i="2"/>
  <c r="AE714" i="2"/>
  <c r="AE466" i="2"/>
  <c r="AE41" i="2"/>
  <c r="AE351" i="2"/>
  <c r="AE629" i="2"/>
  <c r="AE630" i="2"/>
  <c r="AE391" i="2"/>
  <c r="AE478" i="2"/>
  <c r="AE395" i="2"/>
  <c r="AE670" i="2"/>
  <c r="AE597" i="2"/>
  <c r="AE563" i="2"/>
  <c r="AE32" i="2"/>
  <c r="AE244" i="2"/>
  <c r="AE422" i="2"/>
  <c r="AE502" i="2"/>
  <c r="AE632" i="2"/>
  <c r="AE234" i="2"/>
  <c r="AE722" i="2"/>
  <c r="AE611" i="2"/>
  <c r="AE198" i="2"/>
  <c r="AE444" i="2"/>
  <c r="AE343" i="2"/>
  <c r="AE126" i="2"/>
  <c r="AE38" i="2"/>
  <c r="AE66" i="2"/>
  <c r="AE71" i="2"/>
  <c r="AE368" i="2"/>
  <c r="AE170" i="2"/>
  <c r="AE452" i="2"/>
  <c r="AE549" i="2"/>
  <c r="AE324" i="2"/>
  <c r="AE307" i="2"/>
  <c r="AE621" i="2"/>
  <c r="AE586" i="2"/>
  <c r="AE42" i="2"/>
  <c r="AE271" i="2"/>
  <c r="AE259" i="2"/>
  <c r="AE337" i="2"/>
  <c r="AE675" i="2"/>
  <c r="AE704" i="2"/>
  <c r="AE669" i="2"/>
  <c r="AE72" i="2"/>
  <c r="AE84" i="2"/>
  <c r="AE301" i="2"/>
  <c r="AE292" i="2"/>
  <c r="AE642" i="2"/>
  <c r="AE88" i="2"/>
  <c r="AE626" i="2"/>
  <c r="AE683" i="2"/>
  <c r="AE237" i="2"/>
  <c r="AE164" i="2"/>
  <c r="AE98" i="2"/>
  <c r="AE688" i="2"/>
  <c r="AE658" i="2"/>
  <c r="AE591" i="2"/>
  <c r="AE701" i="2"/>
  <c r="AE438" i="2"/>
  <c r="AE246" i="2"/>
  <c r="AE51" i="2"/>
  <c r="AE561" i="2"/>
  <c r="AE33" i="2"/>
  <c r="AE426" i="2"/>
  <c r="AE280" i="2"/>
  <c r="AE427" i="2"/>
  <c r="AE706" i="2"/>
  <c r="AE345" i="2"/>
  <c r="AE300" i="2"/>
  <c r="AE213" i="2"/>
  <c r="AE468" i="2"/>
  <c r="AE393" i="2"/>
  <c r="AE335" i="2"/>
  <c r="AE505" i="2"/>
  <c r="AE140" i="2"/>
  <c r="AE686" i="2"/>
  <c r="AE217" i="2"/>
  <c r="AE96" i="2"/>
  <c r="AE481" i="2"/>
  <c r="AE461" i="2"/>
  <c r="AE633" i="2"/>
  <c r="AE266" i="2"/>
  <c r="AE425" i="2"/>
  <c r="AE229" i="2"/>
  <c r="AE123" i="2"/>
  <c r="AE260" i="2"/>
  <c r="AE643" i="2"/>
  <c r="AE166" i="2"/>
  <c r="AE420" i="2"/>
  <c r="AE659" i="2"/>
  <c r="AE127" i="2"/>
  <c r="AE639" i="2"/>
  <c r="AE224" i="2"/>
  <c r="AE120" i="2"/>
  <c r="AE646" i="2"/>
  <c r="AE454" i="2"/>
  <c r="AE545" i="2"/>
  <c r="AE560" i="2"/>
  <c r="AE514" i="2"/>
  <c r="AE241" i="2"/>
  <c r="AE79" i="2"/>
  <c r="AE75" i="2"/>
  <c r="AE189" i="2"/>
  <c r="AE728" i="2"/>
  <c r="AE530" i="2"/>
  <c r="AE469" i="2"/>
  <c r="AE661" i="2"/>
  <c r="AE713" i="2"/>
  <c r="AE99" i="2"/>
  <c r="AE131" i="2"/>
  <c r="AE439" i="2"/>
  <c r="AE712" i="2"/>
  <c r="AE625" i="2"/>
  <c r="AE551" i="2"/>
  <c r="AE398" i="2"/>
  <c r="AE651" i="2"/>
  <c r="AE336" i="2"/>
  <c r="AE334" i="2"/>
  <c r="AE294" i="2"/>
  <c r="AE608" i="2"/>
  <c r="AE479" i="2"/>
  <c r="AE437" i="2"/>
  <c r="AE637" i="2"/>
  <c r="AE304" i="2"/>
  <c r="AE709" i="2"/>
  <c r="AE275" i="2"/>
  <c r="AE114" i="2"/>
  <c r="AE230" i="2"/>
  <c r="AE308" i="2"/>
  <c r="AE375" i="2"/>
  <c r="AE199" i="2"/>
  <c r="AE158" i="2"/>
  <c r="AE679" i="2"/>
  <c r="AE90" i="2"/>
  <c r="AE440" i="2"/>
  <c r="AE671" i="2"/>
  <c r="AE402" i="2"/>
  <c r="AE702" i="2"/>
  <c r="AE579" i="2"/>
  <c r="AE223" i="2"/>
  <c r="AE503" i="2"/>
  <c r="AE547" i="2"/>
  <c r="AE485" i="2"/>
  <c r="AE362" i="2"/>
  <c r="AE554" i="2"/>
  <c r="AE672" i="2"/>
  <c r="AE447" i="2"/>
  <c r="AE496" i="2"/>
  <c r="AE450" i="2"/>
  <c r="AE480" i="2"/>
  <c r="AE652" i="2"/>
  <c r="AE211" i="2"/>
  <c r="AE231" i="2"/>
  <c r="AE692" i="2"/>
  <c r="AE583" i="2"/>
  <c r="AE493" i="2"/>
  <c r="AE443" i="2"/>
  <c r="AE105" i="2"/>
  <c r="AE353" i="2"/>
  <c r="AE614" i="2"/>
  <c r="AE520" i="2"/>
  <c r="AE511" i="2"/>
  <c r="AE180" i="2"/>
  <c r="AE624" i="2"/>
  <c r="AE377" i="2"/>
  <c r="AE242" i="2"/>
  <c r="AE265" i="2"/>
  <c r="AE321" i="2"/>
  <c r="AE429" i="2"/>
  <c r="AE552" i="2"/>
  <c r="AE699" i="2"/>
  <c r="AE315" i="2"/>
  <c r="AE705" i="2"/>
  <c r="AE559" i="2"/>
  <c r="AE316" i="2"/>
  <c r="AE221" i="2"/>
  <c r="AE640" i="2"/>
  <c r="AE585" i="2"/>
  <c r="AE620" i="2"/>
  <c r="AE680" i="2"/>
  <c r="AE644" i="2"/>
  <c r="AE369" i="2"/>
  <c r="AE464" i="2"/>
  <c r="AE647" i="2"/>
  <c r="AE465" i="2"/>
  <c r="AE603" i="2"/>
  <c r="AE529" i="2"/>
  <c r="AE410" i="2"/>
  <c r="AE525" i="2"/>
  <c r="AE673" i="2"/>
  <c r="AE528" i="2"/>
  <c r="AE715" i="2"/>
  <c r="AE729" i="2"/>
  <c r="AE698" i="2"/>
  <c r="AE668" i="2"/>
  <c r="AE512" i="2"/>
  <c r="AE685" i="2"/>
  <c r="AE695" i="2"/>
  <c r="AE694" i="2"/>
  <c r="AE645" i="2"/>
  <c r="AE689" i="2"/>
  <c r="AE674" i="2"/>
  <c r="AE582" i="2"/>
  <c r="AE599" i="2"/>
  <c r="AE700" i="2"/>
  <c r="AE690" i="2"/>
  <c r="AE613" i="2"/>
  <c r="AE720" i="2"/>
  <c r="AE681" i="2"/>
  <c r="AE678" i="2"/>
  <c r="AE687" i="2"/>
  <c r="AE575" i="2"/>
  <c r="AE721" i="2"/>
  <c r="AE684" i="2"/>
  <c r="AE717" i="2"/>
  <c r="AD533" i="2"/>
  <c r="AD508" i="2"/>
  <c r="AD648" i="2"/>
  <c r="AD167" i="2"/>
  <c r="AD406" i="2"/>
  <c r="AD249" i="2"/>
  <c r="AD540" i="2"/>
  <c r="AD283" i="2"/>
  <c r="AD615" i="2"/>
  <c r="AD423" i="2"/>
  <c r="AD396" i="2"/>
  <c r="AD477" i="2"/>
  <c r="AD134" i="2"/>
  <c r="AD697" i="2"/>
  <c r="AD144" i="2"/>
  <c r="AD268" i="2"/>
  <c r="AD357" i="2"/>
  <c r="AD137" i="2"/>
  <c r="AD483" i="2"/>
  <c r="AD691" i="2"/>
  <c r="AD482" i="2"/>
  <c r="AD52" i="2"/>
  <c r="AD341" i="2"/>
  <c r="AD456" i="2"/>
  <c r="AD19" i="2"/>
  <c r="AD176" i="2"/>
  <c r="AD155" i="2"/>
  <c r="AD132" i="2"/>
  <c r="AD532" i="2"/>
  <c r="AD364" i="2"/>
  <c r="AD703" i="2"/>
  <c r="AD86" i="2"/>
  <c r="AD601" i="2"/>
  <c r="AD169" i="2"/>
  <c r="AD138" i="2"/>
  <c r="AD682" i="2"/>
  <c r="AD212" i="2"/>
  <c r="AD76" i="2"/>
  <c r="AD146" i="2"/>
  <c r="AD628" i="2"/>
  <c r="AD29" i="2"/>
  <c r="AD77" i="2"/>
  <c r="AD602" i="2"/>
  <c r="AD400" i="2"/>
  <c r="AD310" i="2"/>
  <c r="AD499" i="2"/>
  <c r="AD115" i="2"/>
  <c r="AD11" i="2"/>
  <c r="AD254" i="2"/>
  <c r="AD93" i="2"/>
  <c r="AD129" i="2"/>
  <c r="AD407" i="2"/>
  <c r="AD245" i="2"/>
  <c r="AD350" i="2"/>
  <c r="AD595" i="2"/>
  <c r="AD80" i="2"/>
  <c r="AD61" i="2"/>
  <c r="AD506" i="2"/>
  <c r="AD162" i="2"/>
  <c r="AD370" i="2"/>
  <c r="AD148" i="2"/>
  <c r="AD486" i="2"/>
  <c r="AD576" i="2"/>
  <c r="AD412" i="2"/>
  <c r="AD278" i="2"/>
  <c r="AD476" i="2"/>
  <c r="AD143" i="2"/>
  <c r="AD185" i="2"/>
  <c r="AD255" i="2"/>
  <c r="AD175" i="2"/>
  <c r="AD239" i="2"/>
  <c r="AD382" i="2"/>
  <c r="AD108" i="2"/>
  <c r="AD130" i="2"/>
  <c r="AD404" i="2"/>
  <c r="AD484" i="2"/>
  <c r="AD5" i="2"/>
  <c r="AD544" i="2"/>
  <c r="AD455" i="2"/>
  <c r="AD110" i="2"/>
  <c r="AD128" i="2"/>
  <c r="AD360" i="2"/>
  <c r="AD319" i="2"/>
  <c r="AD101" i="2"/>
  <c r="AD501" i="2"/>
  <c r="AD598" i="2"/>
  <c r="AD57" i="2"/>
  <c r="AD225" i="2"/>
  <c r="AD37" i="2"/>
  <c r="AD276" i="2"/>
  <c r="AD638" i="2"/>
  <c r="AD347" i="2"/>
  <c r="AD363" i="2"/>
  <c r="AD247" i="2"/>
  <c r="AD121" i="2"/>
  <c r="AD147" i="2"/>
  <c r="AD201" i="2"/>
  <c r="AD435" i="2"/>
  <c r="AD373" i="2"/>
  <c r="AD320" i="2"/>
  <c r="AD47" i="2"/>
  <c r="AD660" i="2"/>
  <c r="AD7" i="2"/>
  <c r="AD565" i="2"/>
  <c r="AD399" i="2"/>
  <c r="AD165" i="2"/>
  <c r="AD56" i="2"/>
  <c r="AD263" i="2"/>
  <c r="AD22" i="2"/>
  <c r="AD17" i="2"/>
  <c r="AD516" i="2"/>
  <c r="AD286" i="2"/>
  <c r="AD208" i="2"/>
  <c r="AD152" i="2"/>
  <c r="AD463" i="2"/>
  <c r="AD389" i="2"/>
  <c r="AD226" i="2"/>
  <c r="AD600" i="2"/>
  <c r="AD273" i="2"/>
  <c r="AD26" i="2"/>
  <c r="AD270" i="2"/>
  <c r="AD344" i="2"/>
  <c r="AD218" i="2"/>
  <c r="AD380" i="2"/>
  <c r="AD384" i="2"/>
  <c r="AD431" i="2"/>
  <c r="AD181" i="2"/>
  <c r="AD23" i="2"/>
  <c r="AD178" i="2"/>
  <c r="AD55" i="2"/>
  <c r="AD222" i="2"/>
  <c r="AD190" i="2"/>
  <c r="AD573" i="2"/>
  <c r="AD470" i="2"/>
  <c r="AD707" i="2"/>
  <c r="AD125" i="2"/>
  <c r="AD312" i="2"/>
  <c r="AD313" i="2"/>
  <c r="AD141" i="2"/>
  <c r="AD250" i="2"/>
  <c r="AD173" i="2"/>
  <c r="AD142" i="2"/>
  <c r="AD306" i="2"/>
  <c r="AD53" i="2"/>
  <c r="AD160" i="2"/>
  <c r="AD2" i="2"/>
  <c r="AD8" i="2"/>
  <c r="AD264" i="2"/>
  <c r="AD188" i="2"/>
  <c r="AD50" i="2"/>
  <c r="AD513" i="2"/>
  <c r="AD361" i="2"/>
  <c r="AD708" i="2"/>
  <c r="AD87" i="2"/>
  <c r="AD441" i="2"/>
  <c r="AD489" i="2"/>
  <c r="AD517" i="2"/>
  <c r="AD507" i="2"/>
  <c r="AD12" i="2"/>
  <c r="AD430" i="2"/>
  <c r="AD497" i="2"/>
  <c r="AD504" i="2"/>
  <c r="AD135" i="2"/>
  <c r="AD359" i="2"/>
  <c r="AD622" i="2"/>
  <c r="AD650" i="2"/>
  <c r="AD457" i="2"/>
  <c r="AD74" i="2"/>
  <c r="AD139" i="2"/>
  <c r="AD558" i="2"/>
  <c r="AD238" i="2"/>
  <c r="AD227" i="2"/>
  <c r="AD521" i="2"/>
  <c r="AD536" i="2"/>
  <c r="AD581" i="2"/>
  <c r="AD592" i="2"/>
  <c r="AD31" i="2"/>
  <c r="AD202" i="2"/>
  <c r="AD14" i="2"/>
  <c r="AD285" i="2"/>
  <c r="AD570" i="2"/>
  <c r="AD235" i="2"/>
  <c r="AD151" i="2"/>
  <c r="AD232" i="2"/>
  <c r="AD414" i="2"/>
  <c r="AD159" i="2"/>
  <c r="AD666" i="2"/>
  <c r="AD587" i="2"/>
  <c r="AD54" i="2"/>
  <c r="AD261" i="2"/>
  <c r="AD531" i="2"/>
  <c r="AD149" i="2"/>
  <c r="AD385" i="2"/>
  <c r="AD415" i="2"/>
  <c r="AD619" i="2"/>
  <c r="AD243" i="2"/>
  <c r="AD448" i="2"/>
  <c r="AD192" i="2"/>
  <c r="AD562" i="2"/>
  <c r="AD693" i="2"/>
  <c r="AD474" i="2"/>
  <c r="AD580" i="2"/>
  <c r="AD251" i="2"/>
  <c r="AD340" i="2"/>
  <c r="AD136" i="2"/>
  <c r="AD436" i="2"/>
  <c r="AD177" i="2"/>
  <c r="AD710" i="2"/>
  <c r="AD153" i="2"/>
  <c r="AD432" i="2"/>
  <c r="AD103" i="2"/>
  <c r="AD590" i="2"/>
  <c r="AD322" i="2"/>
  <c r="AD145" i="2"/>
  <c r="AD495" i="2"/>
  <c r="AD526" i="2"/>
  <c r="AD89" i="2"/>
  <c r="AD346" i="2"/>
  <c r="AD653" i="2"/>
  <c r="AD543" i="2"/>
  <c r="AD366" i="2"/>
  <c r="AD214" i="2"/>
  <c r="AD567" i="2"/>
  <c r="AD117" i="2"/>
  <c r="AD48" i="2"/>
  <c r="AD413" i="2"/>
  <c r="AD527" i="2"/>
  <c r="AD193" i="2"/>
  <c r="AD118" i="2"/>
  <c r="AD723" i="2"/>
  <c r="AD537" i="2"/>
  <c r="AD318" i="2"/>
  <c r="AD187" i="2"/>
  <c r="AD392" i="2"/>
  <c r="AD453" i="2"/>
  <c r="AD367" i="2"/>
  <c r="AD43" i="2"/>
  <c r="AD85" i="2"/>
  <c r="AD471" i="2"/>
  <c r="AD73" i="2"/>
  <c r="AD584" i="2"/>
  <c r="AD541" i="2"/>
  <c r="AD342" i="2"/>
  <c r="AD411" i="2"/>
  <c r="AD725" i="2"/>
  <c r="AD381" i="2"/>
  <c r="AD252" i="2"/>
  <c r="AD500" i="2"/>
  <c r="AD445" i="2"/>
  <c r="AD731" i="2"/>
  <c r="AD352" i="2"/>
  <c r="AD295" i="2"/>
  <c r="AD13" i="2"/>
  <c r="AD494" i="2"/>
  <c r="AD355" i="2"/>
  <c r="AD365" i="2"/>
  <c r="AD69" i="2"/>
  <c r="AD467" i="2"/>
  <c r="AD119" i="2"/>
  <c r="AD594" i="2"/>
  <c r="AD711" i="2"/>
  <c r="AD219" i="2"/>
  <c r="AD424" i="2"/>
  <c r="AD182" i="2"/>
  <c r="AD82" i="2"/>
  <c r="AD571" i="2"/>
  <c r="AD205" i="2"/>
  <c r="AD20" i="2"/>
  <c r="AD133" i="2"/>
  <c r="AD122" i="2"/>
  <c r="AD664" i="2"/>
  <c r="AD4" i="2"/>
  <c r="AD387" i="2"/>
  <c r="AD472" i="2"/>
  <c r="AD65" i="2"/>
  <c r="AD174" i="2"/>
  <c r="AD458" i="2"/>
  <c r="AD490" i="2"/>
  <c r="AD548" i="2"/>
  <c r="AD492" i="2"/>
  <c r="AD349" i="2"/>
  <c r="AD634" i="2"/>
  <c r="AD290" i="2"/>
  <c r="AD284" i="2"/>
  <c r="AD291" i="2"/>
  <c r="AD186" i="2"/>
  <c r="AD555" i="2"/>
  <c r="AD446" i="2"/>
  <c r="AD204" i="2"/>
  <c r="AD568" i="2"/>
  <c r="AD109" i="2"/>
  <c r="AD277" i="2"/>
  <c r="AD40" i="2"/>
  <c r="AD730" i="2"/>
  <c r="AD216" i="2"/>
  <c r="AD39" i="2"/>
  <c r="AD356" i="2"/>
  <c r="AD100" i="2"/>
  <c r="AD348" i="2"/>
  <c r="AD403" i="2"/>
  <c r="AD577" i="2"/>
  <c r="AD588" i="2"/>
  <c r="AD35" i="2"/>
  <c r="AD58" i="2"/>
  <c r="AD59" i="2"/>
  <c r="AD161" i="2"/>
  <c r="AD617" i="2"/>
  <c r="AD92" i="2"/>
  <c r="AD655" i="2"/>
  <c r="AD44" i="2"/>
  <c r="AD518" i="2"/>
  <c r="AD200" i="2"/>
  <c r="AD371" i="2"/>
  <c r="AD654" i="2"/>
  <c r="AD557" i="2"/>
  <c r="AD616" i="2"/>
  <c r="AD297" i="2"/>
  <c r="AD379" i="2"/>
  <c r="AD196" i="2"/>
  <c r="AD293" i="2"/>
  <c r="AD116" i="2"/>
  <c r="AD418" i="2"/>
  <c r="AD203" i="2"/>
  <c r="AD209" i="2"/>
  <c r="AD433" i="2"/>
  <c r="AD257" i="2"/>
  <c r="AD419" i="2"/>
  <c r="AD10" i="2"/>
  <c r="AD184" i="2"/>
  <c r="AD124" i="2"/>
  <c r="AD657" i="2"/>
  <c r="AD546" i="2"/>
  <c r="AD150" i="2"/>
  <c r="AD442" i="2"/>
  <c r="AD81" i="2"/>
  <c r="AD726" i="2"/>
  <c r="AD578" i="2"/>
  <c r="AD70" i="2"/>
  <c r="AD663" i="2"/>
  <c r="AD509" i="2"/>
  <c r="AD30" i="2"/>
  <c r="AD111" i="2"/>
  <c r="AD215" i="2"/>
  <c r="AD596" i="2"/>
  <c r="AD550" i="2"/>
  <c r="AD390" i="2"/>
  <c r="AD339" i="2"/>
  <c r="AD288" i="2"/>
  <c r="AD24" i="2"/>
  <c r="AD16" i="2"/>
  <c r="AD233" i="2"/>
  <c r="AD21" i="2"/>
  <c r="AD49" i="2"/>
  <c r="AD676" i="2"/>
  <c r="AD206" i="2"/>
  <c r="AD282" i="2"/>
  <c r="AD62" i="2"/>
  <c r="AD460" i="2"/>
  <c r="AD317" i="2"/>
  <c r="AD623" i="2"/>
  <c r="AD328" i="2"/>
  <c r="AD542" i="2"/>
  <c r="AD305" i="2"/>
  <c r="AD325" i="2"/>
  <c r="AD194" i="2"/>
  <c r="AD67" i="2"/>
  <c r="AD197" i="2"/>
  <c r="AD618" i="2"/>
  <c r="AD515" i="2"/>
  <c r="AD388" i="2"/>
  <c r="AD409" i="2"/>
  <c r="AD104" i="2"/>
  <c r="AD296" i="2"/>
  <c r="AD451" i="2"/>
  <c r="AD556" i="2"/>
  <c r="AD610" i="2"/>
  <c r="AD491" i="2"/>
  <c r="AD298" i="2"/>
  <c r="AD667" i="2"/>
  <c r="AD589" i="2"/>
  <c r="AD172" i="2"/>
  <c r="AD236" i="2"/>
  <c r="AD179" i="2"/>
  <c r="AD408" i="2"/>
  <c r="AD374" i="2"/>
  <c r="AD605" i="2"/>
  <c r="AD63" i="2"/>
  <c r="AD279" i="2"/>
  <c r="AD338" i="2"/>
  <c r="AD97" i="2"/>
  <c r="AD113" i="2"/>
  <c r="AD421" i="2"/>
  <c r="AD656" i="2"/>
  <c r="AD473" i="2"/>
  <c r="AD274" i="2"/>
  <c r="AD156" i="2"/>
  <c r="AD607" i="2"/>
  <c r="AD333" i="2"/>
  <c r="AD631" i="2"/>
  <c r="AD36" i="2"/>
  <c r="AD329" i="2"/>
  <c r="AD394" i="2"/>
  <c r="AD314" i="2"/>
  <c r="AD191" i="2"/>
  <c r="AD716" i="2"/>
  <c r="AD171" i="2"/>
  <c r="AD262" i="2"/>
  <c r="AD163" i="2"/>
  <c r="AD83" i="2"/>
  <c r="AD248" i="2"/>
  <c r="AD302" i="2"/>
  <c r="AD376" i="2"/>
  <c r="AD535" i="2"/>
  <c r="AD510" i="2"/>
  <c r="AD95" i="2"/>
  <c r="AD210" i="2"/>
  <c r="AD46" i="2"/>
  <c r="AD267" i="2"/>
  <c r="AD604" i="2"/>
  <c r="AD154" i="2"/>
  <c r="AD677" i="2"/>
  <c r="AD566" i="2"/>
  <c r="AD401" i="2"/>
  <c r="AD696" i="2"/>
  <c r="AD28" i="2"/>
  <c r="AD718" i="2"/>
  <c r="AD18" i="2"/>
  <c r="AD627" i="2"/>
  <c r="AD635" i="2"/>
  <c r="AD27" i="2"/>
  <c r="AD330" i="2"/>
  <c r="AD94" i="2"/>
  <c r="AD416" i="2"/>
  <c r="AD572" i="2"/>
  <c r="AD3" i="2"/>
  <c r="AD45" i="2"/>
  <c r="AD498" i="2"/>
  <c r="AD299" i="2"/>
  <c r="AD332" i="2"/>
  <c r="AD524" i="2"/>
  <c r="AD258" i="2"/>
  <c r="AD593" i="2"/>
  <c r="AD358" i="2"/>
  <c r="AD372" i="2"/>
  <c r="AD487" i="2"/>
  <c r="AD15" i="2"/>
  <c r="AD256" i="2"/>
  <c r="AD195" i="2"/>
  <c r="AD719" i="2"/>
  <c r="AD91" i="2"/>
  <c r="AD6" i="2"/>
  <c r="AD386" i="2"/>
  <c r="AD253" i="2"/>
  <c r="AD523" i="2"/>
  <c r="AD269" i="2"/>
  <c r="AD534" i="2"/>
  <c r="AD383" i="2"/>
  <c r="AD641" i="2"/>
  <c r="AD112" i="2"/>
  <c r="AD574" i="2"/>
  <c r="AD240" i="2"/>
  <c r="AD538" i="2"/>
  <c r="AD354" i="2"/>
  <c r="AD434" i="2"/>
  <c r="AD564" i="2"/>
  <c r="AD323" i="2"/>
  <c r="AD228" i="2"/>
  <c r="AD459" i="2"/>
  <c r="AD724" i="2"/>
  <c r="AD272" i="2"/>
  <c r="AD281" i="2"/>
  <c r="AD9" i="2"/>
  <c r="AD207" i="2"/>
  <c r="AD636" i="2"/>
  <c r="AD649" i="2"/>
  <c r="AD102" i="2"/>
  <c r="AD157" i="2"/>
  <c r="AD665" i="2"/>
  <c r="AD539" i="2"/>
  <c r="AD106" i="2"/>
  <c r="AD34" i="2"/>
  <c r="AD417" i="2"/>
  <c r="AD107" i="2"/>
  <c r="AD606" i="2"/>
  <c r="AD569" i="2"/>
  <c r="AD311" i="2"/>
  <c r="AD326" i="2"/>
  <c r="AD303" i="2"/>
  <c r="AD287" i="2"/>
  <c r="AD327" i="2"/>
  <c r="AD609" i="2"/>
  <c r="AD612" i="2"/>
  <c r="AD405" i="2"/>
  <c r="AD727" i="2"/>
  <c r="AD428" i="2"/>
  <c r="AD522" i="2"/>
  <c r="AD378" i="2"/>
  <c r="AD488" i="2"/>
  <c r="AD168" i="2"/>
  <c r="AD220" i="2"/>
  <c r="AD68" i="2"/>
  <c r="AD553" i="2"/>
  <c r="AD78" i="2"/>
  <c r="AD397" i="2"/>
  <c r="AD60" i="2"/>
  <c r="AD449" i="2"/>
  <c r="AD183" i="2"/>
  <c r="AD64" i="2"/>
  <c r="AD331" i="2"/>
  <c r="AD519" i="2"/>
  <c r="AD309" i="2"/>
  <c r="AD475" i="2"/>
  <c r="AD662" i="2"/>
  <c r="AD25" i="2"/>
  <c r="AD289" i="2"/>
  <c r="AD462" i="2"/>
  <c r="AD714" i="2"/>
  <c r="AD466" i="2"/>
  <c r="AD41" i="2"/>
  <c r="AD351" i="2"/>
  <c r="AD629" i="2"/>
  <c r="AD630" i="2"/>
  <c r="AD391" i="2"/>
  <c r="AD478" i="2"/>
  <c r="AD395" i="2"/>
  <c r="AD670" i="2"/>
  <c r="AD597" i="2"/>
  <c r="AD563" i="2"/>
  <c r="AD32" i="2"/>
  <c r="AD244" i="2"/>
  <c r="AD422" i="2"/>
  <c r="AD502" i="2"/>
  <c r="AD632" i="2"/>
  <c r="AD234" i="2"/>
  <c r="AD722" i="2"/>
  <c r="AD611" i="2"/>
  <c r="AD198" i="2"/>
  <c r="AD444" i="2"/>
  <c r="AD343" i="2"/>
  <c r="AD126" i="2"/>
  <c r="AD38" i="2"/>
  <c r="AD66" i="2"/>
  <c r="AD71" i="2"/>
  <c r="AD368" i="2"/>
  <c r="AD170" i="2"/>
  <c r="AD452" i="2"/>
  <c r="AD549" i="2"/>
  <c r="AD324" i="2"/>
  <c r="AD307" i="2"/>
  <c r="AD621" i="2"/>
  <c r="AD586" i="2"/>
  <c r="AD42" i="2"/>
  <c r="AD271" i="2"/>
  <c r="AD259" i="2"/>
  <c r="AD337" i="2"/>
  <c r="AD675" i="2"/>
  <c r="AD704" i="2"/>
  <c r="AD669" i="2"/>
  <c r="AD72" i="2"/>
  <c r="AD84" i="2"/>
  <c r="AD301" i="2"/>
  <c r="AD292" i="2"/>
  <c r="AD642" i="2"/>
  <c r="AD88" i="2"/>
  <c r="AD626" i="2"/>
  <c r="AD683" i="2"/>
  <c r="AD237" i="2"/>
  <c r="AD164" i="2"/>
  <c r="AD98" i="2"/>
  <c r="AD688" i="2"/>
  <c r="AD658" i="2"/>
  <c r="AD591" i="2"/>
  <c r="AD701" i="2"/>
  <c r="AD438" i="2"/>
  <c r="AD246" i="2"/>
  <c r="AD51" i="2"/>
  <c r="AD561" i="2"/>
  <c r="AD33" i="2"/>
  <c r="AD426" i="2"/>
  <c r="AD280" i="2"/>
  <c r="AD427" i="2"/>
  <c r="AD706" i="2"/>
  <c r="AD345" i="2"/>
  <c r="AD300" i="2"/>
  <c r="AD213" i="2"/>
  <c r="AD468" i="2"/>
  <c r="AD393" i="2"/>
  <c r="AD335" i="2"/>
  <c r="AD505" i="2"/>
  <c r="AD140" i="2"/>
  <c r="AD686" i="2"/>
  <c r="AD217" i="2"/>
  <c r="AD96" i="2"/>
  <c r="AD481" i="2"/>
  <c r="AD461" i="2"/>
  <c r="AD633" i="2"/>
  <c r="AD266" i="2"/>
  <c r="AD425" i="2"/>
  <c r="AD229" i="2"/>
  <c r="AD123" i="2"/>
  <c r="AD260" i="2"/>
  <c r="AD643" i="2"/>
  <c r="AD166" i="2"/>
  <c r="AD420" i="2"/>
  <c r="AD659" i="2"/>
  <c r="AD127" i="2"/>
  <c r="AD639" i="2"/>
  <c r="AD224" i="2"/>
  <c r="AD120" i="2"/>
  <c r="AD646" i="2"/>
  <c r="AD454" i="2"/>
  <c r="AD545" i="2"/>
  <c r="AD560" i="2"/>
  <c r="AD514" i="2"/>
  <c r="AD241" i="2"/>
  <c r="AD79" i="2"/>
  <c r="AD75" i="2"/>
  <c r="AD189" i="2"/>
  <c r="AD728" i="2"/>
  <c r="AD530" i="2"/>
  <c r="AD469" i="2"/>
  <c r="AD661" i="2"/>
  <c r="AD713" i="2"/>
  <c r="AD99" i="2"/>
  <c r="AD131" i="2"/>
  <c r="AD439" i="2"/>
  <c r="AD712" i="2"/>
  <c r="AD625" i="2"/>
  <c r="AD551" i="2"/>
  <c r="AD398" i="2"/>
  <c r="AD651" i="2"/>
  <c r="AD336" i="2"/>
  <c r="AD334" i="2"/>
  <c r="AD294" i="2"/>
  <c r="AD608" i="2"/>
  <c r="AD479" i="2"/>
  <c r="AD437" i="2"/>
  <c r="AD637" i="2"/>
  <c r="AD304" i="2"/>
  <c r="AD709" i="2"/>
  <c r="AD275" i="2"/>
  <c r="AD114" i="2"/>
  <c r="AD230" i="2"/>
  <c r="AD308" i="2"/>
  <c r="AD375" i="2"/>
  <c r="AD199" i="2"/>
  <c r="AD158" i="2"/>
  <c r="AD679" i="2"/>
  <c r="AD90" i="2"/>
  <c r="AD440" i="2"/>
  <c r="AD671" i="2"/>
  <c r="AD402" i="2"/>
  <c r="AD702" i="2"/>
  <c r="AD579" i="2"/>
  <c r="AD223" i="2"/>
  <c r="AD503" i="2"/>
  <c r="AD547" i="2"/>
  <c r="AD485" i="2"/>
  <c r="AD362" i="2"/>
  <c r="AD554" i="2"/>
  <c r="AD672" i="2"/>
  <c r="AD447" i="2"/>
  <c r="AD496" i="2"/>
  <c r="AD450" i="2"/>
  <c r="AD480" i="2"/>
  <c r="AD652" i="2"/>
  <c r="AD211" i="2"/>
  <c r="AD231" i="2"/>
  <c r="AD692" i="2"/>
  <c r="AD583" i="2"/>
  <c r="AD493" i="2"/>
  <c r="AD443" i="2"/>
  <c r="AD105" i="2"/>
  <c r="AD353" i="2"/>
  <c r="AD614" i="2"/>
  <c r="AD520" i="2"/>
  <c r="AD511" i="2"/>
  <c r="AD180" i="2"/>
  <c r="AD624" i="2"/>
  <c r="AD377" i="2"/>
  <c r="AD242" i="2"/>
  <c r="AD265" i="2"/>
  <c r="AD321" i="2"/>
  <c r="AD429" i="2"/>
  <c r="AD552" i="2"/>
  <c r="AD699" i="2"/>
  <c r="AD315" i="2"/>
  <c r="AD705" i="2"/>
  <c r="AD559" i="2"/>
  <c r="AD316" i="2"/>
  <c r="AD221" i="2"/>
  <c r="AD640" i="2"/>
  <c r="AD585" i="2"/>
  <c r="AD620" i="2"/>
  <c r="AD680" i="2"/>
  <c r="AD644" i="2"/>
  <c r="AD369" i="2"/>
  <c r="AD464" i="2"/>
  <c r="AD647" i="2"/>
  <c r="AD465" i="2"/>
  <c r="AD603" i="2"/>
  <c r="AD529" i="2"/>
  <c r="AD410" i="2"/>
  <c r="AD525" i="2"/>
  <c r="AD673" i="2"/>
  <c r="AD528" i="2"/>
  <c r="AD715" i="2"/>
  <c r="AD729" i="2"/>
  <c r="AD698" i="2"/>
  <c r="AD668" i="2"/>
  <c r="AD512" i="2"/>
  <c r="AD685" i="2"/>
  <c r="AD695" i="2"/>
  <c r="AD694" i="2"/>
  <c r="AD645" i="2"/>
  <c r="AD689" i="2"/>
  <c r="AD674" i="2"/>
  <c r="AD582" i="2"/>
  <c r="AD599" i="2"/>
  <c r="AD700" i="2"/>
  <c r="AD690" i="2"/>
  <c r="AD613" i="2"/>
  <c r="AD720" i="2"/>
  <c r="AD681" i="2"/>
  <c r="AD678" i="2"/>
  <c r="AD687" i="2"/>
  <c r="AD575" i="2"/>
  <c r="AD721" i="2"/>
  <c r="AD684" i="2"/>
  <c r="AD717" i="2"/>
  <c r="AC533" i="2"/>
  <c r="AC508" i="2"/>
  <c r="AC648" i="2"/>
  <c r="AC167" i="2"/>
  <c r="AC406" i="2"/>
  <c r="AC249" i="2"/>
  <c r="AC540" i="2"/>
  <c r="AC283" i="2"/>
  <c r="AC615" i="2"/>
  <c r="AC423" i="2"/>
  <c r="AC396" i="2"/>
  <c r="AC477" i="2"/>
  <c r="AC134" i="2"/>
  <c r="AC697" i="2"/>
  <c r="AC144" i="2"/>
  <c r="AC268" i="2"/>
  <c r="AC357" i="2"/>
  <c r="AC137" i="2"/>
  <c r="AC483" i="2"/>
  <c r="AC691" i="2"/>
  <c r="AC482" i="2"/>
  <c r="AC52" i="2"/>
  <c r="AC341" i="2"/>
  <c r="AC456" i="2"/>
  <c r="AC19" i="2"/>
  <c r="AC176" i="2"/>
  <c r="AC155" i="2"/>
  <c r="AC132" i="2"/>
  <c r="AC532" i="2"/>
  <c r="AC364" i="2"/>
  <c r="AC703" i="2"/>
  <c r="AC86" i="2"/>
  <c r="AC601" i="2"/>
  <c r="AC169" i="2"/>
  <c r="AC138" i="2"/>
  <c r="AC682" i="2"/>
  <c r="AC212" i="2"/>
  <c r="AC76" i="2"/>
  <c r="AC146" i="2"/>
  <c r="AC628" i="2"/>
  <c r="AC29" i="2"/>
  <c r="AC77" i="2"/>
  <c r="AC602" i="2"/>
  <c r="AC400" i="2"/>
  <c r="AC310" i="2"/>
  <c r="AC499" i="2"/>
  <c r="AC115" i="2"/>
  <c r="AC11" i="2"/>
  <c r="AC254" i="2"/>
  <c r="AC93" i="2"/>
  <c r="AC129" i="2"/>
  <c r="AC407" i="2"/>
  <c r="AC245" i="2"/>
  <c r="AC350" i="2"/>
  <c r="AC595" i="2"/>
  <c r="AC80" i="2"/>
  <c r="AC61" i="2"/>
  <c r="AC506" i="2"/>
  <c r="AC162" i="2"/>
  <c r="AC370" i="2"/>
  <c r="AC148" i="2"/>
  <c r="AC486" i="2"/>
  <c r="AC576" i="2"/>
  <c r="AC412" i="2"/>
  <c r="AC278" i="2"/>
  <c r="AC476" i="2"/>
  <c r="AC143" i="2"/>
  <c r="AC185" i="2"/>
  <c r="AC255" i="2"/>
  <c r="AC175" i="2"/>
  <c r="AC239" i="2"/>
  <c r="AC382" i="2"/>
  <c r="AC108" i="2"/>
  <c r="AC130" i="2"/>
  <c r="AC404" i="2"/>
  <c r="AC484" i="2"/>
  <c r="AC5" i="2"/>
  <c r="AC544" i="2"/>
  <c r="AC455" i="2"/>
  <c r="AC110" i="2"/>
  <c r="AC128" i="2"/>
  <c r="AC360" i="2"/>
  <c r="AC319" i="2"/>
  <c r="AC101" i="2"/>
  <c r="AC501" i="2"/>
  <c r="AC598" i="2"/>
  <c r="AC57" i="2"/>
  <c r="AC225" i="2"/>
  <c r="AC37" i="2"/>
  <c r="AC276" i="2"/>
  <c r="AC638" i="2"/>
  <c r="AC347" i="2"/>
  <c r="AC363" i="2"/>
  <c r="AC247" i="2"/>
  <c r="AC121" i="2"/>
  <c r="AC147" i="2"/>
  <c r="AC201" i="2"/>
  <c r="AC435" i="2"/>
  <c r="AC373" i="2"/>
  <c r="AC320" i="2"/>
  <c r="AC47" i="2"/>
  <c r="AC660" i="2"/>
  <c r="AC7" i="2"/>
  <c r="AC565" i="2"/>
  <c r="AC399" i="2"/>
  <c r="AC165" i="2"/>
  <c r="AC56" i="2"/>
  <c r="AC263" i="2"/>
  <c r="AC22" i="2"/>
  <c r="AC17" i="2"/>
  <c r="AC516" i="2"/>
  <c r="AC286" i="2"/>
  <c r="AC208" i="2"/>
  <c r="AC152" i="2"/>
  <c r="AC463" i="2"/>
  <c r="AC389" i="2"/>
  <c r="AC226" i="2"/>
  <c r="AC600" i="2"/>
  <c r="AC273" i="2"/>
  <c r="AC26" i="2"/>
  <c r="AC270" i="2"/>
  <c r="AC344" i="2"/>
  <c r="AC218" i="2"/>
  <c r="AC380" i="2"/>
  <c r="AC384" i="2"/>
  <c r="AC431" i="2"/>
  <c r="AC181" i="2"/>
  <c r="AC23" i="2"/>
  <c r="AC178" i="2"/>
  <c r="AC55" i="2"/>
  <c r="AC222" i="2"/>
  <c r="AC190" i="2"/>
  <c r="AC573" i="2"/>
  <c r="AC470" i="2"/>
  <c r="AC707" i="2"/>
  <c r="AC125" i="2"/>
  <c r="AC312" i="2"/>
  <c r="AC313" i="2"/>
  <c r="AC141" i="2"/>
  <c r="AC250" i="2"/>
  <c r="AC173" i="2"/>
  <c r="AC142" i="2"/>
  <c r="AC306" i="2"/>
  <c r="AC53" i="2"/>
  <c r="AC160" i="2"/>
  <c r="AC2" i="2"/>
  <c r="AC8" i="2"/>
  <c r="AC264" i="2"/>
  <c r="AC188" i="2"/>
  <c r="AC50" i="2"/>
  <c r="AC513" i="2"/>
  <c r="AC361" i="2"/>
  <c r="AC708" i="2"/>
  <c r="AC87" i="2"/>
  <c r="AC441" i="2"/>
  <c r="AC489" i="2"/>
  <c r="AC517" i="2"/>
  <c r="AC507" i="2"/>
  <c r="AC12" i="2"/>
  <c r="AC430" i="2"/>
  <c r="AC497" i="2"/>
  <c r="AC504" i="2"/>
  <c r="AC135" i="2"/>
  <c r="AC359" i="2"/>
  <c r="AC622" i="2"/>
  <c r="AC650" i="2"/>
  <c r="AC457" i="2"/>
  <c r="AC74" i="2"/>
  <c r="AC139" i="2"/>
  <c r="AC558" i="2"/>
  <c r="AC238" i="2"/>
  <c r="AC227" i="2"/>
  <c r="AC521" i="2"/>
  <c r="AC536" i="2"/>
  <c r="AC581" i="2"/>
  <c r="AC592" i="2"/>
  <c r="AC31" i="2"/>
  <c r="AC202" i="2"/>
  <c r="AC14" i="2"/>
  <c r="AC285" i="2"/>
  <c r="AC570" i="2"/>
  <c r="AC235" i="2"/>
  <c r="AC151" i="2"/>
  <c r="AC232" i="2"/>
  <c r="AC414" i="2"/>
  <c r="AC159" i="2"/>
  <c r="AC666" i="2"/>
  <c r="AC587" i="2"/>
  <c r="AC54" i="2"/>
  <c r="AC261" i="2"/>
  <c r="AC531" i="2"/>
  <c r="AC149" i="2"/>
  <c r="AC385" i="2"/>
  <c r="AC415" i="2"/>
  <c r="AC619" i="2"/>
  <c r="AC243" i="2"/>
  <c r="AC448" i="2"/>
  <c r="AC192" i="2"/>
  <c r="AC562" i="2"/>
  <c r="AC693" i="2"/>
  <c r="AC474" i="2"/>
  <c r="AC580" i="2"/>
  <c r="AC251" i="2"/>
  <c r="AC340" i="2"/>
  <c r="AC136" i="2"/>
  <c r="AC436" i="2"/>
  <c r="AC177" i="2"/>
  <c r="AC710" i="2"/>
  <c r="AC153" i="2"/>
  <c r="AC432" i="2"/>
  <c r="AC103" i="2"/>
  <c r="AC590" i="2"/>
  <c r="AC322" i="2"/>
  <c r="AC145" i="2"/>
  <c r="AC495" i="2"/>
  <c r="AC526" i="2"/>
  <c r="AC89" i="2"/>
  <c r="AC346" i="2"/>
  <c r="AC653" i="2"/>
  <c r="AC543" i="2"/>
  <c r="AC366" i="2"/>
  <c r="AC214" i="2"/>
  <c r="AC567" i="2"/>
  <c r="AC117" i="2"/>
  <c r="AC48" i="2"/>
  <c r="AC413" i="2"/>
  <c r="AC527" i="2"/>
  <c r="AC193" i="2"/>
  <c r="AC118" i="2"/>
  <c r="AC723" i="2"/>
  <c r="AC537" i="2"/>
  <c r="AC318" i="2"/>
  <c r="AC187" i="2"/>
  <c r="AC392" i="2"/>
  <c r="AC453" i="2"/>
  <c r="AC367" i="2"/>
  <c r="AC43" i="2"/>
  <c r="AC85" i="2"/>
  <c r="AC471" i="2"/>
  <c r="AC73" i="2"/>
  <c r="AC584" i="2"/>
  <c r="AC541" i="2"/>
  <c r="AC342" i="2"/>
  <c r="AC411" i="2"/>
  <c r="AC725" i="2"/>
  <c r="AC381" i="2"/>
  <c r="AC252" i="2"/>
  <c r="AC500" i="2"/>
  <c r="AC445" i="2"/>
  <c r="AC731" i="2"/>
  <c r="AC352" i="2"/>
  <c r="AC295" i="2"/>
  <c r="AC13" i="2"/>
  <c r="AC494" i="2"/>
  <c r="AC355" i="2"/>
  <c r="AC365" i="2"/>
  <c r="AC69" i="2"/>
  <c r="AC467" i="2"/>
  <c r="AC119" i="2"/>
  <c r="AC594" i="2"/>
  <c r="AC711" i="2"/>
  <c r="AC219" i="2"/>
  <c r="AC424" i="2"/>
  <c r="AC182" i="2"/>
  <c r="AC82" i="2"/>
  <c r="AC571" i="2"/>
  <c r="AC205" i="2"/>
  <c r="AC20" i="2"/>
  <c r="AC133" i="2"/>
  <c r="AC122" i="2"/>
  <c r="AC664" i="2"/>
  <c r="AC4" i="2"/>
  <c r="AC387" i="2"/>
  <c r="AC472" i="2"/>
  <c r="AC65" i="2"/>
  <c r="AC174" i="2"/>
  <c r="AC458" i="2"/>
  <c r="AC490" i="2"/>
  <c r="AC548" i="2"/>
  <c r="AC492" i="2"/>
  <c r="AC349" i="2"/>
  <c r="AC634" i="2"/>
  <c r="AC290" i="2"/>
  <c r="AC284" i="2"/>
  <c r="AC291" i="2"/>
  <c r="AC186" i="2"/>
  <c r="AC555" i="2"/>
  <c r="AC446" i="2"/>
  <c r="AC204" i="2"/>
  <c r="AC568" i="2"/>
  <c r="AC109" i="2"/>
  <c r="AC277" i="2"/>
  <c r="AC40" i="2"/>
  <c r="AC730" i="2"/>
  <c r="AC216" i="2"/>
  <c r="AC39" i="2"/>
  <c r="AC356" i="2"/>
  <c r="AC100" i="2"/>
  <c r="AC348" i="2"/>
  <c r="AC403" i="2"/>
  <c r="AC577" i="2"/>
  <c r="AC588" i="2"/>
  <c r="AC35" i="2"/>
  <c r="AC58" i="2"/>
  <c r="AC59" i="2"/>
  <c r="AC161" i="2"/>
  <c r="AC617" i="2"/>
  <c r="AC92" i="2"/>
  <c r="AC655" i="2"/>
  <c r="AC44" i="2"/>
  <c r="AC518" i="2"/>
  <c r="AC200" i="2"/>
  <c r="AC371" i="2"/>
  <c r="AC654" i="2"/>
  <c r="AC557" i="2"/>
  <c r="AC616" i="2"/>
  <c r="AC297" i="2"/>
  <c r="AC379" i="2"/>
  <c r="AC196" i="2"/>
  <c r="AC293" i="2"/>
  <c r="AC116" i="2"/>
  <c r="AC418" i="2"/>
  <c r="AC203" i="2"/>
  <c r="AC209" i="2"/>
  <c r="AC433" i="2"/>
  <c r="AC257" i="2"/>
  <c r="AC419" i="2"/>
  <c r="AC10" i="2"/>
  <c r="AC184" i="2"/>
  <c r="AC124" i="2"/>
  <c r="AC657" i="2"/>
  <c r="AC546" i="2"/>
  <c r="AC150" i="2"/>
  <c r="AC442" i="2"/>
  <c r="AC81" i="2"/>
  <c r="AC726" i="2"/>
  <c r="AC578" i="2"/>
  <c r="AC70" i="2"/>
  <c r="AC663" i="2"/>
  <c r="AC509" i="2"/>
  <c r="AC30" i="2"/>
  <c r="AC111" i="2"/>
  <c r="AC215" i="2"/>
  <c r="AC596" i="2"/>
  <c r="AC550" i="2"/>
  <c r="AC390" i="2"/>
  <c r="AC339" i="2"/>
  <c r="AC288" i="2"/>
  <c r="AC24" i="2"/>
  <c r="AC16" i="2"/>
  <c r="AC233" i="2"/>
  <c r="AC21" i="2"/>
  <c r="AC49" i="2"/>
  <c r="AC676" i="2"/>
  <c r="AC206" i="2"/>
  <c r="AC282" i="2"/>
  <c r="AC62" i="2"/>
  <c r="AC460" i="2"/>
  <c r="AC317" i="2"/>
  <c r="AC623" i="2"/>
  <c r="AC328" i="2"/>
  <c r="AC542" i="2"/>
  <c r="AC305" i="2"/>
  <c r="AC325" i="2"/>
  <c r="AC194" i="2"/>
  <c r="AC67" i="2"/>
  <c r="AC197" i="2"/>
  <c r="AC618" i="2"/>
  <c r="AC515" i="2"/>
  <c r="AC388" i="2"/>
  <c r="AC409" i="2"/>
  <c r="AC104" i="2"/>
  <c r="AC296" i="2"/>
  <c r="AC451" i="2"/>
  <c r="AC556" i="2"/>
  <c r="AC610" i="2"/>
  <c r="AC491" i="2"/>
  <c r="AC298" i="2"/>
  <c r="AC667" i="2"/>
  <c r="AC589" i="2"/>
  <c r="AC172" i="2"/>
  <c r="AC236" i="2"/>
  <c r="AC179" i="2"/>
  <c r="AC408" i="2"/>
  <c r="AC374" i="2"/>
  <c r="AC605" i="2"/>
  <c r="AC63" i="2"/>
  <c r="AC279" i="2"/>
  <c r="AC338" i="2"/>
  <c r="AC97" i="2"/>
  <c r="AC113" i="2"/>
  <c r="AC421" i="2"/>
  <c r="AC656" i="2"/>
  <c r="AC473" i="2"/>
  <c r="AC274" i="2"/>
  <c r="AC156" i="2"/>
  <c r="AC607" i="2"/>
  <c r="AC333" i="2"/>
  <c r="AC631" i="2"/>
  <c r="AC36" i="2"/>
  <c r="AC329" i="2"/>
  <c r="AC394" i="2"/>
  <c r="AC314" i="2"/>
  <c r="AC191" i="2"/>
  <c r="AC716" i="2"/>
  <c r="AC171" i="2"/>
  <c r="AC262" i="2"/>
  <c r="AC163" i="2"/>
  <c r="AC83" i="2"/>
  <c r="AC248" i="2"/>
  <c r="AC302" i="2"/>
  <c r="AC376" i="2"/>
  <c r="AC535" i="2"/>
  <c r="AC510" i="2"/>
  <c r="AC95" i="2"/>
  <c r="AC210" i="2"/>
  <c r="AC46" i="2"/>
  <c r="AC267" i="2"/>
  <c r="AC604" i="2"/>
  <c r="AC154" i="2"/>
  <c r="AC677" i="2"/>
  <c r="AC566" i="2"/>
  <c r="AC401" i="2"/>
  <c r="AC696" i="2"/>
  <c r="AC28" i="2"/>
  <c r="AC718" i="2"/>
  <c r="AC18" i="2"/>
  <c r="AC627" i="2"/>
  <c r="AC635" i="2"/>
  <c r="AC27" i="2"/>
  <c r="AC330" i="2"/>
  <c r="AC94" i="2"/>
  <c r="AC416" i="2"/>
  <c r="AC572" i="2"/>
  <c r="AC3" i="2"/>
  <c r="AC45" i="2"/>
  <c r="AC498" i="2"/>
  <c r="AC299" i="2"/>
  <c r="AC332" i="2"/>
  <c r="AC524" i="2"/>
  <c r="AC258" i="2"/>
  <c r="AC593" i="2"/>
  <c r="AC358" i="2"/>
  <c r="AC372" i="2"/>
  <c r="AC487" i="2"/>
  <c r="AC15" i="2"/>
  <c r="AC256" i="2"/>
  <c r="AC195" i="2"/>
  <c r="AC719" i="2"/>
  <c r="AC91" i="2"/>
  <c r="AC6" i="2"/>
  <c r="AC386" i="2"/>
  <c r="AC253" i="2"/>
  <c r="AC523" i="2"/>
  <c r="AC269" i="2"/>
  <c r="AC534" i="2"/>
  <c r="AC383" i="2"/>
  <c r="AC641" i="2"/>
  <c r="AC112" i="2"/>
  <c r="AC574" i="2"/>
  <c r="AC240" i="2"/>
  <c r="AC538" i="2"/>
  <c r="AC354" i="2"/>
  <c r="AC434" i="2"/>
  <c r="AC564" i="2"/>
  <c r="AC323" i="2"/>
  <c r="AC228" i="2"/>
  <c r="AC459" i="2"/>
  <c r="AC724" i="2"/>
  <c r="AC272" i="2"/>
  <c r="AC281" i="2"/>
  <c r="AC9" i="2"/>
  <c r="AC207" i="2"/>
  <c r="AC636" i="2"/>
  <c r="AC649" i="2"/>
  <c r="AC102" i="2"/>
  <c r="AC157" i="2"/>
  <c r="AC665" i="2"/>
  <c r="AC539" i="2"/>
  <c r="AC106" i="2"/>
  <c r="AC34" i="2"/>
  <c r="AC417" i="2"/>
  <c r="AC107" i="2"/>
  <c r="AC606" i="2"/>
  <c r="AC569" i="2"/>
  <c r="AC311" i="2"/>
  <c r="AC326" i="2"/>
  <c r="AC303" i="2"/>
  <c r="AC287" i="2"/>
  <c r="AC327" i="2"/>
  <c r="AC609" i="2"/>
  <c r="AC612" i="2"/>
  <c r="AC405" i="2"/>
  <c r="AC727" i="2"/>
  <c r="AC428" i="2"/>
  <c r="AC522" i="2"/>
  <c r="AC378" i="2"/>
  <c r="AC488" i="2"/>
  <c r="AC168" i="2"/>
  <c r="AC220" i="2"/>
  <c r="AC68" i="2"/>
  <c r="AC553" i="2"/>
  <c r="AC78" i="2"/>
  <c r="AC397" i="2"/>
  <c r="AC60" i="2"/>
  <c r="AC449" i="2"/>
  <c r="AC183" i="2"/>
  <c r="AC64" i="2"/>
  <c r="AC331" i="2"/>
  <c r="AC519" i="2"/>
  <c r="AC309" i="2"/>
  <c r="AC475" i="2"/>
  <c r="AC662" i="2"/>
  <c r="AC25" i="2"/>
  <c r="AC289" i="2"/>
  <c r="AC462" i="2"/>
  <c r="AC714" i="2"/>
  <c r="AC466" i="2"/>
  <c r="AC41" i="2"/>
  <c r="AC351" i="2"/>
  <c r="AC629" i="2"/>
  <c r="AC630" i="2"/>
  <c r="AC391" i="2"/>
  <c r="AC478" i="2"/>
  <c r="AC395" i="2"/>
  <c r="AC670" i="2"/>
  <c r="AC597" i="2"/>
  <c r="AC563" i="2"/>
  <c r="AC32" i="2"/>
  <c r="AC244" i="2"/>
  <c r="AC422" i="2"/>
  <c r="AC502" i="2"/>
  <c r="AC632" i="2"/>
  <c r="AC234" i="2"/>
  <c r="AC722" i="2"/>
  <c r="AC611" i="2"/>
  <c r="AC198" i="2"/>
  <c r="AC444" i="2"/>
  <c r="AC343" i="2"/>
  <c r="AC126" i="2"/>
  <c r="AC38" i="2"/>
  <c r="AC66" i="2"/>
  <c r="AC71" i="2"/>
  <c r="AC368" i="2"/>
  <c r="AC170" i="2"/>
  <c r="AC452" i="2"/>
  <c r="AC549" i="2"/>
  <c r="AC324" i="2"/>
  <c r="AC307" i="2"/>
  <c r="AC621" i="2"/>
  <c r="AC586" i="2"/>
  <c r="AC42" i="2"/>
  <c r="AC271" i="2"/>
  <c r="AC259" i="2"/>
  <c r="AC337" i="2"/>
  <c r="AC675" i="2"/>
  <c r="AC704" i="2"/>
  <c r="AC669" i="2"/>
  <c r="AC72" i="2"/>
  <c r="AC84" i="2"/>
  <c r="AC301" i="2"/>
  <c r="AC292" i="2"/>
  <c r="AC642" i="2"/>
  <c r="AC88" i="2"/>
  <c r="AC626" i="2"/>
  <c r="AC683" i="2"/>
  <c r="AC237" i="2"/>
  <c r="AC164" i="2"/>
  <c r="AC98" i="2"/>
  <c r="AC688" i="2"/>
  <c r="AC658" i="2"/>
  <c r="AC591" i="2"/>
  <c r="AC701" i="2"/>
  <c r="AC438" i="2"/>
  <c r="AC246" i="2"/>
  <c r="AC51" i="2"/>
  <c r="AC561" i="2"/>
  <c r="AC33" i="2"/>
  <c r="AC426" i="2"/>
  <c r="AC280" i="2"/>
  <c r="AC427" i="2"/>
  <c r="AC706" i="2"/>
  <c r="AC345" i="2"/>
  <c r="AC300" i="2"/>
  <c r="AC213" i="2"/>
  <c r="AC468" i="2"/>
  <c r="AC393" i="2"/>
  <c r="AC335" i="2"/>
  <c r="AC505" i="2"/>
  <c r="AC140" i="2"/>
  <c r="AC686" i="2"/>
  <c r="AC217" i="2"/>
  <c r="AC96" i="2"/>
  <c r="AC481" i="2"/>
  <c r="AC461" i="2"/>
  <c r="AC633" i="2"/>
  <c r="AC266" i="2"/>
  <c r="AC425" i="2"/>
  <c r="AC229" i="2"/>
  <c r="AC123" i="2"/>
  <c r="AC260" i="2"/>
  <c r="AC643" i="2"/>
  <c r="AC166" i="2"/>
  <c r="AC420" i="2"/>
  <c r="AC659" i="2"/>
  <c r="AC127" i="2"/>
  <c r="AC639" i="2"/>
  <c r="AC224" i="2"/>
  <c r="AC120" i="2"/>
  <c r="AC646" i="2"/>
  <c r="AC454" i="2"/>
  <c r="AC545" i="2"/>
  <c r="AC560" i="2"/>
  <c r="AC514" i="2"/>
  <c r="AC241" i="2"/>
  <c r="AC79" i="2"/>
  <c r="AC75" i="2"/>
  <c r="AC189" i="2"/>
  <c r="AC728" i="2"/>
  <c r="AC530" i="2"/>
  <c r="AC469" i="2"/>
  <c r="AC661" i="2"/>
  <c r="AC713" i="2"/>
  <c r="AC99" i="2"/>
  <c r="AC131" i="2"/>
  <c r="AC439" i="2"/>
  <c r="AC712" i="2"/>
  <c r="AC625" i="2"/>
  <c r="AC551" i="2"/>
  <c r="AC398" i="2"/>
  <c r="AC651" i="2"/>
  <c r="AC336" i="2"/>
  <c r="AC334" i="2"/>
  <c r="AC294" i="2"/>
  <c r="AC608" i="2"/>
  <c r="AC479" i="2"/>
  <c r="AC437" i="2"/>
  <c r="AC637" i="2"/>
  <c r="AC304" i="2"/>
  <c r="AC709" i="2"/>
  <c r="AC275" i="2"/>
  <c r="AC114" i="2"/>
  <c r="AC230" i="2"/>
  <c r="AC308" i="2"/>
  <c r="AC375" i="2"/>
  <c r="AC199" i="2"/>
  <c r="AC158" i="2"/>
  <c r="AC679" i="2"/>
  <c r="AC90" i="2"/>
  <c r="AC440" i="2"/>
  <c r="AC671" i="2"/>
  <c r="AC402" i="2"/>
  <c r="AC702" i="2"/>
  <c r="AC579" i="2"/>
  <c r="AC223" i="2"/>
  <c r="AC503" i="2"/>
  <c r="AC547" i="2"/>
  <c r="AC485" i="2"/>
  <c r="AC362" i="2"/>
  <c r="AC554" i="2"/>
  <c r="AC672" i="2"/>
  <c r="AC447" i="2"/>
  <c r="AC496" i="2"/>
  <c r="AC450" i="2"/>
  <c r="AC480" i="2"/>
  <c r="AC652" i="2"/>
  <c r="AC211" i="2"/>
  <c r="AC231" i="2"/>
  <c r="AC692" i="2"/>
  <c r="AC583" i="2"/>
  <c r="AC493" i="2"/>
  <c r="AC443" i="2"/>
  <c r="AC105" i="2"/>
  <c r="AC353" i="2"/>
  <c r="AC614" i="2"/>
  <c r="AC520" i="2"/>
  <c r="AC511" i="2"/>
  <c r="AC180" i="2"/>
  <c r="AC624" i="2"/>
  <c r="AC377" i="2"/>
  <c r="AC242" i="2"/>
  <c r="AC265" i="2"/>
  <c r="AC321" i="2"/>
  <c r="AC429" i="2"/>
  <c r="AC552" i="2"/>
  <c r="AC699" i="2"/>
  <c r="AC315" i="2"/>
  <c r="AC705" i="2"/>
  <c r="AC559" i="2"/>
  <c r="AC316" i="2"/>
  <c r="AC221" i="2"/>
  <c r="AC640" i="2"/>
  <c r="AC585" i="2"/>
  <c r="AC620" i="2"/>
  <c r="AC680" i="2"/>
  <c r="AC644" i="2"/>
  <c r="AC369" i="2"/>
  <c r="AC464" i="2"/>
  <c r="AC647" i="2"/>
  <c r="AC465" i="2"/>
  <c r="AC603" i="2"/>
  <c r="AC529" i="2"/>
  <c r="AC410" i="2"/>
  <c r="AC525" i="2"/>
  <c r="AC673" i="2"/>
  <c r="AC528" i="2"/>
  <c r="AC715" i="2"/>
  <c r="AC729" i="2"/>
  <c r="AC698" i="2"/>
  <c r="AC668" i="2"/>
  <c r="AC512" i="2"/>
  <c r="AC685" i="2"/>
  <c r="AC695" i="2"/>
  <c r="AC694" i="2"/>
  <c r="AC645" i="2"/>
  <c r="AC689" i="2"/>
  <c r="AC674" i="2"/>
  <c r="AC582" i="2"/>
  <c r="AC599" i="2"/>
  <c r="AC700" i="2"/>
  <c r="AC690" i="2"/>
  <c r="AC613" i="2"/>
  <c r="AC720" i="2"/>
  <c r="AC681" i="2"/>
  <c r="AC678" i="2"/>
  <c r="AC687" i="2"/>
  <c r="AC575" i="2"/>
  <c r="AC721" i="2"/>
  <c r="AC684" i="2"/>
  <c r="AC717" i="2"/>
  <c r="U533" i="2"/>
  <c r="U508" i="2"/>
  <c r="U648" i="2"/>
  <c r="U167" i="2"/>
  <c r="U406" i="2"/>
  <c r="U249" i="2"/>
  <c r="U540" i="2"/>
  <c r="U283" i="2"/>
  <c r="U615" i="2"/>
  <c r="U423" i="2"/>
  <c r="U396" i="2"/>
  <c r="U477" i="2"/>
  <c r="U134" i="2"/>
  <c r="U697" i="2"/>
  <c r="U144" i="2"/>
  <c r="U268" i="2"/>
  <c r="U357" i="2"/>
  <c r="U137" i="2"/>
  <c r="U483" i="2"/>
  <c r="U691" i="2"/>
  <c r="U482" i="2"/>
  <c r="U52" i="2"/>
  <c r="U341" i="2"/>
  <c r="U456" i="2"/>
  <c r="U19" i="2"/>
  <c r="U176" i="2"/>
  <c r="U155" i="2"/>
  <c r="U132" i="2"/>
  <c r="U532" i="2"/>
  <c r="U364" i="2"/>
  <c r="U703" i="2"/>
  <c r="U86" i="2"/>
  <c r="U601" i="2"/>
  <c r="U169" i="2"/>
  <c r="U138" i="2"/>
  <c r="U682" i="2"/>
  <c r="U212" i="2"/>
  <c r="U76" i="2"/>
  <c r="U146" i="2"/>
  <c r="U628" i="2"/>
  <c r="U29" i="2"/>
  <c r="U77" i="2"/>
  <c r="U602" i="2"/>
  <c r="U400" i="2"/>
  <c r="U310" i="2"/>
  <c r="U499" i="2"/>
  <c r="U115" i="2"/>
  <c r="U11" i="2"/>
  <c r="U254" i="2"/>
  <c r="U93" i="2"/>
  <c r="U129" i="2"/>
  <c r="U407" i="2"/>
  <c r="U245" i="2"/>
  <c r="U350" i="2"/>
  <c r="U595" i="2"/>
  <c r="U80" i="2"/>
  <c r="U61" i="2"/>
  <c r="U506" i="2"/>
  <c r="U162" i="2"/>
  <c r="U370" i="2"/>
  <c r="U148" i="2"/>
  <c r="U486" i="2"/>
  <c r="U576" i="2"/>
  <c r="U412" i="2"/>
  <c r="U278" i="2"/>
  <c r="U476" i="2"/>
  <c r="U143" i="2"/>
  <c r="U185" i="2"/>
  <c r="U255" i="2"/>
  <c r="U175" i="2"/>
  <c r="U239" i="2"/>
  <c r="U382" i="2"/>
  <c r="U108" i="2"/>
  <c r="U130" i="2"/>
  <c r="U404" i="2"/>
  <c r="U484" i="2"/>
  <c r="U5" i="2"/>
  <c r="U544" i="2"/>
  <c r="U455" i="2"/>
  <c r="U110" i="2"/>
  <c r="U128" i="2"/>
  <c r="U360" i="2"/>
  <c r="U319" i="2"/>
  <c r="U101" i="2"/>
  <c r="U501" i="2"/>
  <c r="U598" i="2"/>
  <c r="U57" i="2"/>
  <c r="U225" i="2"/>
  <c r="U37" i="2"/>
  <c r="U276" i="2"/>
  <c r="U638" i="2"/>
  <c r="U347" i="2"/>
  <c r="U363" i="2"/>
  <c r="U247" i="2"/>
  <c r="U121" i="2"/>
  <c r="U147" i="2"/>
  <c r="U201" i="2"/>
  <c r="U435" i="2"/>
  <c r="U373" i="2"/>
  <c r="U320" i="2"/>
  <c r="U47" i="2"/>
  <c r="U660" i="2"/>
  <c r="U7" i="2"/>
  <c r="U565" i="2"/>
  <c r="U399" i="2"/>
  <c r="U165" i="2"/>
  <c r="U56" i="2"/>
  <c r="U263" i="2"/>
  <c r="U22" i="2"/>
  <c r="U17" i="2"/>
  <c r="U516" i="2"/>
  <c r="U286" i="2"/>
  <c r="U208" i="2"/>
  <c r="U152" i="2"/>
  <c r="U463" i="2"/>
  <c r="U389" i="2"/>
  <c r="U226" i="2"/>
  <c r="U600" i="2"/>
  <c r="U273" i="2"/>
  <c r="U26" i="2"/>
  <c r="U270" i="2"/>
  <c r="U344" i="2"/>
  <c r="U218" i="2"/>
  <c r="U380" i="2"/>
  <c r="U384" i="2"/>
  <c r="U431" i="2"/>
  <c r="U181" i="2"/>
  <c r="U23" i="2"/>
  <c r="U178" i="2"/>
  <c r="U55" i="2"/>
  <c r="U222" i="2"/>
  <c r="U190" i="2"/>
  <c r="U573" i="2"/>
  <c r="U470" i="2"/>
  <c r="U707" i="2"/>
  <c r="U125" i="2"/>
  <c r="U312" i="2"/>
  <c r="U313" i="2"/>
  <c r="U141" i="2"/>
  <c r="U250" i="2"/>
  <c r="U173" i="2"/>
  <c r="U142" i="2"/>
  <c r="U306" i="2"/>
  <c r="U53" i="2"/>
  <c r="U160" i="2"/>
  <c r="U2" i="2"/>
  <c r="U8" i="2"/>
  <c r="U264" i="2"/>
  <c r="U188" i="2"/>
  <c r="U50" i="2"/>
  <c r="U513" i="2"/>
  <c r="U361" i="2"/>
  <c r="U708" i="2"/>
  <c r="U87" i="2"/>
  <c r="U441" i="2"/>
  <c r="U489" i="2"/>
  <c r="U517" i="2"/>
  <c r="U507" i="2"/>
  <c r="U12" i="2"/>
  <c r="U430" i="2"/>
  <c r="U497" i="2"/>
  <c r="U504" i="2"/>
  <c r="U135" i="2"/>
  <c r="U359" i="2"/>
  <c r="U622" i="2"/>
  <c r="U650" i="2"/>
  <c r="U457" i="2"/>
  <c r="U74" i="2"/>
  <c r="U139" i="2"/>
  <c r="U558" i="2"/>
  <c r="U238" i="2"/>
  <c r="U227" i="2"/>
  <c r="U521" i="2"/>
  <c r="U536" i="2"/>
  <c r="U581" i="2"/>
  <c r="U592" i="2"/>
  <c r="U31" i="2"/>
  <c r="U202" i="2"/>
  <c r="U14" i="2"/>
  <c r="U285" i="2"/>
  <c r="U570" i="2"/>
  <c r="U235" i="2"/>
  <c r="U151" i="2"/>
  <c r="U232" i="2"/>
  <c r="U414" i="2"/>
  <c r="U159" i="2"/>
  <c r="U666" i="2"/>
  <c r="U587" i="2"/>
  <c r="U54" i="2"/>
  <c r="U261" i="2"/>
  <c r="U531" i="2"/>
  <c r="U149" i="2"/>
  <c r="U385" i="2"/>
  <c r="U415" i="2"/>
  <c r="U619" i="2"/>
  <c r="U243" i="2"/>
  <c r="U448" i="2"/>
  <c r="U192" i="2"/>
  <c r="U562" i="2"/>
  <c r="U693" i="2"/>
  <c r="U474" i="2"/>
  <c r="U580" i="2"/>
  <c r="U251" i="2"/>
  <c r="U340" i="2"/>
  <c r="U136" i="2"/>
  <c r="U436" i="2"/>
  <c r="U177" i="2"/>
  <c r="U710" i="2"/>
  <c r="U153" i="2"/>
  <c r="U432" i="2"/>
  <c r="U103" i="2"/>
  <c r="U590" i="2"/>
  <c r="U322" i="2"/>
  <c r="U145" i="2"/>
  <c r="U495" i="2"/>
  <c r="U526" i="2"/>
  <c r="U89" i="2"/>
  <c r="U346" i="2"/>
  <c r="U653" i="2"/>
  <c r="U543" i="2"/>
  <c r="U366" i="2"/>
  <c r="U214" i="2"/>
  <c r="U567" i="2"/>
  <c r="U117" i="2"/>
  <c r="U48" i="2"/>
  <c r="U413" i="2"/>
  <c r="U527" i="2"/>
  <c r="U193" i="2"/>
  <c r="U118" i="2"/>
  <c r="U723" i="2"/>
  <c r="U537" i="2"/>
  <c r="U318" i="2"/>
  <c r="U187" i="2"/>
  <c r="U392" i="2"/>
  <c r="U453" i="2"/>
  <c r="U367" i="2"/>
  <c r="U43" i="2"/>
  <c r="U85" i="2"/>
  <c r="U471" i="2"/>
  <c r="U73" i="2"/>
  <c r="U584" i="2"/>
  <c r="U541" i="2"/>
  <c r="U342" i="2"/>
  <c r="U411" i="2"/>
  <c r="U725" i="2"/>
  <c r="U381" i="2"/>
  <c r="U252" i="2"/>
  <c r="U500" i="2"/>
  <c r="U445" i="2"/>
  <c r="U731" i="2"/>
  <c r="U352" i="2"/>
  <c r="U295" i="2"/>
  <c r="U13" i="2"/>
  <c r="U494" i="2"/>
  <c r="U355" i="2"/>
  <c r="U365" i="2"/>
  <c r="U69" i="2"/>
  <c r="U467" i="2"/>
  <c r="U119" i="2"/>
  <c r="U594" i="2"/>
  <c r="U711" i="2"/>
  <c r="U219" i="2"/>
  <c r="U424" i="2"/>
  <c r="U182" i="2"/>
  <c r="U82" i="2"/>
  <c r="U571" i="2"/>
  <c r="U205" i="2"/>
  <c r="U20" i="2"/>
  <c r="U133" i="2"/>
  <c r="U122" i="2"/>
  <c r="U664" i="2"/>
  <c r="U4" i="2"/>
  <c r="U387" i="2"/>
  <c r="U472" i="2"/>
  <c r="U65" i="2"/>
  <c r="U174" i="2"/>
  <c r="U458" i="2"/>
  <c r="U490" i="2"/>
  <c r="U548" i="2"/>
  <c r="U492" i="2"/>
  <c r="U349" i="2"/>
  <c r="U634" i="2"/>
  <c r="U290" i="2"/>
  <c r="U284" i="2"/>
  <c r="U291" i="2"/>
  <c r="U186" i="2"/>
  <c r="U555" i="2"/>
  <c r="U446" i="2"/>
  <c r="U204" i="2"/>
  <c r="U568" i="2"/>
  <c r="U109" i="2"/>
  <c r="U277" i="2"/>
  <c r="U40" i="2"/>
  <c r="U730" i="2"/>
  <c r="U216" i="2"/>
  <c r="U39" i="2"/>
  <c r="U356" i="2"/>
  <c r="U100" i="2"/>
  <c r="U348" i="2"/>
  <c r="U403" i="2"/>
  <c r="U577" i="2"/>
  <c r="U588" i="2"/>
  <c r="U35" i="2"/>
  <c r="U58" i="2"/>
  <c r="U59" i="2"/>
  <c r="U161" i="2"/>
  <c r="U617" i="2"/>
  <c r="U92" i="2"/>
  <c r="U655" i="2"/>
  <c r="U44" i="2"/>
  <c r="U518" i="2"/>
  <c r="U200" i="2"/>
  <c r="U371" i="2"/>
  <c r="U654" i="2"/>
  <c r="U557" i="2"/>
  <c r="U616" i="2"/>
  <c r="U297" i="2"/>
  <c r="U379" i="2"/>
  <c r="U196" i="2"/>
  <c r="U293" i="2"/>
  <c r="U116" i="2"/>
  <c r="U418" i="2"/>
  <c r="U203" i="2"/>
  <c r="U209" i="2"/>
  <c r="U433" i="2"/>
  <c r="U257" i="2"/>
  <c r="U419" i="2"/>
  <c r="U10" i="2"/>
  <c r="U184" i="2"/>
  <c r="U124" i="2"/>
  <c r="U657" i="2"/>
  <c r="U546" i="2"/>
  <c r="U150" i="2"/>
  <c r="U442" i="2"/>
  <c r="U81" i="2"/>
  <c r="U726" i="2"/>
  <c r="U578" i="2"/>
  <c r="U70" i="2"/>
  <c r="U663" i="2"/>
  <c r="U509" i="2"/>
  <c r="U30" i="2"/>
  <c r="U111" i="2"/>
  <c r="U215" i="2"/>
  <c r="U596" i="2"/>
  <c r="U550" i="2"/>
  <c r="U390" i="2"/>
  <c r="U339" i="2"/>
  <c r="U288" i="2"/>
  <c r="U24" i="2"/>
  <c r="U16" i="2"/>
  <c r="U233" i="2"/>
  <c r="U21" i="2"/>
  <c r="U49" i="2"/>
  <c r="U676" i="2"/>
  <c r="U206" i="2"/>
  <c r="U282" i="2"/>
  <c r="U62" i="2"/>
  <c r="U460" i="2"/>
  <c r="U317" i="2"/>
  <c r="U623" i="2"/>
  <c r="U328" i="2"/>
  <c r="U542" i="2"/>
  <c r="U305" i="2"/>
  <c r="U325" i="2"/>
  <c r="U194" i="2"/>
  <c r="U67" i="2"/>
  <c r="U197" i="2"/>
  <c r="U618" i="2"/>
  <c r="U515" i="2"/>
  <c r="U388" i="2"/>
  <c r="U409" i="2"/>
  <c r="U104" i="2"/>
  <c r="U296" i="2"/>
  <c r="U451" i="2"/>
  <c r="U556" i="2"/>
  <c r="U610" i="2"/>
  <c r="U491" i="2"/>
  <c r="U298" i="2"/>
  <c r="U667" i="2"/>
  <c r="U589" i="2"/>
  <c r="U172" i="2"/>
  <c r="U236" i="2"/>
  <c r="U179" i="2"/>
  <c r="U408" i="2"/>
  <c r="U374" i="2"/>
  <c r="U605" i="2"/>
  <c r="U63" i="2"/>
  <c r="U279" i="2"/>
  <c r="U338" i="2"/>
  <c r="U97" i="2"/>
  <c r="U113" i="2"/>
  <c r="U421" i="2"/>
  <c r="U656" i="2"/>
  <c r="U473" i="2"/>
  <c r="U274" i="2"/>
  <c r="U156" i="2"/>
  <c r="U607" i="2"/>
  <c r="U333" i="2"/>
  <c r="U631" i="2"/>
  <c r="U36" i="2"/>
  <c r="U329" i="2"/>
  <c r="U394" i="2"/>
  <c r="U314" i="2"/>
  <c r="U191" i="2"/>
  <c r="U716" i="2"/>
  <c r="U171" i="2"/>
  <c r="U262" i="2"/>
  <c r="U163" i="2"/>
  <c r="U83" i="2"/>
  <c r="U248" i="2"/>
  <c r="U302" i="2"/>
  <c r="U376" i="2"/>
  <c r="U535" i="2"/>
  <c r="U510" i="2"/>
  <c r="U95" i="2"/>
  <c r="U210" i="2"/>
  <c r="U46" i="2"/>
  <c r="U267" i="2"/>
  <c r="U604" i="2"/>
  <c r="U154" i="2"/>
  <c r="U677" i="2"/>
  <c r="U566" i="2"/>
  <c r="U401" i="2"/>
  <c r="U696" i="2"/>
  <c r="U28" i="2"/>
  <c r="U718" i="2"/>
  <c r="U18" i="2"/>
  <c r="U627" i="2"/>
  <c r="U635" i="2"/>
  <c r="U27" i="2"/>
  <c r="U330" i="2"/>
  <c r="U94" i="2"/>
  <c r="U416" i="2"/>
  <c r="U572" i="2"/>
  <c r="U3" i="2"/>
  <c r="U45" i="2"/>
  <c r="U498" i="2"/>
  <c r="U299" i="2"/>
  <c r="U332" i="2"/>
  <c r="U524" i="2"/>
  <c r="U258" i="2"/>
  <c r="U593" i="2"/>
  <c r="U358" i="2"/>
  <c r="U372" i="2"/>
  <c r="U487" i="2"/>
  <c r="U15" i="2"/>
  <c r="U256" i="2"/>
  <c r="U195" i="2"/>
  <c r="U719" i="2"/>
  <c r="U91" i="2"/>
  <c r="U6" i="2"/>
  <c r="U386" i="2"/>
  <c r="U253" i="2"/>
  <c r="U523" i="2"/>
  <c r="U269" i="2"/>
  <c r="U534" i="2"/>
  <c r="U383" i="2"/>
  <c r="U641" i="2"/>
  <c r="U112" i="2"/>
  <c r="U574" i="2"/>
  <c r="U240" i="2"/>
  <c r="U538" i="2"/>
  <c r="U354" i="2"/>
  <c r="U434" i="2"/>
  <c r="U564" i="2"/>
  <c r="U323" i="2"/>
  <c r="U228" i="2"/>
  <c r="U459" i="2"/>
  <c r="U724" i="2"/>
  <c r="U272" i="2"/>
  <c r="U281" i="2"/>
  <c r="U9" i="2"/>
  <c r="U207" i="2"/>
  <c r="U636" i="2"/>
  <c r="U649" i="2"/>
  <c r="U102" i="2"/>
  <c r="U157" i="2"/>
  <c r="U665" i="2"/>
  <c r="U539" i="2"/>
  <c r="U106" i="2"/>
  <c r="U34" i="2"/>
  <c r="U417" i="2"/>
  <c r="U107" i="2"/>
  <c r="U606" i="2"/>
  <c r="U569" i="2"/>
  <c r="U311" i="2"/>
  <c r="U326" i="2"/>
  <c r="U303" i="2"/>
  <c r="U287" i="2"/>
  <c r="U327" i="2"/>
  <c r="U609" i="2"/>
  <c r="U612" i="2"/>
  <c r="U405" i="2"/>
  <c r="U727" i="2"/>
  <c r="U428" i="2"/>
  <c r="U522" i="2"/>
  <c r="U378" i="2"/>
  <c r="U488" i="2"/>
  <c r="U168" i="2"/>
  <c r="U220" i="2"/>
  <c r="U68" i="2"/>
  <c r="U553" i="2"/>
  <c r="U78" i="2"/>
  <c r="U397" i="2"/>
  <c r="U60" i="2"/>
  <c r="U449" i="2"/>
  <c r="U183" i="2"/>
  <c r="U64" i="2"/>
  <c r="U331" i="2"/>
  <c r="U519" i="2"/>
  <c r="U309" i="2"/>
  <c r="U475" i="2"/>
  <c r="U662" i="2"/>
  <c r="U25" i="2"/>
  <c r="U289" i="2"/>
  <c r="U462" i="2"/>
  <c r="U714" i="2"/>
  <c r="U466" i="2"/>
  <c r="U41" i="2"/>
  <c r="U351" i="2"/>
  <c r="U629" i="2"/>
  <c r="U630" i="2"/>
  <c r="U391" i="2"/>
  <c r="U478" i="2"/>
  <c r="U395" i="2"/>
  <c r="U670" i="2"/>
  <c r="U597" i="2"/>
  <c r="U563" i="2"/>
  <c r="U32" i="2"/>
  <c r="U244" i="2"/>
  <c r="U422" i="2"/>
  <c r="U502" i="2"/>
  <c r="U632" i="2"/>
  <c r="U234" i="2"/>
  <c r="U722" i="2"/>
  <c r="U611" i="2"/>
  <c r="U198" i="2"/>
  <c r="U444" i="2"/>
  <c r="U343" i="2"/>
  <c r="U126" i="2"/>
  <c r="U38" i="2"/>
  <c r="U66" i="2"/>
  <c r="U71" i="2"/>
  <c r="U368" i="2"/>
  <c r="U170" i="2"/>
  <c r="U452" i="2"/>
  <c r="U549" i="2"/>
  <c r="U324" i="2"/>
  <c r="U307" i="2"/>
  <c r="U621" i="2"/>
  <c r="U586" i="2"/>
  <c r="U42" i="2"/>
  <c r="U271" i="2"/>
  <c r="U259" i="2"/>
  <c r="U337" i="2"/>
  <c r="U675" i="2"/>
  <c r="U704" i="2"/>
  <c r="U669" i="2"/>
  <c r="U72" i="2"/>
  <c r="U84" i="2"/>
  <c r="U301" i="2"/>
  <c r="U292" i="2"/>
  <c r="U642" i="2"/>
  <c r="U88" i="2"/>
  <c r="U626" i="2"/>
  <c r="U683" i="2"/>
  <c r="U237" i="2"/>
  <c r="U164" i="2"/>
  <c r="U98" i="2"/>
  <c r="U688" i="2"/>
  <c r="U658" i="2"/>
  <c r="U591" i="2"/>
  <c r="U701" i="2"/>
  <c r="U438" i="2"/>
  <c r="U246" i="2"/>
  <c r="U51" i="2"/>
  <c r="U561" i="2"/>
  <c r="U33" i="2"/>
  <c r="U426" i="2"/>
  <c r="U280" i="2"/>
  <c r="U427" i="2"/>
  <c r="U706" i="2"/>
  <c r="U345" i="2"/>
  <c r="U300" i="2"/>
  <c r="U213" i="2"/>
  <c r="U468" i="2"/>
  <c r="U393" i="2"/>
  <c r="U335" i="2"/>
  <c r="U505" i="2"/>
  <c r="U140" i="2"/>
  <c r="U686" i="2"/>
  <c r="U217" i="2"/>
  <c r="U96" i="2"/>
  <c r="U481" i="2"/>
  <c r="U461" i="2"/>
  <c r="U633" i="2"/>
  <c r="U266" i="2"/>
  <c r="U425" i="2"/>
  <c r="U229" i="2"/>
  <c r="U123" i="2"/>
  <c r="U260" i="2"/>
  <c r="U643" i="2"/>
  <c r="U166" i="2"/>
  <c r="U420" i="2"/>
  <c r="U659" i="2"/>
  <c r="U127" i="2"/>
  <c r="U639" i="2"/>
  <c r="U224" i="2"/>
  <c r="U120" i="2"/>
  <c r="U646" i="2"/>
  <c r="U454" i="2"/>
  <c r="U545" i="2"/>
  <c r="U560" i="2"/>
  <c r="U514" i="2"/>
  <c r="U241" i="2"/>
  <c r="U79" i="2"/>
  <c r="U75" i="2"/>
  <c r="U189" i="2"/>
  <c r="U728" i="2"/>
  <c r="U530" i="2"/>
  <c r="U469" i="2"/>
  <c r="U661" i="2"/>
  <c r="U713" i="2"/>
  <c r="U99" i="2"/>
  <c r="U131" i="2"/>
  <c r="U439" i="2"/>
  <c r="U712" i="2"/>
  <c r="U625" i="2"/>
  <c r="U551" i="2"/>
  <c r="U398" i="2"/>
  <c r="U651" i="2"/>
  <c r="U336" i="2"/>
  <c r="U334" i="2"/>
  <c r="U294" i="2"/>
  <c r="U608" i="2"/>
  <c r="U479" i="2"/>
  <c r="U437" i="2"/>
  <c r="U637" i="2"/>
  <c r="U304" i="2"/>
  <c r="U709" i="2"/>
  <c r="U275" i="2"/>
  <c r="U114" i="2"/>
  <c r="U230" i="2"/>
  <c r="U308" i="2"/>
  <c r="U375" i="2"/>
  <c r="U199" i="2"/>
  <c r="U158" i="2"/>
  <c r="U679" i="2"/>
  <c r="U90" i="2"/>
  <c r="U440" i="2"/>
  <c r="U671" i="2"/>
  <c r="U402" i="2"/>
  <c r="U702" i="2"/>
  <c r="U579" i="2"/>
  <c r="U223" i="2"/>
  <c r="U503" i="2"/>
  <c r="U547" i="2"/>
  <c r="U485" i="2"/>
  <c r="U362" i="2"/>
  <c r="U554" i="2"/>
  <c r="U672" i="2"/>
  <c r="U447" i="2"/>
  <c r="U496" i="2"/>
  <c r="U450" i="2"/>
  <c r="U480" i="2"/>
  <c r="U652" i="2"/>
  <c r="U211" i="2"/>
  <c r="U231" i="2"/>
  <c r="U692" i="2"/>
  <c r="U583" i="2"/>
  <c r="U493" i="2"/>
  <c r="U443" i="2"/>
  <c r="U105" i="2"/>
  <c r="U353" i="2"/>
  <c r="U614" i="2"/>
  <c r="U520" i="2"/>
  <c r="U511" i="2"/>
  <c r="U180" i="2"/>
  <c r="U624" i="2"/>
  <c r="U377" i="2"/>
  <c r="U242" i="2"/>
  <c r="U265" i="2"/>
  <c r="U321" i="2"/>
  <c r="U429" i="2"/>
  <c r="U552" i="2"/>
  <c r="U699" i="2"/>
  <c r="U315" i="2"/>
  <c r="U705" i="2"/>
  <c r="U559" i="2"/>
  <c r="U316" i="2"/>
  <c r="U221" i="2"/>
  <c r="U640" i="2"/>
  <c r="U585" i="2"/>
  <c r="U620" i="2"/>
  <c r="U680" i="2"/>
  <c r="U644" i="2"/>
  <c r="U369" i="2"/>
  <c r="U464" i="2"/>
  <c r="U647" i="2"/>
  <c r="U465" i="2"/>
  <c r="U603" i="2"/>
  <c r="U529" i="2"/>
  <c r="U410" i="2"/>
  <c r="U525" i="2"/>
  <c r="U673" i="2"/>
  <c r="U528" i="2"/>
  <c r="U715" i="2"/>
  <c r="U729" i="2"/>
  <c r="U698" i="2"/>
  <c r="U668" i="2"/>
  <c r="U512" i="2"/>
  <c r="U685" i="2"/>
  <c r="U695" i="2"/>
  <c r="U694" i="2"/>
  <c r="U645" i="2"/>
  <c r="U689" i="2"/>
  <c r="U674" i="2"/>
  <c r="U582" i="2"/>
  <c r="U599" i="2"/>
  <c r="U700" i="2"/>
  <c r="U690" i="2"/>
  <c r="U613" i="2"/>
  <c r="U720" i="2"/>
  <c r="U681" i="2"/>
  <c r="U678" i="2"/>
  <c r="U687" i="2"/>
  <c r="U575" i="2"/>
  <c r="U721" i="2"/>
  <c r="U684" i="2"/>
  <c r="U717" i="2"/>
  <c r="T533" i="2"/>
  <c r="T508" i="2"/>
  <c r="T648" i="2"/>
  <c r="T167" i="2"/>
  <c r="T406" i="2"/>
  <c r="T249" i="2"/>
  <c r="T540" i="2"/>
  <c r="T283" i="2"/>
  <c r="T615" i="2"/>
  <c r="T423" i="2"/>
  <c r="T396" i="2"/>
  <c r="T477" i="2"/>
  <c r="T134" i="2"/>
  <c r="T697" i="2"/>
  <c r="T144" i="2"/>
  <c r="T268" i="2"/>
  <c r="T357" i="2"/>
  <c r="T137" i="2"/>
  <c r="T483" i="2"/>
  <c r="T691" i="2"/>
  <c r="T482" i="2"/>
  <c r="T52" i="2"/>
  <c r="T341" i="2"/>
  <c r="T456" i="2"/>
  <c r="T19" i="2"/>
  <c r="T176" i="2"/>
  <c r="T155" i="2"/>
  <c r="T132" i="2"/>
  <c r="T532" i="2"/>
  <c r="T364" i="2"/>
  <c r="T703" i="2"/>
  <c r="T86" i="2"/>
  <c r="T601" i="2"/>
  <c r="T169" i="2"/>
  <c r="T138" i="2"/>
  <c r="T682" i="2"/>
  <c r="T212" i="2"/>
  <c r="T76" i="2"/>
  <c r="T146" i="2"/>
  <c r="T628" i="2"/>
  <c r="T29" i="2"/>
  <c r="T77" i="2"/>
  <c r="T602" i="2"/>
  <c r="T400" i="2"/>
  <c r="T310" i="2"/>
  <c r="T499" i="2"/>
  <c r="T115" i="2"/>
  <c r="T11" i="2"/>
  <c r="T254" i="2"/>
  <c r="T93" i="2"/>
  <c r="T129" i="2"/>
  <c r="T407" i="2"/>
  <c r="T245" i="2"/>
  <c r="T350" i="2"/>
  <c r="T595" i="2"/>
  <c r="T80" i="2"/>
  <c r="T61" i="2"/>
  <c r="T506" i="2"/>
  <c r="T162" i="2"/>
  <c r="T370" i="2"/>
  <c r="T148" i="2"/>
  <c r="T486" i="2"/>
  <c r="T576" i="2"/>
  <c r="T412" i="2"/>
  <c r="T278" i="2"/>
  <c r="T476" i="2"/>
  <c r="T143" i="2"/>
  <c r="T185" i="2"/>
  <c r="T255" i="2"/>
  <c r="T175" i="2"/>
  <c r="T239" i="2"/>
  <c r="T382" i="2"/>
  <c r="T108" i="2"/>
  <c r="T130" i="2"/>
  <c r="T404" i="2"/>
  <c r="T484" i="2"/>
  <c r="T5" i="2"/>
  <c r="T544" i="2"/>
  <c r="T455" i="2"/>
  <c r="T110" i="2"/>
  <c r="T128" i="2"/>
  <c r="T360" i="2"/>
  <c r="T319" i="2"/>
  <c r="T101" i="2"/>
  <c r="T501" i="2"/>
  <c r="T598" i="2"/>
  <c r="T57" i="2"/>
  <c r="T225" i="2"/>
  <c r="T37" i="2"/>
  <c r="T276" i="2"/>
  <c r="T638" i="2"/>
  <c r="T347" i="2"/>
  <c r="T363" i="2"/>
  <c r="T247" i="2"/>
  <c r="T121" i="2"/>
  <c r="T147" i="2"/>
  <c r="T201" i="2"/>
  <c r="T435" i="2"/>
  <c r="T373" i="2"/>
  <c r="T320" i="2"/>
  <c r="T47" i="2"/>
  <c r="T660" i="2"/>
  <c r="T7" i="2"/>
  <c r="T565" i="2"/>
  <c r="T399" i="2"/>
  <c r="T165" i="2"/>
  <c r="T56" i="2"/>
  <c r="T263" i="2"/>
  <c r="T22" i="2"/>
  <c r="T17" i="2"/>
  <c r="T516" i="2"/>
  <c r="T286" i="2"/>
  <c r="T208" i="2"/>
  <c r="T152" i="2"/>
  <c r="T463" i="2"/>
  <c r="T389" i="2"/>
  <c r="T226" i="2"/>
  <c r="T600" i="2"/>
  <c r="T273" i="2"/>
  <c r="T26" i="2"/>
  <c r="T270" i="2"/>
  <c r="T344" i="2"/>
  <c r="T218" i="2"/>
  <c r="T380" i="2"/>
  <c r="T384" i="2"/>
  <c r="T431" i="2"/>
  <c r="T181" i="2"/>
  <c r="T23" i="2"/>
  <c r="T178" i="2"/>
  <c r="T55" i="2"/>
  <c r="T222" i="2"/>
  <c r="T190" i="2"/>
  <c r="T573" i="2"/>
  <c r="T470" i="2"/>
  <c r="T707" i="2"/>
  <c r="T125" i="2"/>
  <c r="T312" i="2"/>
  <c r="T313" i="2"/>
  <c r="T141" i="2"/>
  <c r="T250" i="2"/>
  <c r="T173" i="2"/>
  <c r="T142" i="2"/>
  <c r="T306" i="2"/>
  <c r="T53" i="2"/>
  <c r="T160" i="2"/>
  <c r="T2" i="2"/>
  <c r="T8" i="2"/>
  <c r="T264" i="2"/>
  <c r="T188" i="2"/>
  <c r="T50" i="2"/>
  <c r="T513" i="2"/>
  <c r="T361" i="2"/>
  <c r="T708" i="2"/>
  <c r="T87" i="2"/>
  <c r="T441" i="2"/>
  <c r="T489" i="2"/>
  <c r="T517" i="2"/>
  <c r="T507" i="2"/>
  <c r="T12" i="2"/>
  <c r="T430" i="2"/>
  <c r="T497" i="2"/>
  <c r="T504" i="2"/>
  <c r="T135" i="2"/>
  <c r="T359" i="2"/>
  <c r="T622" i="2"/>
  <c r="T650" i="2"/>
  <c r="T457" i="2"/>
  <c r="T74" i="2"/>
  <c r="T139" i="2"/>
  <c r="T558" i="2"/>
  <c r="T238" i="2"/>
  <c r="T227" i="2"/>
  <c r="T521" i="2"/>
  <c r="T536" i="2"/>
  <c r="T581" i="2"/>
  <c r="T592" i="2"/>
  <c r="T31" i="2"/>
  <c r="T202" i="2"/>
  <c r="T14" i="2"/>
  <c r="T285" i="2"/>
  <c r="T570" i="2"/>
  <c r="T235" i="2"/>
  <c r="T151" i="2"/>
  <c r="T232" i="2"/>
  <c r="T414" i="2"/>
  <c r="T159" i="2"/>
  <c r="T666" i="2"/>
  <c r="T587" i="2"/>
  <c r="T54" i="2"/>
  <c r="T261" i="2"/>
  <c r="T531" i="2"/>
  <c r="T149" i="2"/>
  <c r="T385" i="2"/>
  <c r="T415" i="2"/>
  <c r="T619" i="2"/>
  <c r="T243" i="2"/>
  <c r="T448" i="2"/>
  <c r="T192" i="2"/>
  <c r="T562" i="2"/>
  <c r="T693" i="2"/>
  <c r="T474" i="2"/>
  <c r="T580" i="2"/>
  <c r="T251" i="2"/>
  <c r="T340" i="2"/>
  <c r="T136" i="2"/>
  <c r="T436" i="2"/>
  <c r="T177" i="2"/>
  <c r="T710" i="2"/>
  <c r="T153" i="2"/>
  <c r="T432" i="2"/>
  <c r="T103" i="2"/>
  <c r="T590" i="2"/>
  <c r="T322" i="2"/>
  <c r="T145" i="2"/>
  <c r="T495" i="2"/>
  <c r="T526" i="2"/>
  <c r="T89" i="2"/>
  <c r="T346" i="2"/>
  <c r="T653" i="2"/>
  <c r="T543" i="2"/>
  <c r="T366" i="2"/>
  <c r="T214" i="2"/>
  <c r="T567" i="2"/>
  <c r="T117" i="2"/>
  <c r="T48" i="2"/>
  <c r="T413" i="2"/>
  <c r="T527" i="2"/>
  <c r="T193" i="2"/>
  <c r="T118" i="2"/>
  <c r="T723" i="2"/>
  <c r="T537" i="2"/>
  <c r="T318" i="2"/>
  <c r="T187" i="2"/>
  <c r="T392" i="2"/>
  <c r="T453" i="2"/>
  <c r="T367" i="2"/>
  <c r="T43" i="2"/>
  <c r="T85" i="2"/>
  <c r="T471" i="2"/>
  <c r="T73" i="2"/>
  <c r="T584" i="2"/>
  <c r="T541" i="2"/>
  <c r="T342" i="2"/>
  <c r="T411" i="2"/>
  <c r="T725" i="2"/>
  <c r="T381" i="2"/>
  <c r="T252" i="2"/>
  <c r="T500" i="2"/>
  <c r="T445" i="2"/>
  <c r="T731" i="2"/>
  <c r="T352" i="2"/>
  <c r="T295" i="2"/>
  <c r="T13" i="2"/>
  <c r="T494" i="2"/>
  <c r="T355" i="2"/>
  <c r="T365" i="2"/>
  <c r="T69" i="2"/>
  <c r="T467" i="2"/>
  <c r="T119" i="2"/>
  <c r="T594" i="2"/>
  <c r="T711" i="2"/>
  <c r="T219" i="2"/>
  <c r="T424" i="2"/>
  <c r="T182" i="2"/>
  <c r="T82" i="2"/>
  <c r="T571" i="2"/>
  <c r="T205" i="2"/>
  <c r="T20" i="2"/>
  <c r="T133" i="2"/>
  <c r="T122" i="2"/>
  <c r="T664" i="2"/>
  <c r="T4" i="2"/>
  <c r="T387" i="2"/>
  <c r="T472" i="2"/>
  <c r="T65" i="2"/>
  <c r="T174" i="2"/>
  <c r="T458" i="2"/>
  <c r="T490" i="2"/>
  <c r="T548" i="2"/>
  <c r="T492" i="2"/>
  <c r="T349" i="2"/>
  <c r="T634" i="2"/>
  <c r="T290" i="2"/>
  <c r="T284" i="2"/>
  <c r="T291" i="2"/>
  <c r="T186" i="2"/>
  <c r="T555" i="2"/>
  <c r="T446" i="2"/>
  <c r="T204" i="2"/>
  <c r="T568" i="2"/>
  <c r="T109" i="2"/>
  <c r="T277" i="2"/>
  <c r="T40" i="2"/>
  <c r="T730" i="2"/>
  <c r="T216" i="2"/>
  <c r="T39" i="2"/>
  <c r="T356" i="2"/>
  <c r="T100" i="2"/>
  <c r="T348" i="2"/>
  <c r="T403" i="2"/>
  <c r="T577" i="2"/>
  <c r="T588" i="2"/>
  <c r="T35" i="2"/>
  <c r="T58" i="2"/>
  <c r="T59" i="2"/>
  <c r="T161" i="2"/>
  <c r="T617" i="2"/>
  <c r="T92" i="2"/>
  <c r="T655" i="2"/>
  <c r="T44" i="2"/>
  <c r="T518" i="2"/>
  <c r="T200" i="2"/>
  <c r="T371" i="2"/>
  <c r="T654" i="2"/>
  <c r="T557" i="2"/>
  <c r="T616" i="2"/>
  <c r="T297" i="2"/>
  <c r="T379" i="2"/>
  <c r="T196" i="2"/>
  <c r="T293" i="2"/>
  <c r="T116" i="2"/>
  <c r="T418" i="2"/>
  <c r="T203" i="2"/>
  <c r="T209" i="2"/>
  <c r="T433" i="2"/>
  <c r="T257" i="2"/>
  <c r="T419" i="2"/>
  <c r="T10" i="2"/>
  <c r="T184" i="2"/>
  <c r="T124" i="2"/>
  <c r="T657" i="2"/>
  <c r="T546" i="2"/>
  <c r="T150" i="2"/>
  <c r="T442" i="2"/>
  <c r="T81" i="2"/>
  <c r="T726" i="2"/>
  <c r="T578" i="2"/>
  <c r="T70" i="2"/>
  <c r="T663" i="2"/>
  <c r="T509" i="2"/>
  <c r="T30" i="2"/>
  <c r="T111" i="2"/>
  <c r="T215" i="2"/>
  <c r="T596" i="2"/>
  <c r="T550" i="2"/>
  <c r="T390" i="2"/>
  <c r="T339" i="2"/>
  <c r="T288" i="2"/>
  <c r="T24" i="2"/>
  <c r="T16" i="2"/>
  <c r="T233" i="2"/>
  <c r="T21" i="2"/>
  <c r="T49" i="2"/>
  <c r="T676" i="2"/>
  <c r="T206" i="2"/>
  <c r="T282" i="2"/>
  <c r="T62" i="2"/>
  <c r="T460" i="2"/>
  <c r="T317" i="2"/>
  <c r="T623" i="2"/>
  <c r="T328" i="2"/>
  <c r="T542" i="2"/>
  <c r="T305" i="2"/>
  <c r="T325" i="2"/>
  <c r="T194" i="2"/>
  <c r="T67" i="2"/>
  <c r="T197" i="2"/>
  <c r="T618" i="2"/>
  <c r="T515" i="2"/>
  <c r="T388" i="2"/>
  <c r="T409" i="2"/>
  <c r="T104" i="2"/>
  <c r="T296" i="2"/>
  <c r="T451" i="2"/>
  <c r="T556" i="2"/>
  <c r="T610" i="2"/>
  <c r="T491" i="2"/>
  <c r="T298" i="2"/>
  <c r="T667" i="2"/>
  <c r="T589" i="2"/>
  <c r="T172" i="2"/>
  <c r="T236" i="2"/>
  <c r="T179" i="2"/>
  <c r="T408" i="2"/>
  <c r="T374" i="2"/>
  <c r="T605" i="2"/>
  <c r="T63" i="2"/>
  <c r="T279" i="2"/>
  <c r="T338" i="2"/>
  <c r="T97" i="2"/>
  <c r="T113" i="2"/>
  <c r="T421" i="2"/>
  <c r="T656" i="2"/>
  <c r="T473" i="2"/>
  <c r="T274" i="2"/>
  <c r="T156" i="2"/>
  <c r="T607" i="2"/>
  <c r="T333" i="2"/>
  <c r="T631" i="2"/>
  <c r="T36" i="2"/>
  <c r="T329" i="2"/>
  <c r="T394" i="2"/>
  <c r="T314" i="2"/>
  <c r="T191" i="2"/>
  <c r="T716" i="2"/>
  <c r="T171" i="2"/>
  <c r="T262" i="2"/>
  <c r="T163" i="2"/>
  <c r="T83" i="2"/>
  <c r="T248" i="2"/>
  <c r="T302" i="2"/>
  <c r="T376" i="2"/>
  <c r="T535" i="2"/>
  <c r="T510" i="2"/>
  <c r="T95" i="2"/>
  <c r="T210" i="2"/>
  <c r="T46" i="2"/>
  <c r="T267" i="2"/>
  <c r="T604" i="2"/>
  <c r="T154" i="2"/>
  <c r="T677" i="2"/>
  <c r="T566" i="2"/>
  <c r="T401" i="2"/>
  <c r="T696" i="2"/>
  <c r="T28" i="2"/>
  <c r="T718" i="2"/>
  <c r="T18" i="2"/>
  <c r="T627" i="2"/>
  <c r="T635" i="2"/>
  <c r="T27" i="2"/>
  <c r="T330" i="2"/>
  <c r="T94" i="2"/>
  <c r="T416" i="2"/>
  <c r="T572" i="2"/>
  <c r="T3" i="2"/>
  <c r="T45" i="2"/>
  <c r="T498" i="2"/>
  <c r="T299" i="2"/>
  <c r="T332" i="2"/>
  <c r="T524" i="2"/>
  <c r="T258" i="2"/>
  <c r="T593" i="2"/>
  <c r="T358" i="2"/>
  <c r="T372" i="2"/>
  <c r="T487" i="2"/>
  <c r="T15" i="2"/>
  <c r="T256" i="2"/>
  <c r="T195" i="2"/>
  <c r="T719" i="2"/>
  <c r="T91" i="2"/>
  <c r="T6" i="2"/>
  <c r="T386" i="2"/>
  <c r="T253" i="2"/>
  <c r="T523" i="2"/>
  <c r="T269" i="2"/>
  <c r="T534" i="2"/>
  <c r="T383" i="2"/>
  <c r="T641" i="2"/>
  <c r="T112" i="2"/>
  <c r="T574" i="2"/>
  <c r="T240" i="2"/>
  <c r="T538" i="2"/>
  <c r="T354" i="2"/>
  <c r="T434" i="2"/>
  <c r="T564" i="2"/>
  <c r="T323" i="2"/>
  <c r="T228" i="2"/>
  <c r="T459" i="2"/>
  <c r="T724" i="2"/>
  <c r="T272" i="2"/>
  <c r="T281" i="2"/>
  <c r="T9" i="2"/>
  <c r="T207" i="2"/>
  <c r="T636" i="2"/>
  <c r="T649" i="2"/>
  <c r="T102" i="2"/>
  <c r="T157" i="2"/>
  <c r="T665" i="2"/>
  <c r="T539" i="2"/>
  <c r="T106" i="2"/>
  <c r="T34" i="2"/>
  <c r="T417" i="2"/>
  <c r="T107" i="2"/>
  <c r="T606" i="2"/>
  <c r="T569" i="2"/>
  <c r="T311" i="2"/>
  <c r="T326" i="2"/>
  <c r="T303" i="2"/>
  <c r="T287" i="2"/>
  <c r="T327" i="2"/>
  <c r="T609" i="2"/>
  <c r="T612" i="2"/>
  <c r="T405" i="2"/>
  <c r="T727" i="2"/>
  <c r="T428" i="2"/>
  <c r="T522" i="2"/>
  <c r="T378" i="2"/>
  <c r="T488" i="2"/>
  <c r="T168" i="2"/>
  <c r="T220" i="2"/>
  <c r="T68" i="2"/>
  <c r="T553" i="2"/>
  <c r="T78" i="2"/>
  <c r="T397" i="2"/>
  <c r="T60" i="2"/>
  <c r="T449" i="2"/>
  <c r="T183" i="2"/>
  <c r="T64" i="2"/>
  <c r="T331" i="2"/>
  <c r="T519" i="2"/>
  <c r="T309" i="2"/>
  <c r="T475" i="2"/>
  <c r="T662" i="2"/>
  <c r="T25" i="2"/>
  <c r="T289" i="2"/>
  <c r="T462" i="2"/>
  <c r="T714" i="2"/>
  <c r="T466" i="2"/>
  <c r="T41" i="2"/>
  <c r="T351" i="2"/>
  <c r="T629" i="2"/>
  <c r="T630" i="2"/>
  <c r="T391" i="2"/>
  <c r="T478" i="2"/>
  <c r="T395" i="2"/>
  <c r="T670" i="2"/>
  <c r="T597" i="2"/>
  <c r="T563" i="2"/>
  <c r="T32" i="2"/>
  <c r="T244" i="2"/>
  <c r="T422" i="2"/>
  <c r="T502" i="2"/>
  <c r="T632" i="2"/>
  <c r="T234" i="2"/>
  <c r="T722" i="2"/>
  <c r="T611" i="2"/>
  <c r="T198" i="2"/>
  <c r="T444" i="2"/>
  <c r="T343" i="2"/>
  <c r="T126" i="2"/>
  <c r="T38" i="2"/>
  <c r="T66" i="2"/>
  <c r="T71" i="2"/>
  <c r="T368" i="2"/>
  <c r="T170" i="2"/>
  <c r="T452" i="2"/>
  <c r="T549" i="2"/>
  <c r="T324" i="2"/>
  <c r="T307" i="2"/>
  <c r="T621" i="2"/>
  <c r="T586" i="2"/>
  <c r="T42" i="2"/>
  <c r="T271" i="2"/>
  <c r="T259" i="2"/>
  <c r="T337" i="2"/>
  <c r="T675" i="2"/>
  <c r="T704" i="2"/>
  <c r="T669" i="2"/>
  <c r="T72" i="2"/>
  <c r="T84" i="2"/>
  <c r="T301" i="2"/>
  <c r="T292" i="2"/>
  <c r="T642" i="2"/>
  <c r="T88" i="2"/>
  <c r="T626" i="2"/>
  <c r="T683" i="2"/>
  <c r="T237" i="2"/>
  <c r="T164" i="2"/>
  <c r="T98" i="2"/>
  <c r="T688" i="2"/>
  <c r="T658" i="2"/>
  <c r="T591" i="2"/>
  <c r="T701" i="2"/>
  <c r="T438" i="2"/>
  <c r="T246" i="2"/>
  <c r="T51" i="2"/>
  <c r="T561" i="2"/>
  <c r="T33" i="2"/>
  <c r="T426" i="2"/>
  <c r="T280" i="2"/>
  <c r="T427" i="2"/>
  <c r="T706" i="2"/>
  <c r="T345" i="2"/>
  <c r="T300" i="2"/>
  <c r="T213" i="2"/>
  <c r="T468" i="2"/>
  <c r="T393" i="2"/>
  <c r="T335" i="2"/>
  <c r="T505" i="2"/>
  <c r="T140" i="2"/>
  <c r="T686" i="2"/>
  <c r="T217" i="2"/>
  <c r="T96" i="2"/>
  <c r="T481" i="2"/>
  <c r="T461" i="2"/>
  <c r="T633" i="2"/>
  <c r="T266" i="2"/>
  <c r="T425" i="2"/>
  <c r="T229" i="2"/>
  <c r="T123" i="2"/>
  <c r="T260" i="2"/>
  <c r="T643" i="2"/>
  <c r="T166" i="2"/>
  <c r="T420" i="2"/>
  <c r="T659" i="2"/>
  <c r="T127" i="2"/>
  <c r="T639" i="2"/>
  <c r="T224" i="2"/>
  <c r="T120" i="2"/>
  <c r="T646" i="2"/>
  <c r="T454" i="2"/>
  <c r="T545" i="2"/>
  <c r="T560" i="2"/>
  <c r="T514" i="2"/>
  <c r="T241" i="2"/>
  <c r="T79" i="2"/>
  <c r="T75" i="2"/>
  <c r="T189" i="2"/>
  <c r="T728" i="2"/>
  <c r="T530" i="2"/>
  <c r="T469" i="2"/>
  <c r="T661" i="2"/>
  <c r="T713" i="2"/>
  <c r="T99" i="2"/>
  <c r="T131" i="2"/>
  <c r="T439" i="2"/>
  <c r="T712" i="2"/>
  <c r="T625" i="2"/>
  <c r="T551" i="2"/>
  <c r="T398" i="2"/>
  <c r="T651" i="2"/>
  <c r="T336" i="2"/>
  <c r="T334" i="2"/>
  <c r="T294" i="2"/>
  <c r="T608" i="2"/>
  <c r="T479" i="2"/>
  <c r="T437" i="2"/>
  <c r="T637" i="2"/>
  <c r="T304" i="2"/>
  <c r="T709" i="2"/>
  <c r="T275" i="2"/>
  <c r="T114" i="2"/>
  <c r="T230" i="2"/>
  <c r="T308" i="2"/>
  <c r="T375" i="2"/>
  <c r="T199" i="2"/>
  <c r="T158" i="2"/>
  <c r="T679" i="2"/>
  <c r="T90" i="2"/>
  <c r="T440" i="2"/>
  <c r="T671" i="2"/>
  <c r="T402" i="2"/>
  <c r="T702" i="2"/>
  <c r="T579" i="2"/>
  <c r="T223" i="2"/>
  <c r="T503" i="2"/>
  <c r="T547" i="2"/>
  <c r="T485" i="2"/>
  <c r="T362" i="2"/>
  <c r="T554" i="2"/>
  <c r="T672" i="2"/>
  <c r="T447" i="2"/>
  <c r="T496" i="2"/>
  <c r="T450" i="2"/>
  <c r="T480" i="2"/>
  <c r="T652" i="2"/>
  <c r="T211" i="2"/>
  <c r="T231" i="2"/>
  <c r="T692" i="2"/>
  <c r="T583" i="2"/>
  <c r="T493" i="2"/>
  <c r="T443" i="2"/>
  <c r="T105" i="2"/>
  <c r="T353" i="2"/>
  <c r="T614" i="2"/>
  <c r="T520" i="2"/>
  <c r="T511" i="2"/>
  <c r="T180" i="2"/>
  <c r="T624" i="2"/>
  <c r="T377" i="2"/>
  <c r="T242" i="2"/>
  <c r="T265" i="2"/>
  <c r="T321" i="2"/>
  <c r="T429" i="2"/>
  <c r="T552" i="2"/>
  <c r="T699" i="2"/>
  <c r="T315" i="2"/>
  <c r="T705" i="2"/>
  <c r="T559" i="2"/>
  <c r="T316" i="2"/>
  <c r="T221" i="2"/>
  <c r="T640" i="2"/>
  <c r="T585" i="2"/>
  <c r="T620" i="2"/>
  <c r="T680" i="2"/>
  <c r="T644" i="2"/>
  <c r="T369" i="2"/>
  <c r="T464" i="2"/>
  <c r="T647" i="2"/>
  <c r="T465" i="2"/>
  <c r="T603" i="2"/>
  <c r="T529" i="2"/>
  <c r="T410" i="2"/>
  <c r="T525" i="2"/>
  <c r="T673" i="2"/>
  <c r="T528" i="2"/>
  <c r="T715" i="2"/>
  <c r="T729" i="2"/>
  <c r="T698" i="2"/>
  <c r="T668" i="2"/>
  <c r="T512" i="2"/>
  <c r="T685" i="2"/>
  <c r="T695" i="2"/>
  <c r="T694" i="2"/>
  <c r="T645" i="2"/>
  <c r="T689" i="2"/>
  <c r="T674" i="2"/>
  <c r="T582" i="2"/>
  <c r="T599" i="2"/>
  <c r="T700" i="2"/>
  <c r="T690" i="2"/>
  <c r="T613" i="2"/>
  <c r="T720" i="2"/>
  <c r="T681" i="2"/>
  <c r="T678" i="2"/>
  <c r="T687" i="2"/>
  <c r="T575" i="2"/>
  <c r="T721" i="2"/>
  <c r="T684" i="2"/>
  <c r="T717" i="2"/>
  <c r="S533" i="2"/>
  <c r="S508" i="2"/>
  <c r="S648" i="2"/>
  <c r="S167" i="2"/>
  <c r="S406" i="2"/>
  <c r="S249" i="2"/>
  <c r="S540" i="2"/>
  <c r="S283" i="2"/>
  <c r="S615" i="2"/>
  <c r="S423" i="2"/>
  <c r="S396" i="2"/>
  <c r="S477" i="2"/>
  <c r="S134" i="2"/>
  <c r="S697" i="2"/>
  <c r="S144" i="2"/>
  <c r="S268" i="2"/>
  <c r="S357" i="2"/>
  <c r="S137" i="2"/>
  <c r="S483" i="2"/>
  <c r="S691" i="2"/>
  <c r="S482" i="2"/>
  <c r="S52" i="2"/>
  <c r="S341" i="2"/>
  <c r="S456" i="2"/>
  <c r="S19" i="2"/>
  <c r="S176" i="2"/>
  <c r="S155" i="2"/>
  <c r="S132" i="2"/>
  <c r="S532" i="2"/>
  <c r="S364" i="2"/>
  <c r="S703" i="2"/>
  <c r="S86" i="2"/>
  <c r="S601" i="2"/>
  <c r="S169" i="2"/>
  <c r="S138" i="2"/>
  <c r="S682" i="2"/>
  <c r="S212" i="2"/>
  <c r="S76" i="2"/>
  <c r="S146" i="2"/>
  <c r="S628" i="2"/>
  <c r="S29" i="2"/>
  <c r="S77" i="2"/>
  <c r="S602" i="2"/>
  <c r="S400" i="2"/>
  <c r="S310" i="2"/>
  <c r="S499" i="2"/>
  <c r="S115" i="2"/>
  <c r="S11" i="2"/>
  <c r="S254" i="2"/>
  <c r="S93" i="2"/>
  <c r="S129" i="2"/>
  <c r="S407" i="2"/>
  <c r="S245" i="2"/>
  <c r="S350" i="2"/>
  <c r="S595" i="2"/>
  <c r="S80" i="2"/>
  <c r="S61" i="2"/>
  <c r="S506" i="2"/>
  <c r="S162" i="2"/>
  <c r="S370" i="2"/>
  <c r="S148" i="2"/>
  <c r="S486" i="2"/>
  <c r="S576" i="2"/>
  <c r="S412" i="2"/>
  <c r="S278" i="2"/>
  <c r="S476" i="2"/>
  <c r="S143" i="2"/>
  <c r="S185" i="2"/>
  <c r="S255" i="2"/>
  <c r="S175" i="2"/>
  <c r="S239" i="2"/>
  <c r="S382" i="2"/>
  <c r="S108" i="2"/>
  <c r="S130" i="2"/>
  <c r="S404" i="2"/>
  <c r="S484" i="2"/>
  <c r="S5" i="2"/>
  <c r="S544" i="2"/>
  <c r="S455" i="2"/>
  <c r="S110" i="2"/>
  <c r="S128" i="2"/>
  <c r="S360" i="2"/>
  <c r="S319" i="2"/>
  <c r="S101" i="2"/>
  <c r="S501" i="2"/>
  <c r="S598" i="2"/>
  <c r="S57" i="2"/>
  <c r="S225" i="2"/>
  <c r="S37" i="2"/>
  <c r="S276" i="2"/>
  <c r="S638" i="2"/>
  <c r="S347" i="2"/>
  <c r="S363" i="2"/>
  <c r="S247" i="2"/>
  <c r="S121" i="2"/>
  <c r="S147" i="2"/>
  <c r="S201" i="2"/>
  <c r="S435" i="2"/>
  <c r="S373" i="2"/>
  <c r="S320" i="2"/>
  <c r="S47" i="2"/>
  <c r="S660" i="2"/>
  <c r="S7" i="2"/>
  <c r="S565" i="2"/>
  <c r="S399" i="2"/>
  <c r="S165" i="2"/>
  <c r="S56" i="2"/>
  <c r="S263" i="2"/>
  <c r="S22" i="2"/>
  <c r="S17" i="2"/>
  <c r="S516" i="2"/>
  <c r="S286" i="2"/>
  <c r="S208" i="2"/>
  <c r="S152" i="2"/>
  <c r="S463" i="2"/>
  <c r="S389" i="2"/>
  <c r="S226" i="2"/>
  <c r="S600" i="2"/>
  <c r="S273" i="2"/>
  <c r="S26" i="2"/>
  <c r="S270" i="2"/>
  <c r="S344" i="2"/>
  <c r="S218" i="2"/>
  <c r="S380" i="2"/>
  <c r="S384" i="2"/>
  <c r="S431" i="2"/>
  <c r="S181" i="2"/>
  <c r="S23" i="2"/>
  <c r="S178" i="2"/>
  <c r="S55" i="2"/>
  <c r="S222" i="2"/>
  <c r="S190" i="2"/>
  <c r="S573" i="2"/>
  <c r="S470" i="2"/>
  <c r="S707" i="2"/>
  <c r="S125" i="2"/>
  <c r="S312" i="2"/>
  <c r="S313" i="2"/>
  <c r="S141" i="2"/>
  <c r="S250" i="2"/>
  <c r="S173" i="2"/>
  <c r="S142" i="2"/>
  <c r="S306" i="2"/>
  <c r="S53" i="2"/>
  <c r="S160" i="2"/>
  <c r="S2" i="2"/>
  <c r="S8" i="2"/>
  <c r="S264" i="2"/>
  <c r="S188" i="2"/>
  <c r="S50" i="2"/>
  <c r="S513" i="2"/>
  <c r="S361" i="2"/>
  <c r="S708" i="2"/>
  <c r="S87" i="2"/>
  <c r="S441" i="2"/>
  <c r="S489" i="2"/>
  <c r="S517" i="2"/>
  <c r="S507" i="2"/>
  <c r="S12" i="2"/>
  <c r="S430" i="2"/>
  <c r="S497" i="2"/>
  <c r="S504" i="2"/>
  <c r="S135" i="2"/>
  <c r="S359" i="2"/>
  <c r="S622" i="2"/>
  <c r="S650" i="2"/>
  <c r="S457" i="2"/>
  <c r="S74" i="2"/>
  <c r="S139" i="2"/>
  <c r="S558" i="2"/>
  <c r="S238" i="2"/>
  <c r="S227" i="2"/>
  <c r="S521" i="2"/>
  <c r="S536" i="2"/>
  <c r="S581" i="2"/>
  <c r="S592" i="2"/>
  <c r="S31" i="2"/>
  <c r="S202" i="2"/>
  <c r="S14" i="2"/>
  <c r="S285" i="2"/>
  <c r="S570" i="2"/>
  <c r="S235" i="2"/>
  <c r="S151" i="2"/>
  <c r="S232" i="2"/>
  <c r="S414" i="2"/>
  <c r="S159" i="2"/>
  <c r="S666" i="2"/>
  <c r="S587" i="2"/>
  <c r="S54" i="2"/>
  <c r="S261" i="2"/>
  <c r="S531" i="2"/>
  <c r="S149" i="2"/>
  <c r="S385" i="2"/>
  <c r="S415" i="2"/>
  <c r="S619" i="2"/>
  <c r="S243" i="2"/>
  <c r="S448" i="2"/>
  <c r="S192" i="2"/>
  <c r="S562" i="2"/>
  <c r="S693" i="2"/>
  <c r="S474" i="2"/>
  <c r="S580" i="2"/>
  <c r="S251" i="2"/>
  <c r="S340" i="2"/>
  <c r="S136" i="2"/>
  <c r="S436" i="2"/>
  <c r="S177" i="2"/>
  <c r="S710" i="2"/>
  <c r="S153" i="2"/>
  <c r="S432" i="2"/>
  <c r="S103" i="2"/>
  <c r="S590" i="2"/>
  <c r="S322" i="2"/>
  <c r="S145" i="2"/>
  <c r="S495" i="2"/>
  <c r="S526" i="2"/>
  <c r="S89" i="2"/>
  <c r="S346" i="2"/>
  <c r="S653" i="2"/>
  <c r="S543" i="2"/>
  <c r="S366" i="2"/>
  <c r="S214" i="2"/>
  <c r="S567" i="2"/>
  <c r="S117" i="2"/>
  <c r="S48" i="2"/>
  <c r="S413" i="2"/>
  <c r="S527" i="2"/>
  <c r="S193" i="2"/>
  <c r="S118" i="2"/>
  <c r="S723" i="2"/>
  <c r="S537" i="2"/>
  <c r="S318" i="2"/>
  <c r="S187" i="2"/>
  <c r="S392" i="2"/>
  <c r="S453" i="2"/>
  <c r="S367" i="2"/>
  <c r="S43" i="2"/>
  <c r="S85" i="2"/>
  <c r="S471" i="2"/>
  <c r="S73" i="2"/>
  <c r="S584" i="2"/>
  <c r="S541" i="2"/>
  <c r="S342" i="2"/>
  <c r="S411" i="2"/>
  <c r="S725" i="2"/>
  <c r="S381" i="2"/>
  <c r="S252" i="2"/>
  <c r="S500" i="2"/>
  <c r="S445" i="2"/>
  <c r="S731" i="2"/>
  <c r="S352" i="2"/>
  <c r="S295" i="2"/>
  <c r="S13" i="2"/>
  <c r="S494" i="2"/>
  <c r="S355" i="2"/>
  <c r="S365" i="2"/>
  <c r="S69" i="2"/>
  <c r="S467" i="2"/>
  <c r="S119" i="2"/>
  <c r="S594" i="2"/>
  <c r="S711" i="2"/>
  <c r="S219" i="2"/>
  <c r="S424" i="2"/>
  <c r="S182" i="2"/>
  <c r="S82" i="2"/>
  <c r="S571" i="2"/>
  <c r="S205" i="2"/>
  <c r="S20" i="2"/>
  <c r="S133" i="2"/>
  <c r="S122" i="2"/>
  <c r="S664" i="2"/>
  <c r="S4" i="2"/>
  <c r="S387" i="2"/>
  <c r="S472" i="2"/>
  <c r="S65" i="2"/>
  <c r="S174" i="2"/>
  <c r="S458" i="2"/>
  <c r="S490" i="2"/>
  <c r="S548" i="2"/>
  <c r="S492" i="2"/>
  <c r="S349" i="2"/>
  <c r="S634" i="2"/>
  <c r="S290" i="2"/>
  <c r="S284" i="2"/>
  <c r="S291" i="2"/>
  <c r="S186" i="2"/>
  <c r="S555" i="2"/>
  <c r="S446" i="2"/>
  <c r="S204" i="2"/>
  <c r="S568" i="2"/>
  <c r="S109" i="2"/>
  <c r="S277" i="2"/>
  <c r="S40" i="2"/>
  <c r="S730" i="2"/>
  <c r="S216" i="2"/>
  <c r="S39" i="2"/>
  <c r="S356" i="2"/>
  <c r="S100" i="2"/>
  <c r="S348" i="2"/>
  <c r="S403" i="2"/>
  <c r="S577" i="2"/>
  <c r="S588" i="2"/>
  <c r="S35" i="2"/>
  <c r="S58" i="2"/>
  <c r="S59" i="2"/>
  <c r="S161" i="2"/>
  <c r="S617" i="2"/>
  <c r="S92" i="2"/>
  <c r="S655" i="2"/>
  <c r="S44" i="2"/>
  <c r="S518" i="2"/>
  <c r="S200" i="2"/>
  <c r="S371" i="2"/>
  <c r="S654" i="2"/>
  <c r="S557" i="2"/>
  <c r="S616" i="2"/>
  <c r="S297" i="2"/>
  <c r="S379" i="2"/>
  <c r="S196" i="2"/>
  <c r="S293" i="2"/>
  <c r="S116" i="2"/>
  <c r="S418" i="2"/>
  <c r="S203" i="2"/>
  <c r="S209" i="2"/>
  <c r="S433" i="2"/>
  <c r="S257" i="2"/>
  <c r="S419" i="2"/>
  <c r="S10" i="2"/>
  <c r="S184" i="2"/>
  <c r="S124" i="2"/>
  <c r="S657" i="2"/>
  <c r="S546" i="2"/>
  <c r="S150" i="2"/>
  <c r="S442" i="2"/>
  <c r="S81" i="2"/>
  <c r="S726" i="2"/>
  <c r="S578" i="2"/>
  <c r="S70" i="2"/>
  <c r="S663" i="2"/>
  <c r="S509" i="2"/>
  <c r="S30" i="2"/>
  <c r="S111" i="2"/>
  <c r="S215" i="2"/>
  <c r="S596" i="2"/>
  <c r="S550" i="2"/>
  <c r="S390" i="2"/>
  <c r="S339" i="2"/>
  <c r="S288" i="2"/>
  <c r="S24" i="2"/>
  <c r="S16" i="2"/>
  <c r="S233" i="2"/>
  <c r="S21" i="2"/>
  <c r="S49" i="2"/>
  <c r="S676" i="2"/>
  <c r="S206" i="2"/>
  <c r="S282" i="2"/>
  <c r="S62" i="2"/>
  <c r="S460" i="2"/>
  <c r="S317" i="2"/>
  <c r="S623" i="2"/>
  <c r="S328" i="2"/>
  <c r="S542" i="2"/>
  <c r="S305" i="2"/>
  <c r="S325" i="2"/>
  <c r="S194" i="2"/>
  <c r="S67" i="2"/>
  <c r="S197" i="2"/>
  <c r="S618" i="2"/>
  <c r="S515" i="2"/>
  <c r="S388" i="2"/>
  <c r="S409" i="2"/>
  <c r="S104" i="2"/>
  <c r="S296" i="2"/>
  <c r="S451" i="2"/>
  <c r="S556" i="2"/>
  <c r="S610" i="2"/>
  <c r="S491" i="2"/>
  <c r="S298" i="2"/>
  <c r="S667" i="2"/>
  <c r="S589" i="2"/>
  <c r="S172" i="2"/>
  <c r="S236" i="2"/>
  <c r="S179" i="2"/>
  <c r="S408" i="2"/>
  <c r="S374" i="2"/>
  <c r="S605" i="2"/>
  <c r="S63" i="2"/>
  <c r="S279" i="2"/>
  <c r="S338" i="2"/>
  <c r="S97" i="2"/>
  <c r="S113" i="2"/>
  <c r="S421" i="2"/>
  <c r="S656" i="2"/>
  <c r="S473" i="2"/>
  <c r="S274" i="2"/>
  <c r="S156" i="2"/>
  <c r="S607" i="2"/>
  <c r="S333" i="2"/>
  <c r="S631" i="2"/>
  <c r="S36" i="2"/>
  <c r="S329" i="2"/>
  <c r="S394" i="2"/>
  <c r="S314" i="2"/>
  <c r="S191" i="2"/>
  <c r="S716" i="2"/>
  <c r="S171" i="2"/>
  <c r="S262" i="2"/>
  <c r="S163" i="2"/>
  <c r="S83" i="2"/>
  <c r="S248" i="2"/>
  <c r="S302" i="2"/>
  <c r="S376" i="2"/>
  <c r="S535" i="2"/>
  <c r="S510" i="2"/>
  <c r="S95" i="2"/>
  <c r="S210" i="2"/>
  <c r="S46" i="2"/>
  <c r="S267" i="2"/>
  <c r="S604" i="2"/>
  <c r="S154" i="2"/>
  <c r="S677" i="2"/>
  <c r="S566" i="2"/>
  <c r="S401" i="2"/>
  <c r="S696" i="2"/>
  <c r="S28" i="2"/>
  <c r="S718" i="2"/>
  <c r="S18" i="2"/>
  <c r="S627" i="2"/>
  <c r="S635" i="2"/>
  <c r="S27" i="2"/>
  <c r="S330" i="2"/>
  <c r="S94" i="2"/>
  <c r="S416" i="2"/>
  <c r="S572" i="2"/>
  <c r="S3" i="2"/>
  <c r="S45" i="2"/>
  <c r="S498" i="2"/>
  <c r="S299" i="2"/>
  <c r="S332" i="2"/>
  <c r="S524" i="2"/>
  <c r="S258" i="2"/>
  <c r="S593" i="2"/>
  <c r="S358" i="2"/>
  <c r="S372" i="2"/>
  <c r="S487" i="2"/>
  <c r="S15" i="2"/>
  <c r="S256" i="2"/>
  <c r="S195" i="2"/>
  <c r="S719" i="2"/>
  <c r="S91" i="2"/>
  <c r="S6" i="2"/>
  <c r="S386" i="2"/>
  <c r="S253" i="2"/>
  <c r="S523" i="2"/>
  <c r="S269" i="2"/>
  <c r="S534" i="2"/>
  <c r="S383" i="2"/>
  <c r="S641" i="2"/>
  <c r="S112" i="2"/>
  <c r="S574" i="2"/>
  <c r="S240" i="2"/>
  <c r="S538" i="2"/>
  <c r="S354" i="2"/>
  <c r="S434" i="2"/>
  <c r="S564" i="2"/>
  <c r="S323" i="2"/>
  <c r="S228" i="2"/>
  <c r="S459" i="2"/>
  <c r="S724" i="2"/>
  <c r="S272" i="2"/>
  <c r="S281" i="2"/>
  <c r="S9" i="2"/>
  <c r="S207" i="2"/>
  <c r="S636" i="2"/>
  <c r="S649" i="2"/>
  <c r="S102" i="2"/>
  <c r="S157" i="2"/>
  <c r="S665" i="2"/>
  <c r="S539" i="2"/>
  <c r="S106" i="2"/>
  <c r="S34" i="2"/>
  <c r="S417" i="2"/>
  <c r="S107" i="2"/>
  <c r="S606" i="2"/>
  <c r="S569" i="2"/>
  <c r="S311" i="2"/>
  <c r="S326" i="2"/>
  <c r="S303" i="2"/>
  <c r="S287" i="2"/>
  <c r="S327" i="2"/>
  <c r="S609" i="2"/>
  <c r="S612" i="2"/>
  <c r="S405" i="2"/>
  <c r="S727" i="2"/>
  <c r="S428" i="2"/>
  <c r="S522" i="2"/>
  <c r="S378" i="2"/>
  <c r="S488" i="2"/>
  <c r="S168" i="2"/>
  <c r="S220" i="2"/>
  <c r="S68" i="2"/>
  <c r="S553" i="2"/>
  <c r="S78" i="2"/>
  <c r="S397" i="2"/>
  <c r="S60" i="2"/>
  <c r="S449" i="2"/>
  <c r="S183" i="2"/>
  <c r="S64" i="2"/>
  <c r="S331" i="2"/>
  <c r="S519" i="2"/>
  <c r="S309" i="2"/>
  <c r="S475" i="2"/>
  <c r="S662" i="2"/>
  <c r="S25" i="2"/>
  <c r="S289" i="2"/>
  <c r="S462" i="2"/>
  <c r="S714" i="2"/>
  <c r="S466" i="2"/>
  <c r="S41" i="2"/>
  <c r="S351" i="2"/>
  <c r="S629" i="2"/>
  <c r="S630" i="2"/>
  <c r="S391" i="2"/>
  <c r="S478" i="2"/>
  <c r="S395" i="2"/>
  <c r="S670" i="2"/>
  <c r="S597" i="2"/>
  <c r="S563" i="2"/>
  <c r="S32" i="2"/>
  <c r="S244" i="2"/>
  <c r="S422" i="2"/>
  <c r="S502" i="2"/>
  <c r="S632" i="2"/>
  <c r="S234" i="2"/>
  <c r="S722" i="2"/>
  <c r="S611" i="2"/>
  <c r="S198" i="2"/>
  <c r="S444" i="2"/>
  <c r="S343" i="2"/>
  <c r="S126" i="2"/>
  <c r="S38" i="2"/>
  <c r="S66" i="2"/>
  <c r="S71" i="2"/>
  <c r="S368" i="2"/>
  <c r="S170" i="2"/>
  <c r="S452" i="2"/>
  <c r="S549" i="2"/>
  <c r="S324" i="2"/>
  <c r="S307" i="2"/>
  <c r="S621" i="2"/>
  <c r="S586" i="2"/>
  <c r="S42" i="2"/>
  <c r="S271" i="2"/>
  <c r="S259" i="2"/>
  <c r="S337" i="2"/>
  <c r="S675" i="2"/>
  <c r="S704" i="2"/>
  <c r="S669" i="2"/>
  <c r="S72" i="2"/>
  <c r="S84" i="2"/>
  <c r="S301" i="2"/>
  <c r="S292" i="2"/>
  <c r="S642" i="2"/>
  <c r="S88" i="2"/>
  <c r="S626" i="2"/>
  <c r="S683" i="2"/>
  <c r="S237" i="2"/>
  <c r="S164" i="2"/>
  <c r="S98" i="2"/>
  <c r="S688" i="2"/>
  <c r="S658" i="2"/>
  <c r="S591" i="2"/>
  <c r="S701" i="2"/>
  <c r="S438" i="2"/>
  <c r="S246" i="2"/>
  <c r="S51" i="2"/>
  <c r="S561" i="2"/>
  <c r="S33" i="2"/>
  <c r="S426" i="2"/>
  <c r="S280" i="2"/>
  <c r="S427" i="2"/>
  <c r="S706" i="2"/>
  <c r="S345" i="2"/>
  <c r="S300" i="2"/>
  <c r="S213" i="2"/>
  <c r="S468" i="2"/>
  <c r="S393" i="2"/>
  <c r="S335" i="2"/>
  <c r="S505" i="2"/>
  <c r="S140" i="2"/>
  <c r="S686" i="2"/>
  <c r="S217" i="2"/>
  <c r="S96" i="2"/>
  <c r="S481" i="2"/>
  <c r="S461" i="2"/>
  <c r="S633" i="2"/>
  <c r="S266" i="2"/>
  <c r="S425" i="2"/>
  <c r="S229" i="2"/>
  <c r="S123" i="2"/>
  <c r="S260" i="2"/>
  <c r="S643" i="2"/>
  <c r="S166" i="2"/>
  <c r="S420" i="2"/>
  <c r="S659" i="2"/>
  <c r="S127" i="2"/>
  <c r="S639" i="2"/>
  <c r="S224" i="2"/>
  <c r="S120" i="2"/>
  <c r="S646" i="2"/>
  <c r="S454" i="2"/>
  <c r="S545" i="2"/>
  <c r="S560" i="2"/>
  <c r="S514" i="2"/>
  <c r="S241" i="2"/>
  <c r="S79" i="2"/>
  <c r="S75" i="2"/>
  <c r="S189" i="2"/>
  <c r="S728" i="2"/>
  <c r="S530" i="2"/>
  <c r="S469" i="2"/>
  <c r="S661" i="2"/>
  <c r="S713" i="2"/>
  <c r="S99" i="2"/>
  <c r="S131" i="2"/>
  <c r="S439" i="2"/>
  <c r="S712" i="2"/>
  <c r="S625" i="2"/>
  <c r="S551" i="2"/>
  <c r="S398" i="2"/>
  <c r="S651" i="2"/>
  <c r="S336" i="2"/>
  <c r="S334" i="2"/>
  <c r="S294" i="2"/>
  <c r="S608" i="2"/>
  <c r="S479" i="2"/>
  <c r="S437" i="2"/>
  <c r="S637" i="2"/>
  <c r="S304" i="2"/>
  <c r="S709" i="2"/>
  <c r="S275" i="2"/>
  <c r="S114" i="2"/>
  <c r="S230" i="2"/>
  <c r="S308" i="2"/>
  <c r="S375" i="2"/>
  <c r="S199" i="2"/>
  <c r="S158" i="2"/>
  <c r="S679" i="2"/>
  <c r="S90" i="2"/>
  <c r="S440" i="2"/>
  <c r="S671" i="2"/>
  <c r="S402" i="2"/>
  <c r="S702" i="2"/>
  <c r="S579" i="2"/>
  <c r="S223" i="2"/>
  <c r="S503" i="2"/>
  <c r="S547" i="2"/>
  <c r="S485" i="2"/>
  <c r="S362" i="2"/>
  <c r="S554" i="2"/>
  <c r="S672" i="2"/>
  <c r="S447" i="2"/>
  <c r="S496" i="2"/>
  <c r="S450" i="2"/>
  <c r="S480" i="2"/>
  <c r="S652" i="2"/>
  <c r="S211" i="2"/>
  <c r="S231" i="2"/>
  <c r="S692" i="2"/>
  <c r="S583" i="2"/>
  <c r="S493" i="2"/>
  <c r="S443" i="2"/>
  <c r="S105" i="2"/>
  <c r="S353" i="2"/>
  <c r="S614" i="2"/>
  <c r="S520" i="2"/>
  <c r="S511" i="2"/>
  <c r="S180" i="2"/>
  <c r="S624" i="2"/>
  <c r="S377" i="2"/>
  <c r="S242" i="2"/>
  <c r="S265" i="2"/>
  <c r="S321" i="2"/>
  <c r="S429" i="2"/>
  <c r="S552" i="2"/>
  <c r="S699" i="2"/>
  <c r="S315" i="2"/>
  <c r="S705" i="2"/>
  <c r="S559" i="2"/>
  <c r="S316" i="2"/>
  <c r="S221" i="2"/>
  <c r="S640" i="2"/>
  <c r="S585" i="2"/>
  <c r="S620" i="2"/>
  <c r="S680" i="2"/>
  <c r="S644" i="2"/>
  <c r="S369" i="2"/>
  <c r="S464" i="2"/>
  <c r="S647" i="2"/>
  <c r="S465" i="2"/>
  <c r="S603" i="2"/>
  <c r="S529" i="2"/>
  <c r="S410" i="2"/>
  <c r="S525" i="2"/>
  <c r="S673" i="2"/>
  <c r="S528" i="2"/>
  <c r="S715" i="2"/>
  <c r="S729" i="2"/>
  <c r="S698" i="2"/>
  <c r="S668" i="2"/>
  <c r="S512" i="2"/>
  <c r="S685" i="2"/>
  <c r="S695" i="2"/>
  <c r="S694" i="2"/>
  <c r="S645" i="2"/>
  <c r="S689" i="2"/>
  <c r="S674" i="2"/>
  <c r="S582" i="2"/>
  <c r="S599" i="2"/>
  <c r="S700" i="2"/>
  <c r="S690" i="2"/>
  <c r="S613" i="2"/>
  <c r="S720" i="2"/>
  <c r="S681" i="2"/>
  <c r="S678" i="2"/>
  <c r="S687" i="2"/>
  <c r="S575" i="2"/>
  <c r="S721" i="2"/>
  <c r="S684" i="2"/>
  <c r="S717" i="2"/>
  <c r="N533" i="2"/>
  <c r="N508" i="2"/>
  <c r="N648" i="2"/>
  <c r="N167" i="2"/>
  <c r="N406" i="2"/>
  <c r="N249" i="2"/>
  <c r="N540" i="2"/>
  <c r="N283" i="2"/>
  <c r="N615" i="2"/>
  <c r="N423" i="2"/>
  <c r="N396" i="2"/>
  <c r="N477" i="2"/>
  <c r="N134" i="2"/>
  <c r="N697" i="2"/>
  <c r="N144" i="2"/>
  <c r="N268" i="2"/>
  <c r="N357" i="2"/>
  <c r="N137" i="2"/>
  <c r="N483" i="2"/>
  <c r="N691" i="2"/>
  <c r="N482" i="2"/>
  <c r="N52" i="2"/>
  <c r="N341" i="2"/>
  <c r="N456" i="2"/>
  <c r="N19" i="2"/>
  <c r="N176" i="2"/>
  <c r="N155" i="2"/>
  <c r="N132" i="2"/>
  <c r="N532" i="2"/>
  <c r="N364" i="2"/>
  <c r="N703" i="2"/>
  <c r="N86" i="2"/>
  <c r="N601" i="2"/>
  <c r="N169" i="2"/>
  <c r="N138" i="2"/>
  <c r="N682" i="2"/>
  <c r="N212" i="2"/>
  <c r="N76" i="2"/>
  <c r="N146" i="2"/>
  <c r="N628" i="2"/>
  <c r="N29" i="2"/>
  <c r="N77" i="2"/>
  <c r="N602" i="2"/>
  <c r="N400" i="2"/>
  <c r="N310" i="2"/>
  <c r="N499" i="2"/>
  <c r="N115" i="2"/>
  <c r="N11" i="2"/>
  <c r="N254" i="2"/>
  <c r="N93" i="2"/>
  <c r="N129" i="2"/>
  <c r="N407" i="2"/>
  <c r="N245" i="2"/>
  <c r="N350" i="2"/>
  <c r="N595" i="2"/>
  <c r="N80" i="2"/>
  <c r="N61" i="2"/>
  <c r="N506" i="2"/>
  <c r="N162" i="2"/>
  <c r="N370" i="2"/>
  <c r="N148" i="2"/>
  <c r="N486" i="2"/>
  <c r="N576" i="2"/>
  <c r="N412" i="2"/>
  <c r="N278" i="2"/>
  <c r="N476" i="2"/>
  <c r="N143" i="2"/>
  <c r="N185" i="2"/>
  <c r="N255" i="2"/>
  <c r="N175" i="2"/>
  <c r="N239" i="2"/>
  <c r="N382" i="2"/>
  <c r="N108" i="2"/>
  <c r="N130" i="2"/>
  <c r="N404" i="2"/>
  <c r="N484" i="2"/>
  <c r="N5" i="2"/>
  <c r="N544" i="2"/>
  <c r="N455" i="2"/>
  <c r="N110" i="2"/>
  <c r="N128" i="2"/>
  <c r="N360" i="2"/>
  <c r="N319" i="2"/>
  <c r="N101" i="2"/>
  <c r="N501" i="2"/>
  <c r="N598" i="2"/>
  <c r="N57" i="2"/>
  <c r="N225" i="2"/>
  <c r="N37" i="2"/>
  <c r="N276" i="2"/>
  <c r="N638" i="2"/>
  <c r="N347" i="2"/>
  <c r="N363" i="2"/>
  <c r="N247" i="2"/>
  <c r="N121" i="2"/>
  <c r="N147" i="2"/>
  <c r="N201" i="2"/>
  <c r="N435" i="2"/>
  <c r="N373" i="2"/>
  <c r="N320" i="2"/>
  <c r="N47" i="2"/>
  <c r="N660" i="2"/>
  <c r="N7" i="2"/>
  <c r="N565" i="2"/>
  <c r="N399" i="2"/>
  <c r="N165" i="2"/>
  <c r="N56" i="2"/>
  <c r="N263" i="2"/>
  <c r="N22" i="2"/>
  <c r="N17" i="2"/>
  <c r="N516" i="2"/>
  <c r="N286" i="2"/>
  <c r="N208" i="2"/>
  <c r="N152" i="2"/>
  <c r="N463" i="2"/>
  <c r="N389" i="2"/>
  <c r="N226" i="2"/>
  <c r="N600" i="2"/>
  <c r="N273" i="2"/>
  <c r="N26" i="2"/>
  <c r="N270" i="2"/>
  <c r="N344" i="2"/>
  <c r="N218" i="2"/>
  <c r="N380" i="2"/>
  <c r="N384" i="2"/>
  <c r="N431" i="2"/>
  <c r="N181" i="2"/>
  <c r="N23" i="2"/>
  <c r="N178" i="2"/>
  <c r="N55" i="2"/>
  <c r="N222" i="2"/>
  <c r="N190" i="2"/>
  <c r="N573" i="2"/>
  <c r="N470" i="2"/>
  <c r="N707" i="2"/>
  <c r="N125" i="2"/>
  <c r="N312" i="2"/>
  <c r="N313" i="2"/>
  <c r="N141" i="2"/>
  <c r="N250" i="2"/>
  <c r="N173" i="2"/>
  <c r="N142" i="2"/>
  <c r="N306" i="2"/>
  <c r="N53" i="2"/>
  <c r="N160" i="2"/>
  <c r="N2" i="2"/>
  <c r="N8" i="2"/>
  <c r="N264" i="2"/>
  <c r="N188" i="2"/>
  <c r="N50" i="2"/>
  <c r="N513" i="2"/>
  <c r="N361" i="2"/>
  <c r="N708" i="2"/>
  <c r="N87" i="2"/>
  <c r="N441" i="2"/>
  <c r="N489" i="2"/>
  <c r="N517" i="2"/>
  <c r="N507" i="2"/>
  <c r="N12" i="2"/>
  <c r="N430" i="2"/>
  <c r="N497" i="2"/>
  <c r="N504" i="2"/>
  <c r="N135" i="2"/>
  <c r="N359" i="2"/>
  <c r="N622" i="2"/>
  <c r="N650" i="2"/>
  <c r="N457" i="2"/>
  <c r="N74" i="2"/>
  <c r="N139" i="2"/>
  <c r="N558" i="2"/>
  <c r="N238" i="2"/>
  <c r="N227" i="2"/>
  <c r="N521" i="2"/>
  <c r="N536" i="2"/>
  <c r="N581" i="2"/>
  <c r="N592" i="2"/>
  <c r="N31" i="2"/>
  <c r="N202" i="2"/>
  <c r="N14" i="2"/>
  <c r="N285" i="2"/>
  <c r="N570" i="2"/>
  <c r="N235" i="2"/>
  <c r="N151" i="2"/>
  <c r="N232" i="2"/>
  <c r="N414" i="2"/>
  <c r="N159" i="2"/>
  <c r="N666" i="2"/>
  <c r="N587" i="2"/>
  <c r="N54" i="2"/>
  <c r="N261" i="2"/>
  <c r="N531" i="2"/>
  <c r="N149" i="2"/>
  <c r="N385" i="2"/>
  <c r="N415" i="2"/>
  <c r="N619" i="2"/>
  <c r="N243" i="2"/>
  <c r="N448" i="2"/>
  <c r="N192" i="2"/>
  <c r="N562" i="2"/>
  <c r="N693" i="2"/>
  <c r="N474" i="2"/>
  <c r="N580" i="2"/>
  <c r="N251" i="2"/>
  <c r="N340" i="2"/>
  <c r="N136" i="2"/>
  <c r="N436" i="2"/>
  <c r="N177" i="2"/>
  <c r="N710" i="2"/>
  <c r="N153" i="2"/>
  <c r="N432" i="2"/>
  <c r="N103" i="2"/>
  <c r="N590" i="2"/>
  <c r="N322" i="2"/>
  <c r="N145" i="2"/>
  <c r="N495" i="2"/>
  <c r="N526" i="2"/>
  <c r="N89" i="2"/>
  <c r="N346" i="2"/>
  <c r="N653" i="2"/>
  <c r="N543" i="2"/>
  <c r="N366" i="2"/>
  <c r="N214" i="2"/>
  <c r="N567" i="2"/>
  <c r="N117" i="2"/>
  <c r="N48" i="2"/>
  <c r="N413" i="2"/>
  <c r="N527" i="2"/>
  <c r="N193" i="2"/>
  <c r="N118" i="2"/>
  <c r="N723" i="2"/>
  <c r="N537" i="2"/>
  <c r="N318" i="2"/>
  <c r="N187" i="2"/>
  <c r="N392" i="2"/>
  <c r="N453" i="2"/>
  <c r="N367" i="2"/>
  <c r="N43" i="2"/>
  <c r="N85" i="2"/>
  <c r="N471" i="2"/>
  <c r="N73" i="2"/>
  <c r="N584" i="2"/>
  <c r="N541" i="2"/>
  <c r="N342" i="2"/>
  <c r="N411" i="2"/>
  <c r="N725" i="2"/>
  <c r="N381" i="2"/>
  <c r="N252" i="2"/>
  <c r="N500" i="2"/>
  <c r="N445" i="2"/>
  <c r="N731" i="2"/>
  <c r="N352" i="2"/>
  <c r="N295" i="2"/>
  <c r="N13" i="2"/>
  <c r="N494" i="2"/>
  <c r="N355" i="2"/>
  <c r="N365" i="2"/>
  <c r="N69" i="2"/>
  <c r="N467" i="2"/>
  <c r="N119" i="2"/>
  <c r="N594" i="2"/>
  <c r="N711" i="2"/>
  <c r="N219" i="2"/>
  <c r="N424" i="2"/>
  <c r="N182" i="2"/>
  <c r="N82" i="2"/>
  <c r="N571" i="2"/>
  <c r="N205" i="2"/>
  <c r="N20" i="2"/>
  <c r="N133" i="2"/>
  <c r="N122" i="2"/>
  <c r="N664" i="2"/>
  <c r="N4" i="2"/>
  <c r="N387" i="2"/>
  <c r="N472" i="2"/>
  <c r="N65" i="2"/>
  <c r="N174" i="2"/>
  <c r="N458" i="2"/>
  <c r="N490" i="2"/>
  <c r="N548" i="2"/>
  <c r="N492" i="2"/>
  <c r="N349" i="2"/>
  <c r="N634" i="2"/>
  <c r="N290" i="2"/>
  <c r="N284" i="2"/>
  <c r="N291" i="2"/>
  <c r="N186" i="2"/>
  <c r="N555" i="2"/>
  <c r="N446" i="2"/>
  <c r="N204" i="2"/>
  <c r="N568" i="2"/>
  <c r="N109" i="2"/>
  <c r="N277" i="2"/>
  <c r="N40" i="2"/>
  <c r="N730" i="2"/>
  <c r="N216" i="2"/>
  <c r="N39" i="2"/>
  <c r="N356" i="2"/>
  <c r="N100" i="2"/>
  <c r="N348" i="2"/>
  <c r="N403" i="2"/>
  <c r="N577" i="2"/>
  <c r="N588" i="2"/>
  <c r="N35" i="2"/>
  <c r="N58" i="2"/>
  <c r="N59" i="2"/>
  <c r="N161" i="2"/>
  <c r="N617" i="2"/>
  <c r="N92" i="2"/>
  <c r="N655" i="2"/>
  <c r="N44" i="2"/>
  <c r="N518" i="2"/>
  <c r="N200" i="2"/>
  <c r="N371" i="2"/>
  <c r="N654" i="2"/>
  <c r="N557" i="2"/>
  <c r="N616" i="2"/>
  <c r="N297" i="2"/>
  <c r="N379" i="2"/>
  <c r="N196" i="2"/>
  <c r="N293" i="2"/>
  <c r="N116" i="2"/>
  <c r="N418" i="2"/>
  <c r="N203" i="2"/>
  <c r="N209" i="2"/>
  <c r="N433" i="2"/>
  <c r="N257" i="2"/>
  <c r="N419" i="2"/>
  <c r="N10" i="2"/>
  <c r="N184" i="2"/>
  <c r="N124" i="2"/>
  <c r="N657" i="2"/>
  <c r="N546" i="2"/>
  <c r="N150" i="2"/>
  <c r="N442" i="2"/>
  <c r="N81" i="2"/>
  <c r="N726" i="2"/>
  <c r="N578" i="2"/>
  <c r="N70" i="2"/>
  <c r="N663" i="2"/>
  <c r="N509" i="2"/>
  <c r="N30" i="2"/>
  <c r="N111" i="2"/>
  <c r="N215" i="2"/>
  <c r="N596" i="2"/>
  <c r="N550" i="2"/>
  <c r="N390" i="2"/>
  <c r="N339" i="2"/>
  <c r="N288" i="2"/>
  <c r="N24" i="2"/>
  <c r="N16" i="2"/>
  <c r="N233" i="2"/>
  <c r="N21" i="2"/>
  <c r="N49" i="2"/>
  <c r="N676" i="2"/>
  <c r="N206" i="2"/>
  <c r="N282" i="2"/>
  <c r="N62" i="2"/>
  <c r="N460" i="2"/>
  <c r="N317" i="2"/>
  <c r="N623" i="2"/>
  <c r="N328" i="2"/>
  <c r="N542" i="2"/>
  <c r="N305" i="2"/>
  <c r="N325" i="2"/>
  <c r="N194" i="2"/>
  <c r="N67" i="2"/>
  <c r="N197" i="2"/>
  <c r="N618" i="2"/>
  <c r="N515" i="2"/>
  <c r="N388" i="2"/>
  <c r="N409" i="2"/>
  <c r="N104" i="2"/>
  <c r="N296" i="2"/>
  <c r="N451" i="2"/>
  <c r="N556" i="2"/>
  <c r="N610" i="2"/>
  <c r="N491" i="2"/>
  <c r="N298" i="2"/>
  <c r="N667" i="2"/>
  <c r="N589" i="2"/>
  <c r="N172" i="2"/>
  <c r="N236" i="2"/>
  <c r="N179" i="2"/>
  <c r="N408" i="2"/>
  <c r="N374" i="2"/>
  <c r="N605" i="2"/>
  <c r="N63" i="2"/>
  <c r="N279" i="2"/>
  <c r="N338" i="2"/>
  <c r="N97" i="2"/>
  <c r="N113" i="2"/>
  <c r="N421" i="2"/>
  <c r="N656" i="2"/>
  <c r="N473" i="2"/>
  <c r="N274" i="2"/>
  <c r="N156" i="2"/>
  <c r="N607" i="2"/>
  <c r="N333" i="2"/>
  <c r="N631" i="2"/>
  <c r="N36" i="2"/>
  <c r="N329" i="2"/>
  <c r="N394" i="2"/>
  <c r="N314" i="2"/>
  <c r="N191" i="2"/>
  <c r="N716" i="2"/>
  <c r="N171" i="2"/>
  <c r="N262" i="2"/>
  <c r="N163" i="2"/>
  <c r="N83" i="2"/>
  <c r="N248" i="2"/>
  <c r="N302" i="2"/>
  <c r="N376" i="2"/>
  <c r="N535" i="2"/>
  <c r="N510" i="2"/>
  <c r="N95" i="2"/>
  <c r="N210" i="2"/>
  <c r="N46" i="2"/>
  <c r="N267" i="2"/>
  <c r="N604" i="2"/>
  <c r="N154" i="2"/>
  <c r="N677" i="2"/>
  <c r="N566" i="2"/>
  <c r="N401" i="2"/>
  <c r="N696" i="2"/>
  <c r="N28" i="2"/>
  <c r="N718" i="2"/>
  <c r="N18" i="2"/>
  <c r="N627" i="2"/>
  <c r="N635" i="2"/>
  <c r="N27" i="2"/>
  <c r="N330" i="2"/>
  <c r="N94" i="2"/>
  <c r="N416" i="2"/>
  <c r="N572" i="2"/>
  <c r="N3" i="2"/>
  <c r="N45" i="2"/>
  <c r="N498" i="2"/>
  <c r="N299" i="2"/>
  <c r="N332" i="2"/>
  <c r="N524" i="2"/>
  <c r="N258" i="2"/>
  <c r="N593" i="2"/>
  <c r="N358" i="2"/>
  <c r="N372" i="2"/>
  <c r="N487" i="2"/>
  <c r="N15" i="2"/>
  <c r="N256" i="2"/>
  <c r="N195" i="2"/>
  <c r="N719" i="2"/>
  <c r="N91" i="2"/>
  <c r="N6" i="2"/>
  <c r="N386" i="2"/>
  <c r="N253" i="2"/>
  <c r="N523" i="2"/>
  <c r="N269" i="2"/>
  <c r="N534" i="2"/>
  <c r="N383" i="2"/>
  <c r="N641" i="2"/>
  <c r="N112" i="2"/>
  <c r="N574" i="2"/>
  <c r="N240" i="2"/>
  <c r="N538" i="2"/>
  <c r="N354" i="2"/>
  <c r="N434" i="2"/>
  <c r="N564" i="2"/>
  <c r="N323" i="2"/>
  <c r="N228" i="2"/>
  <c r="N459" i="2"/>
  <c r="N724" i="2"/>
  <c r="N272" i="2"/>
  <c r="N281" i="2"/>
  <c r="N9" i="2"/>
  <c r="N207" i="2"/>
  <c r="N636" i="2"/>
  <c r="N649" i="2"/>
  <c r="N102" i="2"/>
  <c r="N157" i="2"/>
  <c r="N665" i="2"/>
  <c r="N539" i="2"/>
  <c r="N106" i="2"/>
  <c r="N34" i="2"/>
  <c r="N417" i="2"/>
  <c r="N107" i="2"/>
  <c r="N606" i="2"/>
  <c r="N569" i="2"/>
  <c r="N311" i="2"/>
  <c r="N326" i="2"/>
  <c r="N303" i="2"/>
  <c r="N287" i="2"/>
  <c r="N327" i="2"/>
  <c r="N609" i="2"/>
  <c r="N612" i="2"/>
  <c r="N405" i="2"/>
  <c r="N727" i="2"/>
  <c r="N428" i="2"/>
  <c r="N522" i="2"/>
  <c r="N378" i="2"/>
  <c r="N488" i="2"/>
  <c r="N168" i="2"/>
  <c r="N220" i="2"/>
  <c r="N68" i="2"/>
  <c r="N553" i="2"/>
  <c r="N78" i="2"/>
  <c r="N397" i="2"/>
  <c r="N60" i="2"/>
  <c r="N449" i="2"/>
  <c r="N183" i="2"/>
  <c r="N64" i="2"/>
  <c r="N331" i="2"/>
  <c r="N519" i="2"/>
  <c r="N309" i="2"/>
  <c r="N475" i="2"/>
  <c r="N662" i="2"/>
  <c r="N25" i="2"/>
  <c r="N289" i="2"/>
  <c r="N462" i="2"/>
  <c r="N714" i="2"/>
  <c r="N466" i="2"/>
  <c r="N41" i="2"/>
  <c r="N351" i="2"/>
  <c r="N629" i="2"/>
  <c r="N630" i="2"/>
  <c r="N391" i="2"/>
  <c r="N478" i="2"/>
  <c r="N395" i="2"/>
  <c r="N670" i="2"/>
  <c r="N597" i="2"/>
  <c r="N563" i="2"/>
  <c r="N32" i="2"/>
  <c r="N244" i="2"/>
  <c r="N422" i="2"/>
  <c r="N502" i="2"/>
  <c r="N632" i="2"/>
  <c r="N234" i="2"/>
  <c r="N722" i="2"/>
  <c r="N611" i="2"/>
  <c r="N198" i="2"/>
  <c r="N444" i="2"/>
  <c r="N343" i="2"/>
  <c r="N126" i="2"/>
  <c r="N38" i="2"/>
  <c r="N66" i="2"/>
  <c r="N71" i="2"/>
  <c r="N368" i="2"/>
  <c r="N170" i="2"/>
  <c r="N452" i="2"/>
  <c r="N549" i="2"/>
  <c r="N324" i="2"/>
  <c r="N307" i="2"/>
  <c r="N621" i="2"/>
  <c r="N586" i="2"/>
  <c r="N42" i="2"/>
  <c r="N271" i="2"/>
  <c r="N259" i="2"/>
  <c r="N337" i="2"/>
  <c r="N675" i="2"/>
  <c r="N704" i="2"/>
  <c r="N669" i="2"/>
  <c r="N72" i="2"/>
  <c r="N84" i="2"/>
  <c r="N301" i="2"/>
  <c r="N292" i="2"/>
  <c r="N642" i="2"/>
  <c r="N88" i="2"/>
  <c r="N626" i="2"/>
  <c r="N683" i="2"/>
  <c r="N237" i="2"/>
  <c r="N164" i="2"/>
  <c r="N98" i="2"/>
  <c r="N688" i="2"/>
  <c r="N658" i="2"/>
  <c r="N591" i="2"/>
  <c r="N701" i="2"/>
  <c r="N438" i="2"/>
  <c r="N246" i="2"/>
  <c r="N51" i="2"/>
  <c r="N561" i="2"/>
  <c r="N33" i="2"/>
  <c r="N426" i="2"/>
  <c r="N280" i="2"/>
  <c r="N427" i="2"/>
  <c r="N706" i="2"/>
  <c r="N345" i="2"/>
  <c r="N300" i="2"/>
  <c r="N213" i="2"/>
  <c r="N468" i="2"/>
  <c r="N393" i="2"/>
  <c r="N335" i="2"/>
  <c r="N505" i="2"/>
  <c r="N140" i="2"/>
  <c r="N686" i="2"/>
  <c r="N217" i="2"/>
  <c r="N96" i="2"/>
  <c r="N481" i="2"/>
  <c r="N461" i="2"/>
  <c r="N633" i="2"/>
  <c r="N266" i="2"/>
  <c r="N425" i="2"/>
  <c r="N229" i="2"/>
  <c r="N123" i="2"/>
  <c r="N260" i="2"/>
  <c r="N643" i="2"/>
  <c r="N166" i="2"/>
  <c r="N420" i="2"/>
  <c r="N659" i="2"/>
  <c r="N127" i="2"/>
  <c r="N639" i="2"/>
  <c r="N224" i="2"/>
  <c r="N120" i="2"/>
  <c r="N646" i="2"/>
  <c r="N454" i="2"/>
  <c r="N545" i="2"/>
  <c r="N560" i="2"/>
  <c r="N514" i="2"/>
  <c r="N241" i="2"/>
  <c r="N79" i="2"/>
  <c r="N75" i="2"/>
  <c r="N189" i="2"/>
  <c r="N728" i="2"/>
  <c r="N530" i="2"/>
  <c r="N469" i="2"/>
  <c r="N661" i="2"/>
  <c r="N713" i="2"/>
  <c r="N99" i="2"/>
  <c r="N131" i="2"/>
  <c r="N439" i="2"/>
  <c r="N712" i="2"/>
  <c r="N625" i="2"/>
  <c r="N551" i="2"/>
  <c r="N398" i="2"/>
  <c r="N651" i="2"/>
  <c r="N336" i="2"/>
  <c r="N334" i="2"/>
  <c r="N294" i="2"/>
  <c r="N608" i="2"/>
  <c r="N479" i="2"/>
  <c r="N437" i="2"/>
  <c r="N637" i="2"/>
  <c r="N304" i="2"/>
  <c r="N709" i="2"/>
  <c r="N275" i="2"/>
  <c r="N114" i="2"/>
  <c r="N230" i="2"/>
  <c r="N308" i="2"/>
  <c r="N375" i="2"/>
  <c r="N199" i="2"/>
  <c r="N158" i="2"/>
  <c r="N679" i="2"/>
  <c r="N90" i="2"/>
  <c r="N440" i="2"/>
  <c r="N671" i="2"/>
  <c r="N402" i="2"/>
  <c r="N702" i="2"/>
  <c r="N579" i="2"/>
  <c r="N223" i="2"/>
  <c r="N503" i="2"/>
  <c r="N547" i="2"/>
  <c r="N485" i="2"/>
  <c r="N362" i="2"/>
  <c r="N554" i="2"/>
  <c r="N672" i="2"/>
  <c r="N447" i="2"/>
  <c r="N496" i="2"/>
  <c r="N450" i="2"/>
  <c r="N480" i="2"/>
  <c r="N652" i="2"/>
  <c r="N211" i="2"/>
  <c r="N231" i="2"/>
  <c r="N692" i="2"/>
  <c r="N583" i="2"/>
  <c r="N493" i="2"/>
  <c r="N443" i="2"/>
  <c r="N105" i="2"/>
  <c r="N353" i="2"/>
  <c r="N614" i="2"/>
  <c r="N520" i="2"/>
  <c r="N511" i="2"/>
  <c r="N180" i="2"/>
  <c r="N624" i="2"/>
  <c r="N377" i="2"/>
  <c r="N242" i="2"/>
  <c r="N265" i="2"/>
  <c r="N321" i="2"/>
  <c r="N429" i="2"/>
  <c r="N552" i="2"/>
  <c r="N699" i="2"/>
  <c r="N315" i="2"/>
  <c r="N705" i="2"/>
  <c r="N559" i="2"/>
  <c r="N316" i="2"/>
  <c r="N221" i="2"/>
  <c r="N640" i="2"/>
  <c r="N585" i="2"/>
  <c r="N620" i="2"/>
  <c r="N680" i="2"/>
  <c r="N644" i="2"/>
  <c r="N369" i="2"/>
  <c r="N464" i="2"/>
  <c r="N647" i="2"/>
  <c r="N465" i="2"/>
  <c r="N603" i="2"/>
  <c r="N529" i="2"/>
  <c r="N410" i="2"/>
  <c r="N525" i="2"/>
  <c r="N673" i="2"/>
  <c r="N528" i="2"/>
  <c r="N715" i="2"/>
  <c r="N729" i="2"/>
  <c r="N698" i="2"/>
  <c r="N668" i="2"/>
  <c r="N512" i="2"/>
  <c r="N685" i="2"/>
  <c r="N695" i="2"/>
  <c r="N694" i="2"/>
  <c r="N645" i="2"/>
  <c r="N689" i="2"/>
  <c r="N674" i="2"/>
  <c r="N582" i="2"/>
  <c r="N599" i="2"/>
  <c r="N700" i="2"/>
  <c r="N690" i="2"/>
  <c r="N613" i="2"/>
  <c r="N720" i="2"/>
  <c r="N681" i="2"/>
  <c r="N678" i="2"/>
  <c r="N687" i="2"/>
  <c r="N575" i="2"/>
  <c r="N721" i="2"/>
  <c r="N684" i="2"/>
  <c r="N717" i="2"/>
  <c r="L533" i="2"/>
  <c r="L508" i="2"/>
  <c r="L648" i="2"/>
  <c r="L167" i="2"/>
  <c r="L406" i="2"/>
  <c r="L249" i="2"/>
  <c r="L540" i="2"/>
  <c r="L283" i="2"/>
  <c r="L615" i="2"/>
  <c r="L423" i="2"/>
  <c r="L396" i="2"/>
  <c r="L477" i="2"/>
  <c r="L134" i="2"/>
  <c r="L697" i="2"/>
  <c r="L144" i="2"/>
  <c r="L268" i="2"/>
  <c r="L357" i="2"/>
  <c r="L137" i="2"/>
  <c r="L483" i="2"/>
  <c r="L691" i="2"/>
  <c r="L482" i="2"/>
  <c r="L52" i="2"/>
  <c r="L341" i="2"/>
  <c r="L456" i="2"/>
  <c r="L19" i="2"/>
  <c r="L176" i="2"/>
  <c r="L155" i="2"/>
  <c r="L132" i="2"/>
  <c r="L532" i="2"/>
  <c r="L364" i="2"/>
  <c r="L703" i="2"/>
  <c r="L86" i="2"/>
  <c r="L601" i="2"/>
  <c r="L169" i="2"/>
  <c r="L138" i="2"/>
  <c r="L682" i="2"/>
  <c r="L212" i="2"/>
  <c r="L76" i="2"/>
  <c r="L146" i="2"/>
  <c r="L628" i="2"/>
  <c r="L29" i="2"/>
  <c r="L77" i="2"/>
  <c r="L602" i="2"/>
  <c r="L400" i="2"/>
  <c r="L310" i="2"/>
  <c r="L499" i="2"/>
  <c r="L115" i="2"/>
  <c r="L11" i="2"/>
  <c r="L254" i="2"/>
  <c r="L93" i="2"/>
  <c r="L129" i="2"/>
  <c r="L407" i="2"/>
  <c r="L245" i="2"/>
  <c r="L350" i="2"/>
  <c r="L595" i="2"/>
  <c r="L80" i="2"/>
  <c r="L61" i="2"/>
  <c r="L506" i="2"/>
  <c r="L162" i="2"/>
  <c r="L370" i="2"/>
  <c r="L148" i="2"/>
  <c r="L486" i="2"/>
  <c r="L576" i="2"/>
  <c r="L412" i="2"/>
  <c r="L278" i="2"/>
  <c r="L476" i="2"/>
  <c r="L143" i="2"/>
  <c r="L185" i="2"/>
  <c r="L255" i="2"/>
  <c r="L175" i="2"/>
  <c r="L239" i="2"/>
  <c r="L382" i="2"/>
  <c r="L108" i="2"/>
  <c r="L130" i="2"/>
  <c r="L404" i="2"/>
  <c r="L484" i="2"/>
  <c r="L5" i="2"/>
  <c r="L544" i="2"/>
  <c r="L455" i="2"/>
  <c r="L110" i="2"/>
  <c r="L128" i="2"/>
  <c r="L360" i="2"/>
  <c r="L319" i="2"/>
  <c r="L101" i="2"/>
  <c r="L501" i="2"/>
  <c r="L598" i="2"/>
  <c r="L57" i="2"/>
  <c r="L225" i="2"/>
  <c r="L37" i="2"/>
  <c r="L276" i="2"/>
  <c r="L638" i="2"/>
  <c r="L347" i="2"/>
  <c r="L363" i="2"/>
  <c r="L247" i="2"/>
  <c r="L121" i="2"/>
  <c r="L147" i="2"/>
  <c r="L201" i="2"/>
  <c r="L435" i="2"/>
  <c r="L373" i="2"/>
  <c r="L320" i="2"/>
  <c r="L47" i="2"/>
  <c r="L660" i="2"/>
  <c r="L7" i="2"/>
  <c r="L565" i="2"/>
  <c r="L399" i="2"/>
  <c r="L165" i="2"/>
  <c r="L56" i="2"/>
  <c r="L263" i="2"/>
  <c r="L22" i="2"/>
  <c r="L17" i="2"/>
  <c r="L516" i="2"/>
  <c r="L286" i="2"/>
  <c r="L208" i="2"/>
  <c r="L152" i="2"/>
  <c r="L463" i="2"/>
  <c r="L389" i="2"/>
  <c r="L226" i="2"/>
  <c r="L600" i="2"/>
  <c r="L273" i="2"/>
  <c r="L26" i="2"/>
  <c r="L270" i="2"/>
  <c r="L344" i="2"/>
  <c r="L218" i="2"/>
  <c r="L380" i="2"/>
  <c r="L384" i="2"/>
  <c r="L431" i="2"/>
  <c r="L181" i="2"/>
  <c r="L23" i="2"/>
  <c r="L178" i="2"/>
  <c r="L55" i="2"/>
  <c r="L222" i="2"/>
  <c r="L190" i="2"/>
  <c r="L573" i="2"/>
  <c r="L470" i="2"/>
  <c r="L707" i="2"/>
  <c r="L125" i="2"/>
  <c r="L312" i="2"/>
  <c r="L313" i="2"/>
  <c r="L141" i="2"/>
  <c r="L250" i="2"/>
  <c r="L173" i="2"/>
  <c r="L142" i="2"/>
  <c r="L306" i="2"/>
  <c r="L53" i="2"/>
  <c r="L160" i="2"/>
  <c r="L2" i="2"/>
  <c r="L8" i="2"/>
  <c r="L264" i="2"/>
  <c r="L188" i="2"/>
  <c r="L50" i="2"/>
  <c r="L513" i="2"/>
  <c r="L361" i="2"/>
  <c r="L708" i="2"/>
  <c r="L87" i="2"/>
  <c r="L441" i="2"/>
  <c r="L489" i="2"/>
  <c r="L517" i="2"/>
  <c r="L507" i="2"/>
  <c r="L12" i="2"/>
  <c r="L430" i="2"/>
  <c r="L497" i="2"/>
  <c r="L504" i="2"/>
  <c r="L135" i="2"/>
  <c r="L359" i="2"/>
  <c r="L622" i="2"/>
  <c r="L650" i="2"/>
  <c r="L457" i="2"/>
  <c r="L74" i="2"/>
  <c r="L139" i="2"/>
  <c r="L558" i="2"/>
  <c r="L238" i="2"/>
  <c r="L227" i="2"/>
  <c r="L521" i="2"/>
  <c r="L536" i="2"/>
  <c r="L581" i="2"/>
  <c r="L592" i="2"/>
  <c r="L31" i="2"/>
  <c r="L202" i="2"/>
  <c r="L14" i="2"/>
  <c r="L285" i="2"/>
  <c r="L570" i="2"/>
  <c r="L235" i="2"/>
  <c r="L151" i="2"/>
  <c r="L232" i="2"/>
  <c r="L414" i="2"/>
  <c r="L159" i="2"/>
  <c r="L666" i="2"/>
  <c r="L587" i="2"/>
  <c r="L54" i="2"/>
  <c r="L261" i="2"/>
  <c r="L531" i="2"/>
  <c r="L149" i="2"/>
  <c r="L385" i="2"/>
  <c r="L415" i="2"/>
  <c r="L619" i="2"/>
  <c r="L243" i="2"/>
  <c r="L448" i="2"/>
  <c r="L192" i="2"/>
  <c r="L562" i="2"/>
  <c r="L693" i="2"/>
  <c r="L474" i="2"/>
  <c r="L580" i="2"/>
  <c r="L251" i="2"/>
  <c r="L340" i="2"/>
  <c r="L136" i="2"/>
  <c r="L436" i="2"/>
  <c r="L177" i="2"/>
  <c r="L710" i="2"/>
  <c r="L153" i="2"/>
  <c r="L432" i="2"/>
  <c r="L103" i="2"/>
  <c r="L590" i="2"/>
  <c r="L322" i="2"/>
  <c r="L145" i="2"/>
  <c r="L495" i="2"/>
  <c r="L526" i="2"/>
  <c r="L89" i="2"/>
  <c r="L346" i="2"/>
  <c r="L653" i="2"/>
  <c r="L543" i="2"/>
  <c r="L366" i="2"/>
  <c r="L214" i="2"/>
  <c r="L567" i="2"/>
  <c r="L117" i="2"/>
  <c r="L48" i="2"/>
  <c r="L413" i="2"/>
  <c r="L527" i="2"/>
  <c r="L193" i="2"/>
  <c r="L118" i="2"/>
  <c r="L723" i="2"/>
  <c r="L537" i="2"/>
  <c r="L318" i="2"/>
  <c r="L187" i="2"/>
  <c r="L392" i="2"/>
  <c r="L453" i="2"/>
  <c r="L367" i="2"/>
  <c r="L43" i="2"/>
  <c r="L85" i="2"/>
  <c r="L471" i="2"/>
  <c r="L73" i="2"/>
  <c r="L584" i="2"/>
  <c r="L541" i="2"/>
  <c r="L342" i="2"/>
  <c r="L411" i="2"/>
  <c r="L725" i="2"/>
  <c r="L381" i="2"/>
  <c r="L252" i="2"/>
  <c r="L500" i="2"/>
  <c r="L445" i="2"/>
  <c r="L731" i="2"/>
  <c r="L352" i="2"/>
  <c r="L295" i="2"/>
  <c r="L13" i="2"/>
  <c r="L494" i="2"/>
  <c r="L355" i="2"/>
  <c r="L365" i="2"/>
  <c r="L69" i="2"/>
  <c r="L467" i="2"/>
  <c r="L119" i="2"/>
  <c r="L594" i="2"/>
  <c r="L711" i="2"/>
  <c r="L219" i="2"/>
  <c r="L424" i="2"/>
  <c r="L182" i="2"/>
  <c r="L82" i="2"/>
  <c r="L571" i="2"/>
  <c r="L205" i="2"/>
  <c r="L20" i="2"/>
  <c r="L133" i="2"/>
  <c r="L122" i="2"/>
  <c r="L664" i="2"/>
  <c r="L4" i="2"/>
  <c r="L387" i="2"/>
  <c r="L472" i="2"/>
  <c r="L65" i="2"/>
  <c r="L174" i="2"/>
  <c r="L458" i="2"/>
  <c r="L490" i="2"/>
  <c r="L548" i="2"/>
  <c r="L492" i="2"/>
  <c r="L349" i="2"/>
  <c r="L634" i="2"/>
  <c r="L290" i="2"/>
  <c r="L284" i="2"/>
  <c r="L291" i="2"/>
  <c r="L186" i="2"/>
  <c r="L555" i="2"/>
  <c r="L446" i="2"/>
  <c r="L204" i="2"/>
  <c r="L568" i="2"/>
  <c r="L109" i="2"/>
  <c r="L277" i="2"/>
  <c r="L40" i="2"/>
  <c r="L730" i="2"/>
  <c r="L216" i="2"/>
  <c r="L39" i="2"/>
  <c r="L356" i="2"/>
  <c r="L100" i="2"/>
  <c r="L348" i="2"/>
  <c r="L403" i="2"/>
  <c r="L577" i="2"/>
  <c r="L588" i="2"/>
  <c r="L35" i="2"/>
  <c r="L58" i="2"/>
  <c r="L59" i="2"/>
  <c r="L161" i="2"/>
  <c r="L617" i="2"/>
  <c r="L92" i="2"/>
  <c r="L655" i="2"/>
  <c r="L44" i="2"/>
  <c r="L518" i="2"/>
  <c r="L200" i="2"/>
  <c r="L371" i="2"/>
  <c r="L654" i="2"/>
  <c r="L557" i="2"/>
  <c r="L616" i="2"/>
  <c r="L297" i="2"/>
  <c r="L379" i="2"/>
  <c r="L196" i="2"/>
  <c r="L293" i="2"/>
  <c r="L116" i="2"/>
  <c r="L418" i="2"/>
  <c r="L203" i="2"/>
  <c r="L209" i="2"/>
  <c r="L433" i="2"/>
  <c r="L257" i="2"/>
  <c r="L419" i="2"/>
  <c r="L10" i="2"/>
  <c r="L184" i="2"/>
  <c r="L124" i="2"/>
  <c r="L657" i="2"/>
  <c r="L546" i="2"/>
  <c r="L150" i="2"/>
  <c r="L442" i="2"/>
  <c r="L81" i="2"/>
  <c r="L726" i="2"/>
  <c r="L578" i="2"/>
  <c r="L70" i="2"/>
  <c r="L663" i="2"/>
  <c r="L509" i="2"/>
  <c r="L30" i="2"/>
  <c r="L111" i="2"/>
  <c r="L215" i="2"/>
  <c r="L596" i="2"/>
  <c r="L550" i="2"/>
  <c r="L390" i="2"/>
  <c r="L339" i="2"/>
  <c r="L288" i="2"/>
  <c r="L24" i="2"/>
  <c r="L16" i="2"/>
  <c r="L233" i="2"/>
  <c r="L21" i="2"/>
  <c r="L49" i="2"/>
  <c r="L676" i="2"/>
  <c r="L206" i="2"/>
  <c r="L282" i="2"/>
  <c r="L62" i="2"/>
  <c r="L460" i="2"/>
  <c r="L317" i="2"/>
  <c r="L623" i="2"/>
  <c r="L328" i="2"/>
  <c r="L542" i="2"/>
  <c r="L305" i="2"/>
  <c r="L325" i="2"/>
  <c r="L194" i="2"/>
  <c r="L67" i="2"/>
  <c r="L197" i="2"/>
  <c r="L618" i="2"/>
  <c r="L515" i="2"/>
  <c r="L388" i="2"/>
  <c r="L409" i="2"/>
  <c r="L104" i="2"/>
  <c r="L296" i="2"/>
  <c r="L451" i="2"/>
  <c r="L556" i="2"/>
  <c r="L610" i="2"/>
  <c r="L491" i="2"/>
  <c r="L298" i="2"/>
  <c r="L667" i="2"/>
  <c r="L589" i="2"/>
  <c r="L172" i="2"/>
  <c r="L236" i="2"/>
  <c r="L179" i="2"/>
  <c r="L408" i="2"/>
  <c r="L374" i="2"/>
  <c r="L605" i="2"/>
  <c r="L63" i="2"/>
  <c r="L279" i="2"/>
  <c r="L338" i="2"/>
  <c r="L97" i="2"/>
  <c r="L113" i="2"/>
  <c r="L421" i="2"/>
  <c r="L656" i="2"/>
  <c r="L473" i="2"/>
  <c r="L274" i="2"/>
  <c r="L156" i="2"/>
  <c r="L607" i="2"/>
  <c r="L333" i="2"/>
  <c r="L631" i="2"/>
  <c r="L36" i="2"/>
  <c r="L329" i="2"/>
  <c r="L394" i="2"/>
  <c r="L314" i="2"/>
  <c r="L191" i="2"/>
  <c r="L716" i="2"/>
  <c r="L171" i="2"/>
  <c r="L262" i="2"/>
  <c r="L163" i="2"/>
  <c r="L83" i="2"/>
  <c r="L248" i="2"/>
  <c r="L302" i="2"/>
  <c r="L376" i="2"/>
  <c r="L535" i="2"/>
  <c r="L510" i="2"/>
  <c r="L95" i="2"/>
  <c r="L210" i="2"/>
  <c r="L46" i="2"/>
  <c r="L267" i="2"/>
  <c r="L604" i="2"/>
  <c r="L154" i="2"/>
  <c r="L677" i="2"/>
  <c r="L566" i="2"/>
  <c r="L401" i="2"/>
  <c r="L696" i="2"/>
  <c r="L28" i="2"/>
  <c r="L718" i="2"/>
  <c r="L18" i="2"/>
  <c r="L627" i="2"/>
  <c r="L635" i="2"/>
  <c r="L27" i="2"/>
  <c r="L330" i="2"/>
  <c r="L94" i="2"/>
  <c r="L416" i="2"/>
  <c r="L572" i="2"/>
  <c r="L3" i="2"/>
  <c r="L45" i="2"/>
  <c r="L498" i="2"/>
  <c r="L299" i="2"/>
  <c r="L332" i="2"/>
  <c r="L524" i="2"/>
  <c r="L258" i="2"/>
  <c r="L593" i="2"/>
  <c r="L358" i="2"/>
  <c r="L372" i="2"/>
  <c r="L487" i="2"/>
  <c r="L15" i="2"/>
  <c r="L256" i="2"/>
  <c r="L195" i="2"/>
  <c r="L719" i="2"/>
  <c r="L91" i="2"/>
  <c r="L6" i="2"/>
  <c r="L386" i="2"/>
  <c r="L253" i="2"/>
  <c r="L523" i="2"/>
  <c r="L269" i="2"/>
  <c r="L534" i="2"/>
  <c r="L383" i="2"/>
  <c r="L641" i="2"/>
  <c r="L112" i="2"/>
  <c r="L574" i="2"/>
  <c r="L240" i="2"/>
  <c r="L538" i="2"/>
  <c r="L354" i="2"/>
  <c r="L434" i="2"/>
  <c r="L564" i="2"/>
  <c r="L323" i="2"/>
  <c r="L228" i="2"/>
  <c r="L459" i="2"/>
  <c r="L724" i="2"/>
  <c r="L272" i="2"/>
  <c r="L281" i="2"/>
  <c r="L9" i="2"/>
  <c r="L207" i="2"/>
  <c r="L636" i="2"/>
  <c r="L649" i="2"/>
  <c r="L102" i="2"/>
  <c r="L157" i="2"/>
  <c r="L665" i="2"/>
  <c r="L539" i="2"/>
  <c r="L106" i="2"/>
  <c r="L34" i="2"/>
  <c r="L417" i="2"/>
  <c r="L107" i="2"/>
  <c r="L606" i="2"/>
  <c r="L569" i="2"/>
  <c r="L311" i="2"/>
  <c r="L326" i="2"/>
  <c r="L303" i="2"/>
  <c r="L287" i="2"/>
  <c r="L327" i="2"/>
  <c r="L609" i="2"/>
  <c r="L612" i="2"/>
  <c r="L405" i="2"/>
  <c r="L727" i="2"/>
  <c r="L428" i="2"/>
  <c r="L522" i="2"/>
  <c r="L378" i="2"/>
  <c r="L488" i="2"/>
  <c r="L168" i="2"/>
  <c r="L220" i="2"/>
  <c r="L68" i="2"/>
  <c r="L553" i="2"/>
  <c r="L78" i="2"/>
  <c r="L397" i="2"/>
  <c r="L60" i="2"/>
  <c r="L449" i="2"/>
  <c r="L183" i="2"/>
  <c r="L64" i="2"/>
  <c r="L331" i="2"/>
  <c r="L519" i="2"/>
  <c r="L309" i="2"/>
  <c r="L475" i="2"/>
  <c r="L662" i="2"/>
  <c r="L25" i="2"/>
  <c r="L289" i="2"/>
  <c r="L462" i="2"/>
  <c r="L714" i="2"/>
  <c r="L466" i="2"/>
  <c r="L41" i="2"/>
  <c r="L351" i="2"/>
  <c r="L629" i="2"/>
  <c r="L630" i="2"/>
  <c r="L391" i="2"/>
  <c r="L478" i="2"/>
  <c r="L395" i="2"/>
  <c r="L670" i="2"/>
  <c r="L597" i="2"/>
  <c r="L563" i="2"/>
  <c r="L32" i="2"/>
  <c r="L244" i="2"/>
  <c r="L422" i="2"/>
  <c r="L502" i="2"/>
  <c r="L632" i="2"/>
  <c r="L234" i="2"/>
  <c r="L722" i="2"/>
  <c r="L611" i="2"/>
  <c r="L198" i="2"/>
  <c r="L444" i="2"/>
  <c r="L343" i="2"/>
  <c r="L126" i="2"/>
  <c r="L38" i="2"/>
  <c r="L66" i="2"/>
  <c r="L71" i="2"/>
  <c r="L368" i="2"/>
  <c r="L170" i="2"/>
  <c r="L452" i="2"/>
  <c r="L549" i="2"/>
  <c r="L324" i="2"/>
  <c r="L307" i="2"/>
  <c r="L621" i="2"/>
  <c r="L586" i="2"/>
  <c r="L42" i="2"/>
  <c r="L271" i="2"/>
  <c r="L259" i="2"/>
  <c r="L337" i="2"/>
  <c r="L675" i="2"/>
  <c r="L704" i="2"/>
  <c r="L669" i="2"/>
  <c r="L72" i="2"/>
  <c r="L84" i="2"/>
  <c r="L301" i="2"/>
  <c r="L292" i="2"/>
  <c r="L642" i="2"/>
  <c r="L88" i="2"/>
  <c r="L626" i="2"/>
  <c r="L683" i="2"/>
  <c r="L237" i="2"/>
  <c r="L164" i="2"/>
  <c r="L98" i="2"/>
  <c r="L688" i="2"/>
  <c r="L658" i="2"/>
  <c r="L591" i="2"/>
  <c r="L701" i="2"/>
  <c r="L438" i="2"/>
  <c r="L246" i="2"/>
  <c r="L51" i="2"/>
  <c r="L561" i="2"/>
  <c r="L33" i="2"/>
  <c r="L426" i="2"/>
  <c r="L280" i="2"/>
  <c r="L427" i="2"/>
  <c r="L706" i="2"/>
  <c r="L345" i="2"/>
  <c r="L300" i="2"/>
  <c r="L213" i="2"/>
  <c r="L468" i="2"/>
  <c r="L393" i="2"/>
  <c r="L335" i="2"/>
  <c r="L505" i="2"/>
  <c r="L140" i="2"/>
  <c r="L686" i="2"/>
  <c r="L217" i="2"/>
  <c r="L96" i="2"/>
  <c r="L481" i="2"/>
  <c r="L461" i="2"/>
  <c r="L633" i="2"/>
  <c r="L266" i="2"/>
  <c r="L425" i="2"/>
  <c r="L229" i="2"/>
  <c r="L123" i="2"/>
  <c r="L260" i="2"/>
  <c r="L643" i="2"/>
  <c r="L166" i="2"/>
  <c r="L420" i="2"/>
  <c r="L659" i="2"/>
  <c r="L127" i="2"/>
  <c r="L639" i="2"/>
  <c r="L224" i="2"/>
  <c r="L120" i="2"/>
  <c r="L646" i="2"/>
  <c r="L454" i="2"/>
  <c r="L545" i="2"/>
  <c r="L560" i="2"/>
  <c r="L514" i="2"/>
  <c r="L241" i="2"/>
  <c r="L79" i="2"/>
  <c r="L75" i="2"/>
  <c r="L189" i="2"/>
  <c r="L728" i="2"/>
  <c r="L530" i="2"/>
  <c r="L469" i="2"/>
  <c r="L661" i="2"/>
  <c r="L713" i="2"/>
  <c r="L99" i="2"/>
  <c r="L131" i="2"/>
  <c r="L439" i="2"/>
  <c r="L712" i="2"/>
  <c r="L625" i="2"/>
  <c r="L551" i="2"/>
  <c r="L398" i="2"/>
  <c r="L651" i="2"/>
  <c r="L336" i="2"/>
  <c r="L334" i="2"/>
  <c r="L294" i="2"/>
  <c r="L608" i="2"/>
  <c r="L479" i="2"/>
  <c r="L437" i="2"/>
  <c r="L637" i="2"/>
  <c r="L304" i="2"/>
  <c r="L709" i="2"/>
  <c r="L275" i="2"/>
  <c r="L114" i="2"/>
  <c r="L230" i="2"/>
  <c r="L308" i="2"/>
  <c r="L375" i="2"/>
  <c r="L199" i="2"/>
  <c r="L158" i="2"/>
  <c r="L679" i="2"/>
  <c r="L90" i="2"/>
  <c r="L440" i="2"/>
  <c r="L671" i="2"/>
  <c r="L402" i="2"/>
  <c r="L702" i="2"/>
  <c r="L579" i="2"/>
  <c r="L223" i="2"/>
  <c r="L503" i="2"/>
  <c r="L547" i="2"/>
  <c r="L485" i="2"/>
  <c r="L362" i="2"/>
  <c r="L554" i="2"/>
  <c r="L672" i="2"/>
  <c r="L447" i="2"/>
  <c r="L496" i="2"/>
  <c r="L450" i="2"/>
  <c r="L480" i="2"/>
  <c r="L652" i="2"/>
  <c r="L211" i="2"/>
  <c r="L231" i="2"/>
  <c r="L692" i="2"/>
  <c r="L583" i="2"/>
  <c r="L493" i="2"/>
  <c r="L443" i="2"/>
  <c r="L105" i="2"/>
  <c r="L353" i="2"/>
  <c r="L614" i="2"/>
  <c r="L520" i="2"/>
  <c r="L511" i="2"/>
  <c r="L180" i="2"/>
  <c r="L624" i="2"/>
  <c r="L377" i="2"/>
  <c r="L242" i="2"/>
  <c r="L265" i="2"/>
  <c r="L321" i="2"/>
  <c r="L429" i="2"/>
  <c r="L552" i="2"/>
  <c r="L699" i="2"/>
  <c r="L315" i="2"/>
  <c r="L705" i="2"/>
  <c r="L559" i="2"/>
  <c r="L316" i="2"/>
  <c r="L221" i="2"/>
  <c r="L640" i="2"/>
  <c r="L585" i="2"/>
  <c r="L620" i="2"/>
  <c r="L680" i="2"/>
  <c r="L644" i="2"/>
  <c r="L369" i="2"/>
  <c r="L464" i="2"/>
  <c r="L647" i="2"/>
  <c r="L465" i="2"/>
  <c r="L603" i="2"/>
  <c r="L529" i="2"/>
  <c r="L410" i="2"/>
  <c r="L525" i="2"/>
  <c r="L673" i="2"/>
  <c r="L528" i="2"/>
  <c r="L715" i="2"/>
  <c r="L729" i="2"/>
  <c r="L698" i="2"/>
  <c r="L668" i="2"/>
  <c r="L512" i="2"/>
  <c r="L685" i="2"/>
  <c r="L695" i="2"/>
  <c r="L694" i="2"/>
  <c r="L645" i="2"/>
  <c r="L689" i="2"/>
  <c r="L674" i="2"/>
  <c r="L582" i="2"/>
  <c r="L599" i="2"/>
  <c r="L700" i="2"/>
  <c r="L690" i="2"/>
  <c r="L613" i="2"/>
  <c r="L720" i="2"/>
  <c r="L681" i="2"/>
  <c r="L678" i="2"/>
  <c r="L687" i="2"/>
  <c r="L575" i="2"/>
  <c r="L721" i="2"/>
  <c r="L684" i="2"/>
  <c r="L717" i="2"/>
  <c r="J533" i="2"/>
  <c r="J508" i="2"/>
  <c r="J648" i="2"/>
  <c r="J167" i="2"/>
  <c r="J406" i="2"/>
  <c r="J249" i="2"/>
  <c r="J540" i="2"/>
  <c r="J283" i="2"/>
  <c r="J615" i="2"/>
  <c r="J423" i="2"/>
  <c r="J396" i="2"/>
  <c r="J477" i="2"/>
  <c r="J134" i="2"/>
  <c r="J697" i="2"/>
  <c r="J144" i="2"/>
  <c r="J268" i="2"/>
  <c r="J357" i="2"/>
  <c r="J137" i="2"/>
  <c r="J483" i="2"/>
  <c r="J691" i="2"/>
  <c r="J482" i="2"/>
  <c r="J52" i="2"/>
  <c r="J341" i="2"/>
  <c r="J456" i="2"/>
  <c r="J19" i="2"/>
  <c r="J176" i="2"/>
  <c r="J155" i="2"/>
  <c r="J132" i="2"/>
  <c r="J532" i="2"/>
  <c r="J364" i="2"/>
  <c r="J703" i="2"/>
  <c r="J86" i="2"/>
  <c r="J601" i="2"/>
  <c r="J169" i="2"/>
  <c r="J138" i="2"/>
  <c r="J682" i="2"/>
  <c r="J212" i="2"/>
  <c r="J76" i="2"/>
  <c r="J146" i="2"/>
  <c r="J628" i="2"/>
  <c r="J29" i="2"/>
  <c r="J77" i="2"/>
  <c r="J602" i="2"/>
  <c r="J400" i="2"/>
  <c r="J310" i="2"/>
  <c r="J499" i="2"/>
  <c r="J115" i="2"/>
  <c r="J11" i="2"/>
  <c r="J254" i="2"/>
  <c r="J93" i="2"/>
  <c r="J129" i="2"/>
  <c r="J407" i="2"/>
  <c r="J245" i="2"/>
  <c r="J350" i="2"/>
  <c r="J595" i="2"/>
  <c r="J80" i="2"/>
  <c r="J61" i="2"/>
  <c r="J506" i="2"/>
  <c r="J162" i="2"/>
  <c r="J370" i="2"/>
  <c r="J148" i="2"/>
  <c r="J486" i="2"/>
  <c r="J576" i="2"/>
  <c r="J412" i="2"/>
  <c r="J278" i="2"/>
  <c r="J476" i="2"/>
  <c r="J143" i="2"/>
  <c r="J185" i="2"/>
  <c r="J255" i="2"/>
  <c r="J175" i="2"/>
  <c r="J239" i="2"/>
  <c r="J382" i="2"/>
  <c r="J108" i="2"/>
  <c r="J130" i="2"/>
  <c r="J404" i="2"/>
  <c r="J484" i="2"/>
  <c r="J5" i="2"/>
  <c r="J544" i="2"/>
  <c r="J455" i="2"/>
  <c r="J110" i="2"/>
  <c r="J128" i="2"/>
  <c r="J360" i="2"/>
  <c r="J319" i="2"/>
  <c r="J101" i="2"/>
  <c r="J501" i="2"/>
  <c r="J598" i="2"/>
  <c r="J57" i="2"/>
  <c r="J225" i="2"/>
  <c r="J37" i="2"/>
  <c r="J276" i="2"/>
  <c r="J638" i="2"/>
  <c r="J347" i="2"/>
  <c r="J363" i="2"/>
  <c r="J247" i="2"/>
  <c r="J121" i="2"/>
  <c r="J147" i="2"/>
  <c r="J201" i="2"/>
  <c r="J435" i="2"/>
  <c r="J373" i="2"/>
  <c r="J320" i="2"/>
  <c r="J47" i="2"/>
  <c r="J660" i="2"/>
  <c r="J7" i="2"/>
  <c r="J565" i="2"/>
  <c r="J399" i="2"/>
  <c r="J165" i="2"/>
  <c r="J56" i="2"/>
  <c r="J263" i="2"/>
  <c r="J22" i="2"/>
  <c r="J17" i="2"/>
  <c r="J516" i="2"/>
  <c r="J286" i="2"/>
  <c r="J208" i="2"/>
  <c r="J152" i="2"/>
  <c r="J463" i="2"/>
  <c r="J389" i="2"/>
  <c r="J226" i="2"/>
  <c r="J600" i="2"/>
  <c r="J273" i="2"/>
  <c r="J26" i="2"/>
  <c r="J270" i="2"/>
  <c r="J344" i="2"/>
  <c r="J218" i="2"/>
  <c r="J380" i="2"/>
  <c r="J384" i="2"/>
  <c r="J431" i="2"/>
  <c r="J181" i="2"/>
  <c r="J23" i="2"/>
  <c r="J178" i="2"/>
  <c r="J55" i="2"/>
  <c r="J222" i="2"/>
  <c r="J190" i="2"/>
  <c r="J573" i="2"/>
  <c r="J470" i="2"/>
  <c r="J707" i="2"/>
  <c r="J125" i="2"/>
  <c r="J312" i="2"/>
  <c r="J313" i="2"/>
  <c r="J141" i="2"/>
  <c r="J250" i="2"/>
  <c r="J173" i="2"/>
  <c r="J142" i="2"/>
  <c r="J306" i="2"/>
  <c r="J53" i="2"/>
  <c r="J160" i="2"/>
  <c r="J2" i="2"/>
  <c r="J8" i="2"/>
  <c r="J264" i="2"/>
  <c r="J188" i="2"/>
  <c r="J50" i="2"/>
  <c r="J513" i="2"/>
  <c r="J361" i="2"/>
  <c r="J708" i="2"/>
  <c r="J87" i="2"/>
  <c r="J441" i="2"/>
  <c r="J489" i="2"/>
  <c r="J517" i="2"/>
  <c r="J507" i="2"/>
  <c r="J12" i="2"/>
  <c r="J430" i="2"/>
  <c r="J497" i="2"/>
  <c r="J504" i="2"/>
  <c r="J135" i="2"/>
  <c r="J359" i="2"/>
  <c r="J622" i="2"/>
  <c r="J650" i="2"/>
  <c r="J457" i="2"/>
  <c r="J74" i="2"/>
  <c r="J139" i="2"/>
  <c r="J558" i="2"/>
  <c r="J238" i="2"/>
  <c r="J227" i="2"/>
  <c r="J521" i="2"/>
  <c r="J536" i="2"/>
  <c r="J581" i="2"/>
  <c r="J592" i="2"/>
  <c r="J31" i="2"/>
  <c r="J202" i="2"/>
  <c r="J14" i="2"/>
  <c r="J285" i="2"/>
  <c r="J570" i="2"/>
  <c r="J235" i="2"/>
  <c r="J151" i="2"/>
  <c r="J232" i="2"/>
  <c r="J414" i="2"/>
  <c r="J159" i="2"/>
  <c r="J666" i="2"/>
  <c r="J587" i="2"/>
  <c r="J54" i="2"/>
  <c r="J261" i="2"/>
  <c r="J531" i="2"/>
  <c r="J149" i="2"/>
  <c r="J385" i="2"/>
  <c r="J415" i="2"/>
  <c r="J619" i="2"/>
  <c r="J243" i="2"/>
  <c r="J448" i="2"/>
  <c r="J192" i="2"/>
  <c r="J562" i="2"/>
  <c r="J693" i="2"/>
  <c r="J474" i="2"/>
  <c r="J580" i="2"/>
  <c r="J251" i="2"/>
  <c r="J340" i="2"/>
  <c r="J136" i="2"/>
  <c r="J436" i="2"/>
  <c r="J177" i="2"/>
  <c r="J710" i="2"/>
  <c r="J153" i="2"/>
  <c r="J432" i="2"/>
  <c r="J103" i="2"/>
  <c r="J590" i="2"/>
  <c r="J322" i="2"/>
  <c r="J145" i="2"/>
  <c r="J495" i="2"/>
  <c r="J526" i="2"/>
  <c r="J89" i="2"/>
  <c r="J346" i="2"/>
  <c r="J653" i="2"/>
  <c r="J543" i="2"/>
  <c r="J366" i="2"/>
  <c r="J214" i="2"/>
  <c r="J567" i="2"/>
  <c r="J117" i="2"/>
  <c r="J48" i="2"/>
  <c r="J413" i="2"/>
  <c r="J527" i="2"/>
  <c r="J193" i="2"/>
  <c r="J118" i="2"/>
  <c r="J723" i="2"/>
  <c r="J537" i="2"/>
  <c r="J318" i="2"/>
  <c r="J187" i="2"/>
  <c r="J392" i="2"/>
  <c r="J453" i="2"/>
  <c r="J367" i="2"/>
  <c r="J43" i="2"/>
  <c r="J85" i="2"/>
  <c r="J471" i="2"/>
  <c r="J73" i="2"/>
  <c r="J584" i="2"/>
  <c r="J541" i="2"/>
  <c r="J342" i="2"/>
  <c r="J411" i="2"/>
  <c r="J725" i="2"/>
  <c r="J381" i="2"/>
  <c r="J252" i="2"/>
  <c r="J500" i="2"/>
  <c r="J445" i="2"/>
  <c r="J731" i="2"/>
  <c r="J352" i="2"/>
  <c r="J295" i="2"/>
  <c r="J13" i="2"/>
  <c r="J494" i="2"/>
  <c r="J355" i="2"/>
  <c r="J365" i="2"/>
  <c r="J69" i="2"/>
  <c r="J467" i="2"/>
  <c r="J119" i="2"/>
  <c r="J594" i="2"/>
  <c r="J711" i="2"/>
  <c r="J219" i="2"/>
  <c r="J424" i="2"/>
  <c r="J182" i="2"/>
  <c r="J82" i="2"/>
  <c r="J571" i="2"/>
  <c r="J205" i="2"/>
  <c r="J20" i="2"/>
  <c r="J133" i="2"/>
  <c r="J122" i="2"/>
  <c r="J664" i="2"/>
  <c r="J4" i="2"/>
  <c r="J387" i="2"/>
  <c r="J472" i="2"/>
  <c r="J65" i="2"/>
  <c r="J174" i="2"/>
  <c r="J458" i="2"/>
  <c r="J490" i="2"/>
  <c r="J548" i="2"/>
  <c r="J492" i="2"/>
  <c r="J349" i="2"/>
  <c r="J634" i="2"/>
  <c r="J290" i="2"/>
  <c r="J284" i="2"/>
  <c r="J291" i="2"/>
  <c r="J186" i="2"/>
  <c r="J555" i="2"/>
  <c r="J446" i="2"/>
  <c r="J204" i="2"/>
  <c r="J568" i="2"/>
  <c r="J109" i="2"/>
  <c r="J277" i="2"/>
  <c r="J40" i="2"/>
  <c r="J730" i="2"/>
  <c r="J216" i="2"/>
  <c r="J39" i="2"/>
  <c r="J356" i="2"/>
  <c r="J100" i="2"/>
  <c r="J348" i="2"/>
  <c r="J403" i="2"/>
  <c r="J577" i="2"/>
  <c r="J588" i="2"/>
  <c r="J35" i="2"/>
  <c r="J58" i="2"/>
  <c r="J59" i="2"/>
  <c r="J161" i="2"/>
  <c r="J617" i="2"/>
  <c r="J92" i="2"/>
  <c r="J655" i="2"/>
  <c r="J44" i="2"/>
  <c r="J518" i="2"/>
  <c r="J200" i="2"/>
  <c r="J371" i="2"/>
  <c r="J654" i="2"/>
  <c r="J557" i="2"/>
  <c r="J616" i="2"/>
  <c r="J297" i="2"/>
  <c r="J379" i="2"/>
  <c r="J196" i="2"/>
  <c r="J293" i="2"/>
  <c r="J116" i="2"/>
  <c r="J418" i="2"/>
  <c r="J203" i="2"/>
  <c r="J209" i="2"/>
  <c r="J433" i="2"/>
  <c r="J257" i="2"/>
  <c r="J419" i="2"/>
  <c r="J10" i="2"/>
  <c r="J184" i="2"/>
  <c r="J124" i="2"/>
  <c r="J657" i="2"/>
  <c r="J546" i="2"/>
  <c r="J150" i="2"/>
  <c r="J442" i="2"/>
  <c r="J81" i="2"/>
  <c r="J726" i="2"/>
  <c r="J578" i="2"/>
  <c r="J70" i="2"/>
  <c r="J663" i="2"/>
  <c r="J509" i="2"/>
  <c r="J30" i="2"/>
  <c r="J111" i="2"/>
  <c r="J215" i="2"/>
  <c r="J596" i="2"/>
  <c r="J550" i="2"/>
  <c r="J390" i="2"/>
  <c r="J339" i="2"/>
  <c r="J288" i="2"/>
  <c r="J24" i="2"/>
  <c r="J16" i="2"/>
  <c r="J233" i="2"/>
  <c r="J21" i="2"/>
  <c r="J49" i="2"/>
  <c r="J676" i="2"/>
  <c r="J206" i="2"/>
  <c r="J282" i="2"/>
  <c r="J62" i="2"/>
  <c r="J460" i="2"/>
  <c r="J317" i="2"/>
  <c r="J623" i="2"/>
  <c r="J328" i="2"/>
  <c r="J542" i="2"/>
  <c r="J305" i="2"/>
  <c r="J325" i="2"/>
  <c r="J194" i="2"/>
  <c r="J67" i="2"/>
  <c r="J197" i="2"/>
  <c r="J618" i="2"/>
  <c r="J515" i="2"/>
  <c r="J388" i="2"/>
  <c r="J409" i="2"/>
  <c r="J104" i="2"/>
  <c r="J296" i="2"/>
  <c r="J451" i="2"/>
  <c r="J556" i="2"/>
  <c r="J610" i="2"/>
  <c r="J491" i="2"/>
  <c r="J298" i="2"/>
  <c r="J667" i="2"/>
  <c r="J589" i="2"/>
  <c r="J172" i="2"/>
  <c r="J236" i="2"/>
  <c r="J179" i="2"/>
  <c r="J408" i="2"/>
  <c r="J374" i="2"/>
  <c r="J605" i="2"/>
  <c r="J63" i="2"/>
  <c r="J279" i="2"/>
  <c r="J338" i="2"/>
  <c r="J97" i="2"/>
  <c r="J113" i="2"/>
  <c r="J421" i="2"/>
  <c r="J656" i="2"/>
  <c r="J473" i="2"/>
  <c r="J274" i="2"/>
  <c r="J156" i="2"/>
  <c r="J607" i="2"/>
  <c r="J333" i="2"/>
  <c r="J631" i="2"/>
  <c r="J36" i="2"/>
  <c r="J329" i="2"/>
  <c r="J394" i="2"/>
  <c r="J314" i="2"/>
  <c r="J191" i="2"/>
  <c r="J716" i="2"/>
  <c r="J171" i="2"/>
  <c r="J262" i="2"/>
  <c r="J163" i="2"/>
  <c r="J83" i="2"/>
  <c r="J248" i="2"/>
  <c r="J302" i="2"/>
  <c r="J376" i="2"/>
  <c r="J535" i="2"/>
  <c r="J510" i="2"/>
  <c r="J95" i="2"/>
  <c r="J210" i="2"/>
  <c r="J46" i="2"/>
  <c r="J267" i="2"/>
  <c r="J604" i="2"/>
  <c r="J154" i="2"/>
  <c r="J677" i="2"/>
  <c r="J566" i="2"/>
  <c r="J401" i="2"/>
  <c r="J696" i="2"/>
  <c r="J28" i="2"/>
  <c r="J718" i="2"/>
  <c r="J18" i="2"/>
  <c r="J627" i="2"/>
  <c r="J635" i="2"/>
  <c r="J27" i="2"/>
  <c r="J330" i="2"/>
  <c r="J94" i="2"/>
  <c r="J416" i="2"/>
  <c r="J572" i="2"/>
  <c r="J3" i="2"/>
  <c r="J45" i="2"/>
  <c r="J498" i="2"/>
  <c r="J299" i="2"/>
  <c r="J332" i="2"/>
  <c r="J524" i="2"/>
  <c r="J258" i="2"/>
  <c r="J593" i="2"/>
  <c r="J358" i="2"/>
  <c r="J372" i="2"/>
  <c r="J487" i="2"/>
  <c r="J15" i="2"/>
  <c r="J256" i="2"/>
  <c r="J195" i="2"/>
  <c r="J719" i="2"/>
  <c r="J91" i="2"/>
  <c r="J6" i="2"/>
  <c r="J386" i="2"/>
  <c r="J253" i="2"/>
  <c r="J523" i="2"/>
  <c r="J269" i="2"/>
  <c r="J534" i="2"/>
  <c r="J383" i="2"/>
  <c r="J641" i="2"/>
  <c r="J112" i="2"/>
  <c r="J574" i="2"/>
  <c r="J240" i="2"/>
  <c r="J538" i="2"/>
  <c r="J354" i="2"/>
  <c r="J434" i="2"/>
  <c r="J564" i="2"/>
  <c r="J323" i="2"/>
  <c r="J228" i="2"/>
  <c r="J459" i="2"/>
  <c r="J724" i="2"/>
  <c r="J272" i="2"/>
  <c r="J281" i="2"/>
  <c r="J9" i="2"/>
  <c r="J207" i="2"/>
  <c r="J636" i="2"/>
  <c r="J649" i="2"/>
  <c r="J102" i="2"/>
  <c r="J157" i="2"/>
  <c r="J665" i="2"/>
  <c r="J539" i="2"/>
  <c r="J106" i="2"/>
  <c r="J34" i="2"/>
  <c r="J417" i="2"/>
  <c r="J107" i="2"/>
  <c r="J606" i="2"/>
  <c r="J569" i="2"/>
  <c r="J311" i="2"/>
  <c r="J326" i="2"/>
  <c r="J303" i="2"/>
  <c r="J287" i="2"/>
  <c r="J327" i="2"/>
  <c r="J609" i="2"/>
  <c r="J612" i="2"/>
  <c r="J405" i="2"/>
  <c r="J727" i="2"/>
  <c r="J428" i="2"/>
  <c r="J522" i="2"/>
  <c r="J378" i="2"/>
  <c r="J488" i="2"/>
  <c r="J168" i="2"/>
  <c r="J220" i="2"/>
  <c r="J68" i="2"/>
  <c r="J553" i="2"/>
  <c r="J78" i="2"/>
  <c r="J397" i="2"/>
  <c r="J60" i="2"/>
  <c r="J449" i="2"/>
  <c r="J183" i="2"/>
  <c r="J64" i="2"/>
  <c r="J331" i="2"/>
  <c r="J519" i="2"/>
  <c r="J309" i="2"/>
  <c r="J475" i="2"/>
  <c r="J662" i="2"/>
  <c r="J25" i="2"/>
  <c r="J289" i="2"/>
  <c r="J462" i="2"/>
  <c r="J714" i="2"/>
  <c r="J466" i="2"/>
  <c r="J41" i="2"/>
  <c r="J351" i="2"/>
  <c r="J629" i="2"/>
  <c r="J630" i="2"/>
  <c r="J391" i="2"/>
  <c r="J478" i="2"/>
  <c r="J395" i="2"/>
  <c r="J670" i="2"/>
  <c r="J597" i="2"/>
  <c r="J563" i="2"/>
  <c r="J32" i="2"/>
  <c r="J244" i="2"/>
  <c r="J422" i="2"/>
  <c r="J502" i="2"/>
  <c r="J632" i="2"/>
  <c r="J234" i="2"/>
  <c r="J722" i="2"/>
  <c r="J611" i="2"/>
  <c r="J198" i="2"/>
  <c r="J444" i="2"/>
  <c r="J343" i="2"/>
  <c r="J126" i="2"/>
  <c r="J38" i="2"/>
  <c r="J66" i="2"/>
  <c r="J71" i="2"/>
  <c r="J368" i="2"/>
  <c r="J170" i="2"/>
  <c r="J452" i="2"/>
  <c r="J549" i="2"/>
  <c r="J324" i="2"/>
  <c r="J307" i="2"/>
  <c r="J621" i="2"/>
  <c r="J586" i="2"/>
  <c r="J42" i="2"/>
  <c r="J271" i="2"/>
  <c r="J259" i="2"/>
  <c r="J337" i="2"/>
  <c r="J675" i="2"/>
  <c r="J704" i="2"/>
  <c r="J669" i="2"/>
  <c r="J72" i="2"/>
  <c r="J84" i="2"/>
  <c r="J301" i="2"/>
  <c r="J292" i="2"/>
  <c r="J642" i="2"/>
  <c r="J88" i="2"/>
  <c r="J626" i="2"/>
  <c r="J683" i="2"/>
  <c r="J237" i="2"/>
  <c r="J164" i="2"/>
  <c r="J98" i="2"/>
  <c r="J688" i="2"/>
  <c r="J658" i="2"/>
  <c r="J591" i="2"/>
  <c r="J701" i="2"/>
  <c r="J438" i="2"/>
  <c r="J246" i="2"/>
  <c r="J51" i="2"/>
  <c r="J561" i="2"/>
  <c r="J33" i="2"/>
  <c r="J426" i="2"/>
  <c r="J280" i="2"/>
  <c r="J427" i="2"/>
  <c r="J706" i="2"/>
  <c r="J345" i="2"/>
  <c r="J300" i="2"/>
  <c r="J213" i="2"/>
  <c r="J468" i="2"/>
  <c r="J393" i="2"/>
  <c r="J335" i="2"/>
  <c r="J505" i="2"/>
  <c r="J140" i="2"/>
  <c r="J686" i="2"/>
  <c r="J217" i="2"/>
  <c r="J96" i="2"/>
  <c r="J481" i="2"/>
  <c r="J461" i="2"/>
  <c r="J633" i="2"/>
  <c r="J266" i="2"/>
  <c r="J425" i="2"/>
  <c r="J229" i="2"/>
  <c r="J123" i="2"/>
  <c r="J260" i="2"/>
  <c r="J643" i="2"/>
  <c r="J166" i="2"/>
  <c r="J420" i="2"/>
  <c r="J659" i="2"/>
  <c r="J127" i="2"/>
  <c r="J639" i="2"/>
  <c r="J224" i="2"/>
  <c r="J120" i="2"/>
  <c r="J646" i="2"/>
  <c r="J454" i="2"/>
  <c r="J545" i="2"/>
  <c r="J560" i="2"/>
  <c r="J514" i="2"/>
  <c r="J241" i="2"/>
  <c r="J79" i="2"/>
  <c r="J75" i="2"/>
  <c r="J189" i="2"/>
  <c r="J728" i="2"/>
  <c r="J530" i="2"/>
  <c r="J469" i="2"/>
  <c r="J661" i="2"/>
  <c r="J713" i="2"/>
  <c r="J99" i="2"/>
  <c r="J131" i="2"/>
  <c r="J439" i="2"/>
  <c r="J712" i="2"/>
  <c r="J625" i="2"/>
  <c r="J551" i="2"/>
  <c r="J398" i="2"/>
  <c r="J651" i="2"/>
  <c r="J336" i="2"/>
  <c r="J334" i="2"/>
  <c r="J294" i="2"/>
  <c r="J608" i="2"/>
  <c r="J479" i="2"/>
  <c r="J437" i="2"/>
  <c r="J637" i="2"/>
  <c r="J304" i="2"/>
  <c r="J709" i="2"/>
  <c r="J275" i="2"/>
  <c r="J114" i="2"/>
  <c r="J230" i="2"/>
  <c r="J308" i="2"/>
  <c r="J375" i="2"/>
  <c r="J199" i="2"/>
  <c r="J158" i="2"/>
  <c r="J679" i="2"/>
  <c r="J90" i="2"/>
  <c r="J440" i="2"/>
  <c r="J671" i="2"/>
  <c r="J402" i="2"/>
  <c r="J702" i="2"/>
  <c r="J579" i="2"/>
  <c r="J223" i="2"/>
  <c r="J503" i="2"/>
  <c r="J547" i="2"/>
  <c r="J485" i="2"/>
  <c r="J362" i="2"/>
  <c r="J554" i="2"/>
  <c r="J672" i="2"/>
  <c r="J447" i="2"/>
  <c r="J496" i="2"/>
  <c r="J450" i="2"/>
  <c r="J480" i="2"/>
  <c r="J652" i="2"/>
  <c r="J211" i="2"/>
  <c r="J231" i="2"/>
  <c r="J692" i="2"/>
  <c r="J583" i="2"/>
  <c r="J493" i="2"/>
  <c r="J443" i="2"/>
  <c r="J105" i="2"/>
  <c r="J353" i="2"/>
  <c r="J614" i="2"/>
  <c r="J520" i="2"/>
  <c r="J511" i="2"/>
  <c r="J180" i="2"/>
  <c r="J624" i="2"/>
  <c r="J377" i="2"/>
  <c r="J242" i="2"/>
  <c r="J265" i="2"/>
  <c r="J321" i="2"/>
  <c r="J429" i="2"/>
  <c r="J552" i="2"/>
  <c r="J699" i="2"/>
  <c r="J315" i="2"/>
  <c r="J705" i="2"/>
  <c r="J559" i="2"/>
  <c r="J316" i="2"/>
  <c r="J221" i="2"/>
  <c r="J640" i="2"/>
  <c r="J585" i="2"/>
  <c r="J620" i="2"/>
  <c r="J680" i="2"/>
  <c r="J644" i="2"/>
  <c r="J369" i="2"/>
  <c r="J464" i="2"/>
  <c r="J647" i="2"/>
  <c r="J465" i="2"/>
  <c r="J603" i="2"/>
  <c r="J529" i="2"/>
  <c r="J410" i="2"/>
  <c r="J525" i="2"/>
  <c r="J673" i="2"/>
  <c r="J528" i="2"/>
  <c r="J715" i="2"/>
  <c r="J729" i="2"/>
  <c r="J698" i="2"/>
  <c r="J668" i="2"/>
  <c r="J512" i="2"/>
  <c r="J685" i="2"/>
  <c r="J695" i="2"/>
  <c r="J694" i="2"/>
  <c r="J645" i="2"/>
  <c r="J689" i="2"/>
  <c r="J674" i="2"/>
  <c r="J582" i="2"/>
  <c r="J599" i="2"/>
  <c r="J700" i="2"/>
  <c r="J690" i="2"/>
  <c r="J613" i="2"/>
  <c r="J720" i="2"/>
  <c r="J681" i="2"/>
  <c r="J678" i="2"/>
  <c r="J687" i="2"/>
  <c r="J575" i="2"/>
  <c r="J721" i="2"/>
  <c r="J684" i="2"/>
  <c r="J717" i="2"/>
  <c r="H533" i="2"/>
  <c r="H508" i="2"/>
  <c r="H648" i="2"/>
  <c r="H167" i="2"/>
  <c r="H406" i="2"/>
  <c r="H249" i="2"/>
  <c r="H540" i="2"/>
  <c r="H283" i="2"/>
  <c r="H615" i="2"/>
  <c r="H423" i="2"/>
  <c r="H396" i="2"/>
  <c r="H477" i="2"/>
  <c r="H134" i="2"/>
  <c r="H697" i="2"/>
  <c r="H144" i="2"/>
  <c r="H268" i="2"/>
  <c r="H357" i="2"/>
  <c r="H137" i="2"/>
  <c r="H483" i="2"/>
  <c r="H691" i="2"/>
  <c r="H482" i="2"/>
  <c r="H52" i="2"/>
  <c r="H341" i="2"/>
  <c r="H456" i="2"/>
  <c r="H19" i="2"/>
  <c r="H176" i="2"/>
  <c r="H155" i="2"/>
  <c r="H132" i="2"/>
  <c r="H532" i="2"/>
  <c r="H364" i="2"/>
  <c r="H703" i="2"/>
  <c r="H86" i="2"/>
  <c r="H601" i="2"/>
  <c r="H169" i="2"/>
  <c r="H138" i="2"/>
  <c r="H682" i="2"/>
  <c r="H212" i="2"/>
  <c r="H76" i="2"/>
  <c r="H146" i="2"/>
  <c r="H628" i="2"/>
  <c r="H29" i="2"/>
  <c r="H77" i="2"/>
  <c r="H602" i="2"/>
  <c r="H400" i="2"/>
  <c r="H310" i="2"/>
  <c r="H499" i="2"/>
  <c r="H115" i="2"/>
  <c r="H11" i="2"/>
  <c r="H254" i="2"/>
  <c r="H93" i="2"/>
  <c r="H129" i="2"/>
  <c r="H407" i="2"/>
  <c r="H245" i="2"/>
  <c r="H350" i="2"/>
  <c r="H595" i="2"/>
  <c r="H80" i="2"/>
  <c r="H61" i="2"/>
  <c r="H506" i="2"/>
  <c r="H162" i="2"/>
  <c r="H370" i="2"/>
  <c r="H148" i="2"/>
  <c r="H486" i="2"/>
  <c r="H576" i="2"/>
  <c r="H412" i="2"/>
  <c r="H278" i="2"/>
  <c r="H476" i="2"/>
  <c r="H143" i="2"/>
  <c r="H185" i="2"/>
  <c r="H255" i="2"/>
  <c r="H175" i="2"/>
  <c r="H239" i="2"/>
  <c r="H382" i="2"/>
  <c r="H108" i="2"/>
  <c r="H130" i="2"/>
  <c r="H404" i="2"/>
  <c r="H484" i="2"/>
  <c r="H5" i="2"/>
  <c r="H544" i="2"/>
  <c r="H455" i="2"/>
  <c r="H110" i="2"/>
  <c r="H128" i="2"/>
  <c r="H360" i="2"/>
  <c r="H319" i="2"/>
  <c r="H101" i="2"/>
  <c r="H501" i="2"/>
  <c r="H598" i="2"/>
  <c r="H57" i="2"/>
  <c r="H225" i="2"/>
  <c r="H37" i="2"/>
  <c r="H276" i="2"/>
  <c r="H638" i="2"/>
  <c r="H347" i="2"/>
  <c r="H363" i="2"/>
  <c r="H247" i="2"/>
  <c r="H121" i="2"/>
  <c r="H147" i="2"/>
  <c r="H201" i="2"/>
  <c r="H435" i="2"/>
  <c r="H373" i="2"/>
  <c r="H320" i="2"/>
  <c r="H47" i="2"/>
  <c r="H660" i="2"/>
  <c r="H7" i="2"/>
  <c r="H565" i="2"/>
  <c r="H399" i="2"/>
  <c r="H165" i="2"/>
  <c r="H56" i="2"/>
  <c r="H263" i="2"/>
  <c r="H22" i="2"/>
  <c r="H17" i="2"/>
  <c r="H516" i="2"/>
  <c r="H286" i="2"/>
  <c r="H208" i="2"/>
  <c r="H152" i="2"/>
  <c r="H463" i="2"/>
  <c r="H389" i="2"/>
  <c r="H226" i="2"/>
  <c r="H600" i="2"/>
  <c r="H273" i="2"/>
  <c r="H26" i="2"/>
  <c r="H270" i="2"/>
  <c r="H344" i="2"/>
  <c r="H218" i="2"/>
  <c r="H380" i="2"/>
  <c r="H384" i="2"/>
  <c r="H431" i="2"/>
  <c r="H181" i="2"/>
  <c r="H23" i="2"/>
  <c r="H178" i="2"/>
  <c r="H55" i="2"/>
  <c r="H222" i="2"/>
  <c r="H190" i="2"/>
  <c r="H573" i="2"/>
  <c r="H470" i="2"/>
  <c r="H707" i="2"/>
  <c r="H125" i="2"/>
  <c r="H312" i="2"/>
  <c r="H313" i="2"/>
  <c r="H141" i="2"/>
  <c r="H250" i="2"/>
  <c r="H173" i="2"/>
  <c r="H142" i="2"/>
  <c r="H306" i="2"/>
  <c r="H53" i="2"/>
  <c r="H160" i="2"/>
  <c r="H2" i="2"/>
  <c r="H8" i="2"/>
  <c r="H264" i="2"/>
  <c r="H188" i="2"/>
  <c r="H50" i="2"/>
  <c r="H513" i="2"/>
  <c r="H361" i="2"/>
  <c r="H708" i="2"/>
  <c r="H87" i="2"/>
  <c r="H441" i="2"/>
  <c r="H489" i="2"/>
  <c r="H517" i="2"/>
  <c r="H507" i="2"/>
  <c r="H12" i="2"/>
  <c r="H430" i="2"/>
  <c r="H497" i="2"/>
  <c r="H504" i="2"/>
  <c r="H135" i="2"/>
  <c r="H359" i="2"/>
  <c r="H622" i="2"/>
  <c r="H650" i="2"/>
  <c r="H457" i="2"/>
  <c r="H74" i="2"/>
  <c r="H139" i="2"/>
  <c r="H558" i="2"/>
  <c r="H238" i="2"/>
  <c r="H227" i="2"/>
  <c r="H521" i="2"/>
  <c r="H536" i="2"/>
  <c r="H581" i="2"/>
  <c r="H592" i="2"/>
  <c r="H31" i="2"/>
  <c r="H202" i="2"/>
  <c r="H14" i="2"/>
  <c r="H285" i="2"/>
  <c r="H570" i="2"/>
  <c r="H235" i="2"/>
  <c r="H151" i="2"/>
  <c r="H232" i="2"/>
  <c r="H414" i="2"/>
  <c r="H159" i="2"/>
  <c r="H666" i="2"/>
  <c r="H587" i="2"/>
  <c r="H54" i="2"/>
  <c r="H261" i="2"/>
  <c r="H531" i="2"/>
  <c r="H149" i="2"/>
  <c r="H385" i="2"/>
  <c r="H415" i="2"/>
  <c r="H619" i="2"/>
  <c r="H243" i="2"/>
  <c r="H448" i="2"/>
  <c r="H192" i="2"/>
  <c r="H562" i="2"/>
  <c r="H693" i="2"/>
  <c r="H474" i="2"/>
  <c r="H580" i="2"/>
  <c r="H251" i="2"/>
  <c r="H340" i="2"/>
  <c r="H136" i="2"/>
  <c r="H436" i="2"/>
  <c r="H177" i="2"/>
  <c r="H710" i="2"/>
  <c r="H153" i="2"/>
  <c r="H432" i="2"/>
  <c r="H103" i="2"/>
  <c r="H590" i="2"/>
  <c r="H322" i="2"/>
  <c r="H145" i="2"/>
  <c r="H495" i="2"/>
  <c r="H526" i="2"/>
  <c r="H89" i="2"/>
  <c r="H346" i="2"/>
  <c r="H653" i="2"/>
  <c r="H543" i="2"/>
  <c r="H366" i="2"/>
  <c r="H214" i="2"/>
  <c r="H567" i="2"/>
  <c r="H117" i="2"/>
  <c r="H48" i="2"/>
  <c r="H413" i="2"/>
  <c r="H527" i="2"/>
  <c r="H193" i="2"/>
  <c r="H118" i="2"/>
  <c r="H723" i="2"/>
  <c r="H537" i="2"/>
  <c r="H318" i="2"/>
  <c r="H187" i="2"/>
  <c r="H392" i="2"/>
  <c r="H453" i="2"/>
  <c r="H367" i="2"/>
  <c r="H43" i="2"/>
  <c r="H85" i="2"/>
  <c r="H471" i="2"/>
  <c r="H73" i="2"/>
  <c r="H584" i="2"/>
  <c r="H541" i="2"/>
  <c r="H342" i="2"/>
  <c r="H411" i="2"/>
  <c r="H725" i="2"/>
  <c r="H381" i="2"/>
  <c r="H252" i="2"/>
  <c r="H500" i="2"/>
  <c r="H445" i="2"/>
  <c r="H731" i="2"/>
  <c r="H352" i="2"/>
  <c r="H295" i="2"/>
  <c r="H13" i="2"/>
  <c r="H494" i="2"/>
  <c r="H355" i="2"/>
  <c r="H365" i="2"/>
  <c r="H69" i="2"/>
  <c r="H467" i="2"/>
  <c r="H119" i="2"/>
  <c r="H594" i="2"/>
  <c r="H711" i="2"/>
  <c r="H219" i="2"/>
  <c r="H424" i="2"/>
  <c r="H182" i="2"/>
  <c r="H82" i="2"/>
  <c r="H571" i="2"/>
  <c r="H205" i="2"/>
  <c r="H20" i="2"/>
  <c r="H133" i="2"/>
  <c r="H122" i="2"/>
  <c r="H664" i="2"/>
  <c r="H4" i="2"/>
  <c r="H387" i="2"/>
  <c r="H472" i="2"/>
  <c r="H65" i="2"/>
  <c r="H174" i="2"/>
  <c r="H458" i="2"/>
  <c r="H490" i="2"/>
  <c r="H548" i="2"/>
  <c r="H492" i="2"/>
  <c r="H349" i="2"/>
  <c r="H634" i="2"/>
  <c r="H290" i="2"/>
  <c r="H284" i="2"/>
  <c r="H291" i="2"/>
  <c r="H186" i="2"/>
  <c r="H555" i="2"/>
  <c r="H446" i="2"/>
  <c r="H204" i="2"/>
  <c r="H568" i="2"/>
  <c r="H109" i="2"/>
  <c r="H277" i="2"/>
  <c r="H40" i="2"/>
  <c r="H730" i="2"/>
  <c r="H216" i="2"/>
  <c r="H39" i="2"/>
  <c r="H356" i="2"/>
  <c r="H100" i="2"/>
  <c r="H348" i="2"/>
  <c r="H403" i="2"/>
  <c r="H577" i="2"/>
  <c r="H588" i="2"/>
  <c r="H35" i="2"/>
  <c r="H58" i="2"/>
  <c r="H59" i="2"/>
  <c r="H161" i="2"/>
  <c r="H617" i="2"/>
  <c r="H92" i="2"/>
  <c r="H655" i="2"/>
  <c r="H44" i="2"/>
  <c r="H518" i="2"/>
  <c r="H200" i="2"/>
  <c r="H371" i="2"/>
  <c r="H654" i="2"/>
  <c r="H557" i="2"/>
  <c r="H616" i="2"/>
  <c r="H297" i="2"/>
  <c r="H379" i="2"/>
  <c r="H196" i="2"/>
  <c r="H293" i="2"/>
  <c r="H116" i="2"/>
  <c r="H418" i="2"/>
  <c r="H203" i="2"/>
  <c r="H209" i="2"/>
  <c r="H433" i="2"/>
  <c r="H257" i="2"/>
  <c r="H419" i="2"/>
  <c r="H10" i="2"/>
  <c r="H184" i="2"/>
  <c r="H124" i="2"/>
  <c r="H657" i="2"/>
  <c r="H546" i="2"/>
  <c r="H150" i="2"/>
  <c r="H442" i="2"/>
  <c r="H81" i="2"/>
  <c r="H726" i="2"/>
  <c r="H578" i="2"/>
  <c r="H70" i="2"/>
  <c r="H663" i="2"/>
  <c r="H509" i="2"/>
  <c r="H30" i="2"/>
  <c r="H111" i="2"/>
  <c r="H215" i="2"/>
  <c r="H596" i="2"/>
  <c r="H550" i="2"/>
  <c r="H390" i="2"/>
  <c r="H339" i="2"/>
  <c r="H288" i="2"/>
  <c r="H24" i="2"/>
  <c r="H16" i="2"/>
  <c r="H233" i="2"/>
  <c r="H21" i="2"/>
  <c r="H49" i="2"/>
  <c r="H676" i="2"/>
  <c r="H206" i="2"/>
  <c r="H282" i="2"/>
  <c r="H62" i="2"/>
  <c r="H460" i="2"/>
  <c r="H317" i="2"/>
  <c r="H623" i="2"/>
  <c r="H328" i="2"/>
  <c r="H542" i="2"/>
  <c r="H305" i="2"/>
  <c r="H325" i="2"/>
  <c r="H194" i="2"/>
  <c r="H67" i="2"/>
  <c r="H197" i="2"/>
  <c r="H618" i="2"/>
  <c r="H515" i="2"/>
  <c r="H388" i="2"/>
  <c r="H409" i="2"/>
  <c r="H104" i="2"/>
  <c r="H296" i="2"/>
  <c r="H451" i="2"/>
  <c r="H556" i="2"/>
  <c r="H610" i="2"/>
  <c r="H491" i="2"/>
  <c r="H298" i="2"/>
  <c r="H667" i="2"/>
  <c r="H589" i="2"/>
  <c r="H172" i="2"/>
  <c r="H236" i="2"/>
  <c r="H179" i="2"/>
  <c r="H408" i="2"/>
  <c r="H374" i="2"/>
  <c r="H605" i="2"/>
  <c r="H63" i="2"/>
  <c r="H279" i="2"/>
  <c r="H338" i="2"/>
  <c r="H97" i="2"/>
  <c r="H113" i="2"/>
  <c r="H421" i="2"/>
  <c r="H656" i="2"/>
  <c r="H473" i="2"/>
  <c r="H274" i="2"/>
  <c r="H156" i="2"/>
  <c r="H607" i="2"/>
  <c r="H333" i="2"/>
  <c r="H631" i="2"/>
  <c r="H36" i="2"/>
  <c r="H329" i="2"/>
  <c r="H394" i="2"/>
  <c r="H314" i="2"/>
  <c r="H191" i="2"/>
  <c r="H716" i="2"/>
  <c r="H171" i="2"/>
  <c r="H262" i="2"/>
  <c r="H163" i="2"/>
  <c r="H83" i="2"/>
  <c r="H248" i="2"/>
  <c r="H302" i="2"/>
  <c r="H376" i="2"/>
  <c r="H535" i="2"/>
  <c r="H510" i="2"/>
  <c r="H95" i="2"/>
  <c r="H210" i="2"/>
  <c r="H46" i="2"/>
  <c r="H267" i="2"/>
  <c r="H604" i="2"/>
  <c r="H154" i="2"/>
  <c r="H677" i="2"/>
  <c r="H566" i="2"/>
  <c r="H401" i="2"/>
  <c r="H696" i="2"/>
  <c r="H28" i="2"/>
  <c r="H718" i="2"/>
  <c r="H18" i="2"/>
  <c r="H627" i="2"/>
  <c r="H635" i="2"/>
  <c r="H27" i="2"/>
  <c r="H330" i="2"/>
  <c r="H94" i="2"/>
  <c r="H416" i="2"/>
  <c r="H572" i="2"/>
  <c r="H3" i="2"/>
  <c r="H45" i="2"/>
  <c r="H498" i="2"/>
  <c r="H299" i="2"/>
  <c r="H332" i="2"/>
  <c r="H524" i="2"/>
  <c r="H258" i="2"/>
  <c r="H593" i="2"/>
  <c r="H358" i="2"/>
  <c r="H372" i="2"/>
  <c r="H487" i="2"/>
  <c r="H15" i="2"/>
  <c r="H256" i="2"/>
  <c r="H195" i="2"/>
  <c r="H719" i="2"/>
  <c r="H91" i="2"/>
  <c r="H6" i="2"/>
  <c r="H386" i="2"/>
  <c r="H253" i="2"/>
  <c r="H523" i="2"/>
  <c r="H269" i="2"/>
  <c r="H534" i="2"/>
  <c r="H383" i="2"/>
  <c r="H641" i="2"/>
  <c r="H112" i="2"/>
  <c r="H574" i="2"/>
  <c r="H240" i="2"/>
  <c r="H538" i="2"/>
  <c r="H354" i="2"/>
  <c r="H434" i="2"/>
  <c r="H564" i="2"/>
  <c r="H323" i="2"/>
  <c r="H228" i="2"/>
  <c r="H459" i="2"/>
  <c r="H724" i="2"/>
  <c r="H272" i="2"/>
  <c r="H281" i="2"/>
  <c r="H9" i="2"/>
  <c r="H207" i="2"/>
  <c r="H636" i="2"/>
  <c r="H649" i="2"/>
  <c r="H102" i="2"/>
  <c r="H157" i="2"/>
  <c r="H665" i="2"/>
  <c r="H539" i="2"/>
  <c r="H106" i="2"/>
  <c r="H34" i="2"/>
  <c r="H417" i="2"/>
  <c r="H107" i="2"/>
  <c r="H606" i="2"/>
  <c r="H569" i="2"/>
  <c r="H311" i="2"/>
  <c r="H326" i="2"/>
  <c r="H303" i="2"/>
  <c r="H287" i="2"/>
  <c r="H327" i="2"/>
  <c r="H609" i="2"/>
  <c r="H612" i="2"/>
  <c r="H405" i="2"/>
  <c r="H727" i="2"/>
  <c r="H428" i="2"/>
  <c r="H522" i="2"/>
  <c r="H378" i="2"/>
  <c r="H488" i="2"/>
  <c r="H168" i="2"/>
  <c r="H220" i="2"/>
  <c r="H68" i="2"/>
  <c r="H553" i="2"/>
  <c r="H78" i="2"/>
  <c r="H397" i="2"/>
  <c r="H60" i="2"/>
  <c r="H449" i="2"/>
  <c r="H183" i="2"/>
  <c r="H64" i="2"/>
  <c r="H331" i="2"/>
  <c r="H519" i="2"/>
  <c r="H309" i="2"/>
  <c r="H475" i="2"/>
  <c r="H662" i="2"/>
  <c r="H25" i="2"/>
  <c r="H289" i="2"/>
  <c r="H462" i="2"/>
  <c r="H714" i="2"/>
  <c r="H466" i="2"/>
  <c r="H41" i="2"/>
  <c r="H351" i="2"/>
  <c r="H629" i="2"/>
  <c r="H630" i="2"/>
  <c r="H391" i="2"/>
  <c r="H478" i="2"/>
  <c r="H395" i="2"/>
  <c r="H670" i="2"/>
  <c r="H597" i="2"/>
  <c r="H563" i="2"/>
  <c r="H32" i="2"/>
  <c r="H244" i="2"/>
  <c r="H422" i="2"/>
  <c r="H502" i="2"/>
  <c r="H632" i="2"/>
  <c r="H234" i="2"/>
  <c r="H722" i="2"/>
  <c r="H611" i="2"/>
  <c r="H198" i="2"/>
  <c r="H444" i="2"/>
  <c r="H343" i="2"/>
  <c r="H126" i="2"/>
  <c r="H38" i="2"/>
  <c r="H66" i="2"/>
  <c r="H71" i="2"/>
  <c r="H368" i="2"/>
  <c r="H170" i="2"/>
  <c r="H452" i="2"/>
  <c r="H549" i="2"/>
  <c r="H324" i="2"/>
  <c r="H307" i="2"/>
  <c r="H621" i="2"/>
  <c r="H586" i="2"/>
  <c r="H42" i="2"/>
  <c r="H271" i="2"/>
  <c r="H259" i="2"/>
  <c r="H337" i="2"/>
  <c r="H675" i="2"/>
  <c r="H704" i="2"/>
  <c r="H669" i="2"/>
  <c r="H72" i="2"/>
  <c r="H84" i="2"/>
  <c r="H301" i="2"/>
  <c r="H292" i="2"/>
  <c r="H642" i="2"/>
  <c r="H88" i="2"/>
  <c r="H626" i="2"/>
  <c r="H683" i="2"/>
  <c r="H237" i="2"/>
  <c r="H164" i="2"/>
  <c r="H98" i="2"/>
  <c r="H688" i="2"/>
  <c r="H658" i="2"/>
  <c r="H591" i="2"/>
  <c r="H701" i="2"/>
  <c r="H438" i="2"/>
  <c r="H246" i="2"/>
  <c r="H51" i="2"/>
  <c r="H561" i="2"/>
  <c r="H33" i="2"/>
  <c r="H426" i="2"/>
  <c r="H280" i="2"/>
  <c r="H427" i="2"/>
  <c r="H706" i="2"/>
  <c r="H345" i="2"/>
  <c r="H300" i="2"/>
  <c r="H213" i="2"/>
  <c r="H468" i="2"/>
  <c r="H393" i="2"/>
  <c r="H335" i="2"/>
  <c r="H505" i="2"/>
  <c r="H140" i="2"/>
  <c r="H686" i="2"/>
  <c r="H217" i="2"/>
  <c r="H96" i="2"/>
  <c r="H481" i="2"/>
  <c r="H461" i="2"/>
  <c r="H633" i="2"/>
  <c r="H266" i="2"/>
  <c r="H425" i="2"/>
  <c r="H229" i="2"/>
  <c r="H123" i="2"/>
  <c r="H260" i="2"/>
  <c r="H643" i="2"/>
  <c r="H166" i="2"/>
  <c r="H420" i="2"/>
  <c r="H659" i="2"/>
  <c r="H127" i="2"/>
  <c r="H639" i="2"/>
  <c r="H224" i="2"/>
  <c r="H120" i="2"/>
  <c r="H646" i="2"/>
  <c r="H454" i="2"/>
  <c r="H545" i="2"/>
  <c r="H560" i="2"/>
  <c r="H514" i="2"/>
  <c r="H241" i="2"/>
  <c r="H79" i="2"/>
  <c r="H75" i="2"/>
  <c r="H189" i="2"/>
  <c r="H728" i="2"/>
  <c r="H530" i="2"/>
  <c r="H469" i="2"/>
  <c r="H661" i="2"/>
  <c r="H713" i="2"/>
  <c r="H99" i="2"/>
  <c r="H131" i="2"/>
  <c r="H439" i="2"/>
  <c r="H712" i="2"/>
  <c r="H625" i="2"/>
  <c r="H551" i="2"/>
  <c r="H398" i="2"/>
  <c r="H651" i="2"/>
  <c r="H336" i="2"/>
  <c r="H334" i="2"/>
  <c r="H294" i="2"/>
  <c r="H608" i="2"/>
  <c r="H479" i="2"/>
  <c r="H437" i="2"/>
  <c r="H637" i="2"/>
  <c r="H304" i="2"/>
  <c r="H709" i="2"/>
  <c r="H275" i="2"/>
  <c r="H114" i="2"/>
  <c r="H230" i="2"/>
  <c r="H308" i="2"/>
  <c r="H375" i="2"/>
  <c r="H199" i="2"/>
  <c r="H158" i="2"/>
  <c r="H679" i="2"/>
  <c r="H90" i="2"/>
  <c r="H440" i="2"/>
  <c r="H671" i="2"/>
  <c r="H402" i="2"/>
  <c r="H702" i="2"/>
  <c r="H579" i="2"/>
  <c r="H223" i="2"/>
  <c r="H503" i="2"/>
  <c r="H547" i="2"/>
  <c r="H485" i="2"/>
  <c r="H362" i="2"/>
  <c r="H554" i="2"/>
  <c r="H672" i="2"/>
  <c r="H447" i="2"/>
  <c r="H496" i="2"/>
  <c r="H450" i="2"/>
  <c r="H480" i="2"/>
  <c r="H652" i="2"/>
  <c r="H211" i="2"/>
  <c r="H231" i="2"/>
  <c r="H692" i="2"/>
  <c r="H583" i="2"/>
  <c r="H493" i="2"/>
  <c r="H443" i="2"/>
  <c r="H105" i="2"/>
  <c r="H353" i="2"/>
  <c r="H614" i="2"/>
  <c r="H520" i="2"/>
  <c r="H511" i="2"/>
  <c r="H180" i="2"/>
  <c r="H624" i="2"/>
  <c r="H377" i="2"/>
  <c r="H242" i="2"/>
  <c r="H265" i="2"/>
  <c r="H321" i="2"/>
  <c r="H429" i="2"/>
  <c r="H552" i="2"/>
  <c r="H699" i="2"/>
  <c r="H315" i="2"/>
  <c r="H705" i="2"/>
  <c r="H559" i="2"/>
  <c r="H316" i="2"/>
  <c r="H221" i="2"/>
  <c r="H640" i="2"/>
  <c r="H585" i="2"/>
  <c r="H620" i="2"/>
  <c r="H680" i="2"/>
  <c r="H644" i="2"/>
  <c r="H369" i="2"/>
  <c r="H464" i="2"/>
  <c r="H647" i="2"/>
  <c r="H465" i="2"/>
  <c r="H603" i="2"/>
  <c r="H529" i="2"/>
  <c r="H410" i="2"/>
  <c r="H525" i="2"/>
  <c r="H673" i="2"/>
  <c r="H528" i="2"/>
  <c r="H715" i="2"/>
  <c r="H729" i="2"/>
  <c r="H698" i="2"/>
  <c r="H668" i="2"/>
  <c r="H512" i="2"/>
  <c r="H685" i="2"/>
  <c r="H695" i="2"/>
  <c r="H694" i="2"/>
  <c r="H645" i="2"/>
  <c r="H689" i="2"/>
  <c r="H674" i="2"/>
  <c r="H582" i="2"/>
  <c r="H599" i="2"/>
  <c r="H700" i="2"/>
  <c r="H690" i="2"/>
  <c r="H613" i="2"/>
  <c r="H720" i="2"/>
  <c r="H681" i="2"/>
  <c r="H678" i="2"/>
  <c r="H687" i="2"/>
  <c r="H575" i="2"/>
  <c r="H721" i="2"/>
  <c r="H684" i="2"/>
  <c r="H717" i="2"/>
  <c r="I27" i="3" l="1"/>
  <c r="I19" i="3"/>
  <c r="I115" i="3"/>
  <c r="I58" i="3"/>
  <c r="I33" i="3"/>
  <c r="I120" i="3"/>
  <c r="I103" i="3"/>
  <c r="I50" i="3"/>
  <c r="I9" i="3"/>
  <c r="I17" i="3"/>
  <c r="I100" i="3"/>
  <c r="I74" i="3"/>
  <c r="I67" i="3"/>
  <c r="I39" i="3"/>
  <c r="I3" i="3"/>
  <c r="I112" i="3"/>
  <c r="I79" i="3"/>
  <c r="I52" i="3"/>
  <c r="I43" i="3"/>
  <c r="I14" i="3"/>
  <c r="I99" i="3"/>
  <c r="I93" i="3"/>
  <c r="I72" i="3"/>
  <c r="I21" i="3"/>
  <c r="I48" i="3"/>
  <c r="I118" i="3"/>
  <c r="I66" i="3"/>
  <c r="I87" i="3"/>
  <c r="I91" i="3"/>
  <c r="I81" i="3"/>
  <c r="I42" i="3"/>
  <c r="I44" i="3"/>
  <c r="I12" i="3"/>
  <c r="I88" i="3"/>
  <c r="I102" i="3"/>
  <c r="I47" i="3"/>
  <c r="I37" i="3"/>
  <c r="I90" i="3"/>
  <c r="I11" i="3"/>
  <c r="I10" i="3"/>
  <c r="I2" i="3"/>
  <c r="C89" i="3"/>
  <c r="C119" i="3"/>
  <c r="C86" i="3"/>
  <c r="M4" i="3"/>
  <c r="C92" i="3"/>
  <c r="C46" i="3"/>
  <c r="C65" i="3"/>
  <c r="C107" i="3"/>
  <c r="C114" i="3"/>
  <c r="L75" i="3"/>
  <c r="C12" i="3"/>
  <c r="C14" i="3"/>
  <c r="D46" i="3"/>
  <c r="C112" i="3"/>
  <c r="C13" i="3"/>
  <c r="C68" i="3"/>
  <c r="E12" i="3"/>
  <c r="C120" i="3"/>
  <c r="C18" i="3"/>
  <c r="E18" i="3"/>
  <c r="E57" i="3"/>
  <c r="C4" i="3"/>
  <c r="C80" i="3"/>
  <c r="J101" i="3"/>
  <c r="C53" i="3"/>
  <c r="AU523" i="2"/>
  <c r="C111" i="3"/>
  <c r="C47" i="3"/>
  <c r="AR252" i="2"/>
  <c r="D9" i="3"/>
  <c r="G111" i="3"/>
  <c r="C6" i="3"/>
  <c r="G27" i="3"/>
  <c r="AR381" i="2"/>
  <c r="E42" i="3"/>
  <c r="E10" i="3"/>
  <c r="D87" i="3"/>
  <c r="G87" i="3"/>
  <c r="C96" i="3"/>
  <c r="C54" i="3"/>
  <c r="C30" i="3"/>
  <c r="C45" i="3"/>
  <c r="D93" i="3"/>
  <c r="C19" i="3"/>
  <c r="C75" i="3"/>
  <c r="J108" i="3"/>
  <c r="C116" i="3"/>
  <c r="C34" i="3"/>
  <c r="E13" i="3"/>
  <c r="C51" i="3"/>
  <c r="D86" i="3"/>
  <c r="C22" i="3"/>
  <c r="C79" i="3"/>
  <c r="M82" i="3"/>
  <c r="J51" i="3"/>
  <c r="C59" i="3"/>
  <c r="C95" i="3"/>
  <c r="C71" i="3"/>
  <c r="H101" i="3"/>
  <c r="AU679" i="2"/>
  <c r="C11" i="3"/>
  <c r="C109" i="3"/>
  <c r="D118" i="3"/>
  <c r="F39" i="3"/>
  <c r="H41" i="3"/>
  <c r="G23" i="3"/>
  <c r="AR406" i="2"/>
  <c r="C117" i="3"/>
  <c r="C5" i="3"/>
  <c r="E50" i="3"/>
  <c r="AS613" i="2"/>
  <c r="AS668" i="2"/>
  <c r="AS464" i="2"/>
  <c r="AS699" i="2"/>
  <c r="AT717" i="2"/>
  <c r="AT582" i="2"/>
  <c r="AT528" i="2"/>
  <c r="AT620" i="2"/>
  <c r="AU717" i="2"/>
  <c r="J88" i="3"/>
  <c r="C66" i="3"/>
  <c r="C40" i="3"/>
  <c r="E66" i="3"/>
  <c r="M94" i="3"/>
  <c r="K38" i="3"/>
  <c r="AR278" i="2"/>
  <c r="C56" i="3"/>
  <c r="C23" i="3"/>
  <c r="AR216" i="2"/>
  <c r="AU684" i="2"/>
  <c r="AU674" i="2"/>
  <c r="C77" i="3"/>
  <c r="D89" i="3"/>
  <c r="E120" i="3"/>
  <c r="F72" i="3"/>
  <c r="C35" i="3"/>
  <c r="AR5" i="2"/>
  <c r="C60" i="3"/>
  <c r="C49" i="3"/>
  <c r="D30" i="3"/>
  <c r="AR298" i="2"/>
  <c r="D115" i="3"/>
  <c r="E11" i="3"/>
  <c r="V110" i="3"/>
  <c r="U110" i="3"/>
  <c r="T110" i="3"/>
  <c r="S110" i="3"/>
  <c r="O110" i="3"/>
  <c r="N110" i="3"/>
  <c r="M110" i="3"/>
  <c r="L110" i="3"/>
  <c r="K110" i="3"/>
  <c r="J110" i="3"/>
  <c r="Q110" i="3"/>
  <c r="R110" i="3"/>
  <c r="H110" i="3"/>
  <c r="G110" i="3"/>
  <c r="F110" i="3"/>
  <c r="E110" i="3"/>
  <c r="D110" i="3"/>
  <c r="V122" i="3"/>
  <c r="U122" i="3"/>
  <c r="T122" i="3"/>
  <c r="S122" i="3"/>
  <c r="O122" i="3"/>
  <c r="N122" i="3"/>
  <c r="M122" i="3"/>
  <c r="L122" i="3"/>
  <c r="K122" i="3"/>
  <c r="J122" i="3"/>
  <c r="R122" i="3"/>
  <c r="Q122" i="3"/>
  <c r="H122" i="3"/>
  <c r="G122" i="3"/>
  <c r="F122" i="3"/>
  <c r="E122" i="3"/>
  <c r="D122" i="3"/>
  <c r="P122" i="3"/>
  <c r="V113" i="3"/>
  <c r="U113" i="3"/>
  <c r="T113" i="3"/>
  <c r="S113" i="3"/>
  <c r="O113" i="3"/>
  <c r="N113" i="3"/>
  <c r="R113" i="3"/>
  <c r="M113" i="3"/>
  <c r="Q113" i="3"/>
  <c r="L113" i="3"/>
  <c r="K113" i="3"/>
  <c r="J113" i="3"/>
  <c r="H113" i="3"/>
  <c r="G113" i="3"/>
  <c r="F113" i="3"/>
  <c r="E113" i="3"/>
  <c r="D113" i="3"/>
  <c r="P113" i="3"/>
  <c r="V20" i="3"/>
  <c r="U20" i="3"/>
  <c r="T20" i="3"/>
  <c r="S20" i="3"/>
  <c r="O20" i="3"/>
  <c r="N20" i="3"/>
  <c r="M20" i="3"/>
  <c r="L20" i="3"/>
  <c r="K20" i="3"/>
  <c r="J20" i="3"/>
  <c r="Q20" i="3"/>
  <c r="R20" i="3"/>
  <c r="H20" i="3"/>
  <c r="G20" i="3"/>
  <c r="F20" i="3"/>
  <c r="E20" i="3"/>
  <c r="D20" i="3"/>
  <c r="P20" i="3"/>
  <c r="V105" i="3"/>
  <c r="U105" i="3"/>
  <c r="T105" i="3"/>
  <c r="S105" i="3"/>
  <c r="Q105" i="3"/>
  <c r="O105" i="3"/>
  <c r="N105" i="3"/>
  <c r="M105" i="3"/>
  <c r="L105" i="3"/>
  <c r="K105" i="3"/>
  <c r="J105" i="3"/>
  <c r="R105" i="3"/>
  <c r="H105" i="3"/>
  <c r="G105" i="3"/>
  <c r="F105" i="3"/>
  <c r="E105" i="3"/>
  <c r="D105" i="3"/>
  <c r="P105" i="3"/>
  <c r="V55" i="3"/>
  <c r="U55" i="3"/>
  <c r="T55" i="3"/>
  <c r="S55" i="3"/>
  <c r="Q55" i="3"/>
  <c r="O55" i="3"/>
  <c r="N55" i="3"/>
  <c r="R55" i="3"/>
  <c r="M55" i="3"/>
  <c r="L55" i="3"/>
  <c r="K55" i="3"/>
  <c r="J55" i="3"/>
  <c r="H55" i="3"/>
  <c r="G55" i="3"/>
  <c r="F55" i="3"/>
  <c r="E55" i="3"/>
  <c r="D55" i="3"/>
  <c r="P55" i="3"/>
  <c r="V16" i="3"/>
  <c r="U16" i="3"/>
  <c r="T16" i="3"/>
  <c r="S16" i="3"/>
  <c r="Q16" i="3"/>
  <c r="O16" i="3"/>
  <c r="N16" i="3"/>
  <c r="M16" i="3"/>
  <c r="L16" i="3"/>
  <c r="K16" i="3"/>
  <c r="J16" i="3"/>
  <c r="R16" i="3"/>
  <c r="H16" i="3"/>
  <c r="G16" i="3"/>
  <c r="F16" i="3"/>
  <c r="E16" i="3"/>
  <c r="P16" i="3"/>
  <c r="D16" i="3"/>
  <c r="V73" i="3"/>
  <c r="U73" i="3"/>
  <c r="T73" i="3"/>
  <c r="S73" i="3"/>
  <c r="Q73" i="3"/>
  <c r="P73" i="3"/>
  <c r="O73" i="3"/>
  <c r="N73" i="3"/>
  <c r="M73" i="3"/>
  <c r="L73" i="3"/>
  <c r="K73" i="3"/>
  <c r="J73" i="3"/>
  <c r="R73" i="3"/>
  <c r="H73" i="3"/>
  <c r="G73" i="3"/>
  <c r="F73" i="3"/>
  <c r="E73" i="3"/>
  <c r="D73" i="3"/>
  <c r="V80" i="3"/>
  <c r="U80" i="3"/>
  <c r="T80" i="3"/>
  <c r="S80" i="3"/>
  <c r="Q80" i="3"/>
  <c r="O80" i="3"/>
  <c r="P80" i="3"/>
  <c r="N80" i="3"/>
  <c r="R80" i="3"/>
  <c r="M80" i="3"/>
  <c r="L80" i="3"/>
  <c r="K80" i="3"/>
  <c r="J80" i="3"/>
  <c r="H80" i="3"/>
  <c r="G80" i="3"/>
  <c r="F80" i="3"/>
  <c r="E80" i="3"/>
  <c r="D80" i="3"/>
  <c r="V6" i="3"/>
  <c r="U6" i="3"/>
  <c r="T6" i="3"/>
  <c r="S6" i="3"/>
  <c r="Q6" i="3"/>
  <c r="O6" i="3"/>
  <c r="N6" i="3"/>
  <c r="M6" i="3"/>
  <c r="P6" i="3"/>
  <c r="L6" i="3"/>
  <c r="K6" i="3"/>
  <c r="J6" i="3"/>
  <c r="R6" i="3"/>
  <c r="H6" i="3"/>
  <c r="G6" i="3"/>
  <c r="F6" i="3"/>
  <c r="E6" i="3"/>
  <c r="D6" i="3"/>
  <c r="V69" i="3"/>
  <c r="U69" i="3"/>
  <c r="T69" i="3"/>
  <c r="S69" i="3"/>
  <c r="Q69" i="3"/>
  <c r="O69" i="3"/>
  <c r="N69" i="3"/>
  <c r="M69" i="3"/>
  <c r="K69" i="3"/>
  <c r="L69" i="3"/>
  <c r="J69" i="3"/>
  <c r="R69" i="3"/>
  <c r="P69" i="3"/>
  <c r="H69" i="3"/>
  <c r="G69" i="3"/>
  <c r="F69" i="3"/>
  <c r="E69" i="3"/>
  <c r="D69" i="3"/>
  <c r="C70" i="3"/>
  <c r="C73" i="3"/>
  <c r="C15" i="3"/>
  <c r="D65" i="3"/>
  <c r="D75" i="3"/>
  <c r="D71" i="3"/>
  <c r="D52" i="3"/>
  <c r="D53" i="3"/>
  <c r="E118" i="3"/>
  <c r="E115" i="3"/>
  <c r="E9" i="3"/>
  <c r="E87" i="3"/>
  <c r="E93" i="3"/>
  <c r="F66" i="3"/>
  <c r="F11" i="3"/>
  <c r="F12" i="3"/>
  <c r="F42" i="3"/>
  <c r="G88" i="3"/>
  <c r="G82" i="3"/>
  <c r="G3" i="3"/>
  <c r="L90" i="3"/>
  <c r="V117" i="3"/>
  <c r="U117" i="3"/>
  <c r="T117" i="3"/>
  <c r="R117" i="3"/>
  <c r="P117" i="3"/>
  <c r="O117" i="3"/>
  <c r="N117" i="3"/>
  <c r="M117" i="3"/>
  <c r="L117" i="3"/>
  <c r="K117" i="3"/>
  <c r="S117" i="3"/>
  <c r="Q117" i="3"/>
  <c r="J117" i="3"/>
  <c r="H117" i="3"/>
  <c r="G117" i="3"/>
  <c r="F117" i="3"/>
  <c r="E117" i="3"/>
  <c r="V109" i="3"/>
  <c r="U109" i="3"/>
  <c r="T109" i="3"/>
  <c r="S109" i="3"/>
  <c r="R109" i="3"/>
  <c r="N109" i="3"/>
  <c r="L109" i="3"/>
  <c r="K109" i="3"/>
  <c r="J109" i="3"/>
  <c r="Q109" i="3"/>
  <c r="P109" i="3"/>
  <c r="F109" i="3"/>
  <c r="E109" i="3"/>
  <c r="D109" i="3"/>
  <c r="M109" i="3"/>
  <c r="V119" i="3"/>
  <c r="U119" i="3"/>
  <c r="T119" i="3"/>
  <c r="S119" i="3"/>
  <c r="R119" i="3"/>
  <c r="N119" i="3"/>
  <c r="L119" i="3"/>
  <c r="K119" i="3"/>
  <c r="J119" i="3"/>
  <c r="Q119" i="3"/>
  <c r="P119" i="3"/>
  <c r="F119" i="3"/>
  <c r="M119" i="3"/>
  <c r="E119" i="3"/>
  <c r="D119" i="3"/>
  <c r="O119" i="3"/>
  <c r="V111" i="3"/>
  <c r="U111" i="3"/>
  <c r="T111" i="3"/>
  <c r="S111" i="3"/>
  <c r="R111" i="3"/>
  <c r="N111" i="3"/>
  <c r="Q111" i="3"/>
  <c r="L111" i="3"/>
  <c r="K111" i="3"/>
  <c r="J111" i="3"/>
  <c r="P111" i="3"/>
  <c r="F111" i="3"/>
  <c r="E111" i="3"/>
  <c r="D111" i="3"/>
  <c r="O111" i="3"/>
  <c r="M111" i="3"/>
  <c r="V54" i="3"/>
  <c r="U54" i="3"/>
  <c r="T54" i="3"/>
  <c r="S54" i="3"/>
  <c r="R54" i="3"/>
  <c r="N54" i="3"/>
  <c r="L54" i="3"/>
  <c r="K54" i="3"/>
  <c r="J54" i="3"/>
  <c r="Q54" i="3"/>
  <c r="P54" i="3"/>
  <c r="F54" i="3"/>
  <c r="E54" i="3"/>
  <c r="D54" i="3"/>
  <c r="M54" i="3"/>
  <c r="O54" i="3"/>
  <c r="V45" i="3"/>
  <c r="U45" i="3"/>
  <c r="T45" i="3"/>
  <c r="S45" i="3"/>
  <c r="R45" i="3"/>
  <c r="N45" i="3"/>
  <c r="Q45" i="3"/>
  <c r="L45" i="3"/>
  <c r="K45" i="3"/>
  <c r="J45" i="3"/>
  <c r="P45" i="3"/>
  <c r="M45" i="3"/>
  <c r="G45" i="3"/>
  <c r="F45" i="3"/>
  <c r="E45" i="3"/>
  <c r="D45" i="3"/>
  <c r="O45" i="3"/>
  <c r="V40" i="3"/>
  <c r="U40" i="3"/>
  <c r="T40" i="3"/>
  <c r="S40" i="3"/>
  <c r="R40" i="3"/>
  <c r="N40" i="3"/>
  <c r="L40" i="3"/>
  <c r="K40" i="3"/>
  <c r="J40" i="3"/>
  <c r="Q40" i="3"/>
  <c r="P40" i="3"/>
  <c r="G40" i="3"/>
  <c r="F40" i="3"/>
  <c r="E40" i="3"/>
  <c r="O40" i="3"/>
  <c r="D40" i="3"/>
  <c r="M40" i="3"/>
  <c r="V79" i="3"/>
  <c r="U79" i="3"/>
  <c r="T79" i="3"/>
  <c r="S79" i="3"/>
  <c r="R79" i="3"/>
  <c r="N79" i="3"/>
  <c r="Q79" i="3"/>
  <c r="L79" i="3"/>
  <c r="K79" i="3"/>
  <c r="J79" i="3"/>
  <c r="P79" i="3"/>
  <c r="G79" i="3"/>
  <c r="M79" i="3"/>
  <c r="F79" i="3"/>
  <c r="O79" i="3"/>
  <c r="E79" i="3"/>
  <c r="D79" i="3"/>
  <c r="V31" i="3"/>
  <c r="U31" i="3"/>
  <c r="T31" i="3"/>
  <c r="S31" i="3"/>
  <c r="R31" i="3"/>
  <c r="N31" i="3"/>
  <c r="M31" i="3"/>
  <c r="L31" i="3"/>
  <c r="K31" i="3"/>
  <c r="J31" i="3"/>
  <c r="Q31" i="3"/>
  <c r="G31" i="3"/>
  <c r="O31" i="3"/>
  <c r="F31" i="3"/>
  <c r="E31" i="3"/>
  <c r="P31" i="3"/>
  <c r="D31" i="3"/>
  <c r="V8" i="3"/>
  <c r="U8" i="3"/>
  <c r="T8" i="3"/>
  <c r="S8" i="3"/>
  <c r="R8" i="3"/>
  <c r="P8" i="3"/>
  <c r="N8" i="3"/>
  <c r="M8" i="3"/>
  <c r="L8" i="3"/>
  <c r="K8" i="3"/>
  <c r="J8" i="3"/>
  <c r="Q8" i="3"/>
  <c r="O8" i="3"/>
  <c r="G8" i="3"/>
  <c r="F8" i="3"/>
  <c r="E8" i="3"/>
  <c r="D8" i="3"/>
  <c r="V41" i="3"/>
  <c r="U41" i="3"/>
  <c r="T41" i="3"/>
  <c r="S41" i="3"/>
  <c r="R41" i="3"/>
  <c r="N41" i="3"/>
  <c r="M41" i="3"/>
  <c r="Q41" i="3"/>
  <c r="P41" i="3"/>
  <c r="L41" i="3"/>
  <c r="K41" i="3"/>
  <c r="J41" i="3"/>
  <c r="O41" i="3"/>
  <c r="G41" i="3"/>
  <c r="F41" i="3"/>
  <c r="E41" i="3"/>
  <c r="D41" i="3"/>
  <c r="C41" i="3"/>
  <c r="C110" i="3"/>
  <c r="C122" i="3"/>
  <c r="C113" i="3"/>
  <c r="C20" i="3"/>
  <c r="C105" i="3"/>
  <c r="C55" i="3"/>
  <c r="C16" i="3"/>
  <c r="C31" i="3"/>
  <c r="C91" i="3"/>
  <c r="D102" i="3"/>
  <c r="D106" i="3"/>
  <c r="D74" i="3"/>
  <c r="D36" i="3"/>
  <c r="D15" i="3"/>
  <c r="E65" i="3"/>
  <c r="E75" i="3"/>
  <c r="E71" i="3"/>
  <c r="E52" i="3"/>
  <c r="E53" i="3"/>
  <c r="F118" i="3"/>
  <c r="F115" i="3"/>
  <c r="F9" i="3"/>
  <c r="G17" i="3"/>
  <c r="G32" i="3"/>
  <c r="H45" i="3"/>
  <c r="L77" i="3"/>
  <c r="V95" i="3"/>
  <c r="U95" i="3"/>
  <c r="T95" i="3"/>
  <c r="R95" i="3"/>
  <c r="Q95" i="3"/>
  <c r="P95" i="3"/>
  <c r="O95" i="3"/>
  <c r="N95" i="3"/>
  <c r="M95" i="3"/>
  <c r="S95" i="3"/>
  <c r="L95" i="3"/>
  <c r="K95" i="3"/>
  <c r="H95" i="3"/>
  <c r="G95" i="3"/>
  <c r="F95" i="3"/>
  <c r="E95" i="3"/>
  <c r="J95" i="3"/>
  <c r="V88" i="3"/>
  <c r="U88" i="3"/>
  <c r="T88" i="3"/>
  <c r="S88" i="3"/>
  <c r="R88" i="3"/>
  <c r="Q88" i="3"/>
  <c r="M88" i="3"/>
  <c r="L88" i="3"/>
  <c r="K88" i="3"/>
  <c r="P88" i="3"/>
  <c r="O88" i="3"/>
  <c r="E88" i="3"/>
  <c r="D88" i="3"/>
  <c r="N88" i="3"/>
  <c r="V100" i="3"/>
  <c r="U100" i="3"/>
  <c r="T100" i="3"/>
  <c r="S100" i="3"/>
  <c r="R100" i="3"/>
  <c r="Q100" i="3"/>
  <c r="M100" i="3"/>
  <c r="L100" i="3"/>
  <c r="K100" i="3"/>
  <c r="J100" i="3"/>
  <c r="P100" i="3"/>
  <c r="O100" i="3"/>
  <c r="E100" i="3"/>
  <c r="D100" i="3"/>
  <c r="N100" i="3"/>
  <c r="V39" i="3"/>
  <c r="U39" i="3"/>
  <c r="T39" i="3"/>
  <c r="S39" i="3"/>
  <c r="R39" i="3"/>
  <c r="Q39" i="3"/>
  <c r="M39" i="3"/>
  <c r="L39" i="3"/>
  <c r="K39" i="3"/>
  <c r="J39" i="3"/>
  <c r="P39" i="3"/>
  <c r="O39" i="3"/>
  <c r="E39" i="3"/>
  <c r="D39" i="3"/>
  <c r="N39" i="3"/>
  <c r="V78" i="3"/>
  <c r="U78" i="3"/>
  <c r="T78" i="3"/>
  <c r="S78" i="3"/>
  <c r="R78" i="3"/>
  <c r="Q78" i="3"/>
  <c r="M78" i="3"/>
  <c r="L78" i="3"/>
  <c r="K78" i="3"/>
  <c r="J78" i="3"/>
  <c r="P78" i="3"/>
  <c r="O78" i="3"/>
  <c r="N78" i="3"/>
  <c r="E78" i="3"/>
  <c r="D78" i="3"/>
  <c r="V27" i="3"/>
  <c r="U27" i="3"/>
  <c r="T27" i="3"/>
  <c r="S27" i="3"/>
  <c r="R27" i="3"/>
  <c r="Q27" i="3"/>
  <c r="M27" i="3"/>
  <c r="L27" i="3"/>
  <c r="K27" i="3"/>
  <c r="J27" i="3"/>
  <c r="P27" i="3"/>
  <c r="O27" i="3"/>
  <c r="E27" i="3"/>
  <c r="D27" i="3"/>
  <c r="V76" i="3"/>
  <c r="U76" i="3"/>
  <c r="T76" i="3"/>
  <c r="S76" i="3"/>
  <c r="R76" i="3"/>
  <c r="Q76" i="3"/>
  <c r="M76" i="3"/>
  <c r="L76" i="3"/>
  <c r="K76" i="3"/>
  <c r="J76" i="3"/>
  <c r="P76" i="3"/>
  <c r="O76" i="3"/>
  <c r="E76" i="3"/>
  <c r="D76" i="3"/>
  <c r="N76" i="3"/>
  <c r="V72" i="3"/>
  <c r="U72" i="3"/>
  <c r="T72" i="3"/>
  <c r="S72" i="3"/>
  <c r="R72" i="3"/>
  <c r="Q72" i="3"/>
  <c r="M72" i="3"/>
  <c r="L72" i="3"/>
  <c r="K72" i="3"/>
  <c r="J72" i="3"/>
  <c r="P72" i="3"/>
  <c r="O72" i="3"/>
  <c r="E72" i="3"/>
  <c r="D72" i="3"/>
  <c r="C72" i="3"/>
  <c r="N72" i="3"/>
  <c r="V83" i="3"/>
  <c r="U83" i="3"/>
  <c r="T83" i="3"/>
  <c r="S83" i="3"/>
  <c r="R83" i="3"/>
  <c r="Q83" i="3"/>
  <c r="M83" i="3"/>
  <c r="L83" i="3"/>
  <c r="K83" i="3"/>
  <c r="J83" i="3"/>
  <c r="P83" i="3"/>
  <c r="O83" i="3"/>
  <c r="E83" i="3"/>
  <c r="D83" i="3"/>
  <c r="C83" i="3"/>
  <c r="N83" i="3"/>
  <c r="V44" i="3"/>
  <c r="U44" i="3"/>
  <c r="T44" i="3"/>
  <c r="S44" i="3"/>
  <c r="R44" i="3"/>
  <c r="Q44" i="3"/>
  <c r="M44" i="3"/>
  <c r="L44" i="3"/>
  <c r="K44" i="3"/>
  <c r="J44" i="3"/>
  <c r="O44" i="3"/>
  <c r="E44" i="3"/>
  <c r="P44" i="3"/>
  <c r="N44" i="3"/>
  <c r="D44" i="3"/>
  <c r="C44" i="3"/>
  <c r="V3" i="3"/>
  <c r="U3" i="3"/>
  <c r="T3" i="3"/>
  <c r="S3" i="3"/>
  <c r="R3" i="3"/>
  <c r="Q3" i="3"/>
  <c r="M3" i="3"/>
  <c r="P3" i="3"/>
  <c r="L3" i="3"/>
  <c r="K3" i="3"/>
  <c r="J3" i="3"/>
  <c r="O3" i="3"/>
  <c r="N3" i="3"/>
  <c r="E3" i="3"/>
  <c r="D3" i="3"/>
  <c r="C3" i="3"/>
  <c r="D62" i="3"/>
  <c r="D37" i="3"/>
  <c r="D58" i="3"/>
  <c r="D82" i="3"/>
  <c r="E74" i="3"/>
  <c r="G58" i="3"/>
  <c r="G83" i="3"/>
  <c r="H108" i="3"/>
  <c r="H27" i="3"/>
  <c r="H82" i="3"/>
  <c r="H48" i="3"/>
  <c r="L48" i="3"/>
  <c r="U66" i="3"/>
  <c r="T66" i="3"/>
  <c r="S66" i="3"/>
  <c r="R66" i="3"/>
  <c r="J66" i="3"/>
  <c r="V66" i="3"/>
  <c r="Q66" i="3"/>
  <c r="P66" i="3"/>
  <c r="O66" i="3"/>
  <c r="N66" i="3"/>
  <c r="K66" i="3"/>
  <c r="D66" i="3"/>
  <c r="M66" i="3"/>
  <c r="L66" i="3"/>
  <c r="U19" i="3"/>
  <c r="T19" i="3"/>
  <c r="S19" i="3"/>
  <c r="R19" i="3"/>
  <c r="J19" i="3"/>
  <c r="V19" i="3"/>
  <c r="P19" i="3"/>
  <c r="Q19" i="3"/>
  <c r="O19" i="3"/>
  <c r="N19" i="3"/>
  <c r="M19" i="3"/>
  <c r="D19" i="3"/>
  <c r="L19" i="3"/>
  <c r="K19" i="3"/>
  <c r="U11" i="3"/>
  <c r="T11" i="3"/>
  <c r="S11" i="3"/>
  <c r="R11" i="3"/>
  <c r="Q11" i="3"/>
  <c r="J11" i="3"/>
  <c r="V11" i="3"/>
  <c r="P11" i="3"/>
  <c r="O11" i="3"/>
  <c r="N11" i="3"/>
  <c r="L11" i="3"/>
  <c r="K11" i="3"/>
  <c r="D11" i="3"/>
  <c r="M11" i="3"/>
  <c r="U114" i="3"/>
  <c r="T114" i="3"/>
  <c r="S114" i="3"/>
  <c r="R114" i="3"/>
  <c r="V114" i="3"/>
  <c r="J114" i="3"/>
  <c r="Q114" i="3"/>
  <c r="P114" i="3"/>
  <c r="O114" i="3"/>
  <c r="N114" i="3"/>
  <c r="D114" i="3"/>
  <c r="M114" i="3"/>
  <c r="L114" i="3"/>
  <c r="K114" i="3"/>
  <c r="U12" i="3"/>
  <c r="T12" i="3"/>
  <c r="S12" i="3"/>
  <c r="R12" i="3"/>
  <c r="V12" i="3"/>
  <c r="Q12" i="3"/>
  <c r="J12" i="3"/>
  <c r="P12" i="3"/>
  <c r="O12" i="3"/>
  <c r="N12" i="3"/>
  <c r="L12" i="3"/>
  <c r="D12" i="3"/>
  <c r="K12" i="3"/>
  <c r="U34" i="3"/>
  <c r="T34" i="3"/>
  <c r="S34" i="3"/>
  <c r="R34" i="3"/>
  <c r="V34" i="3"/>
  <c r="J34" i="3"/>
  <c r="Q34" i="3"/>
  <c r="P34" i="3"/>
  <c r="O34" i="3"/>
  <c r="N34" i="3"/>
  <c r="D34" i="3"/>
  <c r="M34" i="3"/>
  <c r="L34" i="3"/>
  <c r="U42" i="3"/>
  <c r="T42" i="3"/>
  <c r="S42" i="3"/>
  <c r="R42" i="3"/>
  <c r="P42" i="3"/>
  <c r="Q42" i="3"/>
  <c r="J42" i="3"/>
  <c r="O42" i="3"/>
  <c r="N42" i="3"/>
  <c r="V42" i="3"/>
  <c r="M42" i="3"/>
  <c r="D42" i="3"/>
  <c r="L42" i="3"/>
  <c r="K42" i="3"/>
  <c r="U77" i="3"/>
  <c r="T77" i="3"/>
  <c r="S77" i="3"/>
  <c r="R77" i="3"/>
  <c r="Q77" i="3"/>
  <c r="P77" i="3"/>
  <c r="J77" i="3"/>
  <c r="O77" i="3"/>
  <c r="V77" i="3"/>
  <c r="N77" i="3"/>
  <c r="K77" i="3"/>
  <c r="D77" i="3"/>
  <c r="M77" i="3"/>
  <c r="U10" i="3"/>
  <c r="T10" i="3"/>
  <c r="S10" i="3"/>
  <c r="R10" i="3"/>
  <c r="Q10" i="3"/>
  <c r="P10" i="3"/>
  <c r="J10" i="3"/>
  <c r="V10" i="3"/>
  <c r="O10" i="3"/>
  <c r="N10" i="3"/>
  <c r="D10" i="3"/>
  <c r="C10" i="3"/>
  <c r="M10" i="3"/>
  <c r="L10" i="3"/>
  <c r="K10" i="3"/>
  <c r="U32" i="3"/>
  <c r="T32" i="3"/>
  <c r="S32" i="3"/>
  <c r="R32" i="3"/>
  <c r="Q32" i="3"/>
  <c r="P32" i="3"/>
  <c r="J32" i="3"/>
  <c r="V32" i="3"/>
  <c r="O32" i="3"/>
  <c r="N32" i="3"/>
  <c r="M32" i="3"/>
  <c r="L32" i="3"/>
  <c r="D32" i="3"/>
  <c r="K32" i="3"/>
  <c r="C32" i="3"/>
  <c r="C88" i="3"/>
  <c r="C100" i="3"/>
  <c r="C39" i="3"/>
  <c r="C78" i="3"/>
  <c r="C27" i="3"/>
  <c r="C76" i="3"/>
  <c r="C42" i="3"/>
  <c r="C67" i="3"/>
  <c r="E64" i="3"/>
  <c r="E38" i="3"/>
  <c r="E90" i="3"/>
  <c r="E103" i="3"/>
  <c r="E24" i="3"/>
  <c r="F116" i="3"/>
  <c r="F112" i="3"/>
  <c r="F68" i="3"/>
  <c r="G77" i="3"/>
  <c r="H111" i="3"/>
  <c r="H12" i="3"/>
  <c r="H31" i="3"/>
  <c r="V60" i="3"/>
  <c r="U60" i="3"/>
  <c r="T60" i="3"/>
  <c r="R60" i="3"/>
  <c r="P60" i="3"/>
  <c r="O60" i="3"/>
  <c r="N60" i="3"/>
  <c r="M60" i="3"/>
  <c r="L60" i="3"/>
  <c r="K60" i="3"/>
  <c r="S60" i="3"/>
  <c r="Q60" i="3"/>
  <c r="J60" i="3"/>
  <c r="H60" i="3"/>
  <c r="G60" i="3"/>
  <c r="F60" i="3"/>
  <c r="E60" i="3"/>
  <c r="T118" i="3"/>
  <c r="R118" i="3"/>
  <c r="V118" i="3"/>
  <c r="L118" i="3"/>
  <c r="K118" i="3"/>
  <c r="U118" i="3"/>
  <c r="Q118" i="3"/>
  <c r="S118" i="3"/>
  <c r="P118" i="3"/>
  <c r="O118" i="3"/>
  <c r="M118" i="3"/>
  <c r="N118" i="3"/>
  <c r="H118" i="3"/>
  <c r="J118" i="3"/>
  <c r="T121" i="3"/>
  <c r="R121" i="3"/>
  <c r="Q121" i="3"/>
  <c r="V121" i="3"/>
  <c r="L121" i="3"/>
  <c r="K121" i="3"/>
  <c r="U121" i="3"/>
  <c r="S121" i="3"/>
  <c r="P121" i="3"/>
  <c r="O121" i="3"/>
  <c r="M121" i="3"/>
  <c r="J121" i="3"/>
  <c r="N121" i="3"/>
  <c r="H121" i="3"/>
  <c r="T115" i="3"/>
  <c r="R115" i="3"/>
  <c r="Q115" i="3"/>
  <c r="V115" i="3"/>
  <c r="S115" i="3"/>
  <c r="L115" i="3"/>
  <c r="K115" i="3"/>
  <c r="U115" i="3"/>
  <c r="P115" i="3"/>
  <c r="O115" i="3"/>
  <c r="M115" i="3"/>
  <c r="N115" i="3"/>
  <c r="J115" i="3"/>
  <c r="H115" i="3"/>
  <c r="T98" i="3"/>
  <c r="S98" i="3"/>
  <c r="R98" i="3"/>
  <c r="Q98" i="3"/>
  <c r="V98" i="3"/>
  <c r="U98" i="3"/>
  <c r="L98" i="3"/>
  <c r="K98" i="3"/>
  <c r="P98" i="3"/>
  <c r="O98" i="3"/>
  <c r="N98" i="3"/>
  <c r="M98" i="3"/>
  <c r="J98" i="3"/>
  <c r="H98" i="3"/>
  <c r="T9" i="3"/>
  <c r="S9" i="3"/>
  <c r="R9" i="3"/>
  <c r="Q9" i="3"/>
  <c r="V9" i="3"/>
  <c r="L9" i="3"/>
  <c r="K9" i="3"/>
  <c r="P9" i="3"/>
  <c r="O9" i="3"/>
  <c r="N9" i="3"/>
  <c r="M9" i="3"/>
  <c r="U9" i="3"/>
  <c r="J9" i="3"/>
  <c r="H9" i="3"/>
  <c r="T28" i="3"/>
  <c r="S28" i="3"/>
  <c r="R28" i="3"/>
  <c r="Q28" i="3"/>
  <c r="V28" i="3"/>
  <c r="L28" i="3"/>
  <c r="K28" i="3"/>
  <c r="P28" i="3"/>
  <c r="O28" i="3"/>
  <c r="N28" i="3"/>
  <c r="U28" i="3"/>
  <c r="M28" i="3"/>
  <c r="J28" i="3"/>
  <c r="H28" i="3"/>
  <c r="T87" i="3"/>
  <c r="S87" i="3"/>
  <c r="R87" i="3"/>
  <c r="Q87" i="3"/>
  <c r="V87" i="3"/>
  <c r="L87" i="3"/>
  <c r="K87" i="3"/>
  <c r="P87" i="3"/>
  <c r="O87" i="3"/>
  <c r="U87" i="3"/>
  <c r="N87" i="3"/>
  <c r="M87" i="3"/>
  <c r="J87" i="3"/>
  <c r="H87" i="3"/>
  <c r="T97" i="3"/>
  <c r="S97" i="3"/>
  <c r="R97" i="3"/>
  <c r="Q97" i="3"/>
  <c r="V97" i="3"/>
  <c r="L97" i="3"/>
  <c r="K97" i="3"/>
  <c r="U97" i="3"/>
  <c r="O97" i="3"/>
  <c r="P97" i="3"/>
  <c r="N97" i="3"/>
  <c r="M97" i="3"/>
  <c r="C97" i="3"/>
  <c r="J97" i="3"/>
  <c r="H97" i="3"/>
  <c r="T93" i="3"/>
  <c r="S93" i="3"/>
  <c r="R93" i="3"/>
  <c r="Q93" i="3"/>
  <c r="V93" i="3"/>
  <c r="L93" i="3"/>
  <c r="K93" i="3"/>
  <c r="U93" i="3"/>
  <c r="O93" i="3"/>
  <c r="N93" i="3"/>
  <c r="P93" i="3"/>
  <c r="M93" i="3"/>
  <c r="C93" i="3"/>
  <c r="H93" i="3"/>
  <c r="J93" i="3"/>
  <c r="T81" i="3"/>
  <c r="S81" i="3"/>
  <c r="R81" i="3"/>
  <c r="Q81" i="3"/>
  <c r="V81" i="3"/>
  <c r="L81" i="3"/>
  <c r="K81" i="3"/>
  <c r="P81" i="3"/>
  <c r="U81" i="3"/>
  <c r="O81" i="3"/>
  <c r="N81" i="3"/>
  <c r="M81" i="3"/>
  <c r="C81" i="3"/>
  <c r="J81" i="3"/>
  <c r="H81" i="3"/>
  <c r="C87" i="3"/>
  <c r="D117" i="3"/>
  <c r="D60" i="3"/>
  <c r="D5" i="3"/>
  <c r="F38" i="3"/>
  <c r="G76" i="3"/>
  <c r="G97" i="3"/>
  <c r="G94" i="3"/>
  <c r="H39" i="3"/>
  <c r="H83" i="3"/>
  <c r="M12" i="3"/>
  <c r="V70" i="3"/>
  <c r="U70" i="3"/>
  <c r="T70" i="3"/>
  <c r="R70" i="3"/>
  <c r="Q70" i="3"/>
  <c r="P70" i="3"/>
  <c r="O70" i="3"/>
  <c r="N70" i="3"/>
  <c r="M70" i="3"/>
  <c r="S70" i="3"/>
  <c r="L70" i="3"/>
  <c r="K70" i="3"/>
  <c r="H70" i="3"/>
  <c r="J70" i="3"/>
  <c r="G70" i="3"/>
  <c r="F70" i="3"/>
  <c r="E70" i="3"/>
  <c r="V67" i="3"/>
  <c r="U67" i="3"/>
  <c r="T67" i="3"/>
  <c r="R67" i="3"/>
  <c r="Q67" i="3"/>
  <c r="P67" i="3"/>
  <c r="O67" i="3"/>
  <c r="N67" i="3"/>
  <c r="M67" i="3"/>
  <c r="L67" i="3"/>
  <c r="K67" i="3"/>
  <c r="S67" i="3"/>
  <c r="H67" i="3"/>
  <c r="G67" i="3"/>
  <c r="F67" i="3"/>
  <c r="E67" i="3"/>
  <c r="J67" i="3"/>
  <c r="S65" i="3"/>
  <c r="Q65" i="3"/>
  <c r="V65" i="3"/>
  <c r="U65" i="3"/>
  <c r="P65" i="3"/>
  <c r="T65" i="3"/>
  <c r="O65" i="3"/>
  <c r="N65" i="3"/>
  <c r="R65" i="3"/>
  <c r="M65" i="3"/>
  <c r="H65" i="3"/>
  <c r="L65" i="3"/>
  <c r="J65" i="3"/>
  <c r="G65" i="3"/>
  <c r="S107" i="3"/>
  <c r="Q107" i="3"/>
  <c r="V107" i="3"/>
  <c r="U107" i="3"/>
  <c r="T107" i="3"/>
  <c r="R107" i="3"/>
  <c r="P107" i="3"/>
  <c r="O107" i="3"/>
  <c r="N107" i="3"/>
  <c r="M107" i="3"/>
  <c r="J107" i="3"/>
  <c r="L107" i="3"/>
  <c r="K107" i="3"/>
  <c r="H107" i="3"/>
  <c r="G107" i="3"/>
  <c r="S75" i="3"/>
  <c r="Q75" i="3"/>
  <c r="V75" i="3"/>
  <c r="U75" i="3"/>
  <c r="R75" i="3"/>
  <c r="T75" i="3"/>
  <c r="P75" i="3"/>
  <c r="O75" i="3"/>
  <c r="N75" i="3"/>
  <c r="K75" i="3"/>
  <c r="J75" i="3"/>
  <c r="M75" i="3"/>
  <c r="H75" i="3"/>
  <c r="G75" i="3"/>
  <c r="S86" i="3"/>
  <c r="Q86" i="3"/>
  <c r="V86" i="3"/>
  <c r="U86" i="3"/>
  <c r="T86" i="3"/>
  <c r="P86" i="3"/>
  <c r="O86" i="3"/>
  <c r="N86" i="3"/>
  <c r="R86" i="3"/>
  <c r="J86" i="3"/>
  <c r="M86" i="3"/>
  <c r="L86" i="3"/>
  <c r="K86" i="3"/>
  <c r="H86" i="3"/>
  <c r="G86" i="3"/>
  <c r="S71" i="3"/>
  <c r="Q71" i="3"/>
  <c r="V71" i="3"/>
  <c r="U71" i="3"/>
  <c r="R71" i="3"/>
  <c r="P71" i="3"/>
  <c r="O71" i="3"/>
  <c r="N71" i="3"/>
  <c r="L71" i="3"/>
  <c r="T71" i="3"/>
  <c r="K71" i="3"/>
  <c r="J71" i="3"/>
  <c r="H71" i="3"/>
  <c r="G71" i="3"/>
  <c r="M71" i="3"/>
  <c r="S47" i="3"/>
  <c r="Q47" i="3"/>
  <c r="V47" i="3"/>
  <c r="U47" i="3"/>
  <c r="J47" i="3"/>
  <c r="R47" i="3"/>
  <c r="P47" i="3"/>
  <c r="O47" i="3"/>
  <c r="N47" i="3"/>
  <c r="T47" i="3"/>
  <c r="M47" i="3"/>
  <c r="L47" i="3"/>
  <c r="H47" i="3"/>
  <c r="G47" i="3"/>
  <c r="K47" i="3"/>
  <c r="S52" i="3"/>
  <c r="Q52" i="3"/>
  <c r="V52" i="3"/>
  <c r="U52" i="3"/>
  <c r="J52" i="3"/>
  <c r="T52" i="3"/>
  <c r="P52" i="3"/>
  <c r="O52" i="3"/>
  <c r="N52" i="3"/>
  <c r="R52" i="3"/>
  <c r="M52" i="3"/>
  <c r="L52" i="3"/>
  <c r="K52" i="3"/>
  <c r="H52" i="3"/>
  <c r="G52" i="3"/>
  <c r="S30" i="3"/>
  <c r="Q30" i="3"/>
  <c r="V30" i="3"/>
  <c r="U30" i="3"/>
  <c r="J30" i="3"/>
  <c r="R30" i="3"/>
  <c r="T30" i="3"/>
  <c r="O30" i="3"/>
  <c r="P30" i="3"/>
  <c r="N30" i="3"/>
  <c r="K30" i="3"/>
  <c r="M30" i="3"/>
  <c r="H30" i="3"/>
  <c r="G30" i="3"/>
  <c r="L30" i="3"/>
  <c r="S53" i="3"/>
  <c r="Q53" i="3"/>
  <c r="V53" i="3"/>
  <c r="U53" i="3"/>
  <c r="J53" i="3"/>
  <c r="R53" i="3"/>
  <c r="T53" i="3"/>
  <c r="O53" i="3"/>
  <c r="N53" i="3"/>
  <c r="P53" i="3"/>
  <c r="M53" i="3"/>
  <c r="L53" i="3"/>
  <c r="K53" i="3"/>
  <c r="H53" i="3"/>
  <c r="G53" i="3"/>
  <c r="S21" i="3"/>
  <c r="Q21" i="3"/>
  <c r="V21" i="3"/>
  <c r="U21" i="3"/>
  <c r="P21" i="3"/>
  <c r="J21" i="3"/>
  <c r="T21" i="3"/>
  <c r="O21" i="3"/>
  <c r="N21" i="3"/>
  <c r="R21" i="3"/>
  <c r="M21" i="3"/>
  <c r="L21" i="3"/>
  <c r="K21" i="3"/>
  <c r="H21" i="3"/>
  <c r="G21" i="3"/>
  <c r="C118" i="3"/>
  <c r="C121" i="3"/>
  <c r="C115" i="3"/>
  <c r="C98" i="3"/>
  <c r="C9" i="3"/>
  <c r="C28" i="3"/>
  <c r="C52" i="3"/>
  <c r="C33" i="3"/>
  <c r="C21" i="3"/>
  <c r="D121" i="3"/>
  <c r="D98" i="3"/>
  <c r="D28" i="3"/>
  <c r="D97" i="3"/>
  <c r="D81" i="3"/>
  <c r="E19" i="3"/>
  <c r="E114" i="3"/>
  <c r="E34" i="3"/>
  <c r="E77" i="3"/>
  <c r="E32" i="3"/>
  <c r="F100" i="3"/>
  <c r="F78" i="3"/>
  <c r="F76" i="3"/>
  <c r="F83" i="3"/>
  <c r="F3" i="3"/>
  <c r="G119" i="3"/>
  <c r="G54" i="3"/>
  <c r="G34" i="3"/>
  <c r="G33" i="3"/>
  <c r="H109" i="3"/>
  <c r="H11" i="3"/>
  <c r="H77" i="3"/>
  <c r="J49" i="3"/>
  <c r="R102" i="3"/>
  <c r="V102" i="3"/>
  <c r="U102" i="3"/>
  <c r="T102" i="3"/>
  <c r="Q102" i="3"/>
  <c r="S102" i="3"/>
  <c r="P102" i="3"/>
  <c r="N102" i="3"/>
  <c r="M102" i="3"/>
  <c r="L102" i="3"/>
  <c r="K102" i="3"/>
  <c r="J102" i="3"/>
  <c r="G102" i="3"/>
  <c r="F102" i="3"/>
  <c r="O102" i="3"/>
  <c r="R99" i="3"/>
  <c r="V99" i="3"/>
  <c r="U99" i="3"/>
  <c r="T99" i="3"/>
  <c r="S99" i="3"/>
  <c r="P99" i="3"/>
  <c r="N99" i="3"/>
  <c r="Q99" i="3"/>
  <c r="M99" i="3"/>
  <c r="L99" i="3"/>
  <c r="K99" i="3"/>
  <c r="J99" i="3"/>
  <c r="O99" i="3"/>
  <c r="G99" i="3"/>
  <c r="F99" i="3"/>
  <c r="R106" i="3"/>
  <c r="V106" i="3"/>
  <c r="U106" i="3"/>
  <c r="T106" i="3"/>
  <c r="Q106" i="3"/>
  <c r="P106" i="3"/>
  <c r="O106" i="3"/>
  <c r="N106" i="3"/>
  <c r="M106" i="3"/>
  <c r="L106" i="3"/>
  <c r="K106" i="3"/>
  <c r="S106" i="3"/>
  <c r="J106" i="3"/>
  <c r="G106" i="3"/>
  <c r="F106" i="3"/>
  <c r="R101" i="3"/>
  <c r="V101" i="3"/>
  <c r="U101" i="3"/>
  <c r="T101" i="3"/>
  <c r="P101" i="3"/>
  <c r="Q101" i="3"/>
  <c r="O101" i="3"/>
  <c r="N101" i="3"/>
  <c r="M101" i="3"/>
  <c r="S101" i="3"/>
  <c r="L101" i="3"/>
  <c r="K101" i="3"/>
  <c r="G101" i="3"/>
  <c r="F101" i="3"/>
  <c r="R74" i="3"/>
  <c r="V74" i="3"/>
  <c r="U74" i="3"/>
  <c r="T74" i="3"/>
  <c r="Q74" i="3"/>
  <c r="P74" i="3"/>
  <c r="O74" i="3"/>
  <c r="S74" i="3"/>
  <c r="N74" i="3"/>
  <c r="M74" i="3"/>
  <c r="L74" i="3"/>
  <c r="K74" i="3"/>
  <c r="J74" i="3"/>
  <c r="G74" i="3"/>
  <c r="F74" i="3"/>
  <c r="R63" i="3"/>
  <c r="V63" i="3"/>
  <c r="U63" i="3"/>
  <c r="T63" i="3"/>
  <c r="S63" i="3"/>
  <c r="P63" i="3"/>
  <c r="Q63" i="3"/>
  <c r="O63" i="3"/>
  <c r="N63" i="3"/>
  <c r="M63" i="3"/>
  <c r="L63" i="3"/>
  <c r="K63" i="3"/>
  <c r="J63" i="3"/>
  <c r="G63" i="3"/>
  <c r="F63" i="3"/>
  <c r="R36" i="3"/>
  <c r="V36" i="3"/>
  <c r="U36" i="3"/>
  <c r="T36" i="3"/>
  <c r="Q36" i="3"/>
  <c r="S36" i="3"/>
  <c r="P36" i="3"/>
  <c r="O36" i="3"/>
  <c r="N36" i="3"/>
  <c r="M36" i="3"/>
  <c r="L36" i="3"/>
  <c r="K36" i="3"/>
  <c r="J36" i="3"/>
  <c r="H36" i="3"/>
  <c r="G36" i="3"/>
  <c r="F36" i="3"/>
  <c r="R22" i="3"/>
  <c r="V22" i="3"/>
  <c r="U22" i="3"/>
  <c r="T22" i="3"/>
  <c r="S22" i="3"/>
  <c r="O22" i="3"/>
  <c r="P22" i="3"/>
  <c r="N22" i="3"/>
  <c r="M22" i="3"/>
  <c r="Q22" i="3"/>
  <c r="L22" i="3"/>
  <c r="K22" i="3"/>
  <c r="J22" i="3"/>
  <c r="H22" i="3"/>
  <c r="G22" i="3"/>
  <c r="F22" i="3"/>
  <c r="R15" i="3"/>
  <c r="P15" i="3"/>
  <c r="V15" i="3"/>
  <c r="U15" i="3"/>
  <c r="T15" i="3"/>
  <c r="Q15" i="3"/>
  <c r="O15" i="3"/>
  <c r="N15" i="3"/>
  <c r="M15" i="3"/>
  <c r="L15" i="3"/>
  <c r="K15" i="3"/>
  <c r="S15" i="3"/>
  <c r="H15" i="3"/>
  <c r="G15" i="3"/>
  <c r="J15" i="3"/>
  <c r="F15" i="3"/>
  <c r="R29" i="3"/>
  <c r="P29" i="3"/>
  <c r="V29" i="3"/>
  <c r="U29" i="3"/>
  <c r="T29" i="3"/>
  <c r="Q29" i="3"/>
  <c r="O29" i="3"/>
  <c r="N29" i="3"/>
  <c r="M29" i="3"/>
  <c r="S29" i="3"/>
  <c r="L29" i="3"/>
  <c r="K29" i="3"/>
  <c r="J29" i="3"/>
  <c r="H29" i="3"/>
  <c r="G29" i="3"/>
  <c r="F29" i="3"/>
  <c r="C36" i="3"/>
  <c r="C29" i="3"/>
  <c r="E121" i="3"/>
  <c r="E98" i="3"/>
  <c r="E28" i="3"/>
  <c r="E97" i="3"/>
  <c r="E81" i="3"/>
  <c r="F19" i="3"/>
  <c r="F114" i="3"/>
  <c r="F34" i="3"/>
  <c r="F77" i="3"/>
  <c r="F32" i="3"/>
  <c r="G100" i="3"/>
  <c r="G78" i="3"/>
  <c r="G28" i="3"/>
  <c r="H88" i="3"/>
  <c r="H106" i="3"/>
  <c r="H40" i="3"/>
  <c r="K65" i="3"/>
  <c r="V56" i="3"/>
  <c r="U56" i="3"/>
  <c r="T56" i="3"/>
  <c r="R56" i="3"/>
  <c r="P56" i="3"/>
  <c r="O56" i="3"/>
  <c r="N56" i="3"/>
  <c r="Q56" i="3"/>
  <c r="M56" i="3"/>
  <c r="L56" i="3"/>
  <c r="K56" i="3"/>
  <c r="S56" i="3"/>
  <c r="H56" i="3"/>
  <c r="G56" i="3"/>
  <c r="F56" i="3"/>
  <c r="E56" i="3"/>
  <c r="J56" i="3"/>
  <c r="Q62" i="3"/>
  <c r="V62" i="3"/>
  <c r="U62" i="3"/>
  <c r="T62" i="3"/>
  <c r="S62" i="3"/>
  <c r="P62" i="3"/>
  <c r="O62" i="3"/>
  <c r="R62" i="3"/>
  <c r="M62" i="3"/>
  <c r="J62" i="3"/>
  <c r="N62" i="3"/>
  <c r="L62" i="3"/>
  <c r="F62" i="3"/>
  <c r="E62" i="3"/>
  <c r="K62" i="3"/>
  <c r="Q108" i="3"/>
  <c r="V108" i="3"/>
  <c r="U108" i="3"/>
  <c r="T108" i="3"/>
  <c r="S108" i="3"/>
  <c r="R108" i="3"/>
  <c r="P108" i="3"/>
  <c r="O108" i="3"/>
  <c r="M108" i="3"/>
  <c r="L108" i="3"/>
  <c r="N108" i="3"/>
  <c r="K108" i="3"/>
  <c r="F108" i="3"/>
  <c r="E108" i="3"/>
  <c r="Q37" i="3"/>
  <c r="V37" i="3"/>
  <c r="U37" i="3"/>
  <c r="T37" i="3"/>
  <c r="S37" i="3"/>
  <c r="R37" i="3"/>
  <c r="P37" i="3"/>
  <c r="O37" i="3"/>
  <c r="J37" i="3"/>
  <c r="K37" i="3"/>
  <c r="N37" i="3"/>
  <c r="M37" i="3"/>
  <c r="F37" i="3"/>
  <c r="E37" i="3"/>
  <c r="L37" i="3"/>
  <c r="Q2" i="3"/>
  <c r="V2" i="3"/>
  <c r="U2" i="3"/>
  <c r="T2" i="3"/>
  <c r="S2" i="3"/>
  <c r="P2" i="3"/>
  <c r="O2" i="3"/>
  <c r="R2" i="3"/>
  <c r="J2" i="3"/>
  <c r="N2" i="3"/>
  <c r="M2" i="3"/>
  <c r="L2" i="3"/>
  <c r="K2" i="3"/>
  <c r="F2" i="3"/>
  <c r="E2" i="3"/>
  <c r="Q58" i="3"/>
  <c r="V58" i="3"/>
  <c r="U58" i="3"/>
  <c r="T58" i="3"/>
  <c r="S58" i="3"/>
  <c r="R58" i="3"/>
  <c r="P58" i="3"/>
  <c r="O58" i="3"/>
  <c r="J58" i="3"/>
  <c r="L58" i="3"/>
  <c r="K58" i="3"/>
  <c r="F58" i="3"/>
  <c r="M58" i="3"/>
  <c r="E58" i="3"/>
  <c r="N58" i="3"/>
  <c r="Q85" i="3"/>
  <c r="V85" i="3"/>
  <c r="U85" i="3"/>
  <c r="T85" i="3"/>
  <c r="S85" i="3"/>
  <c r="R85" i="3"/>
  <c r="P85" i="3"/>
  <c r="O85" i="3"/>
  <c r="J85" i="3"/>
  <c r="M85" i="3"/>
  <c r="L85" i="3"/>
  <c r="N85" i="3"/>
  <c r="F85" i="3"/>
  <c r="K85" i="3"/>
  <c r="E85" i="3"/>
  <c r="Q82" i="3"/>
  <c r="V82" i="3"/>
  <c r="U82" i="3"/>
  <c r="T82" i="3"/>
  <c r="S82" i="3"/>
  <c r="P82" i="3"/>
  <c r="O82" i="3"/>
  <c r="R82" i="3"/>
  <c r="J82" i="3"/>
  <c r="L82" i="3"/>
  <c r="K82" i="3"/>
  <c r="N82" i="3"/>
  <c r="F82" i="3"/>
  <c r="E82" i="3"/>
  <c r="Q33" i="3"/>
  <c r="V33" i="3"/>
  <c r="U33" i="3"/>
  <c r="T33" i="3"/>
  <c r="S33" i="3"/>
  <c r="R33" i="3"/>
  <c r="O33" i="3"/>
  <c r="P33" i="3"/>
  <c r="J33" i="3"/>
  <c r="N33" i="3"/>
  <c r="M33" i="3"/>
  <c r="F33" i="3"/>
  <c r="L33" i="3"/>
  <c r="E33" i="3"/>
  <c r="Q91" i="3"/>
  <c r="V91" i="3"/>
  <c r="U91" i="3"/>
  <c r="T91" i="3"/>
  <c r="S91" i="3"/>
  <c r="R91" i="3"/>
  <c r="O91" i="3"/>
  <c r="P91" i="3"/>
  <c r="J91" i="3"/>
  <c r="N91" i="3"/>
  <c r="M91" i="3"/>
  <c r="L91" i="3"/>
  <c r="K91" i="3"/>
  <c r="F91" i="3"/>
  <c r="E91" i="3"/>
  <c r="Q48" i="3"/>
  <c r="V48" i="3"/>
  <c r="U48" i="3"/>
  <c r="T48" i="3"/>
  <c r="S48" i="3"/>
  <c r="O48" i="3"/>
  <c r="M48" i="3"/>
  <c r="R48" i="3"/>
  <c r="J48" i="3"/>
  <c r="N48" i="3"/>
  <c r="K48" i="3"/>
  <c r="P48" i="3"/>
  <c r="F48" i="3"/>
  <c r="E48" i="3"/>
  <c r="C102" i="3"/>
  <c r="C99" i="3"/>
  <c r="C106" i="3"/>
  <c r="C101" i="3"/>
  <c r="C74" i="3"/>
  <c r="C63" i="3"/>
  <c r="C82" i="3"/>
  <c r="C48" i="3"/>
  <c r="D99" i="3"/>
  <c r="D101" i="3"/>
  <c r="D63" i="3"/>
  <c r="D22" i="3"/>
  <c r="D29" i="3"/>
  <c r="E107" i="3"/>
  <c r="E86" i="3"/>
  <c r="E47" i="3"/>
  <c r="E30" i="3"/>
  <c r="E21" i="3"/>
  <c r="F121" i="3"/>
  <c r="F98" i="3"/>
  <c r="F28" i="3"/>
  <c r="F97" i="3"/>
  <c r="F81" i="3"/>
  <c r="G19" i="3"/>
  <c r="G114" i="3"/>
  <c r="G85" i="3"/>
  <c r="G44" i="3"/>
  <c r="H66" i="3"/>
  <c r="H37" i="3"/>
  <c r="H76" i="3"/>
  <c r="H8" i="3"/>
  <c r="N27" i="3"/>
  <c r="V59" i="3"/>
  <c r="U59" i="3"/>
  <c r="T59" i="3"/>
  <c r="R59" i="3"/>
  <c r="P59" i="3"/>
  <c r="S59" i="3"/>
  <c r="O59" i="3"/>
  <c r="N59" i="3"/>
  <c r="M59" i="3"/>
  <c r="Q59" i="3"/>
  <c r="L59" i="3"/>
  <c r="K59" i="3"/>
  <c r="H59" i="3"/>
  <c r="G59" i="3"/>
  <c r="F59" i="3"/>
  <c r="E59" i="3"/>
  <c r="J59" i="3"/>
  <c r="V84" i="3"/>
  <c r="U84" i="3"/>
  <c r="T84" i="3"/>
  <c r="R84" i="3"/>
  <c r="Q84" i="3"/>
  <c r="P84" i="3"/>
  <c r="O84" i="3"/>
  <c r="N84" i="3"/>
  <c r="M84" i="3"/>
  <c r="L84" i="3"/>
  <c r="K84" i="3"/>
  <c r="S84" i="3"/>
  <c r="J84" i="3"/>
  <c r="H84" i="3"/>
  <c r="G84" i="3"/>
  <c r="F84" i="3"/>
  <c r="E84" i="3"/>
  <c r="V116" i="3"/>
  <c r="U116" i="3"/>
  <c r="T116" i="3"/>
  <c r="S116" i="3"/>
  <c r="Q116" i="3"/>
  <c r="P116" i="3"/>
  <c r="O116" i="3"/>
  <c r="N116" i="3"/>
  <c r="R116" i="3"/>
  <c r="L116" i="3"/>
  <c r="K116" i="3"/>
  <c r="M116" i="3"/>
  <c r="H116" i="3"/>
  <c r="J116" i="3"/>
  <c r="E116" i="3"/>
  <c r="D116" i="3"/>
  <c r="V4" i="3"/>
  <c r="U4" i="3"/>
  <c r="T4" i="3"/>
  <c r="S4" i="3"/>
  <c r="R4" i="3"/>
  <c r="P4" i="3"/>
  <c r="O4" i="3"/>
  <c r="N4" i="3"/>
  <c r="Q4" i="3"/>
  <c r="L4" i="3"/>
  <c r="K4" i="3"/>
  <c r="H4" i="3"/>
  <c r="E4" i="3"/>
  <c r="D4" i="3"/>
  <c r="J4" i="3"/>
  <c r="V112" i="3"/>
  <c r="U112" i="3"/>
  <c r="T112" i="3"/>
  <c r="S112" i="3"/>
  <c r="Q112" i="3"/>
  <c r="P112" i="3"/>
  <c r="O112" i="3"/>
  <c r="N112" i="3"/>
  <c r="L112" i="3"/>
  <c r="K112" i="3"/>
  <c r="J112" i="3"/>
  <c r="H112" i="3"/>
  <c r="M112" i="3"/>
  <c r="R112" i="3"/>
  <c r="E112" i="3"/>
  <c r="D112" i="3"/>
  <c r="V92" i="3"/>
  <c r="U92" i="3"/>
  <c r="T92" i="3"/>
  <c r="S92" i="3"/>
  <c r="P92" i="3"/>
  <c r="O92" i="3"/>
  <c r="Q92" i="3"/>
  <c r="N92" i="3"/>
  <c r="R92" i="3"/>
  <c r="L92" i="3"/>
  <c r="K92" i="3"/>
  <c r="M92" i="3"/>
  <c r="H92" i="3"/>
  <c r="E92" i="3"/>
  <c r="D92" i="3"/>
  <c r="J92" i="3"/>
  <c r="V68" i="3"/>
  <c r="U68" i="3"/>
  <c r="T68" i="3"/>
  <c r="S68" i="3"/>
  <c r="R68" i="3"/>
  <c r="P68" i="3"/>
  <c r="O68" i="3"/>
  <c r="N68" i="3"/>
  <c r="L68" i="3"/>
  <c r="K68" i="3"/>
  <c r="J68" i="3"/>
  <c r="H68" i="3"/>
  <c r="M68" i="3"/>
  <c r="E68" i="3"/>
  <c r="D68" i="3"/>
  <c r="V51" i="3"/>
  <c r="U51" i="3"/>
  <c r="T51" i="3"/>
  <c r="S51" i="3"/>
  <c r="P51" i="3"/>
  <c r="O51" i="3"/>
  <c r="Q51" i="3"/>
  <c r="N51" i="3"/>
  <c r="L51" i="3"/>
  <c r="K51" i="3"/>
  <c r="M51" i="3"/>
  <c r="H51" i="3"/>
  <c r="R51" i="3"/>
  <c r="E51" i="3"/>
  <c r="D51" i="3"/>
  <c r="V17" i="3"/>
  <c r="U17" i="3"/>
  <c r="T17" i="3"/>
  <c r="S17" i="3"/>
  <c r="Q17" i="3"/>
  <c r="P17" i="3"/>
  <c r="O17" i="3"/>
  <c r="N17" i="3"/>
  <c r="R17" i="3"/>
  <c r="L17" i="3"/>
  <c r="K17" i="3"/>
  <c r="H17" i="3"/>
  <c r="J17" i="3"/>
  <c r="E17" i="3"/>
  <c r="D17" i="3"/>
  <c r="M17" i="3"/>
  <c r="V14" i="3"/>
  <c r="U14" i="3"/>
  <c r="T14" i="3"/>
  <c r="S14" i="3"/>
  <c r="R14" i="3"/>
  <c r="O14" i="3"/>
  <c r="P14" i="3"/>
  <c r="N14" i="3"/>
  <c r="Q14" i="3"/>
  <c r="L14" i="3"/>
  <c r="K14" i="3"/>
  <c r="J14" i="3"/>
  <c r="H14" i="3"/>
  <c r="M14" i="3"/>
  <c r="E14" i="3"/>
  <c r="D14" i="3"/>
  <c r="V23" i="3"/>
  <c r="U23" i="3"/>
  <c r="T23" i="3"/>
  <c r="S23" i="3"/>
  <c r="Q23" i="3"/>
  <c r="O23" i="3"/>
  <c r="N23" i="3"/>
  <c r="P23" i="3"/>
  <c r="L23" i="3"/>
  <c r="K23" i="3"/>
  <c r="M23" i="3"/>
  <c r="H23" i="3"/>
  <c r="R23" i="3"/>
  <c r="J23" i="3"/>
  <c r="E23" i="3"/>
  <c r="D23" i="3"/>
  <c r="P94" i="3"/>
  <c r="V94" i="3"/>
  <c r="U94" i="3"/>
  <c r="T94" i="3"/>
  <c r="S94" i="3"/>
  <c r="R94" i="3"/>
  <c r="Q94" i="3"/>
  <c r="O94" i="3"/>
  <c r="N94" i="3"/>
  <c r="L94" i="3"/>
  <c r="K94" i="3"/>
  <c r="J94" i="3"/>
  <c r="H94" i="3"/>
  <c r="E94" i="3"/>
  <c r="D94" i="3"/>
  <c r="C62" i="3"/>
  <c r="C108" i="3"/>
  <c r="C37" i="3"/>
  <c r="C2" i="3"/>
  <c r="C58" i="3"/>
  <c r="C85" i="3"/>
  <c r="C17" i="3"/>
  <c r="C94" i="3"/>
  <c r="D108" i="3"/>
  <c r="D2" i="3"/>
  <c r="D85" i="3"/>
  <c r="D33" i="3"/>
  <c r="D48" i="3"/>
  <c r="E99" i="3"/>
  <c r="E101" i="3"/>
  <c r="E63" i="3"/>
  <c r="E22" i="3"/>
  <c r="E29" i="3"/>
  <c r="F107" i="3"/>
  <c r="F86" i="3"/>
  <c r="F47" i="3"/>
  <c r="F30" i="3"/>
  <c r="F21" i="3"/>
  <c r="G121" i="3"/>
  <c r="G98" i="3"/>
  <c r="G51" i="3"/>
  <c r="G10" i="3"/>
  <c r="H102" i="3"/>
  <c r="H54" i="3"/>
  <c r="H34" i="3"/>
  <c r="H44" i="3"/>
  <c r="K34" i="3"/>
  <c r="O109" i="3"/>
  <c r="V49" i="3"/>
  <c r="U49" i="3"/>
  <c r="T49" i="3"/>
  <c r="R49" i="3"/>
  <c r="Q49" i="3"/>
  <c r="S49" i="3"/>
  <c r="O49" i="3"/>
  <c r="P49" i="3"/>
  <c r="N49" i="3"/>
  <c r="M49" i="3"/>
  <c r="L49" i="3"/>
  <c r="K49" i="3"/>
  <c r="H49" i="3"/>
  <c r="G49" i="3"/>
  <c r="F49" i="3"/>
  <c r="E49" i="3"/>
  <c r="V64" i="3"/>
  <c r="U64" i="3"/>
  <c r="T64" i="3"/>
  <c r="S64" i="3"/>
  <c r="R64" i="3"/>
  <c r="Q64" i="3"/>
  <c r="P64" i="3"/>
  <c r="O64" i="3"/>
  <c r="N64" i="3"/>
  <c r="M64" i="3"/>
  <c r="H64" i="3"/>
  <c r="J64" i="3"/>
  <c r="G64" i="3"/>
  <c r="L64" i="3"/>
  <c r="D64" i="3"/>
  <c r="K64" i="3"/>
  <c r="V7" i="3"/>
  <c r="U7" i="3"/>
  <c r="T7" i="3"/>
  <c r="S7" i="3"/>
  <c r="R7" i="3"/>
  <c r="P7" i="3"/>
  <c r="O7" i="3"/>
  <c r="N7" i="3"/>
  <c r="M7" i="3"/>
  <c r="Q7" i="3"/>
  <c r="J7" i="3"/>
  <c r="L7" i="3"/>
  <c r="K7" i="3"/>
  <c r="H7" i="3"/>
  <c r="G7" i="3"/>
  <c r="D7" i="3"/>
  <c r="V38" i="3"/>
  <c r="U38" i="3"/>
  <c r="T38" i="3"/>
  <c r="S38" i="3"/>
  <c r="R38" i="3"/>
  <c r="P38" i="3"/>
  <c r="O38" i="3"/>
  <c r="N38" i="3"/>
  <c r="M38" i="3"/>
  <c r="J38" i="3"/>
  <c r="Q38" i="3"/>
  <c r="H38" i="3"/>
  <c r="G38" i="3"/>
  <c r="D38" i="3"/>
  <c r="L38" i="3"/>
  <c r="V61" i="3"/>
  <c r="U61" i="3"/>
  <c r="T61" i="3"/>
  <c r="S61" i="3"/>
  <c r="R61" i="3"/>
  <c r="P61" i="3"/>
  <c r="O61" i="3"/>
  <c r="Q61" i="3"/>
  <c r="N61" i="3"/>
  <c r="M61" i="3"/>
  <c r="J61" i="3"/>
  <c r="L61" i="3"/>
  <c r="H61" i="3"/>
  <c r="G61" i="3"/>
  <c r="K61" i="3"/>
  <c r="D61" i="3"/>
  <c r="V90" i="3"/>
  <c r="U90" i="3"/>
  <c r="T90" i="3"/>
  <c r="S90" i="3"/>
  <c r="R90" i="3"/>
  <c r="P90" i="3"/>
  <c r="O90" i="3"/>
  <c r="N90" i="3"/>
  <c r="M90" i="3"/>
  <c r="J90" i="3"/>
  <c r="Q90" i="3"/>
  <c r="K90" i="3"/>
  <c r="H90" i="3"/>
  <c r="G90" i="3"/>
  <c r="D90" i="3"/>
  <c r="V25" i="3"/>
  <c r="U25" i="3"/>
  <c r="T25" i="3"/>
  <c r="S25" i="3"/>
  <c r="R25" i="3"/>
  <c r="P25" i="3"/>
  <c r="O25" i="3"/>
  <c r="Q25" i="3"/>
  <c r="N25" i="3"/>
  <c r="M25" i="3"/>
  <c r="J25" i="3"/>
  <c r="H25" i="3"/>
  <c r="G25" i="3"/>
  <c r="L25" i="3"/>
  <c r="K25" i="3"/>
  <c r="D25" i="3"/>
  <c r="V103" i="3"/>
  <c r="U103" i="3"/>
  <c r="T103" i="3"/>
  <c r="S103" i="3"/>
  <c r="R103" i="3"/>
  <c r="P103" i="3"/>
  <c r="O103" i="3"/>
  <c r="N103" i="3"/>
  <c r="M103" i="3"/>
  <c r="J103" i="3"/>
  <c r="L103" i="3"/>
  <c r="K103" i="3"/>
  <c r="H103" i="3"/>
  <c r="G103" i="3"/>
  <c r="D103" i="3"/>
  <c r="Q103" i="3"/>
  <c r="V35" i="3"/>
  <c r="U35" i="3"/>
  <c r="T35" i="3"/>
  <c r="S35" i="3"/>
  <c r="R35" i="3"/>
  <c r="O35" i="3"/>
  <c r="P35" i="3"/>
  <c r="N35" i="3"/>
  <c r="M35" i="3"/>
  <c r="Q35" i="3"/>
  <c r="J35" i="3"/>
  <c r="H35" i="3"/>
  <c r="G35" i="3"/>
  <c r="L35" i="3"/>
  <c r="D35" i="3"/>
  <c r="K35" i="3"/>
  <c r="V24" i="3"/>
  <c r="U24" i="3"/>
  <c r="T24" i="3"/>
  <c r="S24" i="3"/>
  <c r="R24" i="3"/>
  <c r="Q24" i="3"/>
  <c r="O24" i="3"/>
  <c r="N24" i="3"/>
  <c r="M24" i="3"/>
  <c r="P24" i="3"/>
  <c r="J24" i="3"/>
  <c r="L24" i="3"/>
  <c r="H24" i="3"/>
  <c r="K24" i="3"/>
  <c r="G24" i="3"/>
  <c r="D24" i="3"/>
  <c r="C24" i="3"/>
  <c r="V26" i="3"/>
  <c r="U26" i="3"/>
  <c r="T26" i="3"/>
  <c r="S26" i="3"/>
  <c r="R26" i="3"/>
  <c r="O26" i="3"/>
  <c r="N26" i="3"/>
  <c r="M26" i="3"/>
  <c r="J26" i="3"/>
  <c r="P26" i="3"/>
  <c r="K26" i="3"/>
  <c r="H26" i="3"/>
  <c r="G26" i="3"/>
  <c r="D26" i="3"/>
  <c r="Q26" i="3"/>
  <c r="C26" i="3"/>
  <c r="L26" i="3"/>
  <c r="C103" i="3"/>
  <c r="C84" i="3"/>
  <c r="E7" i="3"/>
  <c r="E61" i="3"/>
  <c r="E25" i="3"/>
  <c r="E35" i="3"/>
  <c r="E26" i="3"/>
  <c r="F4" i="3"/>
  <c r="F92" i="3"/>
  <c r="F51" i="3"/>
  <c r="F14" i="3"/>
  <c r="F94" i="3"/>
  <c r="G108" i="3"/>
  <c r="G2" i="3"/>
  <c r="G72" i="3"/>
  <c r="G93" i="3"/>
  <c r="H62" i="3"/>
  <c r="H78" i="3"/>
  <c r="H63" i="3"/>
  <c r="H10" i="3"/>
  <c r="K33" i="3"/>
  <c r="P110" i="3"/>
  <c r="V5" i="3"/>
  <c r="U5" i="3"/>
  <c r="T5" i="3"/>
  <c r="R5" i="3"/>
  <c r="Q5" i="3"/>
  <c r="P5" i="3"/>
  <c r="O5" i="3"/>
  <c r="S5" i="3"/>
  <c r="N5" i="3"/>
  <c r="M5" i="3"/>
  <c r="L5" i="3"/>
  <c r="K5" i="3"/>
  <c r="H5" i="3"/>
  <c r="G5" i="3"/>
  <c r="J5" i="3"/>
  <c r="F5" i="3"/>
  <c r="E5" i="3"/>
  <c r="V120" i="3"/>
  <c r="U120" i="3"/>
  <c r="S120" i="3"/>
  <c r="R120" i="3"/>
  <c r="Q120" i="3"/>
  <c r="P120" i="3"/>
  <c r="O120" i="3"/>
  <c r="N120" i="3"/>
  <c r="M120" i="3"/>
  <c r="T120" i="3"/>
  <c r="H120" i="3"/>
  <c r="J120" i="3"/>
  <c r="G120" i="3"/>
  <c r="F120" i="3"/>
  <c r="L120" i="3"/>
  <c r="K120" i="3"/>
  <c r="V89" i="3"/>
  <c r="U89" i="3"/>
  <c r="S89" i="3"/>
  <c r="R89" i="3"/>
  <c r="Q89" i="3"/>
  <c r="P89" i="3"/>
  <c r="O89" i="3"/>
  <c r="N89" i="3"/>
  <c r="T89" i="3"/>
  <c r="M89" i="3"/>
  <c r="L89" i="3"/>
  <c r="K89" i="3"/>
  <c r="H89" i="3"/>
  <c r="G89" i="3"/>
  <c r="F89" i="3"/>
  <c r="J89" i="3"/>
  <c r="V13" i="3"/>
  <c r="U13" i="3"/>
  <c r="S13" i="3"/>
  <c r="R13" i="3"/>
  <c r="Q13" i="3"/>
  <c r="P13" i="3"/>
  <c r="T13" i="3"/>
  <c r="O13" i="3"/>
  <c r="N13" i="3"/>
  <c r="M13" i="3"/>
  <c r="J13" i="3"/>
  <c r="H13" i="3"/>
  <c r="G13" i="3"/>
  <c r="F13" i="3"/>
  <c r="L13" i="3"/>
  <c r="K13" i="3"/>
  <c r="V46" i="3"/>
  <c r="U46" i="3"/>
  <c r="S46" i="3"/>
  <c r="R46" i="3"/>
  <c r="Q46" i="3"/>
  <c r="T46" i="3"/>
  <c r="P46" i="3"/>
  <c r="O46" i="3"/>
  <c r="N46" i="3"/>
  <c r="M46" i="3"/>
  <c r="L46" i="3"/>
  <c r="H46" i="3"/>
  <c r="G46" i="3"/>
  <c r="K46" i="3"/>
  <c r="F46" i="3"/>
  <c r="J46" i="3"/>
  <c r="V18" i="3"/>
  <c r="U18" i="3"/>
  <c r="S18" i="3"/>
  <c r="R18" i="3"/>
  <c r="Q18" i="3"/>
  <c r="P18" i="3"/>
  <c r="O18" i="3"/>
  <c r="N18" i="3"/>
  <c r="M18" i="3"/>
  <c r="T18" i="3"/>
  <c r="K18" i="3"/>
  <c r="J18" i="3"/>
  <c r="H18" i="3"/>
  <c r="G18" i="3"/>
  <c r="F18" i="3"/>
  <c r="L18" i="3"/>
  <c r="V96" i="3"/>
  <c r="U96" i="3"/>
  <c r="S96" i="3"/>
  <c r="R96" i="3"/>
  <c r="Q96" i="3"/>
  <c r="P96" i="3"/>
  <c r="O96" i="3"/>
  <c r="N96" i="3"/>
  <c r="M96" i="3"/>
  <c r="T96" i="3"/>
  <c r="H96" i="3"/>
  <c r="G96" i="3"/>
  <c r="L96" i="3"/>
  <c r="F96" i="3"/>
  <c r="K96" i="3"/>
  <c r="J96" i="3"/>
  <c r="V57" i="3"/>
  <c r="U57" i="3"/>
  <c r="T57" i="3"/>
  <c r="S57" i="3"/>
  <c r="R57" i="3"/>
  <c r="Q57" i="3"/>
  <c r="P57" i="3"/>
  <c r="O57" i="3"/>
  <c r="N57" i="3"/>
  <c r="M57" i="3"/>
  <c r="L57" i="3"/>
  <c r="K57" i="3"/>
  <c r="H57" i="3"/>
  <c r="G57" i="3"/>
  <c r="J57" i="3"/>
  <c r="F57" i="3"/>
  <c r="V104" i="3"/>
  <c r="U104" i="3"/>
  <c r="T104" i="3"/>
  <c r="S104" i="3"/>
  <c r="R104" i="3"/>
  <c r="Q104" i="3"/>
  <c r="O104" i="3"/>
  <c r="P104" i="3"/>
  <c r="N104" i="3"/>
  <c r="M104" i="3"/>
  <c r="J104" i="3"/>
  <c r="H104" i="3"/>
  <c r="G104" i="3"/>
  <c r="F104" i="3"/>
  <c r="L104" i="3"/>
  <c r="C104" i="3"/>
  <c r="K104" i="3"/>
  <c r="V50" i="3"/>
  <c r="U50" i="3"/>
  <c r="T50" i="3"/>
  <c r="S50" i="3"/>
  <c r="R50" i="3"/>
  <c r="Q50" i="3"/>
  <c r="O50" i="3"/>
  <c r="N50" i="3"/>
  <c r="M50" i="3"/>
  <c r="P50" i="3"/>
  <c r="L50" i="3"/>
  <c r="H50" i="3"/>
  <c r="K50" i="3"/>
  <c r="G50" i="3"/>
  <c r="F50" i="3"/>
  <c r="J50" i="3"/>
  <c r="C50" i="3"/>
  <c r="V43" i="3"/>
  <c r="U43" i="3"/>
  <c r="T43" i="3"/>
  <c r="S43" i="3"/>
  <c r="R43" i="3"/>
  <c r="Q43" i="3"/>
  <c r="O43" i="3"/>
  <c r="N43" i="3"/>
  <c r="M43" i="3"/>
  <c r="P43" i="3"/>
  <c r="J43" i="3"/>
  <c r="H43" i="3"/>
  <c r="G43" i="3"/>
  <c r="F43" i="3"/>
  <c r="C43" i="3"/>
  <c r="L43" i="3"/>
  <c r="C64" i="3"/>
  <c r="C7" i="3"/>
  <c r="C38" i="3"/>
  <c r="C61" i="3"/>
  <c r="C90" i="3"/>
  <c r="C25" i="3"/>
  <c r="C57" i="3"/>
  <c r="C8" i="3"/>
  <c r="C69" i="3"/>
  <c r="D59" i="3"/>
  <c r="D56" i="3"/>
  <c r="D95" i="3"/>
  <c r="D49" i="3"/>
  <c r="D84" i="3"/>
  <c r="E89" i="3"/>
  <c r="E46" i="3"/>
  <c r="E96" i="3"/>
  <c r="E104" i="3"/>
  <c r="E43" i="3"/>
  <c r="F7" i="3"/>
  <c r="F61" i="3"/>
  <c r="F25" i="3"/>
  <c r="F35" i="3"/>
  <c r="F26" i="3"/>
  <c r="G4" i="3"/>
  <c r="G92" i="3"/>
  <c r="G42" i="3"/>
  <c r="G91" i="3"/>
  <c r="H119" i="3"/>
  <c r="H114" i="3"/>
  <c r="H85" i="3"/>
  <c r="H91" i="3"/>
  <c r="K43" i="3"/>
  <c r="Q68" i="3"/>
  <c r="AS514" i="2"/>
  <c r="AS66" i="2"/>
  <c r="AS272" i="2"/>
  <c r="AS248" i="2"/>
  <c r="AS568" i="2"/>
  <c r="AS346" i="2"/>
  <c r="AS2" i="2"/>
  <c r="AS601" i="2"/>
  <c r="AS255" i="2"/>
  <c r="AS638" i="2"/>
  <c r="AS181" i="2"/>
  <c r="AS544" i="2"/>
  <c r="AS214" i="2"/>
  <c r="AS198" i="2"/>
  <c r="AS469" i="2"/>
  <c r="AS114" i="2"/>
  <c r="AS684" i="2"/>
  <c r="AS482" i="2"/>
  <c r="AS455" i="2"/>
  <c r="AS48" i="2"/>
  <c r="AS350" i="2"/>
  <c r="AS595" i="2"/>
  <c r="AS128" i="2"/>
  <c r="AS141" i="2"/>
  <c r="AS213" i="2"/>
  <c r="AS692" i="2"/>
  <c r="AS316" i="2"/>
  <c r="AS152" i="2"/>
  <c r="AS467" i="2"/>
  <c r="AS634" i="2"/>
  <c r="AS161" i="2"/>
  <c r="AS124" i="2"/>
  <c r="AS676" i="2"/>
  <c r="AS298" i="2"/>
  <c r="AS394" i="2"/>
  <c r="AS718" i="2"/>
  <c r="AS91" i="2"/>
  <c r="AS636" i="2"/>
  <c r="AS488" i="2"/>
  <c r="AS50" i="2"/>
  <c r="AS159" i="2"/>
  <c r="AS111" i="2"/>
  <c r="AS172" i="2"/>
  <c r="AS311" i="2"/>
  <c r="AS630" i="2"/>
  <c r="AS242" i="2"/>
  <c r="AS694" i="2"/>
  <c r="AS77" i="2"/>
  <c r="AS513" i="2"/>
  <c r="AS54" i="2"/>
  <c r="AS453" i="2"/>
  <c r="AS550" i="2"/>
  <c r="AS287" i="2"/>
  <c r="AS395" i="2"/>
  <c r="AS674" i="2"/>
  <c r="AS249" i="2"/>
  <c r="AS122" i="2"/>
  <c r="AS510" i="2"/>
  <c r="AS189" i="2"/>
  <c r="AS615" i="2"/>
  <c r="AS708" i="2"/>
  <c r="AS669" i="2"/>
  <c r="AS579" i="2"/>
  <c r="AS226" i="2"/>
  <c r="AS291" i="2"/>
  <c r="AS97" i="2"/>
  <c r="AS635" i="2"/>
  <c r="AS481" i="2"/>
  <c r="AS398" i="2"/>
  <c r="AS363" i="2"/>
  <c r="AS581" i="2"/>
  <c r="AS445" i="2"/>
  <c r="AS127" i="2"/>
  <c r="AS483" i="2"/>
  <c r="AS31" i="2"/>
  <c r="AS67" i="2"/>
  <c r="AS299" i="2"/>
  <c r="AS652" i="2"/>
  <c r="AS379" i="2"/>
  <c r="AS258" i="2"/>
  <c r="AS687" i="2"/>
  <c r="AS656" i="2"/>
  <c r="AS519" i="2"/>
  <c r="AS180" i="2"/>
  <c r="AS234" i="2"/>
  <c r="AS608" i="2"/>
  <c r="AS322" i="2"/>
  <c r="AS150" i="2"/>
  <c r="AS706" i="2"/>
  <c r="AS252" i="2"/>
  <c r="AS313" i="2"/>
  <c r="AS334" i="2"/>
  <c r="AS143" i="2"/>
  <c r="AS452" i="2"/>
  <c r="AS529" i="2"/>
  <c r="AS175" i="2"/>
  <c r="AS274" i="2"/>
  <c r="AS157" i="2"/>
  <c r="AS701" i="2"/>
  <c r="AS538" i="2"/>
  <c r="AS432" i="2"/>
  <c r="AS539" i="2"/>
  <c r="AS103" i="2"/>
  <c r="AS555" i="2"/>
  <c r="AS688" i="2"/>
  <c r="AS730" i="2"/>
  <c r="AS598" i="2"/>
  <c r="AS697" i="2"/>
  <c r="AS369" i="2"/>
  <c r="AS437" i="2"/>
  <c r="AS505" i="2"/>
  <c r="AS271" i="2"/>
  <c r="AS83" i="2"/>
  <c r="AS678" i="2"/>
  <c r="AS695" i="2"/>
  <c r="AS603" i="2"/>
  <c r="AS559" i="2"/>
  <c r="AR559" i="2"/>
  <c r="AR511" i="2"/>
  <c r="AS511" i="2"/>
  <c r="AS480" i="2"/>
  <c r="AR480" i="2"/>
  <c r="AS702" i="2"/>
  <c r="AS275" i="2"/>
  <c r="AR275" i="2"/>
  <c r="AS551" i="2"/>
  <c r="AR75" i="2"/>
  <c r="AS75" i="2"/>
  <c r="AS659" i="2"/>
  <c r="AS96" i="2"/>
  <c r="AR96" i="2"/>
  <c r="AS427" i="2"/>
  <c r="AR427" i="2"/>
  <c r="AS98" i="2"/>
  <c r="AR98" i="2"/>
  <c r="AS704" i="2"/>
  <c r="AS170" i="2"/>
  <c r="AR170" i="2"/>
  <c r="AS632" i="2"/>
  <c r="AS629" i="2"/>
  <c r="AR331" i="2"/>
  <c r="AS331" i="2"/>
  <c r="AS378" i="2"/>
  <c r="AR378" i="2"/>
  <c r="AS569" i="2"/>
  <c r="AS207" i="2"/>
  <c r="AR207" i="2"/>
  <c r="AR240" i="2"/>
  <c r="AS240" i="2"/>
  <c r="AS719" i="2"/>
  <c r="AS498" i="2"/>
  <c r="AS28" i="2"/>
  <c r="AR28" i="2"/>
  <c r="AS535" i="2"/>
  <c r="AS329" i="2"/>
  <c r="AR329" i="2"/>
  <c r="AS338" i="2"/>
  <c r="AR338" i="2"/>
  <c r="AS491" i="2"/>
  <c r="AR194" i="2"/>
  <c r="AS194" i="2"/>
  <c r="AS49" i="2"/>
  <c r="AR49" i="2"/>
  <c r="AS30" i="2"/>
  <c r="AS184" i="2"/>
  <c r="AR184" i="2"/>
  <c r="AR297" i="2"/>
  <c r="AS297" i="2"/>
  <c r="AS59" i="2"/>
  <c r="AR59" i="2"/>
  <c r="AS40" i="2"/>
  <c r="AR40" i="2"/>
  <c r="AS349" i="2"/>
  <c r="AR349" i="2"/>
  <c r="AS133" i="2"/>
  <c r="AS69" i="2"/>
  <c r="AR69" i="2"/>
  <c r="AS725" i="2"/>
  <c r="AR187" i="2"/>
  <c r="AS187" i="2"/>
  <c r="AS366" i="2"/>
  <c r="AR366" i="2"/>
  <c r="AR153" i="2"/>
  <c r="AS153" i="2"/>
  <c r="AS448" i="2"/>
  <c r="AT13" i="2"/>
  <c r="AS447" i="2"/>
  <c r="AS140" i="2"/>
  <c r="AS466" i="2"/>
  <c r="AS15" i="2"/>
  <c r="AS605" i="2"/>
  <c r="AS70" i="2"/>
  <c r="AS571" i="2"/>
  <c r="AS415" i="2"/>
  <c r="AS344" i="2"/>
  <c r="AS93" i="2"/>
  <c r="AS552" i="2"/>
  <c r="AS34" i="2"/>
  <c r="AS681" i="2"/>
  <c r="AS685" i="2"/>
  <c r="AS465" i="2"/>
  <c r="AS705" i="2"/>
  <c r="AS520" i="2"/>
  <c r="AS450" i="2"/>
  <c r="AS402" i="2"/>
  <c r="AS709" i="2"/>
  <c r="AS625" i="2"/>
  <c r="AS79" i="2"/>
  <c r="AS420" i="2"/>
  <c r="AS217" i="2"/>
  <c r="AS280" i="2"/>
  <c r="AS164" i="2"/>
  <c r="AR164" i="2"/>
  <c r="AS675" i="2"/>
  <c r="AS368" i="2"/>
  <c r="AS502" i="2"/>
  <c r="AS351" i="2"/>
  <c r="AS64" i="2"/>
  <c r="AS522" i="2"/>
  <c r="AS606" i="2"/>
  <c r="AS9" i="2"/>
  <c r="AS574" i="2"/>
  <c r="AS195" i="2"/>
  <c r="AS45" i="2"/>
  <c r="AR45" i="2"/>
  <c r="AS696" i="2"/>
  <c r="AS376" i="2"/>
  <c r="AS36" i="2"/>
  <c r="AS279" i="2"/>
  <c r="AS610" i="2"/>
  <c r="AR610" i="2"/>
  <c r="AS325" i="2"/>
  <c r="AS21" i="2"/>
  <c r="AR21" i="2"/>
  <c r="AS509" i="2"/>
  <c r="AR509" i="2"/>
  <c r="AS10" i="2"/>
  <c r="AS616" i="2"/>
  <c r="AS58" i="2"/>
  <c r="AS277" i="2"/>
  <c r="AS492" i="2"/>
  <c r="AS20" i="2"/>
  <c r="AR20" i="2"/>
  <c r="AS365" i="2"/>
  <c r="AS411" i="2"/>
  <c r="AS318" i="2"/>
  <c r="AS543" i="2"/>
  <c r="AR543" i="2"/>
  <c r="AS710" i="2"/>
  <c r="AS243" i="2"/>
  <c r="AR243" i="2"/>
  <c r="AS232" i="2"/>
  <c r="AS227" i="2"/>
  <c r="AS430" i="2"/>
  <c r="AS264" i="2"/>
  <c r="AS125" i="2"/>
  <c r="AS380" i="2"/>
  <c r="AR380" i="2"/>
  <c r="AS286" i="2"/>
  <c r="AS320" i="2"/>
  <c r="AR320" i="2"/>
  <c r="AS225" i="2"/>
  <c r="AS484" i="2"/>
  <c r="AR484" i="2"/>
  <c r="AS412" i="2"/>
  <c r="AS407" i="2"/>
  <c r="AR407" i="2"/>
  <c r="AS628" i="2"/>
  <c r="AS132" i="2"/>
  <c r="AS268" i="2"/>
  <c r="AR268" i="2"/>
  <c r="AS167" i="2"/>
  <c r="AT126" i="2"/>
  <c r="AT382" i="2"/>
  <c r="AR464" i="2"/>
  <c r="AR572" i="2"/>
  <c r="AR257" i="2"/>
  <c r="AR130" i="2"/>
  <c r="AS246" i="2"/>
  <c r="AS439" i="2"/>
  <c r="AS259" i="2"/>
  <c r="AS417" i="2"/>
  <c r="AS566" i="2"/>
  <c r="AS451" i="2"/>
  <c r="AS654" i="2"/>
  <c r="AS541" i="2"/>
  <c r="AS558" i="2"/>
  <c r="AS435" i="2"/>
  <c r="AS176" i="2"/>
  <c r="AS698" i="2"/>
  <c r="AS90" i="2"/>
  <c r="AS260" i="2"/>
  <c r="AS487" i="2"/>
  <c r="AS720" i="2"/>
  <c r="AS512" i="2"/>
  <c r="AS647" i="2"/>
  <c r="AS315" i="2"/>
  <c r="AS614" i="2"/>
  <c r="AS496" i="2"/>
  <c r="AS671" i="2"/>
  <c r="AS304" i="2"/>
  <c r="AS712" i="2"/>
  <c r="AS241" i="2"/>
  <c r="AR166" i="2"/>
  <c r="AS166" i="2"/>
  <c r="AS686" i="2"/>
  <c r="AS426" i="2"/>
  <c r="AS237" i="2"/>
  <c r="AR237" i="2"/>
  <c r="AS337" i="2"/>
  <c r="AS71" i="2"/>
  <c r="AS422" i="2"/>
  <c r="AS41" i="2"/>
  <c r="AS183" i="2"/>
  <c r="AS428" i="2"/>
  <c r="AS107" i="2"/>
  <c r="AS281" i="2"/>
  <c r="AS112" i="2"/>
  <c r="AS256" i="2"/>
  <c r="AS3" i="2"/>
  <c r="AR3" i="2"/>
  <c r="AS401" i="2"/>
  <c r="AS302" i="2"/>
  <c r="AR302" i="2"/>
  <c r="AS631" i="2"/>
  <c r="AS63" i="2"/>
  <c r="AS556" i="2"/>
  <c r="AS305" i="2"/>
  <c r="AS233" i="2"/>
  <c r="AR233" i="2"/>
  <c r="AS663" i="2"/>
  <c r="AS419" i="2"/>
  <c r="AS557" i="2"/>
  <c r="AS35" i="2"/>
  <c r="AS109" i="2"/>
  <c r="AS548" i="2"/>
  <c r="AS205" i="2"/>
  <c r="AS355" i="2"/>
  <c r="AS342" i="2"/>
  <c r="AR342" i="2"/>
  <c r="AS537" i="2"/>
  <c r="AS653" i="2"/>
  <c r="AR653" i="2"/>
  <c r="AS177" i="2"/>
  <c r="AR177" i="2"/>
  <c r="AS619" i="2"/>
  <c r="AS151" i="2"/>
  <c r="AS238" i="2"/>
  <c r="AS12" i="2"/>
  <c r="AR12" i="2"/>
  <c r="AS8" i="2"/>
  <c r="AS707" i="2"/>
  <c r="AS218" i="2"/>
  <c r="AS516" i="2"/>
  <c r="AS373" i="2"/>
  <c r="AS57" i="2"/>
  <c r="AS404" i="2"/>
  <c r="AS576" i="2"/>
  <c r="AS129" i="2"/>
  <c r="AS146" i="2"/>
  <c r="AS155" i="2"/>
  <c r="AS144" i="2"/>
  <c r="AS648" i="2"/>
  <c r="AT642" i="2"/>
  <c r="AT289" i="2"/>
  <c r="AR296" i="2"/>
  <c r="AR134" i="2"/>
  <c r="AR491" i="2"/>
  <c r="AS356" i="2"/>
  <c r="AS440" i="2"/>
  <c r="AS33" i="2"/>
  <c r="AS449" i="2"/>
  <c r="AS257" i="2"/>
  <c r="AS494" i="2"/>
  <c r="AS235" i="2"/>
  <c r="AS17" i="2"/>
  <c r="AS76" i="2"/>
  <c r="AT265" i="2"/>
  <c r="AT583" i="2"/>
  <c r="AT485" i="2"/>
  <c r="AT199" i="2"/>
  <c r="AT294" i="2"/>
  <c r="AT661" i="2"/>
  <c r="AT646" i="2"/>
  <c r="AT425" i="2"/>
  <c r="AT468" i="2"/>
  <c r="AT438" i="2"/>
  <c r="AT292" i="2"/>
  <c r="AT621" i="2"/>
  <c r="AT444" i="2"/>
  <c r="AT670" i="2"/>
  <c r="AT25" i="2"/>
  <c r="AT634" i="2"/>
  <c r="AT729" i="2"/>
  <c r="AT553" i="2"/>
  <c r="AT327" i="2"/>
  <c r="AT665" i="2"/>
  <c r="AT323" i="2"/>
  <c r="AT523" i="2"/>
  <c r="AT593" i="2"/>
  <c r="AT27" i="2"/>
  <c r="AT267" i="2"/>
  <c r="AT171" i="2"/>
  <c r="AT473" i="2"/>
  <c r="AT236" i="2"/>
  <c r="AT388" i="2"/>
  <c r="AT460" i="2"/>
  <c r="AT390" i="2"/>
  <c r="AT442" i="2"/>
  <c r="AT418" i="2"/>
  <c r="AT44" i="2"/>
  <c r="AT100" i="2"/>
  <c r="AT186" i="2"/>
  <c r="AT472" i="2"/>
  <c r="AT219" i="2"/>
  <c r="AT731" i="2"/>
  <c r="AT85" i="2"/>
  <c r="AT413" i="2"/>
  <c r="AT145" i="2"/>
  <c r="AT580" i="2"/>
  <c r="AT261" i="2"/>
  <c r="AT202" i="2"/>
  <c r="AT650" i="2"/>
  <c r="AT87" i="2"/>
  <c r="AT142" i="2"/>
  <c r="AT55" i="2"/>
  <c r="AT600" i="2"/>
  <c r="AT165" i="2"/>
  <c r="AT247" i="2"/>
  <c r="AT360" i="2"/>
  <c r="AT175" i="2"/>
  <c r="AT506" i="2"/>
  <c r="AT499" i="2"/>
  <c r="AT169" i="2"/>
  <c r="AT52" i="2"/>
  <c r="AT423" i="2"/>
  <c r="AR429" i="2"/>
  <c r="AR443" i="2"/>
  <c r="AR554" i="2"/>
  <c r="AR679" i="2"/>
  <c r="AR479" i="2"/>
  <c r="AR99" i="2"/>
  <c r="AR545" i="2"/>
  <c r="AR123" i="2"/>
  <c r="AR335" i="2"/>
  <c r="AR51" i="2"/>
  <c r="AR88" i="2"/>
  <c r="AR42" i="2"/>
  <c r="AR126" i="2"/>
  <c r="AR563" i="2"/>
  <c r="AR462" i="2"/>
  <c r="AR397" i="2"/>
  <c r="AR612" i="2"/>
  <c r="AR106" i="2"/>
  <c r="AR534" i="2"/>
  <c r="AR372" i="2"/>
  <c r="AR94" i="2"/>
  <c r="AR156" i="2"/>
  <c r="AR408" i="2"/>
  <c r="AR104" i="2"/>
  <c r="AR288" i="2"/>
  <c r="AR209" i="2"/>
  <c r="AR200" i="2"/>
  <c r="AR403" i="2"/>
  <c r="AR446" i="2"/>
  <c r="AR174" i="2"/>
  <c r="AR182" i="2"/>
  <c r="AR295" i="2"/>
  <c r="AR73" i="2"/>
  <c r="AR193" i="2"/>
  <c r="AR526" i="2"/>
  <c r="AR340" i="2"/>
  <c r="AR149" i="2"/>
  <c r="AR74" i="2"/>
  <c r="AR489" i="2"/>
  <c r="AR53" i="2"/>
  <c r="AR190" i="2"/>
  <c r="AR26" i="2"/>
  <c r="AR147" i="2"/>
  <c r="AR101" i="2"/>
  <c r="AR370" i="2"/>
  <c r="AR11" i="2"/>
  <c r="AR682" i="2"/>
  <c r="AT698" i="2"/>
  <c r="AS353" i="2"/>
  <c r="AS643" i="2"/>
  <c r="AS244" i="2"/>
  <c r="AS641" i="2"/>
  <c r="AS333" i="2"/>
  <c r="AS16" i="2"/>
  <c r="AS490" i="2"/>
  <c r="AS436" i="2"/>
  <c r="AS470" i="2"/>
  <c r="AS486" i="2"/>
  <c r="AS105" i="2"/>
  <c r="AS131" i="2"/>
  <c r="AS561" i="2"/>
  <c r="AS38" i="2"/>
  <c r="AS714" i="2"/>
  <c r="AS405" i="2"/>
  <c r="AS383" i="2"/>
  <c r="AS677" i="2"/>
  <c r="AS374" i="2"/>
  <c r="AS328" i="2"/>
  <c r="AS24" i="2"/>
  <c r="AS433" i="2"/>
  <c r="AS577" i="2"/>
  <c r="AS458" i="2"/>
  <c r="AS13" i="2"/>
  <c r="AS118" i="2"/>
  <c r="AS136" i="2"/>
  <c r="AS570" i="2"/>
  <c r="AS517" i="2"/>
  <c r="AS573" i="2"/>
  <c r="AS22" i="2"/>
  <c r="AS501" i="2"/>
  <c r="AS148" i="2"/>
  <c r="AS212" i="2"/>
  <c r="AS19" i="2"/>
  <c r="AS533" i="2"/>
  <c r="AT674" i="2"/>
  <c r="AT585" i="2"/>
  <c r="AT692" i="2"/>
  <c r="AT375" i="2"/>
  <c r="AT469" i="2"/>
  <c r="AT266" i="2"/>
  <c r="AT701" i="2"/>
  <c r="AT307" i="2"/>
  <c r="AT395" i="2"/>
  <c r="AT68" i="2"/>
  <c r="AT157" i="2"/>
  <c r="AT253" i="2"/>
  <c r="AT635" i="2"/>
  <c r="AT716" i="2"/>
  <c r="AT172" i="2"/>
  <c r="AT62" i="2"/>
  <c r="AT150" i="2"/>
  <c r="AT655" i="2"/>
  <c r="AT291" i="2"/>
  <c r="AT711" i="2"/>
  <c r="AT43" i="2"/>
  <c r="AT322" i="2"/>
  <c r="AT54" i="2"/>
  <c r="AT622" i="2"/>
  <c r="AT173" i="2"/>
  <c r="AT226" i="2"/>
  <c r="AT363" i="2"/>
  <c r="AT255" i="2"/>
  <c r="AT310" i="2"/>
  <c r="AT482" i="2"/>
  <c r="AR599" i="2"/>
  <c r="AR321" i="2"/>
  <c r="AR493" i="2"/>
  <c r="AR158" i="2"/>
  <c r="AR608" i="2"/>
  <c r="AR454" i="2"/>
  <c r="AR229" i="2"/>
  <c r="AR393" i="2"/>
  <c r="AR246" i="2"/>
  <c r="AR343" i="2"/>
  <c r="AR597" i="2"/>
  <c r="AR289" i="2"/>
  <c r="AR78" i="2"/>
  <c r="AR609" i="2"/>
  <c r="AR539" i="2"/>
  <c r="AR228" i="2"/>
  <c r="AR269" i="2"/>
  <c r="AR358" i="2"/>
  <c r="AR330" i="2"/>
  <c r="AR604" i="2"/>
  <c r="AR262" i="2"/>
  <c r="AR274" i="2"/>
  <c r="AR179" i="2"/>
  <c r="AR409" i="2"/>
  <c r="AR317" i="2"/>
  <c r="AR339" i="2"/>
  <c r="AR81" i="2"/>
  <c r="AR203" i="2"/>
  <c r="AR348" i="2"/>
  <c r="AR555" i="2"/>
  <c r="AR65" i="2"/>
  <c r="AR424" i="2"/>
  <c r="AR352" i="2"/>
  <c r="AR471" i="2"/>
  <c r="AR527" i="2"/>
  <c r="AR495" i="2"/>
  <c r="AT290" i="2"/>
  <c r="AS637" i="2"/>
  <c r="AS683" i="2"/>
  <c r="AS727" i="2"/>
  <c r="AS572" i="2"/>
  <c r="AS542" i="2"/>
  <c r="AS588" i="2"/>
  <c r="AS723" i="2"/>
  <c r="AS507" i="2"/>
  <c r="AR507" i="2"/>
  <c r="AS130" i="2"/>
  <c r="AS508" i="2"/>
  <c r="AS690" i="2"/>
  <c r="AS672" i="2"/>
  <c r="AS560" i="2"/>
  <c r="AS626" i="2"/>
  <c r="AS32" i="2"/>
  <c r="AS60" i="2"/>
  <c r="AS724" i="2"/>
  <c r="AS416" i="2"/>
  <c r="AS607" i="2"/>
  <c r="AS296" i="2"/>
  <c r="AS578" i="2"/>
  <c r="AS371" i="2"/>
  <c r="AS204" i="2"/>
  <c r="AS82" i="2"/>
  <c r="AS584" i="2"/>
  <c r="AS89" i="2"/>
  <c r="AS385" i="2"/>
  <c r="AS139" i="2"/>
  <c r="AS160" i="2"/>
  <c r="AS270" i="2"/>
  <c r="AS201" i="2"/>
  <c r="AS108" i="2"/>
  <c r="AS254" i="2"/>
  <c r="AS134" i="2"/>
  <c r="AT684" i="2"/>
  <c r="AT673" i="2"/>
  <c r="AT242" i="2"/>
  <c r="AT547" i="2"/>
  <c r="AT334" i="2"/>
  <c r="AT120" i="2"/>
  <c r="AT213" i="2"/>
  <c r="AT301" i="2"/>
  <c r="AT198" i="2"/>
  <c r="AT662" i="2"/>
  <c r="AT287" i="2"/>
  <c r="AT564" i="2"/>
  <c r="AT258" i="2"/>
  <c r="AT46" i="2"/>
  <c r="AT656" i="2"/>
  <c r="AT515" i="2"/>
  <c r="AT550" i="2"/>
  <c r="AT116" i="2"/>
  <c r="AT356" i="2"/>
  <c r="AT387" i="2"/>
  <c r="AT445" i="2"/>
  <c r="AT48" i="2"/>
  <c r="AT474" i="2"/>
  <c r="AT31" i="2"/>
  <c r="AT708" i="2"/>
  <c r="AT178" i="2"/>
  <c r="AT399" i="2"/>
  <c r="AT128" i="2"/>
  <c r="AT61" i="2"/>
  <c r="AT601" i="2"/>
  <c r="AT615" i="2"/>
  <c r="AS679" i="2"/>
  <c r="AS479" i="2"/>
  <c r="AS106" i="2"/>
  <c r="AS163" i="2"/>
  <c r="AT524" i="2"/>
  <c r="AT380" i="2"/>
  <c r="AR23" i="2"/>
  <c r="AU242" i="2"/>
  <c r="AU375" i="2"/>
  <c r="AU120" i="2"/>
  <c r="AU701" i="2"/>
  <c r="AU198" i="2"/>
  <c r="AU68" i="2"/>
  <c r="AU564" i="2"/>
  <c r="AU635" i="2"/>
  <c r="AU656" i="2"/>
  <c r="AU62" i="2"/>
  <c r="AU116" i="2"/>
  <c r="AU291" i="2"/>
  <c r="AU445" i="2"/>
  <c r="AU322" i="2"/>
  <c r="AU31" i="2"/>
  <c r="AU173" i="2"/>
  <c r="AU399" i="2"/>
  <c r="AU255" i="2"/>
  <c r="AU601" i="2"/>
  <c r="AS700" i="2"/>
  <c r="AS429" i="2"/>
  <c r="AS545" i="2"/>
  <c r="AS51" i="2"/>
  <c r="AS126" i="2"/>
  <c r="AS397" i="2"/>
  <c r="AS459" i="2"/>
  <c r="AS94" i="2"/>
  <c r="AS156" i="2"/>
  <c r="AS623" i="2"/>
  <c r="AS209" i="2"/>
  <c r="AS446" i="2"/>
  <c r="AS295" i="2"/>
  <c r="AS526" i="2"/>
  <c r="AS285" i="2"/>
  <c r="AS53" i="2"/>
  <c r="AS263" i="2"/>
  <c r="AS382" i="2"/>
  <c r="AS682" i="2"/>
  <c r="AT721" i="2"/>
  <c r="AT640" i="2"/>
  <c r="AT503" i="2"/>
  <c r="AT530" i="2"/>
  <c r="AT300" i="2"/>
  <c r="AT324" i="2"/>
  <c r="AT475" i="2"/>
  <c r="AT102" i="2"/>
  <c r="AT191" i="2"/>
  <c r="AT618" i="2"/>
  <c r="AT546" i="2"/>
  <c r="AT39" i="2"/>
  <c r="AT594" i="2"/>
  <c r="AT117" i="2"/>
  <c r="AT587" i="2"/>
  <c r="AT361" i="2"/>
  <c r="AT389" i="2"/>
  <c r="AT110" i="2"/>
  <c r="AT400" i="2"/>
  <c r="AT283" i="2"/>
  <c r="AR186" i="2"/>
  <c r="AR413" i="2"/>
  <c r="AR261" i="2"/>
  <c r="AR142" i="2"/>
  <c r="AR247" i="2"/>
  <c r="AR175" i="2"/>
  <c r="AR52" i="2"/>
  <c r="AR423" i="2"/>
  <c r="AU525" i="2"/>
  <c r="AU231" i="2"/>
  <c r="AU336" i="2"/>
  <c r="AU633" i="2"/>
  <c r="AU84" i="2"/>
  <c r="AU478" i="2"/>
  <c r="AU303" i="2"/>
  <c r="AU386" i="2"/>
  <c r="AU210" i="2"/>
  <c r="AU589" i="2"/>
  <c r="AU596" i="2"/>
  <c r="AU92" i="2"/>
  <c r="AU4" i="2"/>
  <c r="AU17" i="2"/>
  <c r="AU723" i="2"/>
  <c r="AU257" i="2"/>
  <c r="AU15" i="2"/>
  <c r="AU417" i="2"/>
  <c r="AU683" i="2"/>
  <c r="AU686" i="2"/>
  <c r="AU76" i="2"/>
  <c r="AU653" i="2"/>
  <c r="AU152" i="2"/>
  <c r="AU558" i="2"/>
  <c r="AU537" i="2"/>
  <c r="AU419" i="2"/>
  <c r="AU350" i="2"/>
  <c r="AU238" i="2"/>
  <c r="AU392" i="2"/>
  <c r="AU490" i="2"/>
  <c r="AU124" i="2"/>
  <c r="AU401" i="2"/>
  <c r="AU96" i="2"/>
  <c r="AU451" i="2"/>
  <c r="AU353" i="2"/>
  <c r="AU272" i="2"/>
  <c r="AU614" i="2"/>
  <c r="AU512" i="2"/>
  <c r="AU436" i="2"/>
  <c r="AU112" i="2"/>
  <c r="AU137" i="2"/>
  <c r="AU107" i="2"/>
  <c r="AU170" i="2"/>
  <c r="AU573" i="2"/>
  <c r="AU584" i="2"/>
  <c r="AU75" i="2"/>
  <c r="AU2" i="2"/>
  <c r="AU333" i="2"/>
  <c r="AU237" i="2"/>
  <c r="AU559" i="2"/>
  <c r="AU212" i="2"/>
  <c r="AU111" i="2"/>
  <c r="AU631" i="2"/>
  <c r="AU12" i="2"/>
  <c r="AU69" i="2"/>
  <c r="AU613" i="2"/>
  <c r="AU101" i="2"/>
  <c r="AU720" i="2"/>
  <c r="AU501" i="2"/>
  <c r="AU33" i="2"/>
  <c r="AU598" i="2"/>
  <c r="AU577" i="2"/>
  <c r="AU256" i="2"/>
  <c r="AU166" i="2"/>
  <c r="AU428" i="2"/>
  <c r="AU702" i="2"/>
  <c r="AU16" i="2"/>
  <c r="AU678" i="2"/>
  <c r="AU659" i="2"/>
  <c r="AU340" i="2"/>
  <c r="AU32" i="2"/>
  <c r="AU35" i="2"/>
  <c r="AU244" i="2"/>
  <c r="AU234" i="2"/>
  <c r="AU328" i="2"/>
  <c r="AU90" i="2"/>
  <c r="AU117" i="2"/>
  <c r="AU587" i="2"/>
  <c r="AT511" i="2"/>
  <c r="AR251" i="2"/>
  <c r="AR531" i="2"/>
  <c r="AR14" i="2"/>
  <c r="AR457" i="2"/>
  <c r="AR441" i="2"/>
  <c r="AR306" i="2"/>
  <c r="AR222" i="2"/>
  <c r="AR273" i="2"/>
  <c r="AR56" i="2"/>
  <c r="AR121" i="2"/>
  <c r="AR319" i="2"/>
  <c r="AR162" i="2"/>
  <c r="AR115" i="2"/>
  <c r="AR138" i="2"/>
  <c r="AR341" i="2"/>
  <c r="AR396" i="2"/>
  <c r="AU585" i="2"/>
  <c r="AU547" i="2"/>
  <c r="AU469" i="2"/>
  <c r="AU213" i="2"/>
  <c r="AU307" i="2"/>
  <c r="AU662" i="2"/>
  <c r="AU157" i="2"/>
  <c r="AU258" i="2"/>
  <c r="AU716" i="2"/>
  <c r="AU515" i="2"/>
  <c r="AU150" i="2"/>
  <c r="AU356" i="2"/>
  <c r="AU711" i="2"/>
  <c r="AU48" i="2"/>
  <c r="AU54" i="2"/>
  <c r="AU708" i="2"/>
  <c r="AU226" i="2"/>
  <c r="AU128" i="2"/>
  <c r="AU310" i="2"/>
  <c r="AU615" i="2"/>
  <c r="AS729" i="2"/>
  <c r="AS443" i="2"/>
  <c r="AS123" i="2"/>
  <c r="AS88" i="2"/>
  <c r="AS563" i="2"/>
  <c r="AS612" i="2"/>
  <c r="AS534" i="2"/>
  <c r="AS154" i="2"/>
  <c r="AS408" i="2"/>
  <c r="AS288" i="2"/>
  <c r="AS200" i="2"/>
  <c r="AS174" i="2"/>
  <c r="AS73" i="2"/>
  <c r="AS340" i="2"/>
  <c r="AS74" i="2"/>
  <c r="AS190" i="2"/>
  <c r="AS147" i="2"/>
  <c r="AS370" i="2"/>
  <c r="AS456" i="2"/>
  <c r="AT689" i="2"/>
  <c r="AT377" i="2"/>
  <c r="AT308" i="2"/>
  <c r="AT224" i="2"/>
  <c r="AT591" i="2"/>
  <c r="AT611" i="2"/>
  <c r="AT220" i="2"/>
  <c r="AT434" i="2"/>
  <c r="AT627" i="2"/>
  <c r="AT421" i="2"/>
  <c r="AT282" i="2"/>
  <c r="AT293" i="2"/>
  <c r="AT284" i="2"/>
  <c r="AT500" i="2"/>
  <c r="AT590" i="2"/>
  <c r="AT592" i="2"/>
  <c r="AT250" i="2"/>
  <c r="AT565" i="2"/>
  <c r="AT185" i="2"/>
  <c r="AT86" i="2"/>
  <c r="AR199" i="2"/>
  <c r="AR425" i="2"/>
  <c r="AR553" i="2"/>
  <c r="AR523" i="2"/>
  <c r="AR27" i="2"/>
  <c r="AR171" i="2"/>
  <c r="AR388" i="2"/>
  <c r="AR390" i="2"/>
  <c r="AR418" i="2"/>
  <c r="AR100" i="2"/>
  <c r="AR219" i="2"/>
  <c r="AR145" i="2"/>
  <c r="AU721" i="2"/>
  <c r="AU640" i="2"/>
  <c r="AU503" i="2"/>
  <c r="AU530" i="2"/>
  <c r="AU300" i="2"/>
  <c r="AU324" i="2"/>
  <c r="AU475" i="2"/>
  <c r="AU102" i="2"/>
  <c r="AU524" i="2"/>
  <c r="AU191" i="2"/>
  <c r="AU618" i="2"/>
  <c r="AU546" i="2"/>
  <c r="AU39" i="2"/>
  <c r="AR39" i="2"/>
  <c r="AU594" i="2"/>
  <c r="AU367" i="2"/>
  <c r="AR367" i="2"/>
  <c r="AU693" i="2"/>
  <c r="AU359" i="2"/>
  <c r="AU250" i="2"/>
  <c r="AU23" i="2"/>
  <c r="AU389" i="2"/>
  <c r="AU565" i="2"/>
  <c r="AU197" i="2"/>
  <c r="AS229" i="2"/>
  <c r="AS330" i="2"/>
  <c r="AS81" i="2"/>
  <c r="AS348" i="2"/>
  <c r="AR575" i="2"/>
  <c r="AT728" i="2"/>
  <c r="AR309" i="2"/>
  <c r="AT6" i="2"/>
  <c r="AT215" i="2"/>
  <c r="AR639" i="2"/>
  <c r="AR326" i="2"/>
  <c r="AR135" i="2"/>
  <c r="AT402" i="2"/>
  <c r="AT252" i="2"/>
  <c r="AU460" i="2"/>
  <c r="AS413" i="2"/>
  <c r="AS145" i="2"/>
  <c r="AT694" i="2"/>
  <c r="AT159" i="2"/>
  <c r="AR503" i="2"/>
  <c r="AR478" i="2"/>
  <c r="AR86" i="2"/>
  <c r="AU488" i="2"/>
  <c r="AR475" i="2"/>
  <c r="AU415" i="2"/>
  <c r="AS23" i="2"/>
  <c r="AT685" i="2"/>
  <c r="AR688" i="2"/>
  <c r="AR432" i="2"/>
  <c r="AR504" i="2"/>
  <c r="AR376" i="2"/>
  <c r="AU347" i="2"/>
  <c r="AU533" i="2"/>
  <c r="AU673" i="2"/>
  <c r="AU692" i="2"/>
  <c r="AU334" i="2"/>
  <c r="AU266" i="2"/>
  <c r="AU301" i="2"/>
  <c r="AU395" i="2"/>
  <c r="AU287" i="2"/>
  <c r="AU253" i="2"/>
  <c r="AU46" i="2"/>
  <c r="AU172" i="2"/>
  <c r="AU550" i="2"/>
  <c r="AU655" i="2"/>
  <c r="AU387" i="2"/>
  <c r="AU43" i="2"/>
  <c r="AU474" i="2"/>
  <c r="AU622" i="2"/>
  <c r="AU178" i="2"/>
  <c r="AU363" i="2"/>
  <c r="AU61" i="2"/>
  <c r="AU482" i="2"/>
  <c r="AU473" i="2"/>
  <c r="AS644" i="2"/>
  <c r="AS554" i="2"/>
  <c r="AS99" i="2"/>
  <c r="AS335" i="2"/>
  <c r="AS42" i="2"/>
  <c r="AS462" i="2"/>
  <c r="AS372" i="2"/>
  <c r="AS104" i="2"/>
  <c r="AS726" i="2"/>
  <c r="AS403" i="2"/>
  <c r="AS182" i="2"/>
  <c r="AS193" i="2"/>
  <c r="AS149" i="2"/>
  <c r="AS489" i="2"/>
  <c r="AS26" i="2"/>
  <c r="AS101" i="2"/>
  <c r="AS11" i="2"/>
  <c r="AS477" i="2"/>
  <c r="AT525" i="2"/>
  <c r="AT231" i="2"/>
  <c r="AT336" i="2"/>
  <c r="AT633" i="2"/>
  <c r="AT84" i="2"/>
  <c r="AT478" i="2"/>
  <c r="AT303" i="2"/>
  <c r="AT386" i="2"/>
  <c r="AT210" i="2"/>
  <c r="AT589" i="2"/>
  <c r="AT596" i="2"/>
  <c r="AT92" i="2"/>
  <c r="AT76" i="2"/>
  <c r="AT2" i="2"/>
  <c r="AT355" i="2"/>
  <c r="AT548" i="2"/>
  <c r="AT30" i="2"/>
  <c r="AT542" i="2"/>
  <c r="AT183" i="2"/>
  <c r="AT422" i="2"/>
  <c r="AT98" i="2"/>
  <c r="AT686" i="2"/>
  <c r="AT712" i="2"/>
  <c r="AT93" i="2"/>
  <c r="AT37" i="2"/>
  <c r="AT384" i="2"/>
  <c r="AT187" i="2"/>
  <c r="AT419" i="2"/>
  <c r="AT566" i="2"/>
  <c r="AT33" i="2"/>
  <c r="AT613" i="2"/>
  <c r="AT357" i="2"/>
  <c r="AT129" i="2"/>
  <c r="AT571" i="2"/>
  <c r="AT184" i="2"/>
  <c r="AT305" i="2"/>
  <c r="AT28" i="2"/>
  <c r="AT466" i="2"/>
  <c r="AT426" i="2"/>
  <c r="AT678" i="2"/>
  <c r="AT238" i="2"/>
  <c r="AT205" i="2"/>
  <c r="AT588" i="2"/>
  <c r="AT41" i="2"/>
  <c r="AT637" i="2"/>
  <c r="AT245" i="2"/>
  <c r="AT35" i="2"/>
  <c r="AT194" i="2"/>
  <c r="AT259" i="2"/>
  <c r="AT427" i="2"/>
  <c r="AT304" i="2"/>
  <c r="AT4" i="2"/>
  <c r="AT333" i="2"/>
  <c r="AT240" i="2"/>
  <c r="AT337" i="2"/>
  <c r="AT514" i="2"/>
  <c r="AT508" i="2"/>
  <c r="AT404" i="2"/>
  <c r="AT448" i="2"/>
  <c r="AT69" i="2"/>
  <c r="AT207" i="2"/>
  <c r="AT632" i="2"/>
  <c r="AT648" i="2"/>
  <c r="AT188" i="2"/>
  <c r="AT346" i="2"/>
  <c r="AT451" i="2"/>
  <c r="AT535" i="2"/>
  <c r="AT5" i="2"/>
  <c r="AT653" i="2"/>
  <c r="AT556" i="2"/>
  <c r="AT572" i="2"/>
  <c r="AT96" i="2"/>
  <c r="AT699" i="2"/>
  <c r="AT440" i="2"/>
  <c r="AT559" i="2"/>
  <c r="AT366" i="2"/>
  <c r="AT349" i="2"/>
  <c r="AT257" i="2"/>
  <c r="AT498" i="2"/>
  <c r="AT671" i="2"/>
  <c r="AT338" i="2"/>
  <c r="AT281" i="2"/>
  <c r="AT237" i="2"/>
  <c r="AT619" i="2"/>
  <c r="AT516" i="2"/>
  <c r="AT614" i="2"/>
  <c r="AT15" i="2"/>
  <c r="AT668" i="2"/>
  <c r="AT725" i="2"/>
  <c r="AT309" i="2"/>
  <c r="AT719" i="2"/>
  <c r="AT512" i="2"/>
  <c r="AT146" i="2"/>
  <c r="AT235" i="2"/>
  <c r="AT75" i="2"/>
  <c r="AT695" i="2"/>
  <c r="AT272" i="2"/>
  <c r="AT64" i="2"/>
  <c r="AT143" i="2"/>
  <c r="AT16" i="2"/>
  <c r="AT130" i="2"/>
  <c r="AT63" i="2"/>
  <c r="AT502" i="2"/>
  <c r="AT702" i="2"/>
  <c r="AT367" i="2"/>
  <c r="AT693" i="2"/>
  <c r="AT359" i="2"/>
  <c r="AT23" i="2"/>
  <c r="AT347" i="2"/>
  <c r="AT80" i="2"/>
  <c r="AT691" i="2"/>
  <c r="AR265" i="2"/>
  <c r="AR485" i="2"/>
  <c r="AR468" i="2"/>
  <c r="AR292" i="2"/>
  <c r="AR25" i="2"/>
  <c r="AR327" i="2"/>
  <c r="AR323" i="2"/>
  <c r="AR593" i="2"/>
  <c r="AR267" i="2"/>
  <c r="AR473" i="2"/>
  <c r="AR236" i="2"/>
  <c r="AR460" i="2"/>
  <c r="AR442" i="2"/>
  <c r="AR44" i="2"/>
  <c r="AR472" i="2"/>
  <c r="AR202" i="2"/>
  <c r="AR87" i="2"/>
  <c r="AR55" i="2"/>
  <c r="AR165" i="2"/>
  <c r="AR360" i="2"/>
  <c r="AR506" i="2"/>
  <c r="AR169" i="2"/>
  <c r="AU689" i="2"/>
  <c r="AU377" i="2"/>
  <c r="AR377" i="2"/>
  <c r="AU308" i="2"/>
  <c r="AU224" i="2"/>
  <c r="AR224" i="2"/>
  <c r="AU591" i="2"/>
  <c r="AU611" i="2"/>
  <c r="AU220" i="2"/>
  <c r="AU434" i="2"/>
  <c r="AU627" i="2"/>
  <c r="AU421" i="2"/>
  <c r="AU282" i="2"/>
  <c r="AU293" i="2"/>
  <c r="AU284" i="2"/>
  <c r="AU500" i="2"/>
  <c r="AU590" i="2"/>
  <c r="AU592" i="2"/>
  <c r="AU361" i="2"/>
  <c r="AT8" i="2"/>
  <c r="AR283" i="2"/>
  <c r="AT72" i="2"/>
  <c r="AU650" i="2"/>
  <c r="AS590" i="2"/>
  <c r="AS347" i="2"/>
  <c r="AR127" i="2"/>
  <c r="AR538" i="2"/>
  <c r="AT344" i="2"/>
  <c r="AS5" i="2"/>
  <c r="AU402" i="2"/>
  <c r="AS414" i="2"/>
  <c r="AR414" i="2"/>
  <c r="AS521" i="2"/>
  <c r="AS497" i="2"/>
  <c r="AR497" i="2"/>
  <c r="AS188" i="2"/>
  <c r="AR188" i="2"/>
  <c r="AS312" i="2"/>
  <c r="AR312" i="2"/>
  <c r="AS384" i="2"/>
  <c r="AS208" i="2"/>
  <c r="AR208" i="2"/>
  <c r="AS47" i="2"/>
  <c r="AR47" i="2"/>
  <c r="AS37" i="2"/>
  <c r="AR37" i="2"/>
  <c r="AS278" i="2"/>
  <c r="AS245" i="2"/>
  <c r="AR245" i="2"/>
  <c r="AR29" i="2"/>
  <c r="AS29" i="2"/>
  <c r="AS532" i="2"/>
  <c r="AR357" i="2"/>
  <c r="AS357" i="2"/>
  <c r="AS406" i="2"/>
  <c r="AT690" i="2"/>
  <c r="AT369" i="2"/>
  <c r="AT552" i="2"/>
  <c r="AT105" i="2"/>
  <c r="AT672" i="2"/>
  <c r="AT90" i="2"/>
  <c r="AT437" i="2"/>
  <c r="AT131" i="2"/>
  <c r="AT560" i="2"/>
  <c r="AT260" i="2"/>
  <c r="AT505" i="2"/>
  <c r="AT561" i="2"/>
  <c r="AT626" i="2"/>
  <c r="AT271" i="2"/>
  <c r="AT38" i="2"/>
  <c r="AT32" i="2"/>
  <c r="AT714" i="2"/>
  <c r="AT60" i="2"/>
  <c r="AT405" i="2"/>
  <c r="AT34" i="2"/>
  <c r="AT724" i="2"/>
  <c r="AT383" i="2"/>
  <c r="AT487" i="2"/>
  <c r="AT416" i="2"/>
  <c r="AT677" i="2"/>
  <c r="AT83" i="2"/>
  <c r="AT607" i="2"/>
  <c r="AT374" i="2"/>
  <c r="AT296" i="2"/>
  <c r="AT328" i="2"/>
  <c r="AT24" i="2"/>
  <c r="AT578" i="2"/>
  <c r="AT433" i="2"/>
  <c r="AT371" i="2"/>
  <c r="AT577" i="2"/>
  <c r="AT204" i="2"/>
  <c r="AT458" i="2"/>
  <c r="AT82" i="2"/>
  <c r="AT584" i="2"/>
  <c r="AT118" i="2"/>
  <c r="AT89" i="2"/>
  <c r="AT136" i="2"/>
  <c r="AT385" i="2"/>
  <c r="AT570" i="2"/>
  <c r="AT139" i="2"/>
  <c r="AT517" i="2"/>
  <c r="AT160" i="2"/>
  <c r="AT573" i="2"/>
  <c r="AT270" i="2"/>
  <c r="AT22" i="2"/>
  <c r="AT201" i="2"/>
  <c r="AT501" i="2"/>
  <c r="AT108" i="2"/>
  <c r="AT148" i="2"/>
  <c r="AT254" i="2"/>
  <c r="AT212" i="2"/>
  <c r="AT19" i="2"/>
  <c r="AT134" i="2"/>
  <c r="AT533" i="2"/>
  <c r="AR496" i="2"/>
  <c r="AR428" i="2"/>
  <c r="AR35" i="2"/>
  <c r="AU561" i="2"/>
  <c r="AU416" i="2"/>
  <c r="AR587" i="2"/>
  <c r="AT302" i="2"/>
  <c r="AU671" i="2"/>
  <c r="AT700" i="2"/>
  <c r="AT644" i="2"/>
  <c r="AT429" i="2"/>
  <c r="AT443" i="2"/>
  <c r="AT554" i="2"/>
  <c r="AT679" i="2"/>
  <c r="AT479" i="2"/>
  <c r="AT99" i="2"/>
  <c r="AT545" i="2"/>
  <c r="AT123" i="2"/>
  <c r="AT335" i="2"/>
  <c r="AT51" i="2"/>
  <c r="AT88" i="2"/>
  <c r="AT42" i="2"/>
  <c r="AT563" i="2"/>
  <c r="AT462" i="2"/>
  <c r="AT397" i="2"/>
  <c r="AT612" i="2"/>
  <c r="AT106" i="2"/>
  <c r="AT459" i="2"/>
  <c r="AT534" i="2"/>
  <c r="AT372" i="2"/>
  <c r="AT94" i="2"/>
  <c r="AT154" i="2"/>
  <c r="AT163" i="2"/>
  <c r="AT156" i="2"/>
  <c r="AT408" i="2"/>
  <c r="AT104" i="2"/>
  <c r="AT623" i="2"/>
  <c r="AT288" i="2"/>
  <c r="AT726" i="2"/>
  <c r="AT209" i="2"/>
  <c r="AT200" i="2"/>
  <c r="AT403" i="2"/>
  <c r="AT446" i="2"/>
  <c r="AT174" i="2"/>
  <c r="AT182" i="2"/>
  <c r="AT295" i="2"/>
  <c r="AT73" i="2"/>
  <c r="AT193" i="2"/>
  <c r="AT526" i="2"/>
  <c r="AT340" i="2"/>
  <c r="AT149" i="2"/>
  <c r="AT285" i="2"/>
  <c r="AT74" i="2"/>
  <c r="AT489" i="2"/>
  <c r="AT53" i="2"/>
  <c r="AT190" i="2"/>
  <c r="AT26" i="2"/>
  <c r="AT263" i="2"/>
  <c r="AT147" i="2"/>
  <c r="AT101" i="2"/>
  <c r="AT370" i="2"/>
  <c r="AT11" i="2"/>
  <c r="AT682" i="2"/>
  <c r="AT456" i="2"/>
  <c r="AT477" i="2"/>
  <c r="AR353" i="2"/>
  <c r="AR447" i="2"/>
  <c r="AR440" i="2"/>
  <c r="AR439" i="2"/>
  <c r="AR514" i="2"/>
  <c r="AR140" i="2"/>
  <c r="AR33" i="2"/>
  <c r="AR259" i="2"/>
  <c r="AR66" i="2"/>
  <c r="AR244" i="2"/>
  <c r="AR449" i="2"/>
  <c r="AR272" i="2"/>
  <c r="AR641" i="2"/>
  <c r="AR15" i="2"/>
  <c r="AR566" i="2"/>
  <c r="AR248" i="2"/>
  <c r="AR605" i="2"/>
  <c r="AR451" i="2"/>
  <c r="AR542" i="2"/>
  <c r="AR16" i="2"/>
  <c r="AR70" i="2"/>
  <c r="AR588" i="2"/>
  <c r="AR568" i="2"/>
  <c r="AR490" i="2"/>
  <c r="AR494" i="2"/>
  <c r="AR346" i="2"/>
  <c r="AR436" i="2"/>
  <c r="AR415" i="2"/>
  <c r="AR235" i="2"/>
  <c r="AR558" i="2"/>
  <c r="AR2" i="2"/>
  <c r="AR470" i="2"/>
  <c r="AR344" i="2"/>
  <c r="AR17" i="2"/>
  <c r="AR435" i="2"/>
  <c r="AR598" i="2"/>
  <c r="AR486" i="2"/>
  <c r="AR93" i="2"/>
  <c r="AR76" i="2"/>
  <c r="AR176" i="2"/>
  <c r="AR508" i="2"/>
  <c r="AU700" i="2"/>
  <c r="AU729" i="2"/>
  <c r="AU644" i="2"/>
  <c r="AU429" i="2"/>
  <c r="AU443" i="2"/>
  <c r="AU554" i="2"/>
  <c r="AU479" i="2"/>
  <c r="AU99" i="2"/>
  <c r="AU545" i="2"/>
  <c r="AU123" i="2"/>
  <c r="AU335" i="2"/>
  <c r="AU51" i="2"/>
  <c r="AU88" i="2"/>
  <c r="AU42" i="2"/>
  <c r="AU126" i="2"/>
  <c r="AU563" i="2"/>
  <c r="AU462" i="2"/>
  <c r="AU397" i="2"/>
  <c r="AU612" i="2"/>
  <c r="AU106" i="2"/>
  <c r="AU459" i="2"/>
  <c r="AU534" i="2"/>
  <c r="AU372" i="2"/>
  <c r="AR242" i="2"/>
  <c r="AT248" i="2"/>
  <c r="AU440" i="2"/>
  <c r="AT599" i="2"/>
  <c r="AT715" i="2"/>
  <c r="AT680" i="2"/>
  <c r="AT321" i="2"/>
  <c r="AT493" i="2"/>
  <c r="AT362" i="2"/>
  <c r="AT158" i="2"/>
  <c r="AT608" i="2"/>
  <c r="AT713" i="2"/>
  <c r="AT454" i="2"/>
  <c r="AT229" i="2"/>
  <c r="AT393" i="2"/>
  <c r="AT246" i="2"/>
  <c r="AT586" i="2"/>
  <c r="AT343" i="2"/>
  <c r="AT597" i="2"/>
  <c r="AT78" i="2"/>
  <c r="AT609" i="2"/>
  <c r="AT539" i="2"/>
  <c r="AT228" i="2"/>
  <c r="AT269" i="2"/>
  <c r="AT358" i="2"/>
  <c r="AT330" i="2"/>
  <c r="AT604" i="2"/>
  <c r="AT262" i="2"/>
  <c r="AT274" i="2"/>
  <c r="AT179" i="2"/>
  <c r="AT409" i="2"/>
  <c r="AT317" i="2"/>
  <c r="AT339" i="2"/>
  <c r="AT81" i="2"/>
  <c r="AT203" i="2"/>
  <c r="AT518" i="2"/>
  <c r="AT348" i="2"/>
  <c r="AT555" i="2"/>
  <c r="AT65" i="2"/>
  <c r="AT424" i="2"/>
  <c r="AT352" i="2"/>
  <c r="AT471" i="2"/>
  <c r="AT527" i="2"/>
  <c r="AT495" i="2"/>
  <c r="AT251" i="2"/>
  <c r="AT531" i="2"/>
  <c r="AT14" i="2"/>
  <c r="AT457" i="2"/>
  <c r="AT441" i="2"/>
  <c r="AT306" i="2"/>
  <c r="AT222" i="2"/>
  <c r="AT273" i="2"/>
  <c r="AT56" i="2"/>
  <c r="AT121" i="2"/>
  <c r="AT319" i="2"/>
  <c r="AT239" i="2"/>
  <c r="AT162" i="2"/>
  <c r="AT115" i="2"/>
  <c r="AT138" i="2"/>
  <c r="AT341" i="2"/>
  <c r="AT396" i="2"/>
  <c r="AR369" i="2"/>
  <c r="AR552" i="2"/>
  <c r="AR105" i="2"/>
  <c r="AR437" i="2"/>
  <c r="AR131" i="2"/>
  <c r="AR260" i="2"/>
  <c r="AR505" i="2"/>
  <c r="AR561" i="2"/>
  <c r="AR626" i="2"/>
  <c r="AR271" i="2"/>
  <c r="AR38" i="2"/>
  <c r="AR32" i="2"/>
  <c r="AR60" i="2"/>
  <c r="AR405" i="2"/>
  <c r="AR34" i="2"/>
  <c r="AR383" i="2"/>
  <c r="AR487" i="2"/>
  <c r="AR83" i="2"/>
  <c r="AR607" i="2"/>
  <c r="AR374" i="2"/>
  <c r="AR328" i="2"/>
  <c r="AR24" i="2"/>
  <c r="AR433" i="2"/>
  <c r="AR371" i="2"/>
  <c r="AR204" i="2"/>
  <c r="AR458" i="2"/>
  <c r="AR82" i="2"/>
  <c r="AR13" i="2"/>
  <c r="AR584" i="2"/>
  <c r="AR89" i="2"/>
  <c r="AR136" i="2"/>
  <c r="AR385" i="2"/>
  <c r="AR570" i="2"/>
  <c r="AR139" i="2"/>
  <c r="AR517" i="2"/>
  <c r="AR160" i="2"/>
  <c r="AR573" i="2"/>
  <c r="AR270" i="2"/>
  <c r="AR22" i="2"/>
  <c r="AR501" i="2"/>
  <c r="AR108" i="2"/>
  <c r="AR148" i="2"/>
  <c r="AR254" i="2"/>
  <c r="AR212" i="2"/>
  <c r="AR19" i="2"/>
  <c r="AR533" i="2"/>
  <c r="AU599" i="2"/>
  <c r="AU715" i="2"/>
  <c r="AU680" i="2"/>
  <c r="AU321" i="2"/>
  <c r="AU493" i="2"/>
  <c r="AU362" i="2"/>
  <c r="AU158" i="2"/>
  <c r="AU608" i="2"/>
  <c r="AU713" i="2"/>
  <c r="AU454" i="2"/>
  <c r="AU229" i="2"/>
  <c r="AU393" i="2"/>
  <c r="AU246" i="2"/>
  <c r="AU642" i="2"/>
  <c r="AU586" i="2"/>
  <c r="AU343" i="2"/>
  <c r="AU597" i="2"/>
  <c r="AU289" i="2"/>
  <c r="AU78" i="2"/>
  <c r="AU609" i="2"/>
  <c r="AU539" i="2"/>
  <c r="AU228" i="2"/>
  <c r="AU269" i="2"/>
  <c r="AU358" i="2"/>
  <c r="AU330" i="2"/>
  <c r="AU604" i="2"/>
  <c r="AU262" i="2"/>
  <c r="AU274" i="2"/>
  <c r="AU179" i="2"/>
  <c r="AU409" i="2"/>
  <c r="AU317" i="2"/>
  <c r="AU339" i="2"/>
  <c r="AU81" i="2"/>
  <c r="AU203" i="2"/>
  <c r="AU518" i="2"/>
  <c r="AU348" i="2"/>
  <c r="AU555" i="2"/>
  <c r="AU65" i="2"/>
  <c r="AU424" i="2"/>
  <c r="AU352" i="2"/>
  <c r="AU471" i="2"/>
  <c r="AU527" i="2"/>
  <c r="AU495" i="2"/>
  <c r="AU251" i="2"/>
  <c r="AU531" i="2"/>
  <c r="AU14" i="2"/>
  <c r="AU457" i="2"/>
  <c r="AU441" i="2"/>
  <c r="AU306" i="2"/>
  <c r="AU222" i="2"/>
  <c r="AU273" i="2"/>
  <c r="AU56" i="2"/>
  <c r="AU121" i="2"/>
  <c r="AU319" i="2"/>
  <c r="AU239" i="2"/>
  <c r="AU162" i="2"/>
  <c r="AU115" i="2"/>
  <c r="AU138" i="2"/>
  <c r="AU341" i="2"/>
  <c r="AU396" i="2"/>
  <c r="AT233" i="2"/>
  <c r="AR456" i="2"/>
  <c r="AR477" i="2"/>
  <c r="AU582" i="2"/>
  <c r="AU528" i="2"/>
  <c r="AU620" i="2"/>
  <c r="AU265" i="2"/>
  <c r="AU583" i="2"/>
  <c r="AU485" i="2"/>
  <c r="AU199" i="2"/>
  <c r="AU294" i="2"/>
  <c r="AU661" i="2"/>
  <c r="AU646" i="2"/>
  <c r="AU425" i="2"/>
  <c r="AU468" i="2"/>
  <c r="AU438" i="2"/>
  <c r="AU292" i="2"/>
  <c r="AU621" i="2"/>
  <c r="AU444" i="2"/>
  <c r="AU670" i="2"/>
  <c r="AU25" i="2"/>
  <c r="AU553" i="2"/>
  <c r="AU327" i="2"/>
  <c r="AU665" i="2"/>
  <c r="AU323" i="2"/>
  <c r="AU593" i="2"/>
  <c r="AU27" i="2"/>
  <c r="AU267" i="2"/>
  <c r="AU171" i="2"/>
  <c r="AU236" i="2"/>
  <c r="AU388" i="2"/>
  <c r="AU390" i="2"/>
  <c r="AU442" i="2"/>
  <c r="AU418" i="2"/>
  <c r="AU44" i="2"/>
  <c r="AU100" i="2"/>
  <c r="AU186" i="2"/>
  <c r="AU472" i="2"/>
  <c r="AU219" i="2"/>
  <c r="AU731" i="2"/>
  <c r="AU85" i="2"/>
  <c r="AU413" i="2"/>
  <c r="AU145" i="2"/>
  <c r="AU580" i="2"/>
  <c r="AU261" i="2"/>
  <c r="AU202" i="2"/>
  <c r="AU87" i="2"/>
  <c r="AU142" i="2"/>
  <c r="AU55" i="2"/>
  <c r="AU600" i="2"/>
  <c r="AU165" i="2"/>
  <c r="AU247" i="2"/>
  <c r="AU360" i="2"/>
  <c r="AU175" i="2"/>
  <c r="AU506" i="2"/>
  <c r="AU499" i="2"/>
  <c r="AU169" i="2"/>
  <c r="AU52" i="2"/>
  <c r="AU423" i="2"/>
  <c r="AU185" i="2"/>
  <c r="AU283" i="2"/>
  <c r="AS715" i="2"/>
  <c r="AS362" i="2"/>
  <c r="AS454" i="2"/>
  <c r="AS642" i="2"/>
  <c r="AS289" i="2"/>
  <c r="AS228" i="2"/>
  <c r="AS339" i="2"/>
  <c r="AS352" i="2"/>
  <c r="AS251" i="2"/>
  <c r="AS441" i="2"/>
  <c r="AS56" i="2"/>
  <c r="AS162" i="2"/>
  <c r="AS341" i="2"/>
  <c r="AT410" i="2"/>
  <c r="AT223" i="2"/>
  <c r="AT639" i="2"/>
  <c r="AT354" i="2"/>
  <c r="AT18" i="2"/>
  <c r="AT667" i="2"/>
  <c r="AT657" i="2"/>
  <c r="AT103" i="2"/>
  <c r="AT581" i="2"/>
  <c r="AT141" i="2"/>
  <c r="AT7" i="2"/>
  <c r="AT595" i="2"/>
  <c r="AT483" i="2"/>
  <c r="AR673" i="2"/>
  <c r="AR547" i="2"/>
  <c r="AR334" i="2"/>
  <c r="AR266" i="2"/>
  <c r="AR301" i="2"/>
  <c r="AR395" i="2"/>
  <c r="AR68" i="2"/>
  <c r="AR564" i="2"/>
  <c r="AR258" i="2"/>
  <c r="AR46" i="2"/>
  <c r="AR172" i="2"/>
  <c r="AR291" i="2"/>
  <c r="AR43" i="2"/>
  <c r="AR474" i="2"/>
  <c r="AR622" i="2"/>
  <c r="AU575" i="2"/>
  <c r="AU221" i="2"/>
  <c r="AR221" i="2"/>
  <c r="AU223" i="2"/>
  <c r="AR223" i="2"/>
  <c r="AU728" i="2"/>
  <c r="AU345" i="2"/>
  <c r="AR345" i="2"/>
  <c r="AU549" i="2"/>
  <c r="AU309" i="2"/>
  <c r="AU649" i="2"/>
  <c r="AR649" i="2"/>
  <c r="AU332" i="2"/>
  <c r="AR332" i="2"/>
  <c r="AU314" i="2"/>
  <c r="AR314" i="2"/>
  <c r="AU657" i="2"/>
  <c r="AU216" i="2"/>
  <c r="AU119" i="2"/>
  <c r="AR119" i="2"/>
  <c r="AU567" i="2"/>
  <c r="AU666" i="2"/>
  <c r="AU513" i="2"/>
  <c r="AU463" i="2"/>
  <c r="AR463" i="2"/>
  <c r="AR455" i="2"/>
  <c r="AU455" i="2"/>
  <c r="AU602" i="2"/>
  <c r="AR602" i="2"/>
  <c r="AU483" i="2"/>
  <c r="AR483" i="2"/>
  <c r="AS717" i="2"/>
  <c r="AS620" i="2"/>
  <c r="AS485" i="2"/>
  <c r="AS661" i="2"/>
  <c r="AS468" i="2"/>
  <c r="AS621" i="2"/>
  <c r="AS25" i="2"/>
  <c r="AS665" i="2"/>
  <c r="AS593" i="2"/>
  <c r="AS171" i="2"/>
  <c r="AS388" i="2"/>
  <c r="AS442" i="2"/>
  <c r="AS100" i="2"/>
  <c r="AS219" i="2"/>
  <c r="AS261" i="2"/>
  <c r="AS87" i="2"/>
  <c r="AS600" i="2"/>
  <c r="AS360" i="2"/>
  <c r="AS499" i="2"/>
  <c r="AS423" i="2"/>
  <c r="AT180" i="2"/>
  <c r="AT398" i="2"/>
  <c r="AT706" i="2"/>
  <c r="AT234" i="2"/>
  <c r="AT311" i="2"/>
  <c r="AT299" i="2"/>
  <c r="AT97" i="2"/>
  <c r="AT111" i="2"/>
  <c r="AT730" i="2"/>
  <c r="AT381" i="2"/>
  <c r="AT192" i="2"/>
  <c r="AT50" i="2"/>
  <c r="AT660" i="2"/>
  <c r="AT276" i="2"/>
  <c r="AT544" i="2"/>
  <c r="AT476" i="2"/>
  <c r="AT364" i="2"/>
  <c r="AT249" i="2"/>
  <c r="AR525" i="2"/>
  <c r="AR640" i="2"/>
  <c r="AR231" i="2"/>
  <c r="AR308" i="2"/>
  <c r="AR336" i="2"/>
  <c r="AR530" i="2"/>
  <c r="AR300" i="2"/>
  <c r="AR591" i="2"/>
  <c r="AR84" i="2"/>
  <c r="AR220" i="2"/>
  <c r="AR303" i="2"/>
  <c r="AR102" i="2"/>
  <c r="AR434" i="2"/>
  <c r="AR386" i="2"/>
  <c r="AR524" i="2"/>
  <c r="AR210" i="2"/>
  <c r="AR191" i="2"/>
  <c r="AR421" i="2"/>
  <c r="AR589" i="2"/>
  <c r="AR282" i="2"/>
  <c r="AR596" i="2"/>
  <c r="AR293" i="2"/>
  <c r="AR92" i="2"/>
  <c r="AR284" i="2"/>
  <c r="AR4" i="2"/>
  <c r="AR500" i="2"/>
  <c r="AR590" i="2"/>
  <c r="AR592" i="2"/>
  <c r="AR361" i="2"/>
  <c r="AR250" i="2"/>
  <c r="AR389" i="2"/>
  <c r="AR347" i="2"/>
  <c r="AR110" i="2"/>
  <c r="AR80" i="2"/>
  <c r="AR691" i="2"/>
  <c r="AU687" i="2"/>
  <c r="AU694" i="2"/>
  <c r="AU529" i="2"/>
  <c r="AU316" i="2"/>
  <c r="AU180" i="2"/>
  <c r="AU652" i="2"/>
  <c r="AU579" i="2"/>
  <c r="AU114" i="2"/>
  <c r="AU398" i="2"/>
  <c r="AU189" i="2"/>
  <c r="AU127" i="2"/>
  <c r="AU481" i="2"/>
  <c r="AU706" i="2"/>
  <c r="AU688" i="2"/>
  <c r="AU669" i="2"/>
  <c r="AU452" i="2"/>
  <c r="AU630" i="2"/>
  <c r="AU519" i="2"/>
  <c r="AU311" i="2"/>
  <c r="AU636" i="2"/>
  <c r="AU538" i="2"/>
  <c r="AU91" i="2"/>
  <c r="AU299" i="2"/>
  <c r="AU718" i="2"/>
  <c r="AU510" i="2"/>
  <c r="AU394" i="2"/>
  <c r="AU97" i="2"/>
  <c r="AU298" i="2"/>
  <c r="AU67" i="2"/>
  <c r="AU634" i="2"/>
  <c r="AU536" i="2"/>
  <c r="AU431" i="2"/>
  <c r="AU80" i="2"/>
  <c r="AU691" i="2"/>
  <c r="AS599" i="2"/>
  <c r="AS493" i="2"/>
  <c r="AS713" i="2"/>
  <c r="AS597" i="2"/>
  <c r="AS604" i="2"/>
  <c r="AS409" i="2"/>
  <c r="AS527" i="2"/>
  <c r="AV527" i="2" s="1"/>
  <c r="AS14" i="2"/>
  <c r="AS273" i="2"/>
  <c r="AS239" i="2"/>
  <c r="AS396" i="2"/>
  <c r="AT624" i="2"/>
  <c r="AT651" i="2"/>
  <c r="AT658" i="2"/>
  <c r="AT391" i="2"/>
  <c r="AT649" i="2"/>
  <c r="AT314" i="2"/>
  <c r="AT216" i="2"/>
  <c r="AT638" i="2"/>
  <c r="AT652" i="2"/>
  <c r="AT189" i="2"/>
  <c r="AT688" i="2"/>
  <c r="AT630" i="2"/>
  <c r="AT636" i="2"/>
  <c r="AT718" i="2"/>
  <c r="AT298" i="2"/>
  <c r="AT124" i="2"/>
  <c r="AT392" i="2"/>
  <c r="AT536" i="2"/>
  <c r="AT431" i="2"/>
  <c r="AT350" i="2"/>
  <c r="AS721" i="2"/>
  <c r="AS640" i="2"/>
  <c r="AS503" i="2"/>
  <c r="AS530" i="2"/>
  <c r="AS300" i="2"/>
  <c r="AS324" i="2"/>
  <c r="AS475" i="2"/>
  <c r="AS102" i="2"/>
  <c r="AS524" i="2"/>
  <c r="AS191" i="2"/>
  <c r="AS618" i="2"/>
  <c r="AV618" i="2" s="1"/>
  <c r="AS546" i="2"/>
  <c r="AS39" i="2"/>
  <c r="AS594" i="2"/>
  <c r="AS117" i="2"/>
  <c r="AS587" i="2"/>
  <c r="AS361" i="2"/>
  <c r="AS389" i="2"/>
  <c r="AS110" i="2"/>
  <c r="AS400" i="2"/>
  <c r="AS283" i="2"/>
  <c r="AT681" i="2"/>
  <c r="AT705" i="2"/>
  <c r="AT79" i="2"/>
  <c r="AT280" i="2"/>
  <c r="AT368" i="2"/>
  <c r="AT9" i="2"/>
  <c r="AT45" i="2"/>
  <c r="AT36" i="2"/>
  <c r="AT325" i="2"/>
  <c r="AT10" i="2"/>
  <c r="AT277" i="2"/>
  <c r="AT365" i="2"/>
  <c r="AT543" i="2"/>
  <c r="AT232" i="2"/>
  <c r="AT264" i="2"/>
  <c r="AT286" i="2"/>
  <c r="AT484" i="2"/>
  <c r="AT628" i="2"/>
  <c r="AT167" i="2"/>
  <c r="AR180" i="2"/>
  <c r="AR189" i="2"/>
  <c r="AR669" i="2"/>
  <c r="AR234" i="2"/>
  <c r="AR311" i="2"/>
  <c r="AR97" i="2"/>
  <c r="AR379" i="2"/>
  <c r="AR467" i="2"/>
  <c r="AR214" i="2"/>
  <c r="AR159" i="2"/>
  <c r="AR152" i="2"/>
  <c r="AR350" i="2"/>
  <c r="AR137" i="2"/>
  <c r="AU685" i="2"/>
  <c r="AU520" i="2"/>
  <c r="AR520" i="2"/>
  <c r="AU709" i="2"/>
  <c r="AU420" i="2"/>
  <c r="AU164" i="2"/>
  <c r="AU502" i="2"/>
  <c r="AU522" i="2"/>
  <c r="AR522" i="2"/>
  <c r="AU574" i="2"/>
  <c r="AU376" i="2"/>
  <c r="AU400" i="2"/>
  <c r="AS321" i="2"/>
  <c r="AS393" i="2"/>
  <c r="AS343" i="2"/>
  <c r="AS609" i="2"/>
  <c r="AS358" i="2"/>
  <c r="AS179" i="2"/>
  <c r="AS203" i="2"/>
  <c r="AS424" i="2"/>
  <c r="AS495" i="2"/>
  <c r="AS457" i="2"/>
  <c r="AS222" i="2"/>
  <c r="AS319" i="2"/>
  <c r="AS138" i="2"/>
  <c r="AT645" i="2"/>
  <c r="AT211" i="2"/>
  <c r="AT345" i="2"/>
  <c r="AT722" i="2"/>
  <c r="AT326" i="2"/>
  <c r="AT332" i="2"/>
  <c r="AT113" i="2"/>
  <c r="AT206" i="2"/>
  <c r="AT617" i="2"/>
  <c r="AT119" i="2"/>
  <c r="AT567" i="2"/>
  <c r="AT666" i="2"/>
  <c r="AT513" i="2"/>
  <c r="AT463" i="2"/>
  <c r="AT703" i="2"/>
  <c r="AR469" i="2"/>
  <c r="AR213" i="2"/>
  <c r="AR307" i="2"/>
  <c r="AR287" i="2"/>
  <c r="AR62" i="2"/>
  <c r="AR356" i="2"/>
  <c r="AR48" i="2"/>
  <c r="AR31" i="2"/>
  <c r="AR173" i="2"/>
  <c r="AR399" i="2"/>
  <c r="AR61" i="2"/>
  <c r="AU645" i="2"/>
  <c r="AU624" i="2"/>
  <c r="AU230" i="2"/>
  <c r="AU639" i="2"/>
  <c r="AU658" i="2"/>
  <c r="AU391" i="2"/>
  <c r="AU326" i="2"/>
  <c r="AU6" i="2"/>
  <c r="AR6" i="2"/>
  <c r="AU95" i="2"/>
  <c r="AR95" i="2"/>
  <c r="AU667" i="2"/>
  <c r="AU206" i="2"/>
  <c r="AU196" i="2"/>
  <c r="AR196" i="2"/>
  <c r="AU290" i="2"/>
  <c r="AU252" i="2"/>
  <c r="AU103" i="2"/>
  <c r="AU581" i="2"/>
  <c r="AR581" i="2"/>
  <c r="AU141" i="2"/>
  <c r="AR141" i="2"/>
  <c r="AU7" i="2"/>
  <c r="AU143" i="2"/>
  <c r="AR143" i="2"/>
  <c r="AU703" i="2"/>
  <c r="AS582" i="2"/>
  <c r="AS265" i="2"/>
  <c r="AS199" i="2"/>
  <c r="AS646" i="2"/>
  <c r="AS438" i="2"/>
  <c r="AS444" i="2"/>
  <c r="AS553" i="2"/>
  <c r="AS323" i="2"/>
  <c r="AS27" i="2"/>
  <c r="AS473" i="2"/>
  <c r="AS460" i="2"/>
  <c r="AS418" i="2"/>
  <c r="AS186" i="2"/>
  <c r="AS731" i="2"/>
  <c r="AS202" i="2"/>
  <c r="AS142" i="2"/>
  <c r="AS165" i="2"/>
  <c r="AS169" i="2"/>
  <c r="AT529" i="2"/>
  <c r="AT579" i="2"/>
  <c r="AT127" i="2"/>
  <c r="AT669" i="2"/>
  <c r="AT519" i="2"/>
  <c r="AT538" i="2"/>
  <c r="AT510" i="2"/>
  <c r="AT67" i="2"/>
  <c r="AT379" i="2"/>
  <c r="AT122" i="2"/>
  <c r="AT214" i="2"/>
  <c r="AT313" i="2"/>
  <c r="AT77" i="2"/>
  <c r="AS689" i="2"/>
  <c r="AS377" i="2"/>
  <c r="AS308" i="2"/>
  <c r="AS224" i="2"/>
  <c r="AS591" i="2"/>
  <c r="AS611" i="2"/>
  <c r="AS220" i="2"/>
  <c r="AV220" i="2" s="1"/>
  <c r="AS434" i="2"/>
  <c r="AS627" i="2"/>
  <c r="AS421" i="2"/>
  <c r="AS282" i="2"/>
  <c r="AS293" i="2"/>
  <c r="AS284" i="2"/>
  <c r="AS500" i="2"/>
  <c r="AS592" i="2"/>
  <c r="AS250" i="2"/>
  <c r="AS565" i="2"/>
  <c r="AS185" i="2"/>
  <c r="AS86" i="2"/>
  <c r="AT465" i="2"/>
  <c r="AT450" i="2"/>
  <c r="AT625" i="2"/>
  <c r="AT217" i="2"/>
  <c r="AT675" i="2"/>
  <c r="AT522" i="2"/>
  <c r="AT574" i="2"/>
  <c r="AT696" i="2"/>
  <c r="AT279" i="2"/>
  <c r="AT21" i="2"/>
  <c r="AT616" i="2"/>
  <c r="AT492" i="2"/>
  <c r="AT411" i="2"/>
  <c r="AT710" i="2"/>
  <c r="AT227" i="2"/>
  <c r="AT125" i="2"/>
  <c r="AT320" i="2"/>
  <c r="AT412" i="2"/>
  <c r="AT132" i="2"/>
  <c r="AR694" i="2"/>
  <c r="AR114" i="2"/>
  <c r="AR91" i="2"/>
  <c r="AR510" i="2"/>
  <c r="AR111" i="2"/>
  <c r="AR161" i="2"/>
  <c r="AR392" i="2"/>
  <c r="AR192" i="2"/>
  <c r="AR536" i="2"/>
  <c r="AR50" i="2"/>
  <c r="AR431" i="2"/>
  <c r="AR660" i="2"/>
  <c r="AR276" i="2"/>
  <c r="AR476" i="2"/>
  <c r="AR77" i="2"/>
  <c r="AR249" i="2"/>
  <c r="AU465" i="2"/>
  <c r="AU450" i="2"/>
  <c r="AR450" i="2"/>
  <c r="AU625" i="2"/>
  <c r="AR625" i="2"/>
  <c r="AU217" i="2"/>
  <c r="AR217" i="2"/>
  <c r="AU675" i="2"/>
  <c r="AR675" i="2"/>
  <c r="AU351" i="2"/>
  <c r="AU606" i="2"/>
  <c r="AR606" i="2"/>
  <c r="AU195" i="2"/>
  <c r="AR195" i="2"/>
  <c r="AU696" i="2"/>
  <c r="AR696" i="2"/>
  <c r="AU110" i="2"/>
  <c r="AU86" i="2"/>
  <c r="AS680" i="2"/>
  <c r="AS158" i="2"/>
  <c r="AS586" i="2"/>
  <c r="AS78" i="2"/>
  <c r="AS269" i="2"/>
  <c r="AS262" i="2"/>
  <c r="AS317" i="2"/>
  <c r="AS518" i="2"/>
  <c r="AS65" i="2"/>
  <c r="AS471" i="2"/>
  <c r="AS531" i="2"/>
  <c r="AS306" i="2"/>
  <c r="AS121" i="2"/>
  <c r="AS115" i="2"/>
  <c r="AT575" i="2"/>
  <c r="AT221" i="2"/>
  <c r="AT230" i="2"/>
  <c r="AT461" i="2"/>
  <c r="AT549" i="2"/>
  <c r="AT168" i="2"/>
  <c r="AT95" i="2"/>
  <c r="AT197" i="2"/>
  <c r="AT196" i="2"/>
  <c r="AT664" i="2"/>
  <c r="AT453" i="2"/>
  <c r="AT562" i="2"/>
  <c r="AT135" i="2"/>
  <c r="AT181" i="2"/>
  <c r="AT455" i="2"/>
  <c r="AT602" i="2"/>
  <c r="AT540" i="2"/>
  <c r="AR120" i="2"/>
  <c r="AR198" i="2"/>
  <c r="AR157" i="2"/>
  <c r="AR635" i="2"/>
  <c r="AR150" i="2"/>
  <c r="AR116" i="2"/>
  <c r="AR387" i="2"/>
  <c r="AR445" i="2"/>
  <c r="AR322" i="2"/>
  <c r="AR54" i="2"/>
  <c r="AR178" i="2"/>
  <c r="AR226" i="2"/>
  <c r="AR363" i="2"/>
  <c r="AR128" i="2"/>
  <c r="AR255" i="2"/>
  <c r="AR601" i="2"/>
  <c r="AR615" i="2"/>
  <c r="AU410" i="2"/>
  <c r="AR410" i="2"/>
  <c r="AU211" i="2"/>
  <c r="AR211" i="2"/>
  <c r="AU651" i="2"/>
  <c r="AU461" i="2"/>
  <c r="AR461" i="2"/>
  <c r="AU72" i="2"/>
  <c r="AR72" i="2"/>
  <c r="AU722" i="2"/>
  <c r="AU168" i="2"/>
  <c r="AU354" i="2"/>
  <c r="AR354" i="2"/>
  <c r="AU18" i="2"/>
  <c r="AU113" i="2"/>
  <c r="AR113" i="2"/>
  <c r="AU215" i="2"/>
  <c r="AR215" i="2"/>
  <c r="AU617" i="2"/>
  <c r="AR617" i="2"/>
  <c r="AU664" i="2"/>
  <c r="AU453" i="2"/>
  <c r="AR562" i="2"/>
  <c r="AU135" i="2"/>
  <c r="AR181" i="2"/>
  <c r="AU181" i="2"/>
  <c r="AU638" i="2"/>
  <c r="AU595" i="2"/>
  <c r="AU540" i="2"/>
  <c r="AS528" i="2"/>
  <c r="AS583" i="2"/>
  <c r="AS294" i="2"/>
  <c r="AS425" i="2"/>
  <c r="AS292" i="2"/>
  <c r="AS670" i="2"/>
  <c r="AS327" i="2"/>
  <c r="AS523" i="2"/>
  <c r="AS267" i="2"/>
  <c r="AS236" i="2"/>
  <c r="AS390" i="2"/>
  <c r="AS44" i="2"/>
  <c r="AS472" i="2"/>
  <c r="AS85" i="2"/>
  <c r="AS580" i="2"/>
  <c r="AS650" i="2"/>
  <c r="AS55" i="2"/>
  <c r="AS247" i="2"/>
  <c r="AS506" i="2"/>
  <c r="AS52" i="2"/>
  <c r="AT687" i="2"/>
  <c r="AT316" i="2"/>
  <c r="AT114" i="2"/>
  <c r="AT481" i="2"/>
  <c r="AT452" i="2"/>
  <c r="AT488" i="2"/>
  <c r="AT91" i="2"/>
  <c r="AT394" i="2"/>
  <c r="AT676" i="2"/>
  <c r="AT161" i="2"/>
  <c r="AT467" i="2"/>
  <c r="AT432" i="2"/>
  <c r="AT504" i="2"/>
  <c r="AT152" i="2"/>
  <c r="AT137" i="2"/>
  <c r="AS525" i="2"/>
  <c r="AS231" i="2"/>
  <c r="AS336" i="2"/>
  <c r="AS633" i="2"/>
  <c r="AS84" i="2"/>
  <c r="AS478" i="2"/>
  <c r="AS303" i="2"/>
  <c r="AS386" i="2"/>
  <c r="AS210" i="2"/>
  <c r="AS589" i="2"/>
  <c r="AS596" i="2"/>
  <c r="AS92" i="2"/>
  <c r="AS4" i="2"/>
  <c r="AS367" i="2"/>
  <c r="AS693" i="2"/>
  <c r="AS359" i="2"/>
  <c r="AS80" i="2"/>
  <c r="AS691" i="2"/>
  <c r="AT520" i="2"/>
  <c r="AT709" i="2"/>
  <c r="AT420" i="2"/>
  <c r="AT164" i="2"/>
  <c r="AT351" i="2"/>
  <c r="AT606" i="2"/>
  <c r="AT195" i="2"/>
  <c r="AT376" i="2"/>
  <c r="AT610" i="2"/>
  <c r="AT509" i="2"/>
  <c r="AT58" i="2"/>
  <c r="AT20" i="2"/>
  <c r="AT318" i="2"/>
  <c r="AT243" i="2"/>
  <c r="AT430" i="2"/>
  <c r="AT225" i="2"/>
  <c r="AT407" i="2"/>
  <c r="AT268" i="2"/>
  <c r="AR316" i="2"/>
  <c r="AR579" i="2"/>
  <c r="AR398" i="2"/>
  <c r="AR488" i="2"/>
  <c r="AR299" i="2"/>
  <c r="AR394" i="2"/>
  <c r="AR124" i="2"/>
  <c r="AR634" i="2"/>
  <c r="AU681" i="2"/>
  <c r="AU705" i="2"/>
  <c r="AR402" i="2"/>
  <c r="AU79" i="2"/>
  <c r="AU280" i="2"/>
  <c r="AR280" i="2"/>
  <c r="AU368" i="2"/>
  <c r="AU64" i="2"/>
  <c r="AR64" i="2"/>
  <c r="AU9" i="2"/>
  <c r="AU45" i="2"/>
  <c r="AU36" i="2"/>
  <c r="AU279" i="2"/>
  <c r="AU610" i="2"/>
  <c r="AR465" i="2"/>
  <c r="AR391" i="2"/>
  <c r="AU562" i="2"/>
  <c r="AR512" i="2"/>
  <c r="AR647" i="2"/>
  <c r="AR315" i="2"/>
  <c r="AR614" i="2"/>
  <c r="AR671" i="2"/>
  <c r="AR304" i="2"/>
  <c r="AR241" i="2"/>
  <c r="AR426" i="2"/>
  <c r="AR337" i="2"/>
  <c r="AR71" i="2"/>
  <c r="AR422" i="2"/>
  <c r="AR41" i="2"/>
  <c r="AR183" i="2"/>
  <c r="AR107" i="2"/>
  <c r="AR281" i="2"/>
  <c r="AR112" i="2"/>
  <c r="AR256" i="2"/>
  <c r="AR401" i="2"/>
  <c r="AR305" i="2"/>
  <c r="AR419" i="2"/>
  <c r="AR557" i="2"/>
  <c r="AR109" i="2"/>
  <c r="AR548" i="2"/>
  <c r="AR205" i="2"/>
  <c r="AR355" i="2"/>
  <c r="AR537" i="2"/>
  <c r="AR151" i="2"/>
  <c r="AR238" i="2"/>
  <c r="AR8" i="2"/>
  <c r="AR218" i="2"/>
  <c r="AR516" i="2"/>
  <c r="AR57" i="2"/>
  <c r="AR404" i="2"/>
  <c r="AR576" i="2"/>
  <c r="AR129" i="2"/>
  <c r="AR146" i="2"/>
  <c r="AR155" i="2"/>
  <c r="AR144" i="2"/>
  <c r="AR648" i="2"/>
  <c r="AU690" i="2"/>
  <c r="AU698" i="2"/>
  <c r="AU369" i="2"/>
  <c r="AU552" i="2"/>
  <c r="AU105" i="2"/>
  <c r="AU672" i="2"/>
  <c r="AU437" i="2"/>
  <c r="AU131" i="2"/>
  <c r="AU560" i="2"/>
  <c r="AU260" i="2"/>
  <c r="AU505" i="2"/>
  <c r="AU626" i="2"/>
  <c r="AU271" i="2"/>
  <c r="AU38" i="2"/>
  <c r="AU714" i="2"/>
  <c r="AU60" i="2"/>
  <c r="AU405" i="2"/>
  <c r="AU34" i="2"/>
  <c r="AU724" i="2"/>
  <c r="AU383" i="2"/>
  <c r="AU487" i="2"/>
  <c r="AU677" i="2"/>
  <c r="AU607" i="2"/>
  <c r="AU94" i="2"/>
  <c r="AU154" i="2"/>
  <c r="AU163" i="2"/>
  <c r="AU156" i="2"/>
  <c r="AU408" i="2"/>
  <c r="AU104" i="2"/>
  <c r="AU623" i="2"/>
  <c r="AU288" i="2"/>
  <c r="AU726" i="2"/>
  <c r="AU209" i="2"/>
  <c r="AU200" i="2"/>
  <c r="AU403" i="2"/>
  <c r="AU446" i="2"/>
  <c r="AU174" i="2"/>
  <c r="AU182" i="2"/>
  <c r="AU295" i="2"/>
  <c r="AU73" i="2"/>
  <c r="AU193" i="2"/>
  <c r="AU526" i="2"/>
  <c r="AU149" i="2"/>
  <c r="AU285" i="2"/>
  <c r="AU74" i="2"/>
  <c r="AU489" i="2"/>
  <c r="AU53" i="2"/>
  <c r="AU190" i="2"/>
  <c r="AU26" i="2"/>
  <c r="AU263" i="2"/>
  <c r="AU147" i="2"/>
  <c r="AU382" i="2"/>
  <c r="AU370" i="2"/>
  <c r="AU11" i="2"/>
  <c r="AU682" i="2"/>
  <c r="AU456" i="2"/>
  <c r="AU477" i="2"/>
  <c r="AU325" i="2"/>
  <c r="AR325" i="2"/>
  <c r="AU21" i="2"/>
  <c r="AU509" i="2"/>
  <c r="AU10" i="2"/>
  <c r="AU616" i="2"/>
  <c r="AU58" i="2"/>
  <c r="AU277" i="2"/>
  <c r="AR277" i="2"/>
  <c r="AU492" i="2"/>
  <c r="AU20" i="2"/>
  <c r="AU365" i="2"/>
  <c r="AU411" i="2"/>
  <c r="AU318" i="2"/>
  <c r="AU543" i="2"/>
  <c r="AU710" i="2"/>
  <c r="AU243" i="2"/>
  <c r="AU232" i="2"/>
  <c r="AU227" i="2"/>
  <c r="AU430" i="2"/>
  <c r="AU264" i="2"/>
  <c r="AU125" i="2"/>
  <c r="AU380" i="2"/>
  <c r="AU286" i="2"/>
  <c r="AR286" i="2"/>
  <c r="AU320" i="2"/>
  <c r="AU225" i="2"/>
  <c r="AU484" i="2"/>
  <c r="AU412" i="2"/>
  <c r="AR412" i="2"/>
  <c r="AU407" i="2"/>
  <c r="AU628" i="2"/>
  <c r="AU132" i="2"/>
  <c r="AR132" i="2"/>
  <c r="AU268" i="2"/>
  <c r="AU167" i="2"/>
  <c r="AR167" i="2"/>
  <c r="AR318" i="2"/>
  <c r="AR492" i="2"/>
  <c r="AU83" i="2"/>
  <c r="AU374" i="2"/>
  <c r="AU296" i="2"/>
  <c r="AU24" i="2"/>
  <c r="AU578" i="2"/>
  <c r="AU433" i="2"/>
  <c r="AU371" i="2"/>
  <c r="AU204" i="2"/>
  <c r="AU458" i="2"/>
  <c r="AU82" i="2"/>
  <c r="AU13" i="2"/>
  <c r="AU118" i="2"/>
  <c r="AU89" i="2"/>
  <c r="AU136" i="2"/>
  <c r="AU385" i="2"/>
  <c r="AU570" i="2"/>
  <c r="AU139" i="2"/>
  <c r="AU517" i="2"/>
  <c r="AU160" i="2"/>
  <c r="AU270" i="2"/>
  <c r="AU22" i="2"/>
  <c r="AU201" i="2"/>
  <c r="AU108" i="2"/>
  <c r="AU148" i="2"/>
  <c r="AU254" i="2"/>
  <c r="AU19" i="2"/>
  <c r="AU134" i="2"/>
  <c r="AR58" i="2"/>
  <c r="AU676" i="2"/>
  <c r="AU379" i="2"/>
  <c r="AU161" i="2"/>
  <c r="AU730" i="2"/>
  <c r="AU122" i="2"/>
  <c r="AU467" i="2"/>
  <c r="AU381" i="2"/>
  <c r="AU214" i="2"/>
  <c r="AU432" i="2"/>
  <c r="AU192" i="2"/>
  <c r="AU159" i="2"/>
  <c r="AU504" i="2"/>
  <c r="AU50" i="2"/>
  <c r="AU313" i="2"/>
  <c r="AU660" i="2"/>
  <c r="AU276" i="2"/>
  <c r="AU544" i="2"/>
  <c r="AU476" i="2"/>
  <c r="AU77" i="2"/>
  <c r="AU364" i="2"/>
  <c r="AU249" i="2"/>
  <c r="AS673" i="2"/>
  <c r="AS585" i="2"/>
  <c r="AV585" i="2" s="1"/>
  <c r="AS547" i="2"/>
  <c r="AS375" i="2"/>
  <c r="AS120" i="2"/>
  <c r="AS266" i="2"/>
  <c r="AS301" i="2"/>
  <c r="AS307" i="2"/>
  <c r="AS662" i="2"/>
  <c r="AS68" i="2"/>
  <c r="AS564" i="2"/>
  <c r="AS253" i="2"/>
  <c r="AS46" i="2"/>
  <c r="AS716" i="2"/>
  <c r="AS515" i="2"/>
  <c r="AS62" i="2"/>
  <c r="AS116" i="2"/>
  <c r="AS655" i="2"/>
  <c r="AS387" i="2"/>
  <c r="AS711" i="2"/>
  <c r="AS43" i="2"/>
  <c r="AV43" i="2" s="1"/>
  <c r="AS622" i="2"/>
  <c r="AS173" i="2"/>
  <c r="AS399" i="2"/>
  <c r="AS310" i="2"/>
  <c r="AT480" i="2"/>
  <c r="AT275" i="2"/>
  <c r="AT659" i="2"/>
  <c r="AT629" i="2"/>
  <c r="AT569" i="2"/>
  <c r="AT491" i="2"/>
  <c r="AT297" i="2"/>
  <c r="AT133" i="2"/>
  <c r="AT414" i="2"/>
  <c r="AT497" i="2"/>
  <c r="AR230" i="2"/>
  <c r="AR168" i="2"/>
  <c r="AR18" i="2"/>
  <c r="AR206" i="2"/>
  <c r="AR290" i="2"/>
  <c r="AR103" i="2"/>
  <c r="AR513" i="2"/>
  <c r="AR7" i="2"/>
  <c r="AR595" i="2"/>
  <c r="AR540" i="2"/>
  <c r="AU480" i="2"/>
  <c r="AU427" i="2"/>
  <c r="AS567" i="2"/>
  <c r="AS562" i="2"/>
  <c r="AS135" i="2"/>
  <c r="AS7" i="2"/>
  <c r="AS703" i="2"/>
  <c r="AS540" i="2"/>
  <c r="AT720" i="2"/>
  <c r="AT647" i="2"/>
  <c r="AT496" i="2"/>
  <c r="AT166" i="2"/>
  <c r="AT71" i="2"/>
  <c r="AT107" i="2"/>
  <c r="AT112" i="2"/>
  <c r="AT401" i="2"/>
  <c r="AT663" i="2"/>
  <c r="AT557" i="2"/>
  <c r="AT177" i="2"/>
  <c r="AT151" i="2"/>
  <c r="AT707" i="2"/>
  <c r="AR551" i="2"/>
  <c r="AR569" i="2"/>
  <c r="AR30" i="2"/>
  <c r="AR133" i="2"/>
  <c r="AR448" i="2"/>
  <c r="AU496" i="2"/>
  <c r="AU304" i="2"/>
  <c r="AU422" i="2"/>
  <c r="AU556" i="2"/>
  <c r="AU355" i="2"/>
  <c r="AS192" i="2"/>
  <c r="AS431" i="2"/>
  <c r="AS476" i="2"/>
  <c r="AT464" i="2"/>
  <c r="AT439" i="2"/>
  <c r="AT683" i="2"/>
  <c r="AT449" i="2"/>
  <c r="AT494" i="2"/>
  <c r="AT723" i="2"/>
  <c r="AT436" i="2"/>
  <c r="AT470" i="2"/>
  <c r="AT17" i="2"/>
  <c r="AT697" i="2"/>
  <c r="AR79" i="2"/>
  <c r="AR420" i="2"/>
  <c r="AR368" i="2"/>
  <c r="AR9" i="2"/>
  <c r="AR574" i="2"/>
  <c r="AR36" i="2"/>
  <c r="AR10" i="2"/>
  <c r="AR365" i="2"/>
  <c r="AR411" i="2"/>
  <c r="AR232" i="2"/>
  <c r="AR125" i="2"/>
  <c r="AR225" i="2"/>
  <c r="AR628" i="2"/>
  <c r="AU668" i="2"/>
  <c r="AU699" i="2"/>
  <c r="AU514" i="2"/>
  <c r="AU140" i="2"/>
  <c r="AU248" i="2"/>
  <c r="AU654" i="2"/>
  <c r="AU346" i="2"/>
  <c r="AU697" i="2"/>
  <c r="AS474" i="2"/>
  <c r="AS178" i="2"/>
  <c r="AS61" i="2"/>
  <c r="AT603" i="2"/>
  <c r="AT551" i="2"/>
  <c r="AT704" i="2"/>
  <c r="AT170" i="2"/>
  <c r="AT331" i="2"/>
  <c r="AT378" i="2"/>
  <c r="AT329" i="2"/>
  <c r="AT49" i="2"/>
  <c r="AT59" i="2"/>
  <c r="AT40" i="2"/>
  <c r="AT153" i="2"/>
  <c r="AT521" i="2"/>
  <c r="AT312" i="2"/>
  <c r="AT208" i="2"/>
  <c r="AT47" i="2"/>
  <c r="AT278" i="2"/>
  <c r="AT29" i="2"/>
  <c r="AT532" i="2"/>
  <c r="AT406" i="2"/>
  <c r="AU695" i="2"/>
  <c r="AU603" i="2"/>
  <c r="AU511" i="2"/>
  <c r="AU275" i="2"/>
  <c r="AU551" i="2"/>
  <c r="AU98" i="2"/>
  <c r="AU704" i="2"/>
  <c r="AU632" i="2"/>
  <c r="AU629" i="2"/>
  <c r="AU331" i="2"/>
  <c r="AU378" i="2"/>
  <c r="AU569" i="2"/>
  <c r="AU207" i="2"/>
  <c r="AU240" i="2"/>
  <c r="AU719" i="2"/>
  <c r="AU498" i="2"/>
  <c r="AU28" i="2"/>
  <c r="AU535" i="2"/>
  <c r="AU329" i="2"/>
  <c r="AU338" i="2"/>
  <c r="AU491" i="2"/>
  <c r="AU194" i="2"/>
  <c r="AU49" i="2"/>
  <c r="AU30" i="2"/>
  <c r="AU184" i="2"/>
  <c r="AU297" i="2"/>
  <c r="AU59" i="2"/>
  <c r="AU40" i="2"/>
  <c r="AU349" i="2"/>
  <c r="AU133" i="2"/>
  <c r="AU725" i="2"/>
  <c r="AU187" i="2"/>
  <c r="AU366" i="2"/>
  <c r="AU153" i="2"/>
  <c r="AU448" i="2"/>
  <c r="AU414" i="2"/>
  <c r="AU521" i="2"/>
  <c r="AU497" i="2"/>
  <c r="AU188" i="2"/>
  <c r="AU312" i="2"/>
  <c r="AU384" i="2"/>
  <c r="AU208" i="2"/>
  <c r="AU47" i="2"/>
  <c r="AU37" i="2"/>
  <c r="AU5" i="2"/>
  <c r="AU278" i="2"/>
  <c r="AU245" i="2"/>
  <c r="AU29" i="2"/>
  <c r="AU532" i="2"/>
  <c r="AU357" i="2"/>
  <c r="AU406" i="2"/>
  <c r="AS575" i="2"/>
  <c r="AS645" i="2"/>
  <c r="AS410" i="2"/>
  <c r="AS221" i="2"/>
  <c r="AV221" i="2" s="1"/>
  <c r="AS624" i="2"/>
  <c r="AS211" i="2"/>
  <c r="AS223" i="2"/>
  <c r="AS230" i="2"/>
  <c r="AS651" i="2"/>
  <c r="AS728" i="2"/>
  <c r="AS639" i="2"/>
  <c r="AS461" i="2"/>
  <c r="AS345" i="2"/>
  <c r="AS658" i="2"/>
  <c r="AS72" i="2"/>
  <c r="AS549" i="2"/>
  <c r="AS722" i="2"/>
  <c r="AS391" i="2"/>
  <c r="AS309" i="2"/>
  <c r="AS168" i="2"/>
  <c r="AS326" i="2"/>
  <c r="AS649" i="2"/>
  <c r="AS354" i="2"/>
  <c r="AS6" i="2"/>
  <c r="AS332" i="2"/>
  <c r="AS18" i="2"/>
  <c r="AS95" i="2"/>
  <c r="AS314" i="2"/>
  <c r="AS113" i="2"/>
  <c r="AS667" i="2"/>
  <c r="AS197" i="2"/>
  <c r="AS206" i="2"/>
  <c r="AS215" i="2"/>
  <c r="AS657" i="2"/>
  <c r="AS196" i="2"/>
  <c r="AS617" i="2"/>
  <c r="AS216" i="2"/>
  <c r="AS290" i="2"/>
  <c r="AS664" i="2"/>
  <c r="AS119" i="2"/>
  <c r="AS666" i="2"/>
  <c r="AS463" i="2"/>
  <c r="AS602" i="2"/>
  <c r="AT315" i="2"/>
  <c r="AT241" i="2"/>
  <c r="AT428" i="2"/>
  <c r="AT256" i="2"/>
  <c r="AT3" i="2"/>
  <c r="AT631" i="2"/>
  <c r="AT109" i="2"/>
  <c r="AT342" i="2"/>
  <c r="AT537" i="2"/>
  <c r="AT12" i="2"/>
  <c r="AT218" i="2"/>
  <c r="AT373" i="2"/>
  <c r="AT57" i="2"/>
  <c r="AT576" i="2"/>
  <c r="AT155" i="2"/>
  <c r="AT144" i="2"/>
  <c r="AU647" i="2"/>
  <c r="AU315" i="2"/>
  <c r="AU712" i="2"/>
  <c r="AU241" i="2"/>
  <c r="AU426" i="2"/>
  <c r="AU337" i="2"/>
  <c r="AU71" i="2"/>
  <c r="AU41" i="2"/>
  <c r="AU183" i="2"/>
  <c r="AU281" i="2"/>
  <c r="AU3" i="2"/>
  <c r="AU302" i="2"/>
  <c r="AU63" i="2"/>
  <c r="AU305" i="2"/>
  <c r="AU233" i="2"/>
  <c r="AU663" i="2"/>
  <c r="AU557" i="2"/>
  <c r="AU109" i="2"/>
  <c r="AU548" i="2"/>
  <c r="AU205" i="2"/>
  <c r="AU342" i="2"/>
  <c r="AU177" i="2"/>
  <c r="AU619" i="2"/>
  <c r="AU151" i="2"/>
  <c r="AU8" i="2"/>
  <c r="AU707" i="2"/>
  <c r="AU218" i="2"/>
  <c r="AU516" i="2"/>
  <c r="AU373" i="2"/>
  <c r="AU57" i="2"/>
  <c r="AU404" i="2"/>
  <c r="AU576" i="2"/>
  <c r="AU129" i="2"/>
  <c r="AU146" i="2"/>
  <c r="AU155" i="2"/>
  <c r="AU144" i="2"/>
  <c r="AU648" i="2"/>
  <c r="AS381" i="2"/>
  <c r="AS392" i="2"/>
  <c r="AS536" i="2"/>
  <c r="AS504" i="2"/>
  <c r="AS660" i="2"/>
  <c r="AS276" i="2"/>
  <c r="AS364" i="2"/>
  <c r="AS137" i="2"/>
  <c r="AT353" i="2"/>
  <c r="AT447" i="2"/>
  <c r="AT643" i="2"/>
  <c r="AT140" i="2"/>
  <c r="AT66" i="2"/>
  <c r="AT244" i="2"/>
  <c r="AT727" i="2"/>
  <c r="AT417" i="2"/>
  <c r="AT641" i="2"/>
  <c r="AT605" i="2"/>
  <c r="AT70" i="2"/>
  <c r="AT654" i="2"/>
  <c r="AT568" i="2"/>
  <c r="AT490" i="2"/>
  <c r="AT541" i="2"/>
  <c r="AT415" i="2"/>
  <c r="AT558" i="2"/>
  <c r="AT507" i="2"/>
  <c r="AT435" i="2"/>
  <c r="AT598" i="2"/>
  <c r="AT486" i="2"/>
  <c r="AT176" i="2"/>
  <c r="AU464" i="2"/>
  <c r="AU447" i="2"/>
  <c r="AU637" i="2"/>
  <c r="AU439" i="2"/>
  <c r="AU643" i="2"/>
  <c r="AU259" i="2"/>
  <c r="AU66" i="2"/>
  <c r="AU466" i="2"/>
  <c r="AU449" i="2"/>
  <c r="AU727" i="2"/>
  <c r="AU641" i="2"/>
  <c r="AU572" i="2"/>
  <c r="AU566" i="2"/>
  <c r="AU605" i="2"/>
  <c r="AU542" i="2"/>
  <c r="AU70" i="2"/>
  <c r="AU588" i="2"/>
  <c r="AU568" i="2"/>
  <c r="AU571" i="2"/>
  <c r="AU494" i="2"/>
  <c r="AU541" i="2"/>
  <c r="AU235" i="2"/>
  <c r="AU507" i="2"/>
  <c r="AU470" i="2"/>
  <c r="AU344" i="2"/>
  <c r="AU435" i="2"/>
  <c r="AU130" i="2"/>
  <c r="AU486" i="2"/>
  <c r="AU93" i="2"/>
  <c r="AU176" i="2"/>
  <c r="AU508" i="2"/>
  <c r="AV717" i="2" l="1"/>
  <c r="AV650" i="2"/>
  <c r="AV484" i="2"/>
  <c r="AV58" i="2"/>
  <c r="AV520" i="2"/>
  <c r="AV378" i="2"/>
  <c r="AV581" i="2"/>
  <c r="AV189" i="2"/>
  <c r="AV72" i="2"/>
  <c r="AV619" i="2"/>
  <c r="AV35" i="2"/>
  <c r="AV614" i="2"/>
  <c r="AV243" i="2"/>
  <c r="AV96" i="2"/>
  <c r="AV363" i="2"/>
  <c r="Y61" i="3"/>
  <c r="AV523" i="2"/>
  <c r="AV658" i="2"/>
  <c r="Y17" i="3"/>
  <c r="Y28" i="3"/>
  <c r="Y85" i="3"/>
  <c r="Y70" i="3"/>
  <c r="Y7" i="3"/>
  <c r="Y98" i="3"/>
  <c r="Y54" i="3"/>
  <c r="Y11" i="3"/>
  <c r="Y30" i="3"/>
  <c r="Y102" i="3"/>
  <c r="Y20" i="3"/>
  <c r="Y10" i="3"/>
  <c r="Y58" i="3"/>
  <c r="Y76" i="3"/>
  <c r="Y31" i="3"/>
  <c r="Y46" i="3"/>
  <c r="Y107" i="3"/>
  <c r="Y115" i="3"/>
  <c r="Y94" i="3"/>
  <c r="Y59" i="3"/>
  <c r="Y2" i="3"/>
  <c r="Y27" i="3"/>
  <c r="Y71" i="3"/>
  <c r="Y93" i="3"/>
  <c r="Y88" i="3"/>
  <c r="Y52" i="3"/>
  <c r="Y53" i="3"/>
  <c r="Y62" i="3"/>
  <c r="Y106" i="3"/>
  <c r="Y100" i="3"/>
  <c r="Y67" i="3"/>
  <c r="Y118" i="3"/>
  <c r="Y69" i="3"/>
  <c r="Y44" i="3"/>
  <c r="Y29" i="3"/>
  <c r="Y18" i="3"/>
  <c r="Y12" i="3"/>
  <c r="Y57" i="3"/>
  <c r="Y5" i="3"/>
  <c r="Y21" i="3"/>
  <c r="Y108" i="3"/>
  <c r="Y114" i="3"/>
  <c r="Y68" i="3"/>
  <c r="Y39" i="3"/>
  <c r="Y87" i="3"/>
  <c r="Y95" i="3"/>
  <c r="Y45" i="3"/>
  <c r="Y72" i="3"/>
  <c r="Y103" i="3"/>
  <c r="Y32" i="3"/>
  <c r="Y77" i="3"/>
  <c r="Y109" i="3"/>
  <c r="Y121" i="3"/>
  <c r="Y34" i="3"/>
  <c r="Y117" i="3"/>
  <c r="Y6" i="3"/>
  <c r="Y36" i="3"/>
  <c r="Y66" i="3"/>
  <c r="Y60" i="3"/>
  <c r="Y40" i="3"/>
  <c r="Y116" i="3"/>
  <c r="Y24" i="3"/>
  <c r="Y33" i="3"/>
  <c r="Y78" i="3"/>
  <c r="Y41" i="3"/>
  <c r="Y111" i="3"/>
  <c r="Y63" i="3"/>
  <c r="Y26" i="3"/>
  <c r="Y96" i="3"/>
  <c r="Y51" i="3"/>
  <c r="Y80" i="3"/>
  <c r="Y110" i="3"/>
  <c r="Y64" i="3"/>
  <c r="Y84" i="3"/>
  <c r="Y37" i="3"/>
  <c r="Y74" i="3"/>
  <c r="Y3" i="3"/>
  <c r="Y50" i="3"/>
  <c r="Y89" i="3"/>
  <c r="Y19" i="3"/>
  <c r="Y112" i="3"/>
  <c r="Y55" i="3"/>
  <c r="Y122" i="3"/>
  <c r="Y86" i="3"/>
  <c r="Y15" i="3"/>
  <c r="Y9" i="3"/>
  <c r="Y14" i="3"/>
  <c r="Y120" i="3"/>
  <c r="Y92" i="3"/>
  <c r="Y49" i="3"/>
  <c r="Y81" i="3"/>
  <c r="Y48" i="3"/>
  <c r="Y22" i="3"/>
  <c r="Y79" i="3"/>
  <c r="Y119" i="3"/>
  <c r="Y16" i="3"/>
  <c r="Y105" i="3"/>
  <c r="Y113" i="3"/>
  <c r="Y90" i="3"/>
  <c r="Y13" i="3"/>
  <c r="Y42" i="3"/>
  <c r="Y91" i="3"/>
  <c r="Y38" i="3"/>
  <c r="Y75" i="3"/>
  <c r="Y65" i="3"/>
  <c r="Y73" i="3"/>
  <c r="Y47" i="3"/>
  <c r="Y101" i="3"/>
  <c r="Y83" i="3"/>
  <c r="Y82" i="3"/>
  <c r="Y35" i="3"/>
  <c r="Y25" i="3"/>
  <c r="Y43" i="3"/>
  <c r="Y104" i="3"/>
  <c r="Y4" i="3"/>
  <c r="Y97" i="3"/>
  <c r="Y56" i="3"/>
  <c r="Y99" i="3"/>
  <c r="Y8" i="3"/>
  <c r="Y23" i="3"/>
  <c r="AV693" i="2"/>
  <c r="AV360" i="2"/>
  <c r="AV101" i="2"/>
  <c r="AV729" i="2"/>
  <c r="AV626" i="2"/>
  <c r="AV727" i="2"/>
  <c r="AV364" i="2"/>
  <c r="AV463" i="2"/>
  <c r="AV667" i="2"/>
  <c r="AV211" i="2"/>
  <c r="AV528" i="2"/>
  <c r="AV262" i="2"/>
  <c r="AV582" i="2"/>
  <c r="AV409" i="2"/>
  <c r="AV289" i="2"/>
  <c r="AV613" i="2"/>
  <c r="AV309" i="2"/>
  <c r="AV113" i="2"/>
  <c r="AV307" i="2"/>
  <c r="AV604" i="2"/>
  <c r="AV390" i="2"/>
  <c r="AV224" i="2"/>
  <c r="AV308" i="2"/>
  <c r="AV519" i="2"/>
  <c r="AV128" i="2"/>
  <c r="AV500" i="2"/>
  <c r="AV381" i="2"/>
  <c r="AV216" i="2"/>
  <c r="AV332" i="2"/>
  <c r="AV345" i="2"/>
  <c r="AV575" i="2"/>
  <c r="AV178" i="2"/>
  <c r="AV703" i="2"/>
  <c r="AV62" i="2"/>
  <c r="AV375" i="2"/>
  <c r="AV210" i="2"/>
  <c r="AV52" i="2"/>
  <c r="AV121" i="2"/>
  <c r="AV680" i="2"/>
  <c r="AV284" i="2"/>
  <c r="AV689" i="2"/>
  <c r="AV323" i="2"/>
  <c r="AV138" i="2"/>
  <c r="AV321" i="2"/>
  <c r="AV389" i="2"/>
  <c r="AV324" i="2"/>
  <c r="AV599" i="2"/>
  <c r="AV442" i="2"/>
  <c r="AV162" i="2"/>
  <c r="AV29" i="2"/>
  <c r="AV668" i="2"/>
  <c r="AV403" i="2"/>
  <c r="AV413" i="2"/>
  <c r="AV348" i="2"/>
  <c r="AV456" i="2"/>
  <c r="AV534" i="2"/>
  <c r="AV295" i="2"/>
  <c r="AV106" i="2"/>
  <c r="AV108" i="2"/>
  <c r="AV296" i="2"/>
  <c r="AV641" i="2"/>
  <c r="AV356" i="2"/>
  <c r="AV404" i="2"/>
  <c r="AV557" i="2"/>
  <c r="AV654" i="2"/>
  <c r="AV710" i="2"/>
  <c r="AV10" i="2"/>
  <c r="AV465" i="2"/>
  <c r="AV466" i="2"/>
  <c r="AV184" i="2"/>
  <c r="AV688" i="2"/>
  <c r="AV143" i="2"/>
  <c r="AV687" i="2"/>
  <c r="AV398" i="2"/>
  <c r="AV122" i="2"/>
  <c r="AV630" i="2"/>
  <c r="AV350" i="2"/>
  <c r="AV250" i="2"/>
  <c r="AV524" i="2"/>
  <c r="AV620" i="2"/>
  <c r="AV605" i="2"/>
  <c r="AV645" i="2"/>
  <c r="AV475" i="2"/>
  <c r="AV517" i="2"/>
  <c r="AV696" i="2"/>
  <c r="AV725" i="2"/>
  <c r="AV656" i="2"/>
  <c r="AV242" i="2"/>
  <c r="AV638" i="2"/>
  <c r="AV617" i="2"/>
  <c r="AV461" i="2"/>
  <c r="AV474" i="2"/>
  <c r="AV547" i="2"/>
  <c r="AV386" i="2"/>
  <c r="AV506" i="2"/>
  <c r="AV327" i="2"/>
  <c r="AV553" i="2"/>
  <c r="AV319" i="2"/>
  <c r="AV361" i="2"/>
  <c r="AV300" i="2"/>
  <c r="AV388" i="2"/>
  <c r="AV56" i="2"/>
  <c r="AV726" i="2"/>
  <c r="AV81" i="2"/>
  <c r="AV612" i="2"/>
  <c r="AV446" i="2"/>
  <c r="AV479" i="2"/>
  <c r="AV201" i="2"/>
  <c r="AV607" i="2"/>
  <c r="AV507" i="2"/>
  <c r="AV136" i="2"/>
  <c r="AV714" i="2"/>
  <c r="AV57" i="2"/>
  <c r="AV451" i="2"/>
  <c r="AV164" i="2"/>
  <c r="AV69" i="2"/>
  <c r="AV30" i="2"/>
  <c r="AV629" i="2"/>
  <c r="AV75" i="2"/>
  <c r="AV334" i="2"/>
  <c r="AV258" i="2"/>
  <c r="AV481" i="2"/>
  <c r="AV249" i="2"/>
  <c r="AV311" i="2"/>
  <c r="AV124" i="2"/>
  <c r="AV586" i="2"/>
  <c r="AV376" i="2"/>
  <c r="AV529" i="2"/>
  <c r="AV394" i="2"/>
  <c r="AV392" i="2"/>
  <c r="AV383" i="2"/>
  <c r="AV401" i="2"/>
  <c r="AV616" i="2"/>
  <c r="AV6" i="2"/>
  <c r="AV515" i="2"/>
  <c r="AV196" i="2"/>
  <c r="AV639" i="2"/>
  <c r="AV716" i="2"/>
  <c r="AV303" i="2"/>
  <c r="AV531" i="2"/>
  <c r="AV169" i="2"/>
  <c r="AV444" i="2"/>
  <c r="AV222" i="2"/>
  <c r="AV587" i="2"/>
  <c r="AV347" i="2"/>
  <c r="AV23" i="2"/>
  <c r="AV563" i="2"/>
  <c r="AV209" i="2"/>
  <c r="AV679" i="2"/>
  <c r="AV270" i="2"/>
  <c r="AV416" i="2"/>
  <c r="AV723" i="2"/>
  <c r="AV118" i="2"/>
  <c r="AV373" i="2"/>
  <c r="AV566" i="2"/>
  <c r="AV286" i="2"/>
  <c r="AV543" i="2"/>
  <c r="AV280" i="2"/>
  <c r="AV133" i="2"/>
  <c r="AV379" i="2"/>
  <c r="AV591" i="2"/>
  <c r="AV597" i="2"/>
  <c r="AV102" i="2"/>
  <c r="AV368" i="2"/>
  <c r="AV598" i="2"/>
  <c r="AV694" i="2"/>
  <c r="AV181" i="2"/>
  <c r="AV715" i="2"/>
  <c r="AV576" i="2"/>
  <c r="AV337" i="2"/>
  <c r="AV225" i="2"/>
  <c r="AV675" i="2"/>
  <c r="AV15" i="2"/>
  <c r="AV331" i="2"/>
  <c r="AV452" i="2"/>
  <c r="AV510" i="2"/>
  <c r="AV595" i="2"/>
  <c r="AV649" i="2"/>
  <c r="AV562" i="2"/>
  <c r="AV46" i="2"/>
  <c r="AV673" i="2"/>
  <c r="AV478" i="2"/>
  <c r="AV292" i="2"/>
  <c r="AV471" i="2"/>
  <c r="AV438" i="2"/>
  <c r="AV117" i="2"/>
  <c r="AV239" i="2"/>
  <c r="AV593" i="2"/>
  <c r="AV251" i="2"/>
  <c r="AV245" i="2"/>
  <c r="AV590" i="2"/>
  <c r="AV699" i="2"/>
  <c r="AV623" i="2"/>
  <c r="AV160" i="2"/>
  <c r="AV724" i="2"/>
  <c r="AV13" i="2"/>
  <c r="AV561" i="2"/>
  <c r="AV686" i="2"/>
  <c r="AV417" i="2"/>
  <c r="W116" i="3"/>
  <c r="AV468" i="2"/>
  <c r="AV464" i="2"/>
  <c r="AV655" i="2"/>
  <c r="AV329" i="2"/>
  <c r="AV333" i="2"/>
  <c r="AV541" i="2"/>
  <c r="AV705" i="2"/>
  <c r="AV535" i="2"/>
  <c r="AV730" i="2"/>
  <c r="AV298" i="2"/>
  <c r="W92" i="3"/>
  <c r="AV215" i="2"/>
  <c r="AV253" i="2"/>
  <c r="AV84" i="2"/>
  <c r="AV425" i="2"/>
  <c r="AV65" i="2"/>
  <c r="AV495" i="2"/>
  <c r="AV273" i="2"/>
  <c r="AV352" i="2"/>
  <c r="AV278" i="2"/>
  <c r="AV462" i="2"/>
  <c r="AV132" i="2"/>
  <c r="AV380" i="2"/>
  <c r="AV411" i="2"/>
  <c r="AV21" i="2"/>
  <c r="AV448" i="2"/>
  <c r="AV349" i="2"/>
  <c r="AV170" i="2"/>
  <c r="AV291" i="2"/>
  <c r="AV684" i="2"/>
  <c r="W95" i="3"/>
  <c r="AV592" i="2"/>
  <c r="AV137" i="2"/>
  <c r="AV230" i="2"/>
  <c r="AV359" i="2"/>
  <c r="AV580" i="2"/>
  <c r="AV424" i="2"/>
  <c r="AV499" i="2"/>
  <c r="AV107" i="2"/>
  <c r="AV260" i="2"/>
  <c r="W69" i="3"/>
  <c r="W112" i="3"/>
  <c r="W74" i="3"/>
  <c r="W86" i="3"/>
  <c r="W33" i="3"/>
  <c r="W34" i="3"/>
  <c r="W67" i="3"/>
  <c r="W3" i="3"/>
  <c r="W122" i="3"/>
  <c r="W13" i="3"/>
  <c r="W30" i="3"/>
  <c r="W63" i="3"/>
  <c r="W113" i="3"/>
  <c r="W8" i="3"/>
  <c r="W18" i="3"/>
  <c r="W4" i="3"/>
  <c r="W94" i="3"/>
  <c r="W101" i="3"/>
  <c r="W75" i="3"/>
  <c r="W52" i="3"/>
  <c r="W12" i="3"/>
  <c r="W93" i="3"/>
  <c r="W42" i="3"/>
  <c r="W120" i="3"/>
  <c r="W110" i="3"/>
  <c r="W77" i="3"/>
  <c r="W83" i="3"/>
  <c r="W57" i="3"/>
  <c r="W50" i="3"/>
  <c r="W17" i="3"/>
  <c r="W106" i="3"/>
  <c r="W107" i="3"/>
  <c r="W28" i="3"/>
  <c r="W114" i="3"/>
  <c r="W76" i="3"/>
  <c r="W41" i="3"/>
  <c r="W15" i="3"/>
  <c r="W49" i="3"/>
  <c r="W25" i="3"/>
  <c r="W85" i="3"/>
  <c r="W99" i="3"/>
  <c r="W65" i="3"/>
  <c r="W9" i="3"/>
  <c r="W11" i="3"/>
  <c r="W53" i="3"/>
  <c r="W27" i="3"/>
  <c r="W23" i="3"/>
  <c r="W73" i="3"/>
  <c r="W5" i="3"/>
  <c r="W71" i="3"/>
  <c r="W87" i="3"/>
  <c r="W90" i="3"/>
  <c r="W26" i="3"/>
  <c r="W58" i="3"/>
  <c r="W102" i="3"/>
  <c r="W98" i="3"/>
  <c r="W19" i="3"/>
  <c r="W78" i="3"/>
  <c r="W10" i="3"/>
  <c r="W79" i="3"/>
  <c r="W72" i="3"/>
  <c r="W96" i="3"/>
  <c r="W70" i="3"/>
  <c r="W61" i="3"/>
  <c r="W2" i="3"/>
  <c r="W46" i="3"/>
  <c r="W115" i="3"/>
  <c r="W66" i="3"/>
  <c r="W97" i="3"/>
  <c r="W39" i="3"/>
  <c r="W40" i="3"/>
  <c r="W44" i="3"/>
  <c r="W91" i="3"/>
  <c r="W60" i="3"/>
  <c r="W38" i="3"/>
  <c r="W84" i="3"/>
  <c r="W37" i="3"/>
  <c r="W121" i="3"/>
  <c r="W100" i="3"/>
  <c r="W45" i="3"/>
  <c r="W31" i="3"/>
  <c r="W56" i="3"/>
  <c r="W7" i="3"/>
  <c r="W80" i="3"/>
  <c r="W108" i="3"/>
  <c r="W29" i="3"/>
  <c r="W118" i="3"/>
  <c r="W88" i="3"/>
  <c r="W54" i="3"/>
  <c r="W16" i="3"/>
  <c r="W117" i="3"/>
  <c r="W64" i="3"/>
  <c r="W103" i="3"/>
  <c r="W62" i="3"/>
  <c r="W14" i="3"/>
  <c r="W111" i="3"/>
  <c r="W55" i="3"/>
  <c r="W59" i="3"/>
  <c r="W21" i="3"/>
  <c r="W104" i="3"/>
  <c r="W51" i="3"/>
  <c r="W24" i="3"/>
  <c r="W48" i="3"/>
  <c r="W36" i="3"/>
  <c r="W89" i="3"/>
  <c r="W81" i="3"/>
  <c r="W32" i="3"/>
  <c r="W119" i="3"/>
  <c r="W105" i="3"/>
  <c r="W35" i="3"/>
  <c r="W43" i="3"/>
  <c r="W68" i="3"/>
  <c r="W82" i="3"/>
  <c r="W47" i="3"/>
  <c r="W6" i="3"/>
  <c r="W109" i="3"/>
  <c r="W20" i="3"/>
  <c r="W22" i="3"/>
  <c r="AV315" i="2"/>
  <c r="AV255" i="2"/>
  <c r="AV7" i="2"/>
  <c r="AV237" i="2"/>
  <c r="AV354" i="2"/>
  <c r="AV396" i="2"/>
  <c r="AV171" i="2"/>
  <c r="AV330" i="2"/>
  <c r="AV310" i="2"/>
  <c r="AV165" i="2"/>
  <c r="AV457" i="2"/>
  <c r="AV188" i="2"/>
  <c r="AV405" i="2"/>
  <c r="AV659" i="2"/>
  <c r="AV312" i="2"/>
  <c r="AV419" i="2"/>
  <c r="AV670" i="2"/>
  <c r="AV441" i="2"/>
  <c r="AV55" i="2"/>
  <c r="AV306" i="2"/>
  <c r="AV370" i="2"/>
  <c r="AV647" i="2"/>
  <c r="AV147" i="2"/>
  <c r="AV657" i="2"/>
  <c r="AV421" i="2"/>
  <c r="AV503" i="2"/>
  <c r="AV244" i="2"/>
  <c r="AV3" i="2"/>
  <c r="AV104" i="2"/>
  <c r="AV728" i="2"/>
  <c r="AV570" i="2"/>
  <c r="AV293" i="2"/>
  <c r="AV177" i="2"/>
  <c r="AV247" i="2"/>
  <c r="AV530" i="2"/>
  <c r="AV691" i="2"/>
  <c r="AV700" i="2"/>
  <c r="AV559" i="2"/>
  <c r="AV676" i="2"/>
  <c r="AV135" i="2"/>
  <c r="AV282" i="2"/>
  <c r="AV372" i="2"/>
  <c r="AV663" i="2"/>
  <c r="AV167" i="2"/>
  <c r="AV601" i="2"/>
  <c r="AV326" i="2"/>
  <c r="AV142" i="2"/>
  <c r="AV477" i="2"/>
  <c r="AV156" i="2"/>
  <c r="AV139" i="2"/>
  <c r="AV60" i="2"/>
  <c r="AV542" i="2"/>
  <c r="AV353" i="2"/>
  <c r="AV76" i="2"/>
  <c r="AV516" i="2"/>
  <c r="AV653" i="2"/>
  <c r="AV112" i="2"/>
  <c r="AV720" i="2"/>
  <c r="AV509" i="2"/>
  <c r="AV195" i="2"/>
  <c r="AV681" i="2"/>
  <c r="AV447" i="2"/>
  <c r="AV498" i="2"/>
  <c r="AV632" i="2"/>
  <c r="AV695" i="2"/>
  <c r="AV103" i="2"/>
  <c r="AV313" i="2"/>
  <c r="AV635" i="2"/>
  <c r="AV674" i="2"/>
  <c r="AV172" i="2"/>
  <c r="AV161" i="2"/>
  <c r="AV455" i="2"/>
  <c r="AV2" i="2"/>
  <c r="AV206" i="2"/>
  <c r="AV168" i="2"/>
  <c r="AV173" i="2"/>
  <c r="AV564" i="2"/>
  <c r="AV633" i="2"/>
  <c r="AV294" i="2"/>
  <c r="AV518" i="2"/>
  <c r="AV434" i="2"/>
  <c r="AV202" i="2"/>
  <c r="AV199" i="2"/>
  <c r="AV39" i="2"/>
  <c r="AV721" i="2"/>
  <c r="AV14" i="2"/>
  <c r="AV25" i="2"/>
  <c r="AV339" i="2"/>
  <c r="AV497" i="2"/>
  <c r="AV11" i="2"/>
  <c r="AV42" i="2"/>
  <c r="AV340" i="2"/>
  <c r="AV443" i="2"/>
  <c r="AV94" i="2"/>
  <c r="AV385" i="2"/>
  <c r="AV32" i="2"/>
  <c r="AV572" i="2"/>
  <c r="AV533" i="2"/>
  <c r="AV458" i="2"/>
  <c r="AV131" i="2"/>
  <c r="AV17" i="2"/>
  <c r="AV218" i="2"/>
  <c r="AV537" i="2"/>
  <c r="AV233" i="2"/>
  <c r="AV281" i="2"/>
  <c r="AV166" i="2"/>
  <c r="AV487" i="2"/>
  <c r="AV259" i="2"/>
  <c r="AV268" i="2"/>
  <c r="AV318" i="2"/>
  <c r="AV574" i="2"/>
  <c r="AV217" i="2"/>
  <c r="AV34" i="2"/>
  <c r="AV49" i="2"/>
  <c r="AV719" i="2"/>
  <c r="AV551" i="2"/>
  <c r="AV678" i="2"/>
  <c r="AV539" i="2"/>
  <c r="AV252" i="2"/>
  <c r="AV652" i="2"/>
  <c r="AV97" i="2"/>
  <c r="AV395" i="2"/>
  <c r="AV111" i="2"/>
  <c r="AV634" i="2"/>
  <c r="AV482" i="2"/>
  <c r="AV346" i="2"/>
  <c r="AV588" i="2"/>
  <c r="AV643" i="2"/>
  <c r="AV426" i="2"/>
  <c r="AV640" i="2"/>
  <c r="AV602" i="2"/>
  <c r="AV546" i="2"/>
  <c r="AV521" i="2"/>
  <c r="AV105" i="2"/>
  <c r="AV432" i="2"/>
  <c r="AV568" i="2"/>
  <c r="AV276" i="2"/>
  <c r="AV391" i="2"/>
  <c r="AV662" i="2"/>
  <c r="AV367" i="2"/>
  <c r="AV231" i="2"/>
  <c r="AV472" i="2"/>
  <c r="AV185" i="2"/>
  <c r="AV611" i="2"/>
  <c r="AV186" i="2"/>
  <c r="AV179" i="2"/>
  <c r="AV600" i="2"/>
  <c r="AV26" i="2"/>
  <c r="AV99" i="2"/>
  <c r="AV174" i="2"/>
  <c r="AV382" i="2"/>
  <c r="AV397" i="2"/>
  <c r="AV584" i="2"/>
  <c r="AV560" i="2"/>
  <c r="AV683" i="2"/>
  <c r="AV212" i="2"/>
  <c r="AV433" i="2"/>
  <c r="AV486" i="2"/>
  <c r="AV494" i="2"/>
  <c r="AV648" i="2"/>
  <c r="AV8" i="2"/>
  <c r="AV342" i="2"/>
  <c r="AV556" i="2"/>
  <c r="AV428" i="2"/>
  <c r="AV241" i="2"/>
  <c r="AV90" i="2"/>
  <c r="AV628" i="2"/>
  <c r="AV125" i="2"/>
  <c r="AV365" i="2"/>
  <c r="AV325" i="2"/>
  <c r="AV606" i="2"/>
  <c r="AV79" i="2"/>
  <c r="AV93" i="2"/>
  <c r="AV153" i="2"/>
  <c r="AV704" i="2"/>
  <c r="AV275" i="2"/>
  <c r="AV271" i="2"/>
  <c r="AV538" i="2"/>
  <c r="AV150" i="2"/>
  <c r="AV67" i="2"/>
  <c r="AV226" i="2"/>
  <c r="AV550" i="2"/>
  <c r="AV50" i="2"/>
  <c r="AV152" i="2"/>
  <c r="AV114" i="2"/>
  <c r="AV248" i="2"/>
  <c r="AV229" i="2"/>
  <c r="AV512" i="2"/>
  <c r="AV685" i="2"/>
  <c r="AV603" i="2"/>
  <c r="AV80" i="2"/>
  <c r="AV123" i="2"/>
  <c r="AV197" i="2"/>
  <c r="AV68" i="2"/>
  <c r="AV85" i="2"/>
  <c r="AV317" i="2"/>
  <c r="AV621" i="2"/>
  <c r="AV335" i="2"/>
  <c r="AV19" i="2"/>
  <c r="AV305" i="2"/>
  <c r="AV552" i="2"/>
  <c r="AV467" i="2"/>
  <c r="AV660" i="2"/>
  <c r="AV666" i="2"/>
  <c r="AV722" i="2"/>
  <c r="AV624" i="2"/>
  <c r="AV711" i="2"/>
  <c r="AV4" i="2"/>
  <c r="AV525" i="2"/>
  <c r="AV44" i="2"/>
  <c r="AV269" i="2"/>
  <c r="AV565" i="2"/>
  <c r="AV418" i="2"/>
  <c r="AV358" i="2"/>
  <c r="AV191" i="2"/>
  <c r="AV87" i="2"/>
  <c r="AV661" i="2"/>
  <c r="AV642" i="2"/>
  <c r="AV406" i="2"/>
  <c r="AV47" i="2"/>
  <c r="AV414" i="2"/>
  <c r="AV489" i="2"/>
  <c r="AV554" i="2"/>
  <c r="AV200" i="2"/>
  <c r="AV263" i="2"/>
  <c r="AV126" i="2"/>
  <c r="AV82" i="2"/>
  <c r="AV672" i="2"/>
  <c r="AV637" i="2"/>
  <c r="AV148" i="2"/>
  <c r="AV24" i="2"/>
  <c r="AV470" i="2"/>
  <c r="AV257" i="2"/>
  <c r="AV144" i="2"/>
  <c r="AV355" i="2"/>
  <c r="AV63" i="2"/>
  <c r="AV183" i="2"/>
  <c r="AV712" i="2"/>
  <c r="AV698" i="2"/>
  <c r="AV246" i="2"/>
  <c r="AV264" i="2"/>
  <c r="AV522" i="2"/>
  <c r="AV625" i="2"/>
  <c r="AV344" i="2"/>
  <c r="AV40" i="2"/>
  <c r="AV491" i="2"/>
  <c r="AV702" i="2"/>
  <c r="AV505" i="2"/>
  <c r="AV701" i="2"/>
  <c r="AV322" i="2"/>
  <c r="AV31" i="2"/>
  <c r="AV579" i="2"/>
  <c r="AV453" i="2"/>
  <c r="AV488" i="2"/>
  <c r="AV316" i="2"/>
  <c r="AV469" i="2"/>
  <c r="AV272" i="2"/>
  <c r="AV320" i="2"/>
  <c r="AV594" i="2"/>
  <c r="AV583" i="2"/>
  <c r="AV731" i="2"/>
  <c r="AV203" i="2"/>
  <c r="AV37" i="2"/>
  <c r="AV459" i="2"/>
  <c r="AV83" i="2"/>
  <c r="AV159" i="2"/>
  <c r="AV504" i="2"/>
  <c r="AV119" i="2"/>
  <c r="AV314" i="2"/>
  <c r="AV549" i="2"/>
  <c r="AV476" i="2"/>
  <c r="AV387" i="2"/>
  <c r="AV301" i="2"/>
  <c r="AV92" i="2"/>
  <c r="AV78" i="2"/>
  <c r="AV460" i="2"/>
  <c r="AV609" i="2"/>
  <c r="AV283" i="2"/>
  <c r="AV261" i="2"/>
  <c r="AV485" i="2"/>
  <c r="AV454" i="2"/>
  <c r="AV357" i="2"/>
  <c r="AV149" i="2"/>
  <c r="AV644" i="2"/>
  <c r="AV288" i="2"/>
  <c r="AV53" i="2"/>
  <c r="AV51" i="2"/>
  <c r="AV204" i="2"/>
  <c r="AV690" i="2"/>
  <c r="AV501" i="2"/>
  <c r="AV328" i="2"/>
  <c r="AV436" i="2"/>
  <c r="AV449" i="2"/>
  <c r="AV155" i="2"/>
  <c r="AV12" i="2"/>
  <c r="AV205" i="2"/>
  <c r="AV631" i="2"/>
  <c r="AV41" i="2"/>
  <c r="AV304" i="2"/>
  <c r="AV176" i="2"/>
  <c r="AV407" i="2"/>
  <c r="AV430" i="2"/>
  <c r="AV20" i="2"/>
  <c r="AV610" i="2"/>
  <c r="AV64" i="2"/>
  <c r="AV709" i="2"/>
  <c r="AV415" i="2"/>
  <c r="AV207" i="2"/>
  <c r="AV98" i="2"/>
  <c r="AV437" i="2"/>
  <c r="AV157" i="2"/>
  <c r="AV608" i="2"/>
  <c r="AV483" i="2"/>
  <c r="AV669" i="2"/>
  <c r="AV54" i="2"/>
  <c r="AV636" i="2"/>
  <c r="AV692" i="2"/>
  <c r="AV198" i="2"/>
  <c r="AV66" i="2"/>
  <c r="AV190" i="2"/>
  <c r="AV256" i="2"/>
  <c r="AV45" i="2"/>
  <c r="AV28" i="2"/>
  <c r="AV48" i="2"/>
  <c r="AV651" i="2"/>
  <c r="AV399" i="2"/>
  <c r="AV646" i="2"/>
  <c r="AV423" i="2"/>
  <c r="AV74" i="2"/>
  <c r="AV223" i="2"/>
  <c r="AV622" i="2"/>
  <c r="AV336" i="2"/>
  <c r="AV265" i="2"/>
  <c r="AV73" i="2"/>
  <c r="AV682" i="2"/>
  <c r="AV235" i="2"/>
  <c r="AV439" i="2"/>
  <c r="AV9" i="2"/>
  <c r="AV194" i="2"/>
  <c r="AV706" i="2"/>
  <c r="AV536" i="2"/>
  <c r="AV664" i="2"/>
  <c r="AV95" i="2"/>
  <c r="AV410" i="2"/>
  <c r="AV431" i="2"/>
  <c r="AV266" i="2"/>
  <c r="AV596" i="2"/>
  <c r="AV236" i="2"/>
  <c r="AV473" i="2"/>
  <c r="AV343" i="2"/>
  <c r="AV400" i="2"/>
  <c r="AV713" i="2"/>
  <c r="AV219" i="2"/>
  <c r="AV362" i="2"/>
  <c r="AV208" i="2"/>
  <c r="AV5" i="2"/>
  <c r="AV193" i="2"/>
  <c r="AV408" i="2"/>
  <c r="AV285" i="2"/>
  <c r="AV545" i="2"/>
  <c r="AV134" i="2"/>
  <c r="AV371" i="2"/>
  <c r="AV508" i="2"/>
  <c r="AV22" i="2"/>
  <c r="AV374" i="2"/>
  <c r="AV490" i="2"/>
  <c r="AV33" i="2"/>
  <c r="AV146" i="2"/>
  <c r="AV238" i="2"/>
  <c r="AV548" i="2"/>
  <c r="AV422" i="2"/>
  <c r="AV671" i="2"/>
  <c r="AV435" i="2"/>
  <c r="AV412" i="2"/>
  <c r="AV227" i="2"/>
  <c r="AV492" i="2"/>
  <c r="AV279" i="2"/>
  <c r="AV351" i="2"/>
  <c r="AV402" i="2"/>
  <c r="AV571" i="2"/>
  <c r="AV366" i="2"/>
  <c r="AV59" i="2"/>
  <c r="AV338" i="2"/>
  <c r="AV569" i="2"/>
  <c r="AV480" i="2"/>
  <c r="AV369" i="2"/>
  <c r="AV274" i="2"/>
  <c r="AV234" i="2"/>
  <c r="AV127" i="2"/>
  <c r="AV708" i="2"/>
  <c r="AV513" i="2"/>
  <c r="AV91" i="2"/>
  <c r="AV213" i="2"/>
  <c r="AV214" i="2"/>
  <c r="AV514" i="2"/>
  <c r="AV88" i="2"/>
  <c r="AV38" i="2"/>
  <c r="AV140" i="2"/>
  <c r="AV555" i="2"/>
  <c r="AV567" i="2"/>
  <c r="AV627" i="2"/>
  <c r="AV665" i="2"/>
  <c r="AV86" i="2"/>
  <c r="AV228" i="2"/>
  <c r="AV89" i="2"/>
  <c r="AV577" i="2"/>
  <c r="AV707" i="2"/>
  <c r="AV420" i="2"/>
  <c r="AV240" i="2"/>
  <c r="AV299" i="2"/>
  <c r="AV287" i="2"/>
  <c r="AV290" i="2"/>
  <c r="AV18" i="2"/>
  <c r="AV61" i="2"/>
  <c r="AV192" i="2"/>
  <c r="AV540" i="2"/>
  <c r="AV116" i="2"/>
  <c r="AV120" i="2"/>
  <c r="AV589" i="2"/>
  <c r="AV267" i="2"/>
  <c r="AV115" i="2"/>
  <c r="AV158" i="2"/>
  <c r="AV377" i="2"/>
  <c r="AV27" i="2"/>
  <c r="AV393" i="2"/>
  <c r="AV110" i="2"/>
  <c r="AV493" i="2"/>
  <c r="AV100" i="2"/>
  <c r="AV341" i="2"/>
  <c r="AV532" i="2"/>
  <c r="AV384" i="2"/>
  <c r="AV182" i="2"/>
  <c r="AV145" i="2"/>
  <c r="AV154" i="2"/>
  <c r="AV526" i="2"/>
  <c r="AV429" i="2"/>
  <c r="AV163" i="2"/>
  <c r="AV254" i="2"/>
  <c r="AV578" i="2"/>
  <c r="AV130" i="2"/>
  <c r="AV573" i="2"/>
  <c r="AV677" i="2"/>
  <c r="AV16" i="2"/>
  <c r="AV440" i="2"/>
  <c r="AV129" i="2"/>
  <c r="AV151" i="2"/>
  <c r="AV109" i="2"/>
  <c r="AV302" i="2"/>
  <c r="AV71" i="2"/>
  <c r="AV496" i="2"/>
  <c r="AV558" i="2"/>
  <c r="AV232" i="2"/>
  <c r="AV277" i="2"/>
  <c r="AV36" i="2"/>
  <c r="AV502" i="2"/>
  <c r="AV450" i="2"/>
  <c r="AV70" i="2"/>
  <c r="AV187" i="2"/>
  <c r="AV297" i="2"/>
  <c r="AV427" i="2"/>
  <c r="AV511" i="2"/>
  <c r="AV697" i="2"/>
  <c r="AV175" i="2"/>
  <c r="AV180" i="2"/>
  <c r="AV445" i="2"/>
  <c r="AV615" i="2"/>
  <c r="AV77" i="2"/>
  <c r="AV718" i="2"/>
  <c r="AV141" i="2"/>
  <c r="AV544" i="2"/>
  <c r="X32" i="3" l="1"/>
  <c r="Z8" i="3"/>
  <c r="X10" i="3"/>
  <c r="X30" i="3"/>
  <c r="Z119" i="3"/>
  <c r="Z18" i="3"/>
  <c r="X81" i="3"/>
  <c r="X78" i="3"/>
  <c r="X93" i="3"/>
  <c r="Z79" i="3"/>
  <c r="Z66" i="3"/>
  <c r="Z20" i="3"/>
  <c r="X103" i="3"/>
  <c r="X19" i="3"/>
  <c r="X12" i="3"/>
  <c r="Z22" i="3"/>
  <c r="Z36" i="3"/>
  <c r="Z27" i="3"/>
  <c r="X64" i="3"/>
  <c r="X11" i="3"/>
  <c r="X116" i="3"/>
  <c r="Z48" i="3"/>
  <c r="Z87" i="3"/>
  <c r="Z2" i="3"/>
  <c r="X117" i="3"/>
  <c r="X9" i="3"/>
  <c r="X92" i="3"/>
  <c r="Z81" i="3"/>
  <c r="Z39" i="3"/>
  <c r="Z11" i="3"/>
  <c r="X16" i="3"/>
  <c r="X65" i="3"/>
  <c r="X34" i="3"/>
  <c r="Z49" i="3"/>
  <c r="Z111" i="3"/>
  <c r="Z68" i="3"/>
  <c r="Z54" i="3"/>
  <c r="X37" i="3"/>
  <c r="X99" i="3"/>
  <c r="Z43" i="3"/>
  <c r="Z41" i="3"/>
  <c r="Z100" i="3"/>
  <c r="X104" i="3"/>
  <c r="X90" i="3"/>
  <c r="X86" i="3"/>
  <c r="Z120" i="3"/>
  <c r="Z108" i="3"/>
  <c r="Z7" i="3"/>
  <c r="X43" i="3"/>
  <c r="X21" i="3"/>
  <c r="X118" i="3"/>
  <c r="X38" i="3"/>
  <c r="X70" i="3"/>
  <c r="X87" i="3"/>
  <c r="X25" i="3"/>
  <c r="X83" i="3"/>
  <c r="X18" i="3"/>
  <c r="X74" i="3"/>
  <c r="X95" i="3"/>
  <c r="Z35" i="3"/>
  <c r="Z90" i="3"/>
  <c r="Z14" i="3"/>
  <c r="Z37" i="3"/>
  <c r="Z33" i="3"/>
  <c r="Z77" i="3"/>
  <c r="Z21" i="3"/>
  <c r="Z62" i="3"/>
  <c r="Z46" i="3"/>
  <c r="Z70" i="3"/>
  <c r="X7" i="3"/>
  <c r="X76" i="3"/>
  <c r="Z47" i="3"/>
  <c r="Z60" i="3"/>
  <c r="X22" i="3"/>
  <c r="X39" i="3"/>
  <c r="X13" i="3"/>
  <c r="Z55" i="3"/>
  <c r="Z71" i="3"/>
  <c r="X28" i="3"/>
  <c r="Z65" i="3"/>
  <c r="Z95" i="3"/>
  <c r="X109" i="3"/>
  <c r="X66" i="3"/>
  <c r="X107" i="3"/>
  <c r="Z75" i="3"/>
  <c r="Z6" i="3"/>
  <c r="Z30" i="3"/>
  <c r="X100" i="3"/>
  <c r="X106" i="3"/>
  <c r="Z4" i="3"/>
  <c r="Z63" i="3"/>
  <c r="X47" i="3"/>
  <c r="X46" i="3"/>
  <c r="Z104" i="3"/>
  <c r="Z34" i="3"/>
  <c r="X82" i="3"/>
  <c r="X2" i="3"/>
  <c r="X94" i="3"/>
  <c r="Z42" i="3"/>
  <c r="Z121" i="3"/>
  <c r="Z98" i="3"/>
  <c r="X88" i="3"/>
  <c r="X85" i="3"/>
  <c r="Z25" i="3"/>
  <c r="Z109" i="3"/>
  <c r="X35" i="3"/>
  <c r="X59" i="3"/>
  <c r="X29" i="3"/>
  <c r="X60" i="3"/>
  <c r="X96" i="3"/>
  <c r="X71" i="3"/>
  <c r="X49" i="3"/>
  <c r="X77" i="3"/>
  <c r="X8" i="3"/>
  <c r="X112" i="3"/>
  <c r="Z82" i="3"/>
  <c r="Z113" i="3"/>
  <c r="Z9" i="3"/>
  <c r="Z84" i="3"/>
  <c r="Z24" i="3"/>
  <c r="Z32" i="3"/>
  <c r="Z5" i="3"/>
  <c r="Z53" i="3"/>
  <c r="Z31" i="3"/>
  <c r="Z85" i="3"/>
  <c r="X40" i="3"/>
  <c r="X42" i="3"/>
  <c r="Z122" i="3"/>
  <c r="Z93" i="3"/>
  <c r="X62" i="3"/>
  <c r="X27" i="3"/>
  <c r="Z99" i="3"/>
  <c r="Z45" i="3"/>
  <c r="X89" i="3"/>
  <c r="X97" i="3"/>
  <c r="X122" i="3"/>
  <c r="Z112" i="3"/>
  <c r="Z102" i="3"/>
  <c r="X45" i="3"/>
  <c r="X52" i="3"/>
  <c r="Z26" i="3"/>
  <c r="X6" i="3"/>
  <c r="X115" i="3"/>
  <c r="X75" i="3"/>
  <c r="Z89" i="3"/>
  <c r="Z59" i="3"/>
  <c r="X121" i="3"/>
  <c r="X17" i="3"/>
  <c r="Z94" i="3"/>
  <c r="X54" i="3"/>
  <c r="X50" i="3"/>
  <c r="Z92" i="3"/>
  <c r="Z115" i="3"/>
  <c r="X84" i="3"/>
  <c r="X4" i="3"/>
  <c r="Z74" i="3"/>
  <c r="Z106" i="3"/>
  <c r="X55" i="3"/>
  <c r="X108" i="3"/>
  <c r="X91" i="3"/>
  <c r="X72" i="3"/>
  <c r="X5" i="3"/>
  <c r="X15" i="3"/>
  <c r="X110" i="3"/>
  <c r="X113" i="3"/>
  <c r="X69" i="3"/>
  <c r="Z83" i="3"/>
  <c r="Z105" i="3"/>
  <c r="Z15" i="3"/>
  <c r="Z64" i="3"/>
  <c r="Z116" i="3"/>
  <c r="Z61" i="3"/>
  <c r="Z57" i="3"/>
  <c r="Z52" i="3"/>
  <c r="Z76" i="3"/>
  <c r="Z28" i="3"/>
  <c r="X14" i="3"/>
  <c r="X23" i="3"/>
  <c r="Z80" i="3"/>
  <c r="Z72" i="3"/>
  <c r="Z10" i="3"/>
  <c r="X56" i="3"/>
  <c r="X114" i="3"/>
  <c r="Z73" i="3"/>
  <c r="Z51" i="3"/>
  <c r="Z29" i="3"/>
  <c r="X20" i="3"/>
  <c r="X31" i="3"/>
  <c r="X53" i="3"/>
  <c r="Z56" i="3"/>
  <c r="Z96" i="3"/>
  <c r="Z44" i="3"/>
  <c r="X36" i="3"/>
  <c r="X98" i="3"/>
  <c r="X3" i="3"/>
  <c r="Z97" i="3"/>
  <c r="Z19" i="3"/>
  <c r="Z69" i="3"/>
  <c r="X48" i="3"/>
  <c r="X102" i="3"/>
  <c r="X67" i="3"/>
  <c r="Z38" i="3"/>
  <c r="Z117" i="3"/>
  <c r="Z118" i="3"/>
  <c r="X24" i="3"/>
  <c r="X58" i="3"/>
  <c r="X101" i="3"/>
  <c r="Z91" i="3"/>
  <c r="Z50" i="3"/>
  <c r="Z67" i="3"/>
  <c r="X51" i="3"/>
  <c r="X26" i="3"/>
  <c r="X33" i="3"/>
  <c r="Z3" i="3"/>
  <c r="Z114" i="3"/>
  <c r="X68" i="3"/>
  <c r="X61" i="3"/>
  <c r="X57" i="3"/>
  <c r="Z13" i="3"/>
  <c r="Z78" i="3"/>
  <c r="Z107" i="3"/>
  <c r="X105" i="3"/>
  <c r="X119" i="3"/>
  <c r="X111" i="3"/>
  <c r="X80" i="3"/>
  <c r="X44" i="3"/>
  <c r="X79" i="3"/>
  <c r="X73" i="3"/>
  <c r="X41" i="3"/>
  <c r="X120" i="3"/>
  <c r="X63" i="3"/>
  <c r="Z23" i="3"/>
  <c r="Z101" i="3"/>
  <c r="Z16" i="3"/>
  <c r="Z86" i="3"/>
  <c r="Z110" i="3"/>
  <c r="Z40" i="3"/>
  <c r="Z103" i="3"/>
  <c r="Z12" i="3"/>
  <c r="Z88" i="3"/>
  <c r="Z58" i="3"/>
  <c r="Z1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</calcChain>
</file>

<file path=xl/sharedStrings.xml><?xml version="1.0" encoding="utf-8"?>
<sst xmlns="http://schemas.openxmlformats.org/spreadsheetml/2006/main" count="19263" uniqueCount="10536">
  <si>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</si>
  <si>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</si>
  <si>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</si>
  <si>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</si>
  <si>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</si>
  <si>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</si>
  <si>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</si>
  <si>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</si>
  <si>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</si>
  <si>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</si>
  <si>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</si>
  <si>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</si>
  <si>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</si>
  <si>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</si>
  <si>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</si>
  <si>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</si>
  <si>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</si>
  <si>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</si>
  <si>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</si>
  <si>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</si>
  <si>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</si>
  <si>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</si>
  <si>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</si>
  <si>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</si>
  <si>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</si>
  <si>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</si>
  <si>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</si>
  <si>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</si>
  <si>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</si>
  <si>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</si>
  <si>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</si>
  <si>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</si>
  <si>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</si>
  <si>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</si>
  <si>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</si>
  <si>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</si>
  <si>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</si>
  <si>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</si>
  <si>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</si>
  <si>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</si>
  <si>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</si>
  <si>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</si>
  <si>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</si>
  <si>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</si>
  <si>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</si>
  <si>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</si>
  <si>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</si>
  <si>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</si>
  <si>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</si>
  <si>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</si>
  <si>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</si>
  <si>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</si>
  <si>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Bajaj Finance Ltd</t>
  </si>
  <si>
    <t>BAJFINANCE</t>
  </si>
  <si>
    <t>Consumer Finance</t>
  </si>
  <si>
    <t>Tata Motors Ltd</t>
  </si>
  <si>
    <t>TATAMOTORS</t>
  </si>
  <si>
    <t>Four Wheelers</t>
  </si>
  <si>
    <t>Sun Pharmaceutical Industries Ltd</t>
  </si>
  <si>
    <t>SUNPHARMA</t>
  </si>
  <si>
    <t>Pharmaceuticals</t>
  </si>
  <si>
    <t>Maruti Suzuki India Ltd</t>
  </si>
  <si>
    <t>MARUTI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</si>
  <si>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</si>
  <si>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</si>
  <si>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</si>
  <si>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</si>
  <si>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</si>
  <si>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</si>
  <si>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</si>
  <si>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</si>
  <si>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</si>
  <si>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</si>
  <si>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</si>
  <si>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</si>
  <si>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Avenue Supermarts Ltd</t>
  </si>
  <si>
    <t>DMART</t>
  </si>
  <si>
    <t>Retail - Department Stores</t>
  </si>
  <si>
    <t>UltraTech Cement Ltd</t>
  </si>
  <si>
    <t>ULTRACEMCO</t>
  </si>
  <si>
    <t>Cement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</si>
  <si>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</si>
  <si>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</si>
  <si>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</si>
  <si>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</si>
  <si>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</si>
  <si>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</si>
  <si>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</si>
  <si>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</si>
  <si>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</si>
  <si>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</si>
  <si>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</si>
  <si>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</si>
  <si>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</si>
  <si>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</si>
  <si>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</si>
  <si>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</si>
  <si>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</si>
  <si>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</si>
  <si>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</si>
  <si>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</si>
  <si>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</si>
  <si>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Adani Power Ltd</t>
  </si>
  <si>
    <t>ADANIPOWER</t>
  </si>
  <si>
    <t>Wipro Ltd</t>
  </si>
  <si>
    <t>WIPRO</t>
  </si>
  <si>
    <t>Bajaj Auto Ltd</t>
  </si>
  <si>
    <t>BAJAJ-AUTO</t>
  </si>
  <si>
    <t>Two Wheelers</t>
  </si>
  <si>
    <t>Hindustan Zinc Ltd</t>
  </si>
  <si>
    <t>HINDZINC</t>
  </si>
  <si>
    <t>Mining - Diversified</t>
  </si>
  <si>
    <t>Bajaj Finserv Ltd</t>
  </si>
  <si>
    <t>BAJAJFINSV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</si>
  <si>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</si>
  <si>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</si>
  <si>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</si>
  <si>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</si>
  <si>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</si>
  <si>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</si>
  <si>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</si>
  <si>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</si>
  <si>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</si>
  <si>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</si>
  <si>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</si>
  <si>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Bharat Electronics Ltd</t>
  </si>
  <si>
    <t>BEL</t>
  </si>
  <si>
    <t>Electronic Equipments</t>
  </si>
  <si>
    <t>Varun Beverages Ltd</t>
  </si>
  <si>
    <t>VBL</t>
  </si>
  <si>
    <t>Soft Drinks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</si>
  <si>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</si>
  <si>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</si>
  <si>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</si>
  <si>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</si>
  <si>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</si>
  <si>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</si>
  <si>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</si>
  <si>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</si>
  <si>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</si>
  <si>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</si>
  <si>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Zomato Ltd</t>
  </si>
  <si>
    <t>ZOMATO</t>
  </si>
  <si>
    <t>Online Services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</si>
  <si>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</si>
  <si>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</si>
  <si>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</si>
  <si>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</si>
  <si>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</si>
  <si>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</si>
  <si>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</si>
  <si>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Interglobe Aviation Ltd</t>
  </si>
  <si>
    <t>INDIGO</t>
  </si>
  <si>
    <t>Airlines</t>
  </si>
  <si>
    <t>SBI Life Insurance Company Ltd</t>
  </si>
  <si>
    <t>SBILIFE</t>
  </si>
  <si>
    <t>Vedanta Ltd</t>
  </si>
  <si>
    <t>VEDL</t>
  </si>
  <si>
    <t>Metals - Diversified</t>
  </si>
  <si>
    <t>Ambuja Cements Ltd</t>
  </si>
  <si>
    <t>AMBUJACEM</t>
  </si>
  <si>
    <t>LTIMindtree Ltd</t>
  </si>
  <si>
    <t>LTIM</t>
  </si>
  <si>
    <t>ABB India Ltd</t>
  </si>
  <si>
    <t>ABB</t>
  </si>
  <si>
    <t>Heavy Electrical Equipments</t>
  </si>
  <si>
    <t>REC Limited</t>
  </si>
  <si>
    <t>RECLTD</t>
  </si>
  <si>
    <t>Pidilite Industries Ltd</t>
  </si>
  <si>
    <t>PIDILITIND</t>
  </si>
  <si>
    <t>Diversified Chemicals</t>
  </si>
  <si>
    <t>TATAMTRDVR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</si>
  <si>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</si>
  <si>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</si>
  <si>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</si>
  <si>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</si>
  <si>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</si>
  <si>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</si>
  <si>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Tech Mahindra Ltd</t>
  </si>
  <si>
    <t>TECHM</t>
  </si>
  <si>
    <t>HDFC Life Insurance Company Ltd</t>
  </si>
  <si>
    <t>HDFCLIFE</t>
  </si>
  <si>
    <t>Hindalco Industries Ltd</t>
  </si>
  <si>
    <t>HINDALCO</t>
  </si>
  <si>
    <t>Metals - Aluminium</t>
  </si>
  <si>
    <t>Bharat Petroleum Corporation Ltd</t>
  </si>
  <si>
    <t>BPCL</t>
  </si>
  <si>
    <t>Britannia Industries Ltd</t>
  </si>
  <si>
    <t>BRITANNIA</t>
  </si>
  <si>
    <t>Macrotech Developers Ltd</t>
  </si>
  <si>
    <t>LODHA</t>
  </si>
  <si>
    <t>Tata Power Company Ltd</t>
  </si>
  <si>
    <t>TATAPOWER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</si>
  <si>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</si>
  <si>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</si>
  <si>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</si>
  <si>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</si>
  <si>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</si>
  <si>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</si>
  <si>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Punjab National Bank</t>
  </si>
  <si>
    <t>PNB</t>
  </si>
  <si>
    <t>Bank of Baroda Ltd</t>
  </si>
  <si>
    <t>BANKBARODA</t>
  </si>
  <si>
    <t>Indian Overseas Bank</t>
  </si>
  <si>
    <t>IOB</t>
  </si>
  <si>
    <t>Zydus Lifesciences Ltd</t>
  </si>
  <si>
    <t>ZYDUSLIFE</t>
  </si>
  <si>
    <t>Cipla Ltd</t>
  </si>
  <si>
    <t>CIPLA</t>
  </si>
  <si>
    <t>Divi's Laboratories Ltd</t>
  </si>
  <si>
    <t>DIVISLAB</t>
  </si>
  <si>
    <t>Labs &amp; Life Sciences Services</t>
  </si>
  <si>
    <t>Rail Vikas Nigam Ltd</t>
  </si>
  <si>
    <t>RVNL</t>
  </si>
  <si>
    <t>Adani Energy Solutions Ltd</t>
  </si>
  <si>
    <t>ADANIENSOL</t>
  </si>
  <si>
    <t>Power Infrastructure</t>
  </si>
  <si>
    <t>Tata Consumer Products Ltd</t>
  </si>
  <si>
    <t>TATACONSUM</t>
  </si>
  <si>
    <t>Tea &amp; Coffee</t>
  </si>
  <si>
    <t>JSW Energy Ltd</t>
  </si>
  <si>
    <t>JSWENERGY</t>
  </si>
  <si>
    <t>TVS Motor Company Ltd</t>
  </si>
  <si>
    <t>TVSMOTOR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</si>
  <si>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</si>
  <si>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</si>
  <si>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</si>
  <si>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</si>
  <si>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</si>
  <si>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</si>
  <si>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</si>
  <si>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</si>
  <si>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Dr Reddy's Laboratories Ltd</t>
  </si>
  <si>
    <t>DRREDDY</t>
  </si>
  <si>
    <t>Dabur India Ltd</t>
  </si>
  <si>
    <t>DABUR</t>
  </si>
  <si>
    <t>CG Power and Industrial Solutions Ltd</t>
  </si>
  <si>
    <t>CGPOWER</t>
  </si>
  <si>
    <t>IDBI Bank Ltd</t>
  </si>
  <si>
    <t>IDBI</t>
  </si>
  <si>
    <t>Private Bank</t>
  </si>
  <si>
    <t>Bharat Heavy Electricals Ltd</t>
  </si>
  <si>
    <t>BHEL</t>
  </si>
  <si>
    <t>Hero MotoCorp Ltd</t>
  </si>
  <si>
    <t>HEROMOTOCO</t>
  </si>
  <si>
    <t>Indusind Bank Ltd</t>
  </si>
  <si>
    <t>INDUSINDBK</t>
  </si>
  <si>
    <t>Vodafone Idea Ltd</t>
  </si>
  <si>
    <t>IDEA</t>
  </si>
  <si>
    <t>United Spirits Ltd</t>
  </si>
  <si>
    <t>UNITDSPR</t>
  </si>
  <si>
    <t>Alcoholic Beverages</t>
  </si>
  <si>
    <t>Bajaj Holdings and Investment Ltd</t>
  </si>
  <si>
    <t>BAJAJHLDNG</t>
  </si>
  <si>
    <t>Asset Management</t>
  </si>
  <si>
    <t>Torrent Pharmaceuticals Ltd</t>
  </si>
  <si>
    <t>TORNTPHARM</t>
  </si>
  <si>
    <t>Bosch Ltd</t>
  </si>
  <si>
    <t>BOSCHLTD</t>
  </si>
  <si>
    <t>NHPC Ltd</t>
  </si>
  <si>
    <t>NHPC</t>
  </si>
  <si>
    <t>Canara Bank Ltd</t>
  </si>
  <si>
    <t>CANBK</t>
  </si>
  <si>
    <t>ICICI Prudential Life Insurance Company Ltd</t>
  </si>
  <si>
    <t>ICICIPRULI</t>
  </si>
  <si>
    <t>Union Bank of India Ltd</t>
  </si>
  <si>
    <t>UNIONBANK</t>
  </si>
  <si>
    <t>Shriram Finance Ltd</t>
  </si>
  <si>
    <t>SHRIRAMFIN</t>
  </si>
  <si>
    <t>Cummins India Ltd</t>
  </si>
  <si>
    <t>CUMMINSIND</t>
  </si>
  <si>
    <t>Industrial Machinery</t>
  </si>
  <si>
    <t>Shree Cement Ltd</t>
  </si>
  <si>
    <t>SHREECEM</t>
  </si>
  <si>
    <t>Mazagon Dock Shipbuilders Ltd</t>
  </si>
  <si>
    <t>MAZDOCK</t>
  </si>
  <si>
    <t>Shipbuilding</t>
  </si>
  <si>
    <t>Adani Total Gas Ltd</t>
  </si>
  <si>
    <t>ATGL</t>
  </si>
  <si>
    <t>ICICI Lombard General Insurance Company Ltd</t>
  </si>
  <si>
    <t>ICICIGI</t>
  </si>
  <si>
    <t>Polycab India Ltd</t>
  </si>
  <si>
    <t>POLYCAB</t>
  </si>
  <si>
    <t>Oracle Financial Services Software Ltd</t>
  </si>
  <si>
    <t>OFSS</t>
  </si>
  <si>
    <t>Software Services</t>
  </si>
  <si>
    <t>Jindal Steel And Power Ltd</t>
  </si>
  <si>
    <t>JINDALSTEL</t>
  </si>
  <si>
    <t>Solar Industries India Ltd</t>
  </si>
  <si>
    <t>SOLARINDS</t>
  </si>
  <si>
    <t>Commodity Chemicals</t>
  </si>
  <si>
    <t>Oil India Ltd</t>
  </si>
  <si>
    <t>OIL</t>
  </si>
  <si>
    <t>Apollo Hospitals Enterprise Ltd</t>
  </si>
  <si>
    <t>APOLLOHOSP</t>
  </si>
  <si>
    <t>Hospitals &amp; Diagnostic Centres</t>
  </si>
  <si>
    <t>Info Edge (India) Ltd</t>
  </si>
  <si>
    <t>NAUKRI</t>
  </si>
  <si>
    <t>Max Healthcare Institute Ltd</t>
  </si>
  <si>
    <t>MAXHEALTH</t>
  </si>
  <si>
    <t>Indian Hotels Company Ltd</t>
  </si>
  <si>
    <t>INDHOTEL</t>
  </si>
  <si>
    <t>Hotels, Resorts &amp; Cruise Lines</t>
  </si>
  <si>
    <t>Marico Ltd</t>
  </si>
  <si>
    <t>MARICO</t>
  </si>
  <si>
    <t>HDFC Asset Management Company Ltd</t>
  </si>
  <si>
    <t>HDFCAMC</t>
  </si>
  <si>
    <t>Godrej Properties Ltd</t>
  </si>
  <si>
    <t>GODREJPROP</t>
  </si>
  <si>
    <t>Mankind Pharma Ltd</t>
  </si>
  <si>
    <t>MANKIND</t>
  </si>
  <si>
    <t>Colgate-Palmolive (India) Ltd</t>
  </si>
  <si>
    <t>COLPAL</t>
  </si>
  <si>
    <t>Suzlon Energy Ltd</t>
  </si>
  <si>
    <t>SUZLON</t>
  </si>
  <si>
    <t>Renewable Energy Equipment &amp; Services</t>
  </si>
  <si>
    <t>Lupin Ltd</t>
  </si>
  <si>
    <t>LUPIN</t>
  </si>
  <si>
    <t>Aurobindo Pharma Ltd</t>
  </si>
  <si>
    <t>AUROPHARMA</t>
  </si>
  <si>
    <t>Hindustan Petroleum Corp Ltd</t>
  </si>
  <si>
    <t>HINDPETRO</t>
  </si>
  <si>
    <t>Tube Investments of India Ltd</t>
  </si>
  <si>
    <t>TIINDIA</t>
  </si>
  <si>
    <t>Cycles</t>
  </si>
  <si>
    <t>Indian Railway Catering and Tourism Corporation Ltd</t>
  </si>
  <si>
    <t>IRCTC</t>
  </si>
  <si>
    <t>Yes Bank Ltd</t>
  </si>
  <si>
    <t>YESBANK</t>
  </si>
  <si>
    <t>Indian Bank</t>
  </si>
  <si>
    <t>INDIANB</t>
  </si>
  <si>
    <t>Prestige Estates Projects Ltd</t>
  </si>
  <si>
    <t>PRESTIGE</t>
  </si>
  <si>
    <t>Bharat Forge Ltd</t>
  </si>
  <si>
    <t>BHARATFORG</t>
  </si>
  <si>
    <t>Torrent Power Ltd</t>
  </si>
  <si>
    <t>TORNTPOWER</t>
  </si>
  <si>
    <t>Persistent Systems Ltd</t>
  </si>
  <si>
    <t>PERSISTENT</t>
  </si>
  <si>
    <t>JSW Infrastructure Ltd</t>
  </si>
  <si>
    <t>JSWINFRA</t>
  </si>
  <si>
    <t>SRF Ltd</t>
  </si>
  <si>
    <t>SRF</t>
  </si>
  <si>
    <t>Indian Renewable Energy Development Agency Ltd</t>
  </si>
  <si>
    <t>IREDA</t>
  </si>
  <si>
    <t>Muthoot Finance Ltd</t>
  </si>
  <si>
    <t>MUTHOOTFIN</t>
  </si>
  <si>
    <t>SBI Cards and Payment Services Ltd</t>
  </si>
  <si>
    <t>SBICARD</t>
  </si>
  <si>
    <t>Payment Infrastructure</t>
  </si>
  <si>
    <t>Linde India Ltd</t>
  </si>
  <si>
    <t>LINDEINDIA</t>
  </si>
  <si>
    <t>Ashok Leyland Ltd</t>
  </si>
  <si>
    <t>ASHOKLEY</t>
  </si>
  <si>
    <t>NMDC Ltd</t>
  </si>
  <si>
    <t>NMDC</t>
  </si>
  <si>
    <t>Mining - Iron Ore</t>
  </si>
  <si>
    <t>GMR Airports Infrastructure Ltd</t>
  </si>
  <si>
    <t>GMRINFRA</t>
  </si>
  <si>
    <t>Supreme Industries Ltd</t>
  </si>
  <si>
    <t>SUPREMEIND</t>
  </si>
  <si>
    <t>Plastic Products</t>
  </si>
  <si>
    <t>PB Fintech Ltd</t>
  </si>
  <si>
    <t>POLICYBZR</t>
  </si>
  <si>
    <t>UCO Bank</t>
  </si>
  <si>
    <t>UCOBANK</t>
  </si>
  <si>
    <t>General Insurance Corporation of India</t>
  </si>
  <si>
    <t>GICRE</t>
  </si>
  <si>
    <t>Dixon Technologies (India) Ltd</t>
  </si>
  <si>
    <t>DIXON</t>
  </si>
  <si>
    <t>Home Electronics &amp; Appliances</t>
  </si>
  <si>
    <t>Fertilisers And Chemicals Travancore Ltd</t>
  </si>
  <si>
    <t>FACT</t>
  </si>
  <si>
    <t>Fertilizers &amp; Agro Chemicals</t>
  </si>
  <si>
    <t>Cochin Shipyard Ltd</t>
  </si>
  <si>
    <t>COCHINSHIP</t>
  </si>
  <si>
    <t>Housing and Urban Development Corporation Ltd</t>
  </si>
  <si>
    <t>HUDCO</t>
  </si>
  <si>
    <t>Schaeffler India Ltd</t>
  </si>
  <si>
    <t>SCHAEFFLER</t>
  </si>
  <si>
    <t>Oberoi Realty Ltd</t>
  </si>
  <si>
    <t>OBEROIRLTY</t>
  </si>
  <si>
    <t>Phoenix Mills Ltd</t>
  </si>
  <si>
    <t>PHOENIXLTD</t>
  </si>
  <si>
    <t>Alkem Laboratories Ltd</t>
  </si>
  <si>
    <t>ALKEM</t>
  </si>
  <si>
    <t>Container Corporation of India Ltd</t>
  </si>
  <si>
    <t>CONCOR</t>
  </si>
  <si>
    <t>Logistics</t>
  </si>
  <si>
    <t>Berger Paints India Ltd</t>
  </si>
  <si>
    <t>BERGEPAINT</t>
  </si>
  <si>
    <t>Jindal Stainless Ltd</t>
  </si>
  <si>
    <t>JSL</t>
  </si>
  <si>
    <t>Balkrishna Industries Ltd</t>
  </si>
  <si>
    <t>BALKRISIND</t>
  </si>
  <si>
    <t>Tires &amp; Rubber</t>
  </si>
  <si>
    <t>PI Industries Ltd</t>
  </si>
  <si>
    <t>PIIND</t>
  </si>
  <si>
    <t>Abbott India Ltd</t>
  </si>
  <si>
    <t>ABBOTINDIA</t>
  </si>
  <si>
    <t>Patanjali Foods Ltd</t>
  </si>
  <si>
    <t>PATANJALI</t>
  </si>
  <si>
    <t>Packaged Foods &amp; Meats</t>
  </si>
  <si>
    <t>Kalyan Jewellers India Ltd</t>
  </si>
  <si>
    <t>KALYANKJIL</t>
  </si>
  <si>
    <t>Steel Authority of India Ltd</t>
  </si>
  <si>
    <t>SAIL</t>
  </si>
  <si>
    <t>Astral Ltd</t>
  </si>
  <si>
    <t>ASTRAL</t>
  </si>
  <si>
    <t>Building Products - Pipes</t>
  </si>
  <si>
    <t>MRF Ltd</t>
  </si>
  <si>
    <t>MRF</t>
  </si>
  <si>
    <t>UNO Minda Ltd</t>
  </si>
  <si>
    <t>UNOMINDA</t>
  </si>
  <si>
    <t>Bharti Hexacom Ltd</t>
  </si>
  <si>
    <t>BHARTIHEXA</t>
  </si>
  <si>
    <t>Aditya Birla Capital Ltd</t>
  </si>
  <si>
    <t>ABCAPITAL</t>
  </si>
  <si>
    <t>Diversified Financials</t>
  </si>
  <si>
    <t>Procter &amp; Gamble Hygiene and Health Care Ltd</t>
  </si>
  <si>
    <t>PGHH</t>
  </si>
  <si>
    <t>IDFC First Bank Ltd</t>
  </si>
  <si>
    <t>IDFCFIRSTB</t>
  </si>
  <si>
    <t>United Breweries Ltd</t>
  </si>
  <si>
    <t>UBL</t>
  </si>
  <si>
    <t>Thermax Limited</t>
  </si>
  <si>
    <t>THERMAX</t>
  </si>
  <si>
    <t>SJVN Ltd</t>
  </si>
  <si>
    <t>SJVN</t>
  </si>
  <si>
    <t>L&amp;T Technology Services Ltd</t>
  </si>
  <si>
    <t>LTTS</t>
  </si>
  <si>
    <t>Petronet LNG Ltd</t>
  </si>
  <si>
    <t>PETRONET</t>
  </si>
  <si>
    <t>Oil &amp; Gas - Storage &amp; Transportation</t>
  </si>
  <si>
    <t>Central Bank of India Ltd</t>
  </si>
  <si>
    <t>CENTRALBK</t>
  </si>
  <si>
    <t>Bank of India Ltd</t>
  </si>
  <si>
    <t>BANKINDIA</t>
  </si>
  <si>
    <t>Mphasis Ltd</t>
  </si>
  <si>
    <t>MPHASIS</t>
  </si>
  <si>
    <t>Tata Communications Ltd</t>
  </si>
  <si>
    <t>TATACOMM</t>
  </si>
  <si>
    <t>Fsn E-Commerce Ventures Ltd</t>
  </si>
  <si>
    <t>NYKAA</t>
  </si>
  <si>
    <t>Wellness Services</t>
  </si>
  <si>
    <t>Bharat Dynamics Ltd</t>
  </si>
  <si>
    <t>BDL</t>
  </si>
  <si>
    <t>Federal Bank Ltd</t>
  </si>
  <si>
    <t>FEDERALBNK</t>
  </si>
  <si>
    <t>Hitachi Energy India Ltd</t>
  </si>
  <si>
    <t>POWERINDIA</t>
  </si>
  <si>
    <t>Sundaram Finance Ltd</t>
  </si>
  <si>
    <t>SUNDARMFIN</t>
  </si>
  <si>
    <t>ACC Ltd</t>
  </si>
  <si>
    <t>ACC</t>
  </si>
  <si>
    <t>Voltas Ltd</t>
  </si>
  <si>
    <t>VOLTAS</t>
  </si>
  <si>
    <t>KPIT Technologies Ltd</t>
  </si>
  <si>
    <t>KPITTECH</t>
  </si>
  <si>
    <t>Coromandel International Ltd</t>
  </si>
  <si>
    <t>COROMANDEL</t>
  </si>
  <si>
    <t>Honeywell Automation India Ltd</t>
  </si>
  <si>
    <t>HONAUT</t>
  </si>
  <si>
    <t>Bank of Maharashtra Ltd</t>
  </si>
  <si>
    <t>MAHABANK</t>
  </si>
  <si>
    <t>AU Small Finance Bank Ltd</t>
  </si>
  <si>
    <t>AUBANK</t>
  </si>
  <si>
    <t>Page Industries Ltd</t>
  </si>
  <si>
    <t>PAGEIND</t>
  </si>
  <si>
    <t>Apparel &amp; Accessories</t>
  </si>
  <si>
    <t>Exide Industries Ltd</t>
  </si>
  <si>
    <t>EXIDEIND</t>
  </si>
  <si>
    <t>Batteries</t>
  </si>
  <si>
    <t>GlaxoSmithKline Pharmaceuticals Ltd</t>
  </si>
  <si>
    <t>GLAXO</t>
  </si>
  <si>
    <t>Gujarat Gas Ltd</t>
  </si>
  <si>
    <t>GUJGASLTD</t>
  </si>
  <si>
    <t>Escorts Kubota Ltd</t>
  </si>
  <si>
    <t>ESCORTS</t>
  </si>
  <si>
    <t>Tractors</t>
  </si>
  <si>
    <t>Punjab &amp; Sind Bank</t>
  </si>
  <si>
    <t>PSB</t>
  </si>
  <si>
    <t>Biocon Ltd</t>
  </si>
  <si>
    <t>BIOCON</t>
  </si>
  <si>
    <t>Biotechnology</t>
  </si>
  <si>
    <t>L&amp;T Finance Ltd</t>
  </si>
  <si>
    <t>LTF</t>
  </si>
  <si>
    <t>Tata Elxsi Ltd</t>
  </si>
  <si>
    <t>TATAELXSI</t>
  </si>
  <si>
    <t>New India Assurance Company Ltd</t>
  </si>
  <si>
    <t>NIACL</t>
  </si>
  <si>
    <t>3M India Ltd</t>
  </si>
  <si>
    <t>3MINDIA</t>
  </si>
  <si>
    <t>Stationery</t>
  </si>
  <si>
    <t>LIC Housing Finance Ltd</t>
  </si>
  <si>
    <t>LICHSGFIN</t>
  </si>
  <si>
    <t>Home Financing</t>
  </si>
  <si>
    <t>Coforge Ltd</t>
  </si>
  <si>
    <t>COFORGE</t>
  </si>
  <si>
    <t>Adani Wilmar Ltd</t>
  </si>
  <si>
    <t>AWL</t>
  </si>
  <si>
    <t>Sona BLW Precision Forgings Ltd</t>
  </si>
  <si>
    <t>SONACOMS</t>
  </si>
  <si>
    <t>Tata Technologies Ltd</t>
  </si>
  <si>
    <t>TATATECH</t>
  </si>
  <si>
    <t>APL Apollo Tubes Ltd</t>
  </si>
  <si>
    <t>APLAPOLLO</t>
  </si>
  <si>
    <t>Nippon Life India Asset Management Ltd</t>
  </si>
  <si>
    <t>NAM-INDIA</t>
  </si>
  <si>
    <t>Deepak Nitrite Ltd</t>
  </si>
  <si>
    <t>DEEPAKNTR</t>
  </si>
  <si>
    <t>Glenmark Pharmaceuticals Ltd</t>
  </si>
  <si>
    <t>GLENMARK</t>
  </si>
  <si>
    <t>AIA Engineering Ltd</t>
  </si>
  <si>
    <t>AIAENG</t>
  </si>
  <si>
    <t>IRB Infrastructure Developers Ltd</t>
  </si>
  <si>
    <t>IRB</t>
  </si>
  <si>
    <t>UPL Ltd</t>
  </si>
  <si>
    <t>UPL</t>
  </si>
  <si>
    <t>Ge T&amp;D India Ltd</t>
  </si>
  <si>
    <t>GET&amp;D</t>
  </si>
  <si>
    <t>NLC India Ltd</t>
  </si>
  <si>
    <t>NLCINDIA</t>
  </si>
  <si>
    <t>Lloyds Metals And Energy Ltd</t>
  </si>
  <si>
    <t>LLOYDSME</t>
  </si>
  <si>
    <t>KEI Industries Ltd</t>
  </si>
  <si>
    <t>KEI</t>
  </si>
  <si>
    <t>Cables</t>
  </si>
  <si>
    <t>Jubilant Foodworks Ltd</t>
  </si>
  <si>
    <t>JUBLFOOD</t>
  </si>
  <si>
    <t>Restaurants &amp; Cafes</t>
  </si>
  <si>
    <t>Fortis Healthcare Ltd</t>
  </si>
  <si>
    <t>FORTIS</t>
  </si>
  <si>
    <t>Mangalore Refinery and Petrochemicals Ltd</t>
  </si>
  <si>
    <t>MRPL</t>
  </si>
  <si>
    <t>Max Financial Services Ltd</t>
  </si>
  <si>
    <t>MFSL</t>
  </si>
  <si>
    <t>Indraprastha Gas Ltd</t>
  </si>
  <si>
    <t>IGL</t>
  </si>
  <si>
    <t>360 One Wam Ltd</t>
  </si>
  <si>
    <t>360ONE</t>
  </si>
  <si>
    <t>Investment Banking &amp; Brokerage</t>
  </si>
  <si>
    <t>Endurance Technologies Ltd</t>
  </si>
  <si>
    <t>ENDURANCE</t>
  </si>
  <si>
    <t>Star Health and Allied Insurance Company Ltd</t>
  </si>
  <si>
    <t>STARHEALTH</t>
  </si>
  <si>
    <t>Mahindra and Mahindra Financial Services Ltd</t>
  </si>
  <si>
    <t>M&amp;MFIN</t>
  </si>
  <si>
    <t>Metro Brands Ltd</t>
  </si>
  <si>
    <t>METROBRAND</t>
  </si>
  <si>
    <t>Footwear</t>
  </si>
  <si>
    <t>Emami Ltd</t>
  </si>
  <si>
    <t>EMAMILTD</t>
  </si>
  <si>
    <t>Gujarat Fluorochemicals Ltd</t>
  </si>
  <si>
    <t>FLUOROCHEM</t>
  </si>
  <si>
    <t>Specialty Chemicals</t>
  </si>
  <si>
    <t>Motilal Oswal Financial Services Ltd</t>
  </si>
  <si>
    <t>MOTILALOFS</t>
  </si>
  <si>
    <t>Blue Star Ltd</t>
  </si>
  <si>
    <t>BLUESTARCO</t>
  </si>
  <si>
    <t>Apollo Tyres Ltd</t>
  </si>
  <si>
    <t>APOLLOTYRE</t>
  </si>
  <si>
    <t>J K Cement Ltd</t>
  </si>
  <si>
    <t>JKCEMENT</t>
  </si>
  <si>
    <t>National Aluminium Co Ltd</t>
  </si>
  <si>
    <t>NATIONALUM</t>
  </si>
  <si>
    <t>BSE Ltd</t>
  </si>
  <si>
    <t>BSE</t>
  </si>
  <si>
    <t>Stock Exchanges &amp; Ratings</t>
  </si>
  <si>
    <t>Dalmia Bharat Ltd</t>
  </si>
  <si>
    <t>DALBHARAT</t>
  </si>
  <si>
    <t>Gland Pharma Ltd</t>
  </si>
  <si>
    <t>GLAND</t>
  </si>
  <si>
    <t>Aditya Birla Fashion and Retail Ltd</t>
  </si>
  <si>
    <t>ABFRL</t>
  </si>
  <si>
    <t>Carborundum Universal Ltd</t>
  </si>
  <si>
    <t>CARBORUNIV</t>
  </si>
  <si>
    <t>Motherson Sumi Wiring India Ltd</t>
  </si>
  <si>
    <t>MSUMI</t>
  </si>
  <si>
    <t>Global Health Ltd</t>
  </si>
  <si>
    <t>MEDANTA</t>
  </si>
  <si>
    <t>Embassy Office Parks REIT</t>
  </si>
  <si>
    <t>EMBASSY</t>
  </si>
  <si>
    <t>Sun Tv Network Ltd</t>
  </si>
  <si>
    <t>SUNTV</t>
  </si>
  <si>
    <t>TV Channels &amp; Broadcasters</t>
  </si>
  <si>
    <t>Apar Industries Ltd</t>
  </si>
  <si>
    <t>APARINDS</t>
  </si>
  <si>
    <t>Tata Investment Corporation Ltd</t>
  </si>
  <si>
    <t>TATAINVEST</t>
  </si>
  <si>
    <t>IPCA Laboratories Ltd</t>
  </si>
  <si>
    <t>IPCALAB</t>
  </si>
  <si>
    <t>NBCC (India) Ltd</t>
  </si>
  <si>
    <t>NBCC</t>
  </si>
  <si>
    <t>Syngene International Ltd</t>
  </si>
  <si>
    <t>SYNGENE</t>
  </si>
  <si>
    <t>CRISIL Ltd</t>
  </si>
  <si>
    <t>CRISIL</t>
  </si>
  <si>
    <t>Aegis Logistics Ltd</t>
  </si>
  <si>
    <t>AEGISLOG</t>
  </si>
  <si>
    <t>Go Digit General Insurance Ltd</t>
  </si>
  <si>
    <t>GODIGIT</t>
  </si>
  <si>
    <t>Timken India Ltd</t>
  </si>
  <si>
    <t>TIMKEN</t>
  </si>
  <si>
    <t>Ajanta Pharma Ltd</t>
  </si>
  <si>
    <t>AJANTPHARM</t>
  </si>
  <si>
    <t>Bandhan Bank Ltd</t>
  </si>
  <si>
    <t>BANDHANBNK</t>
  </si>
  <si>
    <t>Godrej Industries Ltd</t>
  </si>
  <si>
    <t>GODREJIND</t>
  </si>
  <si>
    <t>Hindustan Copper Ltd</t>
  </si>
  <si>
    <t>HINDCOPPER</t>
  </si>
  <si>
    <t>Mining - Copper</t>
  </si>
  <si>
    <t>Bayer Cropscience Ltd</t>
  </si>
  <si>
    <t>BAYERCROP</t>
  </si>
  <si>
    <t>Sundram Fasteners Ltd</t>
  </si>
  <si>
    <t>SUNDRMFAST</t>
  </si>
  <si>
    <t>One 97 Communications Ltd</t>
  </si>
  <si>
    <t>PAYTM</t>
  </si>
  <si>
    <t>Business Support Services</t>
  </si>
  <si>
    <t>KPR Mill Ltd</t>
  </si>
  <si>
    <t>KPRMILL</t>
  </si>
  <si>
    <t>Textiles</t>
  </si>
  <si>
    <t>ITI Ltd</t>
  </si>
  <si>
    <t>ITI</t>
  </si>
  <si>
    <t>Telecom Equipments</t>
  </si>
  <si>
    <t>TVS Holdings Ltd</t>
  </si>
  <si>
    <t>TVSHLTD</t>
  </si>
  <si>
    <t>ZF Commercial Vehicle Control Systems India Ltd</t>
  </si>
  <si>
    <t>ZFCVINDIA</t>
  </si>
  <si>
    <t>J B Chemicals and Pharmaceuticals Ltd</t>
  </si>
  <si>
    <t>JBCHEPHARM</t>
  </si>
  <si>
    <t>Crompton Greaves Consumer Electricals Ltd</t>
  </si>
  <si>
    <t>CROMPTON</t>
  </si>
  <si>
    <t>Amara Raja Energy &amp; Mobility Ltd</t>
  </si>
  <si>
    <t>ARE&amp;M</t>
  </si>
  <si>
    <t>Grindwell Norton Ltd</t>
  </si>
  <si>
    <t>GRINDWELL</t>
  </si>
  <si>
    <t>Brigade Enterprises Ltd</t>
  </si>
  <si>
    <t>BRIGADE</t>
  </si>
  <si>
    <t>Poonawalla Fincorp Ltd</t>
  </si>
  <si>
    <t>POONAWALLA</t>
  </si>
  <si>
    <t>Delhivery Ltd</t>
  </si>
  <si>
    <t>DELHIVERY</t>
  </si>
  <si>
    <t>Cholamandalam Financial Holdings Ltd</t>
  </si>
  <si>
    <t>CHOLAHLDNG</t>
  </si>
  <si>
    <t>SKF India Ltd</t>
  </si>
  <si>
    <t>SKFINDIA</t>
  </si>
  <si>
    <t>KIOCL Ltd</t>
  </si>
  <si>
    <t>KIOCL</t>
  </si>
  <si>
    <t>Hatsun Agro Product Ltd</t>
  </si>
  <si>
    <t>HATSUN</t>
  </si>
  <si>
    <t>Castrol India Ltd</t>
  </si>
  <si>
    <t>CASTROLIND</t>
  </si>
  <si>
    <t>BASF India Ltd</t>
  </si>
  <si>
    <t>BASF</t>
  </si>
  <si>
    <t>Tata Chemicals Ltd</t>
  </si>
  <si>
    <t>TATACHEM</t>
  </si>
  <si>
    <t>Kaynes Technology India Ltd</t>
  </si>
  <si>
    <t>KAYNES</t>
  </si>
  <si>
    <t>Jupiter Wagons Ltd</t>
  </si>
  <si>
    <t>JWL</t>
  </si>
  <si>
    <t>Rail</t>
  </si>
  <si>
    <t>Ircon International Ltd</t>
  </si>
  <si>
    <t>IRCON</t>
  </si>
  <si>
    <t>EIH Ltd</t>
  </si>
  <si>
    <t>EIHOTEL</t>
  </si>
  <si>
    <t>Vedant Fashions Ltd</t>
  </si>
  <si>
    <t>MANYAVAR</t>
  </si>
  <si>
    <t>Garden Reach Shipbuilders &amp; Engineers Ltd</t>
  </si>
  <si>
    <t>GRSE</t>
  </si>
  <si>
    <t>Whirlpool of India Ltd</t>
  </si>
  <si>
    <t>WHIRLPOOL</t>
  </si>
  <si>
    <t>Gillette India Ltd</t>
  </si>
  <si>
    <t>GILLETTE</t>
  </si>
  <si>
    <t>Century Textiles and Industries Ltd</t>
  </si>
  <si>
    <t>CENTURYTEX</t>
  </si>
  <si>
    <t>Paper Products</t>
  </si>
  <si>
    <t>Central Depository Services (India) Ltd</t>
  </si>
  <si>
    <t>CDSL</t>
  </si>
  <si>
    <t>Narayana Hrudayalaya Ltd</t>
  </si>
  <si>
    <t>NH</t>
  </si>
  <si>
    <t>Jyoti CNC Automation Ltd</t>
  </si>
  <si>
    <t>JYOTICNC</t>
  </si>
  <si>
    <t>Computer Hardware</t>
  </si>
  <si>
    <t>Dr. Lal PathLabs Ltd</t>
  </si>
  <si>
    <t>LALPATHLAB</t>
  </si>
  <si>
    <t>Aarti Industries Ltd</t>
  </si>
  <si>
    <t>AARTIIND</t>
  </si>
  <si>
    <t>Sumitomo Chemical India Ltd</t>
  </si>
  <si>
    <t>SUMICHEM</t>
  </si>
  <si>
    <t>Emcure Pharmaceuticals Ltd</t>
  </si>
  <si>
    <t>EMCURE</t>
  </si>
  <si>
    <t>Ratnamani Metals and Tubes Ltd</t>
  </si>
  <si>
    <t>RATNAMANI</t>
  </si>
  <si>
    <t>ICICI Securities Ltd</t>
  </si>
  <si>
    <t>ISEC</t>
  </si>
  <si>
    <t>Pfizer Ltd</t>
  </si>
  <si>
    <t>PFIZER</t>
  </si>
  <si>
    <t>Natco Pharma Ltd</t>
  </si>
  <si>
    <t>NATCOPHARM</t>
  </si>
  <si>
    <t>JBM Auto Ltd</t>
  </si>
  <si>
    <t>JBMA</t>
  </si>
  <si>
    <t>Alembic Pharmaceuticals Ltd</t>
  </si>
  <si>
    <t>APLLTD</t>
  </si>
  <si>
    <t>Finolex Cables Ltd</t>
  </si>
  <si>
    <t>FINCABLES</t>
  </si>
  <si>
    <t>Laurus Labs Ltd</t>
  </si>
  <si>
    <t>LAURUSLABS</t>
  </si>
  <si>
    <t>Radico Khaitan Ltd</t>
  </si>
  <si>
    <t>RADICO</t>
  </si>
  <si>
    <t>Suven Pharmaceuticals Ltd</t>
  </si>
  <si>
    <t>SUVENPHAR</t>
  </si>
  <si>
    <t>CPSE ETF</t>
  </si>
  <si>
    <t>CPSEETF</t>
  </si>
  <si>
    <t>Equity</t>
  </si>
  <si>
    <t>Kajaria Ceramics Ltd</t>
  </si>
  <si>
    <t>KAJARIACER</t>
  </si>
  <si>
    <t>Building Products - Ceramics</t>
  </si>
  <si>
    <t>Swan Energy Ltd</t>
  </si>
  <si>
    <t>SWANENERGY</t>
  </si>
  <si>
    <t>KEC International Ltd</t>
  </si>
  <si>
    <t>KEC</t>
  </si>
  <si>
    <t>Godfrey Phillips India Ltd</t>
  </si>
  <si>
    <t>GODFRYPHLP</t>
  </si>
  <si>
    <t>Kansai Nerolac Paints Ltd</t>
  </si>
  <si>
    <t>KANSAINER</t>
  </si>
  <si>
    <t>CESC Ltd</t>
  </si>
  <si>
    <t>CESC</t>
  </si>
  <si>
    <t>IFCI Ltd</t>
  </si>
  <si>
    <t>IFCI</t>
  </si>
  <si>
    <t>CIE Automotive India Ltd</t>
  </si>
  <si>
    <t>CIEINDIA</t>
  </si>
  <si>
    <t>Tejas Networks Ltd</t>
  </si>
  <si>
    <t>TEJASNET</t>
  </si>
  <si>
    <t>Elgi Equipments Ltd</t>
  </si>
  <si>
    <t>ELGIEQUIP</t>
  </si>
  <si>
    <t>Piramal Pharma Ltd</t>
  </si>
  <si>
    <t>PPLPHARMA</t>
  </si>
  <si>
    <t>Devyani International Ltd</t>
  </si>
  <si>
    <t>DEVYANI</t>
  </si>
  <si>
    <t>Relaxo Footwears Ltd</t>
  </si>
  <si>
    <t>RELAXO</t>
  </si>
  <si>
    <t>Atul Ltd</t>
  </si>
  <si>
    <t>ATUL</t>
  </si>
  <si>
    <t>Titagarh Rail Systems Ltd</t>
  </si>
  <si>
    <t>TITAGARH</t>
  </si>
  <si>
    <t>Kalpataru Projects International Ltd</t>
  </si>
  <si>
    <t>KPIL</t>
  </si>
  <si>
    <t>Inox Wind Ltd</t>
  </si>
  <si>
    <t>INOXWIND</t>
  </si>
  <si>
    <t>Cello World Ltd</t>
  </si>
  <si>
    <t>CELLO</t>
  </si>
  <si>
    <t>Vinati Organics Ltd</t>
  </si>
  <si>
    <t>VINATIORGA</t>
  </si>
  <si>
    <t>Multi Commodity Exchange of India Ltd</t>
  </si>
  <si>
    <t>MCX</t>
  </si>
  <si>
    <t>Five-Star Business Finance Ltd</t>
  </si>
  <si>
    <t>FIVESTAR</t>
  </si>
  <si>
    <t>Sobha Ltd</t>
  </si>
  <si>
    <t>SOBHA</t>
  </si>
  <si>
    <t>Piramal Enterprises Ltd</t>
  </si>
  <si>
    <t>PEL</t>
  </si>
  <si>
    <t>NCC Ltd</t>
  </si>
  <si>
    <t>NCC</t>
  </si>
  <si>
    <t>Cyient Ltd</t>
  </si>
  <si>
    <t>CYIENT</t>
  </si>
  <si>
    <t>Signatureglobal (India) Ltd</t>
  </si>
  <si>
    <t>SIGNATURE</t>
  </si>
  <si>
    <t>Tata Teleservices (Maharashtra) Ltd</t>
  </si>
  <si>
    <t>TTML</t>
  </si>
  <si>
    <t>Bata India Ltd</t>
  </si>
  <si>
    <t>BATAINDIA</t>
  </si>
  <si>
    <t>PNB Housing Finance Ltd</t>
  </si>
  <si>
    <t>PNBHOUSING</t>
  </si>
  <si>
    <t>CreditAccess Grameen Ltd</t>
  </si>
  <si>
    <t>CREDITACC</t>
  </si>
  <si>
    <t>Nexus Select Trust</t>
  </si>
  <si>
    <t>NXST</t>
  </si>
  <si>
    <t>Mindspace Business Parks REIT</t>
  </si>
  <si>
    <t>MINDSPACE</t>
  </si>
  <si>
    <t>Jyothy Labs Ltd</t>
  </si>
  <si>
    <t>JYOTHYLAB</t>
  </si>
  <si>
    <t>Affle (India) Ltd</t>
  </si>
  <si>
    <t>AFFLE</t>
  </si>
  <si>
    <t>Advertising</t>
  </si>
  <si>
    <t>Aditya Birla Sun Life Amc Ltd</t>
  </si>
  <si>
    <t>ABSLAMC</t>
  </si>
  <si>
    <t>PTC Industries Ltd</t>
  </si>
  <si>
    <t>PTCIL</t>
  </si>
  <si>
    <t>V Guard Industries Ltd</t>
  </si>
  <si>
    <t>VGUARD</t>
  </si>
  <si>
    <t>Computer Age Management Services Ltd</t>
  </si>
  <si>
    <t>CAMS</t>
  </si>
  <si>
    <t>Himadri Speciality Chemical Ltd</t>
  </si>
  <si>
    <t>HSCL</t>
  </si>
  <si>
    <t>Sonata Software Ltd</t>
  </si>
  <si>
    <t>SONATSOFTW</t>
  </si>
  <si>
    <t>Nuvama Wealth Management Ltd</t>
  </si>
  <si>
    <t>NUVAMA</t>
  </si>
  <si>
    <t>Finolex Industries Ltd</t>
  </si>
  <si>
    <t>FINPIPE</t>
  </si>
  <si>
    <t>R R Kabel Ltd</t>
  </si>
  <si>
    <t>RRKABEL</t>
  </si>
  <si>
    <t>Chambal Fertilisers and Chemicals Ltd</t>
  </si>
  <si>
    <t>CHAMBLFERT</t>
  </si>
  <si>
    <t>Birlasoft Ltd</t>
  </si>
  <si>
    <t>BSOFT</t>
  </si>
  <si>
    <t>Techno Electric &amp; Engineering Company Ltd</t>
  </si>
  <si>
    <t>TECHNOE</t>
  </si>
  <si>
    <t>Poly Medicure Ltd</t>
  </si>
  <si>
    <t>POLYMED</t>
  </si>
  <si>
    <t>Health Care Equipment &amp; Supplies</t>
  </si>
  <si>
    <t>Triveni Turbine Ltd</t>
  </si>
  <si>
    <t>TRITURBINE</t>
  </si>
  <si>
    <t>IIFL Finance Ltd</t>
  </si>
  <si>
    <t>IIFL</t>
  </si>
  <si>
    <t>Angel One Ltd</t>
  </si>
  <si>
    <t>ANGELONE</t>
  </si>
  <si>
    <t>Great Eastern Shipping Company Ltd</t>
  </si>
  <si>
    <t>GESHIP</t>
  </si>
  <si>
    <t>Aadhar Housing Finance Ltd</t>
  </si>
  <si>
    <t>AADHARHFC</t>
  </si>
  <si>
    <t>Shyam Metalics and Energy Ltd</t>
  </si>
  <si>
    <t>SHYAMMETL</t>
  </si>
  <si>
    <t>Data Patterns (India) Ltd</t>
  </si>
  <si>
    <t>DATAPATTNS</t>
  </si>
  <si>
    <t>Ramco Cements Limited</t>
  </si>
  <si>
    <t>RAMCOCEM</t>
  </si>
  <si>
    <t>Trident Ltd</t>
  </si>
  <si>
    <t>TRIDENT</t>
  </si>
  <si>
    <t>Tbo Tek Ltd</t>
  </si>
  <si>
    <t>TBOTEK</t>
  </si>
  <si>
    <t>Tour &amp; Travel Services</t>
  </si>
  <si>
    <t>BEML Ltd</t>
  </si>
  <si>
    <t>BEML</t>
  </si>
  <si>
    <t>Waaree Renewable Technologies Ltd</t>
  </si>
  <si>
    <t>WAAREERTL</t>
  </si>
  <si>
    <t>Gujarat State Petronet Ltd</t>
  </si>
  <si>
    <t>GSPL</t>
  </si>
  <si>
    <t>Blue Dart Express Ltd</t>
  </si>
  <si>
    <t>BLUEDART</t>
  </si>
  <si>
    <t>Schneider Electric Infrastructure Ltd</t>
  </si>
  <si>
    <t>SCHNEIDER</t>
  </si>
  <si>
    <t>MMTC Ltd</t>
  </si>
  <si>
    <t>MMTC</t>
  </si>
  <si>
    <t>Chalet Hotels Ltd</t>
  </si>
  <si>
    <t>CHALET</t>
  </si>
  <si>
    <t>Indiamart Intermesh Ltd</t>
  </si>
  <si>
    <t>INDIAMART</t>
  </si>
  <si>
    <t>IDFC Ltd</t>
  </si>
  <si>
    <t>IDFC</t>
  </si>
  <si>
    <t>Bikaji Foods International Ltd</t>
  </si>
  <si>
    <t>BIKAJI</t>
  </si>
  <si>
    <t>Concord Biotech Ltd</t>
  </si>
  <si>
    <t>CONCORDBIO</t>
  </si>
  <si>
    <t>Jindal SAW Ltd</t>
  </si>
  <si>
    <t>JINDALSAW</t>
  </si>
  <si>
    <t>Kirloskar Oil Engines Ltd</t>
  </si>
  <si>
    <t>KIRLOSENG</t>
  </si>
  <si>
    <t>Anant Raj Ltd</t>
  </si>
  <si>
    <t>ANANTRAJ</t>
  </si>
  <si>
    <t>Zensar Technologies Ltd</t>
  </si>
  <si>
    <t>ZENSARTECH</t>
  </si>
  <si>
    <t>Kirloskar Brothers Ltd</t>
  </si>
  <si>
    <t>KIRLOSBROS</t>
  </si>
  <si>
    <t>HBL Power Systems Ltd</t>
  </si>
  <si>
    <t>HBLPOWER</t>
  </si>
  <si>
    <t>Navin Fluorine International Ltd</t>
  </si>
  <si>
    <t>NAVINFLUOR</t>
  </si>
  <si>
    <t>Karur Vysya Bank Ltd</t>
  </si>
  <si>
    <t>KARURVYSYA</t>
  </si>
  <si>
    <t>Astrazeneca Pharma India Ltd</t>
  </si>
  <si>
    <t>ASTRAZEN</t>
  </si>
  <si>
    <t>KSB Ltd</t>
  </si>
  <si>
    <t>KSB</t>
  </si>
  <si>
    <t>Manappuram Finance Ltd</t>
  </si>
  <si>
    <t>MANAPPURAM</t>
  </si>
  <si>
    <t>Mahanagar Gas Ltd</t>
  </si>
  <si>
    <t>MGL</t>
  </si>
  <si>
    <t>Capri Global Capital Ltd</t>
  </si>
  <si>
    <t>CGCL</t>
  </si>
  <si>
    <t>Welspun Living Ltd</t>
  </si>
  <si>
    <t>WELSPUNLIV</t>
  </si>
  <si>
    <t>Krishna Institute of Medical Sciences Ltd</t>
  </si>
  <si>
    <t>KIMS</t>
  </si>
  <si>
    <t>HFCL Ltd</t>
  </si>
  <si>
    <t>HFCL</t>
  </si>
  <si>
    <t>Firstsource Solutions Ltd</t>
  </si>
  <si>
    <t>FSL</t>
  </si>
  <si>
    <t>Outsourced services</t>
  </si>
  <si>
    <t>Authum Investment &amp; Infrastructure Ltd</t>
  </si>
  <si>
    <t>AIIL</t>
  </si>
  <si>
    <t>Welspun Corp Ltd</t>
  </si>
  <si>
    <t>WELCORP</t>
  </si>
  <si>
    <t>Lakshmi Machine Works Ltd</t>
  </si>
  <si>
    <t>LAXMIMACH</t>
  </si>
  <si>
    <t>Action Construction Equipment Ltd</t>
  </si>
  <si>
    <t>ACE</t>
  </si>
  <si>
    <t>Heavy Machinery</t>
  </si>
  <si>
    <t>Jai Balaji Industries Ltd</t>
  </si>
  <si>
    <t>JAIBALAJI</t>
  </si>
  <si>
    <t>NMDC Steel Ltd</t>
  </si>
  <si>
    <t>NSLNISP</t>
  </si>
  <si>
    <t>Redington Ltd</t>
  </si>
  <si>
    <t>REDINGTON</t>
  </si>
  <si>
    <t>Technology Hardware</t>
  </si>
  <si>
    <t>Asahi India Glass Ltd</t>
  </si>
  <si>
    <t>ASAHIINDIA</t>
  </si>
  <si>
    <t>G R Infraprojects Ltd</t>
  </si>
  <si>
    <t>GRINFRA</t>
  </si>
  <si>
    <t>Supreme Petrochem Ltd</t>
  </si>
  <si>
    <t>SPLPETRO</t>
  </si>
  <si>
    <t>Godrej Agrovet Ltd</t>
  </si>
  <si>
    <t>GODREJAGRO</t>
  </si>
  <si>
    <t>Agro Products</t>
  </si>
  <si>
    <t>RITES Ltd</t>
  </si>
  <si>
    <t>RITES</t>
  </si>
  <si>
    <t>Aster DM Healthcare Ltd</t>
  </si>
  <si>
    <t>ASTERDM</t>
  </si>
  <si>
    <t>Clean Science and Technology Ltd</t>
  </si>
  <si>
    <t>CLEAN</t>
  </si>
  <si>
    <t>Fine Organic Industries Ltd</t>
  </si>
  <si>
    <t>FINEORG</t>
  </si>
  <si>
    <t>Vardhman Textiles Ltd</t>
  </si>
  <si>
    <t>VTL</t>
  </si>
  <si>
    <t>Aptus Value Housing Finance India Ltd</t>
  </si>
  <si>
    <t>APTUS</t>
  </si>
  <si>
    <t>DCM Shriram Ltd</t>
  </si>
  <si>
    <t>DCMSHRIRAM</t>
  </si>
  <si>
    <t>Railtel Corporation of India Ltd</t>
  </si>
  <si>
    <t>RAILTEL</t>
  </si>
  <si>
    <t>Communication &amp; Networking</t>
  </si>
  <si>
    <t>Ramkrishna Forgings Ltd</t>
  </si>
  <si>
    <t>RKFORGE</t>
  </si>
  <si>
    <t>Bombay Burmah Trading Corporation Ltd</t>
  </si>
  <si>
    <t>BBTC</t>
  </si>
  <si>
    <t>Indian Energy Exchange Ltd</t>
  </si>
  <si>
    <t>IEX</t>
  </si>
  <si>
    <t>Power Trading &amp; Consultancy</t>
  </si>
  <si>
    <t>UTI S&amp;P BSE Sensex ETF</t>
  </si>
  <si>
    <t>UTISENSETF</t>
  </si>
  <si>
    <t>Sanofi India Ltd</t>
  </si>
  <si>
    <t>SANOFI</t>
  </si>
  <si>
    <t>Century Plyboards (India) Ltd</t>
  </si>
  <si>
    <t>CENTURYPLY</t>
  </si>
  <si>
    <t>Wood Products</t>
  </si>
  <si>
    <t>Anand Rathi Wealth Ltd</t>
  </si>
  <si>
    <t>ANANDRATHI</t>
  </si>
  <si>
    <t>Sterling and Wilson Renewable Energy Ltd</t>
  </si>
  <si>
    <t>SWSOLAR</t>
  </si>
  <si>
    <t>Zydus Wellness Ltd</t>
  </si>
  <si>
    <t>ZYDUSWELL</t>
  </si>
  <si>
    <t>Chennai Petroleum Corporation Ltd</t>
  </si>
  <si>
    <t>CHENNPETRO</t>
  </si>
  <si>
    <t>Honasa Consumer Ltd</t>
  </si>
  <si>
    <t>HONASA</t>
  </si>
  <si>
    <t>Newgen Software Technologies Ltd</t>
  </si>
  <si>
    <t>NEWGEN</t>
  </si>
  <si>
    <t>Indegene Ltd</t>
  </si>
  <si>
    <t>INDGN</t>
  </si>
  <si>
    <t>Amber Enterprises India Ltd</t>
  </si>
  <si>
    <t>AMBER</t>
  </si>
  <si>
    <t>Doms Industries Ltd</t>
  </si>
  <si>
    <t>DOMS</t>
  </si>
  <si>
    <t>Office Supplies</t>
  </si>
  <si>
    <t>PVR INOX Ltd</t>
  </si>
  <si>
    <t>PVRINOX</t>
  </si>
  <si>
    <t>Theatres</t>
  </si>
  <si>
    <t>Eris Lifesciences Ltd</t>
  </si>
  <si>
    <t>ERIS</t>
  </si>
  <si>
    <t>Engineers India Ltd</t>
  </si>
  <si>
    <t>ENGINERSIN</t>
  </si>
  <si>
    <t>Godawari Power and Ispat Ltd</t>
  </si>
  <si>
    <t>GPIL</t>
  </si>
  <si>
    <t>Aavas Financiers Ltd</t>
  </si>
  <si>
    <t>AAVAS</t>
  </si>
  <si>
    <t>Olectra Greentech Ltd</t>
  </si>
  <si>
    <t>OLECTRA</t>
  </si>
  <si>
    <t>RBL Bank Ltd</t>
  </si>
  <si>
    <t>RBLBANK</t>
  </si>
  <si>
    <t>Raymond Ltd</t>
  </si>
  <si>
    <t>RAYMOND</t>
  </si>
  <si>
    <t>Bls International Services Ltd</t>
  </si>
  <si>
    <t>BLS</t>
  </si>
  <si>
    <t>Intellect Design Arena Ltd</t>
  </si>
  <si>
    <t>INTELLECT</t>
  </si>
  <si>
    <t>E I D-Parry (India) Ltd</t>
  </si>
  <si>
    <t>EIDPARRY</t>
  </si>
  <si>
    <t>Sugar</t>
  </si>
  <si>
    <t>Elecon Engineering Company Ltd</t>
  </si>
  <si>
    <t>ELECON</t>
  </si>
  <si>
    <t>Zee Entertainment Enterprises Ltd</t>
  </si>
  <si>
    <t>ZEEL</t>
  </si>
  <si>
    <t>Netweb Technologies India Ltd</t>
  </si>
  <si>
    <t>NETWEB</t>
  </si>
  <si>
    <t>Granules India Ltd</t>
  </si>
  <si>
    <t>GRANULES</t>
  </si>
  <si>
    <t>Ingersoll-Rand (India) Ltd</t>
  </si>
  <si>
    <t>INGERRAND</t>
  </si>
  <si>
    <t>Wockhardt Ltd</t>
  </si>
  <si>
    <t>WOCKPHARMA</t>
  </si>
  <si>
    <t>Kfin Technologies Ltd</t>
  </si>
  <si>
    <t>KFINTECH</t>
  </si>
  <si>
    <t>CE Info Systems Ltd</t>
  </si>
  <si>
    <t>MAPMYINDIA</t>
  </si>
  <si>
    <t>PNC Infratech Ltd</t>
  </si>
  <si>
    <t>PNCINFRA</t>
  </si>
  <si>
    <t>Alok Industries Ltd</t>
  </si>
  <si>
    <t>ALOKINDS</t>
  </si>
  <si>
    <t>UTI Asset Management Company Ltd</t>
  </si>
  <si>
    <t>UTIAMC</t>
  </si>
  <si>
    <t>shipping corporation of India Ltd</t>
  </si>
  <si>
    <t>SCI</t>
  </si>
  <si>
    <t>Praj Industries Ltd</t>
  </si>
  <si>
    <t>PRAJIND</t>
  </si>
  <si>
    <t>Electrosteel Castings Ltd</t>
  </si>
  <si>
    <t>ELECTCAST</t>
  </si>
  <si>
    <t>Gujarat Mineral Development Corporation Ltd</t>
  </si>
  <si>
    <t>GMDCLTD</t>
  </si>
  <si>
    <t>Westlife Foodworld Ltd</t>
  </si>
  <si>
    <t>WESTLIFE</t>
  </si>
  <si>
    <t>Cube Highways Trust</t>
  </si>
  <si>
    <t>CUBEINVIT</t>
  </si>
  <si>
    <t>Roads</t>
  </si>
  <si>
    <t>Jaiprakash Power Ventures Ltd</t>
  </si>
  <si>
    <t>JPPOWER</t>
  </si>
  <si>
    <t>Akzo Nobel India Ltd</t>
  </si>
  <si>
    <t>AKZOINDIA</t>
  </si>
  <si>
    <t>Tanla Platforms Ltd</t>
  </si>
  <si>
    <t>TANLA</t>
  </si>
  <si>
    <t>TTK Prestige Ltd</t>
  </si>
  <si>
    <t>TTKPRESTIG</t>
  </si>
  <si>
    <t>Craftsman Automation Ltd</t>
  </si>
  <si>
    <t>CRAFTSMAN</t>
  </si>
  <si>
    <t>Nuvoco Vistas Corporation Ltd</t>
  </si>
  <si>
    <t>NUVOCO</t>
  </si>
  <si>
    <t>Nava Limited</t>
  </si>
  <si>
    <t>NAVA</t>
  </si>
  <si>
    <t>Happiest Minds Technologies Ltd</t>
  </si>
  <si>
    <t>HAPPSTMNDS</t>
  </si>
  <si>
    <t>Zen Technologies Ltd</t>
  </si>
  <si>
    <t>ZENTEC</t>
  </si>
  <si>
    <t>RHI Magnesita India Ltd</t>
  </si>
  <si>
    <t>RHIM</t>
  </si>
  <si>
    <t>Aether Industries Ltd</t>
  </si>
  <si>
    <t>AETHER</t>
  </si>
  <si>
    <t>Voltamp Transformers Ltd</t>
  </si>
  <si>
    <t>VOLTAMP</t>
  </si>
  <si>
    <t>Reliance Power Ltd</t>
  </si>
  <si>
    <t>RPOWER</t>
  </si>
  <si>
    <t>Tega Industries Ltd</t>
  </si>
  <si>
    <t>TEGA</t>
  </si>
  <si>
    <t>Jammu and Kashmir Bank Ltd</t>
  </si>
  <si>
    <t>J&amp;KBANK</t>
  </si>
  <si>
    <t>City Union Bank Ltd</t>
  </si>
  <si>
    <t>CUB</t>
  </si>
  <si>
    <t>PG Electroplast Ltd</t>
  </si>
  <si>
    <t>PGEL</t>
  </si>
  <si>
    <t>Thomas Cook (India) Ltd</t>
  </si>
  <si>
    <t>THOMASCOOK</t>
  </si>
  <si>
    <t>Inox India Ltd</t>
  </si>
  <si>
    <t>INOXINDIA</t>
  </si>
  <si>
    <t>Sea-Borne Tankers</t>
  </si>
  <si>
    <t>Rainbow Children's Medicare Ltd</t>
  </si>
  <si>
    <t>RAINBOW</t>
  </si>
  <si>
    <t>Lemon Tree Hotels Ltd</t>
  </si>
  <si>
    <t>LEMONTREE</t>
  </si>
  <si>
    <t>Happy Forgings Ltd</t>
  </si>
  <si>
    <t>HAPPYFORGE</t>
  </si>
  <si>
    <t>Auto, Truck &amp; Motorcycle Parts</t>
  </si>
  <si>
    <t>Jubilant Pharmova Ltd</t>
  </si>
  <si>
    <t>JUBLPHARMA</t>
  </si>
  <si>
    <t>Eclerx Services Ltd</t>
  </si>
  <si>
    <t>ECLERX</t>
  </si>
  <si>
    <t>Rashtriya Chemicals and Fertilizers Ltd</t>
  </si>
  <si>
    <t>RCF</t>
  </si>
  <si>
    <t>Birla Corporation Ltd</t>
  </si>
  <si>
    <t>BIRLACORPN</t>
  </si>
  <si>
    <t>Powergrid Infrastructure Investment Trust</t>
  </si>
  <si>
    <t>PGINVIT</t>
  </si>
  <si>
    <t>Bajaj Electricals Ltd</t>
  </si>
  <si>
    <t>BAJAJELEC</t>
  </si>
  <si>
    <t>Caplin Point Laboratories Ltd</t>
  </si>
  <si>
    <t>CAPLIPOINT</t>
  </si>
  <si>
    <t>JK Tyre &amp; Industries Ltd</t>
  </si>
  <si>
    <t>JKTYRE</t>
  </si>
  <si>
    <t>Cera Sanitaryware Ltd</t>
  </si>
  <si>
    <t>CERA</t>
  </si>
  <si>
    <t>Transformers and Rectifiers (India) Ltd</t>
  </si>
  <si>
    <t>TRIL</t>
  </si>
  <si>
    <t>Gravita India Ltd</t>
  </si>
  <si>
    <t>GRAVITA</t>
  </si>
  <si>
    <t>Metals - Lead</t>
  </si>
  <si>
    <t>Minda Corporation Ltd</t>
  </si>
  <si>
    <t>MINDACORP</t>
  </si>
  <si>
    <t>India Cements Ltd</t>
  </si>
  <si>
    <t>INDIACEM</t>
  </si>
  <si>
    <t>Sheela Foam Ltd</t>
  </si>
  <si>
    <t>SFL</t>
  </si>
  <si>
    <t>Home Furnishing</t>
  </si>
  <si>
    <t>HG Infra Engineering Ltd</t>
  </si>
  <si>
    <t>HGINFRA</t>
  </si>
  <si>
    <t>KPI Green Energy Ltd</t>
  </si>
  <si>
    <t>KPIGREEN</t>
  </si>
  <si>
    <t>Genus Power Infrastructures Ltd</t>
  </si>
  <si>
    <t>GENUSPOWER</t>
  </si>
  <si>
    <t>Usha Martin Ltd</t>
  </si>
  <si>
    <t>USHAMART</t>
  </si>
  <si>
    <t>Valor Estate Ltd</t>
  </si>
  <si>
    <t>DBREALTY</t>
  </si>
  <si>
    <t>Can Fin Homes Ltd</t>
  </si>
  <si>
    <t>CANFINHOME</t>
  </si>
  <si>
    <t>Kirloskar Ferrous Industries Ltd</t>
  </si>
  <si>
    <t>KIRLFER</t>
  </si>
  <si>
    <t>Just Dial Ltd</t>
  </si>
  <si>
    <t>JUSTDIAL</t>
  </si>
  <si>
    <t>Latent View Analytics Ltd</t>
  </si>
  <si>
    <t>LATENTVIEW</t>
  </si>
  <si>
    <t>PCBL Ltd</t>
  </si>
  <si>
    <t>PCBL</t>
  </si>
  <si>
    <t>Route Mobile Ltd</t>
  </si>
  <si>
    <t>ROUTE</t>
  </si>
  <si>
    <t>Force Motors Ltd</t>
  </si>
  <si>
    <t>FORCEMOT</t>
  </si>
  <si>
    <t>Neuland Laboratories Ltd</t>
  </si>
  <si>
    <t>NEULANDLAB</t>
  </si>
  <si>
    <t>Bharat 22 ETF</t>
  </si>
  <si>
    <t>ICICIB22</t>
  </si>
  <si>
    <t>Glenmark Life Sciences Ltd</t>
  </si>
  <si>
    <t>GLS</t>
  </si>
  <si>
    <t>Deepak Fertilisers and Petrochemicals Corp Ltd</t>
  </si>
  <si>
    <t>DEEPAKFERT</t>
  </si>
  <si>
    <t>Shree Renuka Sugars Ltd</t>
  </si>
  <si>
    <t>RENUKA</t>
  </si>
  <si>
    <t>Maharashtra Scooters Ltd</t>
  </si>
  <si>
    <t>MAHSCOOTER</t>
  </si>
  <si>
    <t>Nippon India ETF Nifty Bank BeES</t>
  </si>
  <si>
    <t>BANKBEES</t>
  </si>
  <si>
    <t>Quess Corp Ltd</t>
  </si>
  <si>
    <t>QUESS</t>
  </si>
  <si>
    <t>Employment Services</t>
  </si>
  <si>
    <t>Metropolis Healthcare Ltd</t>
  </si>
  <si>
    <t>METROPOLIS</t>
  </si>
  <si>
    <t>CEAT Ltd</t>
  </si>
  <si>
    <t>CEATLTD</t>
  </si>
  <si>
    <t>KNR Constructions Ltd</t>
  </si>
  <si>
    <t>KNRCON</t>
  </si>
  <si>
    <t>Gujarat Pipavav Port Ltd</t>
  </si>
  <si>
    <t>GPPL</t>
  </si>
  <si>
    <t>Rattanindia Enterprises Ltd</t>
  </si>
  <si>
    <t>RTNINDIA</t>
  </si>
  <si>
    <t>HMT Ltd</t>
  </si>
  <si>
    <t>HMT</t>
  </si>
  <si>
    <t>Vesuvius India Ltd</t>
  </si>
  <si>
    <t>VESUVIUS</t>
  </si>
  <si>
    <t>Alkyl Amines Chemicals Ltd</t>
  </si>
  <si>
    <t>ALKYLAMINE</t>
  </si>
  <si>
    <t>Saregama India Ltd</t>
  </si>
  <si>
    <t>SAREGAMA</t>
  </si>
  <si>
    <t>Movies &amp; TV Serials</t>
  </si>
  <si>
    <t>Safari Industries (India) Ltd</t>
  </si>
  <si>
    <t>SAFARI</t>
  </si>
  <si>
    <t>Lloyds Engineering Works Ltd</t>
  </si>
  <si>
    <t>LLOYDSENGG</t>
  </si>
  <si>
    <t>Isgec Heavy Engineering Ltd</t>
  </si>
  <si>
    <t>ISGEC</t>
  </si>
  <si>
    <t>Graphite India Ltd</t>
  </si>
  <si>
    <t>GRAPHITE</t>
  </si>
  <si>
    <t>Bengal &amp; Assam Company Ltd</t>
  </si>
  <si>
    <t>BENGALASM</t>
  </si>
  <si>
    <t>Galaxy Surfactants Ltd</t>
  </si>
  <si>
    <t>GALAXYSURF</t>
  </si>
  <si>
    <t>Arvind Ltd</t>
  </si>
  <si>
    <t>ARVIND</t>
  </si>
  <si>
    <t>Power Mech Projects Ltd</t>
  </si>
  <si>
    <t>POWERMECH</t>
  </si>
  <si>
    <t>Equitas Small Finance Bank Ltd</t>
  </si>
  <si>
    <t>EQUITASBNK</t>
  </si>
  <si>
    <t>Sapphire Foods India Ltd</t>
  </si>
  <si>
    <t>SAPPHIRE</t>
  </si>
  <si>
    <t>LT Foods Ltd</t>
  </si>
  <si>
    <t>LTFOODS</t>
  </si>
  <si>
    <t>Puravankara Ltd</t>
  </si>
  <si>
    <t>PURVA</t>
  </si>
  <si>
    <t>RedTape</t>
  </si>
  <si>
    <t>REDTAPE</t>
  </si>
  <si>
    <t>Moil Ltd</t>
  </si>
  <si>
    <t>MOIL</t>
  </si>
  <si>
    <t>Mining - Manganese</t>
  </si>
  <si>
    <t>JK Lakshmi Cement Ltd</t>
  </si>
  <si>
    <t>JKLAKSHMI</t>
  </si>
  <si>
    <t>Gujarat Narmada Valley Fertilizers &amp; Chemicals Ltd</t>
  </si>
  <si>
    <t>GNFC</t>
  </si>
  <si>
    <t>ESAB India Ltd</t>
  </si>
  <si>
    <t>ESABINDIA</t>
  </si>
  <si>
    <t>Inox Wind Energy Ltd</t>
  </si>
  <si>
    <t>IWEL</t>
  </si>
  <si>
    <t>Brookfield India Real Estate Trust</t>
  </si>
  <si>
    <t>BIRET</t>
  </si>
  <si>
    <t>Sammaan Capital Ltd</t>
  </si>
  <si>
    <t>SAMMAANCAP</t>
  </si>
  <si>
    <t>Sarda Energy &amp; Minerals Ltd</t>
  </si>
  <si>
    <t>SARDAEN</t>
  </si>
  <si>
    <t>Mahindra Holidays and Resorts India Ltd</t>
  </si>
  <si>
    <t>MHRIL</t>
  </si>
  <si>
    <t>Rategain Travel Technologies Ltd</t>
  </si>
  <si>
    <t>RATEGAIN</t>
  </si>
  <si>
    <t>India Grid Trust</t>
  </si>
  <si>
    <t>INDIGRID</t>
  </si>
  <si>
    <t>Varroc Engineering Ltd</t>
  </si>
  <si>
    <t>VARROC</t>
  </si>
  <si>
    <t>Avanti Feeds Ltd</t>
  </si>
  <si>
    <t>AVANTIFEED</t>
  </si>
  <si>
    <t>JM Financial Ltd</t>
  </si>
  <si>
    <t>JMFINANCIL</t>
  </si>
  <si>
    <t>Eureka Forbes Ltd</t>
  </si>
  <si>
    <t>EUREKAFORBE</t>
  </si>
  <si>
    <t>Azad Engineering Ltd</t>
  </si>
  <si>
    <t>AZAD</t>
  </si>
  <si>
    <t>Campus Activewear Ltd</t>
  </si>
  <si>
    <t>CAMPUS</t>
  </si>
  <si>
    <t>ELANTAS Beck India Ltd</t>
  </si>
  <si>
    <t>ELANTAS</t>
  </si>
  <si>
    <t>Mahindra Lifespace Developers Ltd</t>
  </si>
  <si>
    <t>MAHLIFE</t>
  </si>
  <si>
    <t>Rajesh Exports Ltd</t>
  </si>
  <si>
    <t>RAJESHEXPO</t>
  </si>
  <si>
    <t>Jubilant Ingrevia Ltd</t>
  </si>
  <si>
    <t>JUBLINGREA</t>
  </si>
  <si>
    <t>Prudent Corporate Advisory Services Ltd</t>
  </si>
  <si>
    <t>PRUDENT</t>
  </si>
  <si>
    <t>Juniper Hotels Ltd</t>
  </si>
  <si>
    <t>JUNIPER</t>
  </si>
  <si>
    <t>Gujarat State Fertilizers &amp; Chemicals Ltd</t>
  </si>
  <si>
    <t>GSFC</t>
  </si>
  <si>
    <t>Sandur Manganese and Iron Ores Ltd</t>
  </si>
  <si>
    <t>SANDUMA</t>
  </si>
  <si>
    <t>National Standard (India) Ltd</t>
  </si>
  <si>
    <t>NATIONSTD</t>
  </si>
  <si>
    <t>Home First Finance Company India Ltd</t>
  </si>
  <si>
    <t>HOMEFIRST</t>
  </si>
  <si>
    <t>Marksans Pharma Ltd</t>
  </si>
  <si>
    <t>MARKSANS</t>
  </si>
  <si>
    <t>Aurionpro Solutions Ltd</t>
  </si>
  <si>
    <t>AURIONPRO</t>
  </si>
  <si>
    <t>Strides Pharma Science Ltd</t>
  </si>
  <si>
    <t>STAR</t>
  </si>
  <si>
    <t>RattanIndia Power Ltd</t>
  </si>
  <si>
    <t>RTNPOWER</t>
  </si>
  <si>
    <t>Balrampur Chini Mills Ltd</t>
  </si>
  <si>
    <t>BALRAMCHIN</t>
  </si>
  <si>
    <t>Ahluwalia Contracts (India) Ltd</t>
  </si>
  <si>
    <t>AHLUCONT</t>
  </si>
  <si>
    <t>Mishra Dhatu Nigam Ltd</t>
  </si>
  <si>
    <t>MIDHANI</t>
  </si>
  <si>
    <t>Kama Holdings Ltd</t>
  </si>
  <si>
    <t>KAMAHOLD</t>
  </si>
  <si>
    <t>Hindustan Construction Company Ltd</t>
  </si>
  <si>
    <t>HCC</t>
  </si>
  <si>
    <t>Archean Chemical Industries Ltd</t>
  </si>
  <si>
    <t>ACI</t>
  </si>
  <si>
    <t>CMS Info Systems Ltd</t>
  </si>
  <si>
    <t>CMSINFO</t>
  </si>
  <si>
    <t>Texmaco Rail &amp; Engineering Ltd</t>
  </si>
  <si>
    <t>TEXRAIL</t>
  </si>
  <si>
    <t>Triveni Engineering and Industries Ltd</t>
  </si>
  <si>
    <t>TRIVENI</t>
  </si>
  <si>
    <t>Shakti Pumps (India) Ltd</t>
  </si>
  <si>
    <t>SHAKTIPUMP</t>
  </si>
  <si>
    <t>Network18 Media &amp; Investments Ltd</t>
  </si>
  <si>
    <t>NETWORK18</t>
  </si>
  <si>
    <t>JK Paper Ltd</t>
  </si>
  <si>
    <t>JKPAPER</t>
  </si>
  <si>
    <t>Keystone Realtors Ltd</t>
  </si>
  <si>
    <t>RUSTOMJEE</t>
  </si>
  <si>
    <t>Karnataka Bank Ltd</t>
  </si>
  <si>
    <t>KTKBANK</t>
  </si>
  <si>
    <t>Procter &amp; Gamble Health Ltd</t>
  </si>
  <si>
    <t>PGHL</t>
  </si>
  <si>
    <t>Allied Blenders and Distillers Ltd</t>
  </si>
  <si>
    <t>ABDL</t>
  </si>
  <si>
    <t>SBFC Finance Ltd</t>
  </si>
  <si>
    <t>SBFC</t>
  </si>
  <si>
    <t>Kotak Nifty Bank ETF</t>
  </si>
  <si>
    <t>BANKNIFTY1</t>
  </si>
  <si>
    <t>ITD Cementation India Ltd</t>
  </si>
  <si>
    <t>ITDCEM</t>
  </si>
  <si>
    <t>Sunteck Realty Ltd</t>
  </si>
  <si>
    <t>SUNTECK</t>
  </si>
  <si>
    <t>Jupiter Life Line Hospitals Ltd</t>
  </si>
  <si>
    <t>JLHL</t>
  </si>
  <si>
    <t>Anupam Rasayan India Ltd</t>
  </si>
  <si>
    <t>ANURAS</t>
  </si>
  <si>
    <t>Equinox India Developments Ltd</t>
  </si>
  <si>
    <t>EMBDL</t>
  </si>
  <si>
    <t>Maharashtra Seamless Ltd</t>
  </si>
  <si>
    <t>MAHSEAMLES</t>
  </si>
  <si>
    <t>Astra Microwave Products Ltd</t>
  </si>
  <si>
    <t>ASTRAMICRO</t>
  </si>
  <si>
    <t>Shriram Pistons &amp; Rings Ltd</t>
  </si>
  <si>
    <t>SHRIPISTON</t>
  </si>
  <si>
    <t>Star Cement Ltd</t>
  </si>
  <si>
    <t>STARCEMENT</t>
  </si>
  <si>
    <t>Ujjivan Small Finance Bank Ltd</t>
  </si>
  <si>
    <t>UJJIVANSFB</t>
  </si>
  <si>
    <t>Kirloskar Pneumatic Company Ltd</t>
  </si>
  <si>
    <t>KIRLPNU</t>
  </si>
  <si>
    <t>TVS Supply Chain Solutions Ltd</t>
  </si>
  <si>
    <t>TVSSCS</t>
  </si>
  <si>
    <t>Religare Enterprises Ltd</t>
  </si>
  <si>
    <t>RELIGARE</t>
  </si>
  <si>
    <t>SBI Nifty 50 ETF</t>
  </si>
  <si>
    <t>SETFNIF50</t>
  </si>
  <si>
    <t>Shoppers Stop Ltd</t>
  </si>
  <si>
    <t>SHOPERSTOP</t>
  </si>
  <si>
    <t>BHARAT Bond ETF-April 2023-Growth</t>
  </si>
  <si>
    <t>EBBETF0423</t>
  </si>
  <si>
    <t>Debt</t>
  </si>
  <si>
    <t>Electronics Mart India Ltd</t>
  </si>
  <si>
    <t>EMIL</t>
  </si>
  <si>
    <t>Syrma SGS Technology Ltd</t>
  </si>
  <si>
    <t>SYRMA</t>
  </si>
  <si>
    <t>Mastek Ltd</t>
  </si>
  <si>
    <t>MASTEK</t>
  </si>
  <si>
    <t>Chemplast Sanmar Ltd</t>
  </si>
  <si>
    <t>CHEMPLASTS</t>
  </si>
  <si>
    <t>Va Tech Wabag Ltd</t>
  </si>
  <si>
    <t>WABAG</t>
  </si>
  <si>
    <t>Water Management</t>
  </si>
  <si>
    <t>Mrs. Bectors Food Specialities Ltd</t>
  </si>
  <si>
    <t>BECTORFOOD</t>
  </si>
  <si>
    <t>F D C Ltd</t>
  </si>
  <si>
    <t>FDC</t>
  </si>
  <si>
    <t>HEG Ltd</t>
  </si>
  <si>
    <t>HEG</t>
  </si>
  <si>
    <t>CCL Products (India) Ltd</t>
  </si>
  <si>
    <t>CCL</t>
  </si>
  <si>
    <t>Ion Exchange (India) Ltd</t>
  </si>
  <si>
    <t>IONEXCHANG</t>
  </si>
  <si>
    <t>Environmental Services</t>
  </si>
  <si>
    <t>Symphony Ltd</t>
  </si>
  <si>
    <t>SYMPHONY</t>
  </si>
  <si>
    <t>MedPlus Health Services Ltd</t>
  </si>
  <si>
    <t>MEDPLUS</t>
  </si>
  <si>
    <t>Prism Johnson Ltd</t>
  </si>
  <si>
    <t>PRSMJOHNSN</t>
  </si>
  <si>
    <t>Indo Count Industries Ltd</t>
  </si>
  <si>
    <t>ICIL</t>
  </si>
  <si>
    <t>Max Estates Ltd</t>
  </si>
  <si>
    <t>MAXESTATES</t>
  </si>
  <si>
    <t>Infibeam Avenues Ltd</t>
  </si>
  <si>
    <t>INFIBEAM</t>
  </si>
  <si>
    <t>Vijaya Diagnostic Centre Ltd</t>
  </si>
  <si>
    <t>VIJAYA</t>
  </si>
  <si>
    <t>Ganesh Housing Corp Ltd</t>
  </si>
  <si>
    <t>GANESHHOUC</t>
  </si>
  <si>
    <t>Choice International Ltd</t>
  </si>
  <si>
    <t>CHOICEIN</t>
  </si>
  <si>
    <t>Ethos Ltd</t>
  </si>
  <si>
    <t>ETHOSLTD</t>
  </si>
  <si>
    <t>Gallantt Ispat Ltd</t>
  </si>
  <si>
    <t>GALLANTT</t>
  </si>
  <si>
    <t>Tips Industries Ltd</t>
  </si>
  <si>
    <t>TIPSINDLTD</t>
  </si>
  <si>
    <t>ASK Automotive Ltd</t>
  </si>
  <si>
    <t>ASKAUTOLTD</t>
  </si>
  <si>
    <t>India Shelter Finance Corporation Ltd</t>
  </si>
  <si>
    <t>INDIASHLTR</t>
  </si>
  <si>
    <t>Blue Jet Healthcare Ltd</t>
  </si>
  <si>
    <t>BLUEJET</t>
  </si>
  <si>
    <t>JSW Holdings Ltd</t>
  </si>
  <si>
    <t>JSWHL</t>
  </si>
  <si>
    <t>Dhanuka Agritech Ltd</t>
  </si>
  <si>
    <t>DHANUKA</t>
  </si>
  <si>
    <t>Magellanic Cloud Ltd</t>
  </si>
  <si>
    <t>MCLOUD</t>
  </si>
  <si>
    <t>Responsive Industries Ltd</t>
  </si>
  <si>
    <t>RESPONIND</t>
  </si>
  <si>
    <t>Building Products - Granite</t>
  </si>
  <si>
    <t>Reliance Infrastructure Ltd</t>
  </si>
  <si>
    <t>RELINFRA</t>
  </si>
  <si>
    <t>Man Infraconstruction Ltd</t>
  </si>
  <si>
    <t>MANINFRA</t>
  </si>
  <si>
    <t>Dilip Buildcon Ltd</t>
  </si>
  <si>
    <t>DBL</t>
  </si>
  <si>
    <t>Garware Technical Fibres Ltd</t>
  </si>
  <si>
    <t>GARFIBRES</t>
  </si>
  <si>
    <t>Laxmi Organic Industries Ltd</t>
  </si>
  <si>
    <t>LXCHEM</t>
  </si>
  <si>
    <t>Easy Trip Planners Ltd</t>
  </si>
  <si>
    <t>EASEMYTRIP</t>
  </si>
  <si>
    <t>Transport Corporation of India Ltd</t>
  </si>
  <si>
    <t>TCI</t>
  </si>
  <si>
    <t>Protean eGov Technologies Ltd</t>
  </si>
  <si>
    <t>PROTEAN</t>
  </si>
  <si>
    <t>Time Technoplast Ltd</t>
  </si>
  <si>
    <t>TIMETECHNO</t>
  </si>
  <si>
    <t>Jindal Worldwide Ltd</t>
  </si>
  <si>
    <t>JINDWORLD</t>
  </si>
  <si>
    <t>Sansera Engineering Ltd</t>
  </si>
  <si>
    <t>SANSERA</t>
  </si>
  <si>
    <t>Suprajit Engineering Ltd</t>
  </si>
  <si>
    <t>SUPRAJIT</t>
  </si>
  <si>
    <t>Prince Pipes and Fittings Ltd</t>
  </si>
  <si>
    <t>PRINCEPIPE</t>
  </si>
  <si>
    <t>Sun Pharma Advanced Research Co Ltd</t>
  </si>
  <si>
    <t>SPARC</t>
  </si>
  <si>
    <t>Balaji Amines Ltd</t>
  </si>
  <si>
    <t>BALAMINES</t>
  </si>
  <si>
    <t>India Tourism Development Corp Ltd</t>
  </si>
  <si>
    <t>ITDC</t>
  </si>
  <si>
    <t>eMudhra Ltd</t>
  </si>
  <si>
    <t>EMUDHRA</t>
  </si>
  <si>
    <t>Black Box Ltd</t>
  </si>
  <si>
    <t>BBOX</t>
  </si>
  <si>
    <t>Ashoka Buildcon Ltd</t>
  </si>
  <si>
    <t>ASHOKA</t>
  </si>
  <si>
    <t>Dodla Dairy Ltd</t>
  </si>
  <si>
    <t>DODLA</t>
  </si>
  <si>
    <t>Senco Gold Ltd</t>
  </si>
  <si>
    <t>SENCO</t>
  </si>
  <si>
    <t>Tamilnad Mercantile Bank Ltd</t>
  </si>
  <si>
    <t>TMB</t>
  </si>
  <si>
    <t>Epigral Ltd</t>
  </si>
  <si>
    <t>EPIGRAL</t>
  </si>
  <si>
    <t>EPL Ltd</t>
  </si>
  <si>
    <t>EPL</t>
  </si>
  <si>
    <t>Packaging</t>
  </si>
  <si>
    <t>Kennametal India Ltd</t>
  </si>
  <si>
    <t>KENNAMET</t>
  </si>
  <si>
    <t>TV18 Broadcast Ltd</t>
  </si>
  <si>
    <t>TV18BRDCST</t>
  </si>
  <si>
    <t>Greenlam Industries Ltd</t>
  </si>
  <si>
    <t>GREENLAM</t>
  </si>
  <si>
    <t>Building Products - Laminates</t>
  </si>
  <si>
    <t>Piccadily Agro Industries Ltd</t>
  </si>
  <si>
    <t>PICCADIL</t>
  </si>
  <si>
    <t>National Fertilizers Ltd</t>
  </si>
  <si>
    <t>NFL</t>
  </si>
  <si>
    <t>IFB Industries Ltd</t>
  </si>
  <si>
    <t>IFBIND</t>
  </si>
  <si>
    <t>Gabriel India Ltd</t>
  </si>
  <si>
    <t>GABRIEL</t>
  </si>
  <si>
    <t>Indigo Paints Ltd</t>
  </si>
  <si>
    <t>INDIGOPNTS</t>
  </si>
  <si>
    <t>Sterlite Technologies Ltd</t>
  </si>
  <si>
    <t>STLTECH</t>
  </si>
  <si>
    <t>Borosil Renewables Ltd</t>
  </si>
  <si>
    <t>BORORENEW</t>
  </si>
  <si>
    <t>Housewares</t>
  </si>
  <si>
    <t>KRBL Ltd</t>
  </si>
  <si>
    <t>KRBL</t>
  </si>
  <si>
    <t>South Indian Bank Ltd</t>
  </si>
  <si>
    <t>SOUTHBANK</t>
  </si>
  <si>
    <t>Gokaldas Exports Ltd</t>
  </si>
  <si>
    <t>GOKEX</t>
  </si>
  <si>
    <t>Welspun Enterprises Ltd</t>
  </si>
  <si>
    <t>WELENT</t>
  </si>
  <si>
    <t>Nazara Technologies Ltd</t>
  </si>
  <si>
    <t>NAZARA</t>
  </si>
  <si>
    <t>Theme Parks &amp; Gaming</t>
  </si>
  <si>
    <t>Sharda Motor Industries Ltd</t>
  </si>
  <si>
    <t>SHARDAMOTR</t>
  </si>
  <si>
    <t>Orchid Pharma Ltd</t>
  </si>
  <si>
    <t>ORCHPHARMA</t>
  </si>
  <si>
    <t>Insolation Energy Ltd</t>
  </si>
  <si>
    <t>INA</t>
  </si>
  <si>
    <t>GMR Power and Urban Infra Ltd</t>
  </si>
  <si>
    <t>GMRP&amp;UI</t>
  </si>
  <si>
    <t>Paradeep Phosphates Ltd</t>
  </si>
  <si>
    <t>PARADEEP</t>
  </si>
  <si>
    <t>Jana Small Finance Bank Ltd</t>
  </si>
  <si>
    <t>JSFB</t>
  </si>
  <si>
    <t>Hindustan Foods Ltd</t>
  </si>
  <si>
    <t>HNDFDS</t>
  </si>
  <si>
    <t>National Highways Infra Trust</t>
  </si>
  <si>
    <t>NHIT</t>
  </si>
  <si>
    <t>MSTC Ltd</t>
  </si>
  <si>
    <t>MSTCLTD</t>
  </si>
  <si>
    <t>Le Travenues Technology Ltd</t>
  </si>
  <si>
    <t>IXIGO</t>
  </si>
  <si>
    <t>PDS Limited</t>
  </si>
  <si>
    <t>PDSL</t>
  </si>
  <si>
    <t>Diamond Power Infrastructure Ltd</t>
  </si>
  <si>
    <t>DIACABS</t>
  </si>
  <si>
    <t>V I P Industries Ltd</t>
  </si>
  <si>
    <t>VIPIND</t>
  </si>
  <si>
    <t>V-mart Retail Ltd</t>
  </si>
  <si>
    <t>VMART</t>
  </si>
  <si>
    <t>Jai Corp Ltd</t>
  </si>
  <si>
    <t>JAICORPLTD</t>
  </si>
  <si>
    <t>BHARAT Bond ETF-April 2030-Growth</t>
  </si>
  <si>
    <t>EBBETF0430</t>
  </si>
  <si>
    <t>Orient Cement Ltd</t>
  </si>
  <si>
    <t>ORIENTCEM</t>
  </si>
  <si>
    <t>Surya Roshni Ltd</t>
  </si>
  <si>
    <t>SURYAROSNI</t>
  </si>
  <si>
    <t>Rallis India Ltd</t>
  </si>
  <si>
    <t>RALLIS</t>
  </si>
  <si>
    <t>PTC India Ltd</t>
  </si>
  <si>
    <t>PTC</t>
  </si>
  <si>
    <t>Rolex Rings Ltd</t>
  </si>
  <si>
    <t>ROLEXRINGS</t>
  </si>
  <si>
    <t>Niit Learning Systems Ltd</t>
  </si>
  <si>
    <t>NIITMTS</t>
  </si>
  <si>
    <t>Education Services</t>
  </si>
  <si>
    <t>Kesoram Industries Ltd</t>
  </si>
  <si>
    <t>KESORAMIND</t>
  </si>
  <si>
    <t>GMM Pfaudler Ltd</t>
  </si>
  <si>
    <t>GMMPFAUDLR</t>
  </si>
  <si>
    <t>BHARAT Bond ETF-April 2032</t>
  </si>
  <si>
    <t>BBETF0432</t>
  </si>
  <si>
    <t>Shilpa Medicare Ltd</t>
  </si>
  <si>
    <t>SHILPAMED</t>
  </si>
  <si>
    <t>J Kumar Infraprojects Ltd</t>
  </si>
  <si>
    <t>JKIL</t>
  </si>
  <si>
    <t>Technocraft Industries (India) Ltd</t>
  </si>
  <si>
    <t>TIIL</t>
  </si>
  <si>
    <t>Share India Securities Ltd</t>
  </si>
  <si>
    <t>SHAREINDIA</t>
  </si>
  <si>
    <t>Nesco Ltd</t>
  </si>
  <si>
    <t>NESCO</t>
  </si>
  <si>
    <t>Gujarat Ambuja Exports Ltd</t>
  </si>
  <si>
    <t>GAEL</t>
  </si>
  <si>
    <t>India Infrastructure Trust</t>
  </si>
  <si>
    <t>INFRATRUST</t>
  </si>
  <si>
    <t>DB Corp Ltd</t>
  </si>
  <si>
    <t>DBCORP</t>
  </si>
  <si>
    <t>Publishing</t>
  </si>
  <si>
    <t>Arvind Fashions Ltd</t>
  </si>
  <si>
    <t>ARVINDFASN</t>
  </si>
  <si>
    <t>Bondada Engineering Ltd</t>
  </si>
  <si>
    <t>BONDADA</t>
  </si>
  <si>
    <t>Indinfravit Trust</t>
  </si>
  <si>
    <t>INDINFR</t>
  </si>
  <si>
    <t>Aditya Vision Ltd</t>
  </si>
  <si>
    <t>AVL</t>
  </si>
  <si>
    <t>Retail - Speciality</t>
  </si>
  <si>
    <t>Sudarshan Chemical Industries Ltd</t>
  </si>
  <si>
    <t>SUDARSCHEM</t>
  </si>
  <si>
    <t>Privi Speciality Chemicals Ltd</t>
  </si>
  <si>
    <t>PRIVISCL</t>
  </si>
  <si>
    <t>TD Power Systems Ltd</t>
  </si>
  <si>
    <t>TDPOWERSYS</t>
  </si>
  <si>
    <t>Hemisphere Properties India Ltd</t>
  </si>
  <si>
    <t>HEMIPROP</t>
  </si>
  <si>
    <t>Allcargo Logistics Ltd</t>
  </si>
  <si>
    <t>ALLCARGO</t>
  </si>
  <si>
    <t>VST Industries Ltd</t>
  </si>
  <si>
    <t>VSTIND</t>
  </si>
  <si>
    <t>Paisalo Digital Ltd</t>
  </si>
  <si>
    <t>PAISALO</t>
  </si>
  <si>
    <t>SIS Ltd</t>
  </si>
  <si>
    <t>SIS</t>
  </si>
  <si>
    <t>Cyient DLM Ltd</t>
  </si>
  <si>
    <t>CYIENTDLM</t>
  </si>
  <si>
    <t>Go Fashion (India) Ltd</t>
  </si>
  <si>
    <t>GOCOLORS</t>
  </si>
  <si>
    <t>Pricol Ltd</t>
  </si>
  <si>
    <t>PRICOLLTD</t>
  </si>
  <si>
    <t>CSB Bank Ltd</t>
  </si>
  <si>
    <t>CSBBANK</t>
  </si>
  <si>
    <t>Johnson Controls-Hitachi Air Conditioning India Ltd</t>
  </si>
  <si>
    <t>JCHAC</t>
  </si>
  <si>
    <t>Gulf Oil Lubricants India Ltd</t>
  </si>
  <si>
    <t>GULFOILLUB</t>
  </si>
  <si>
    <t>Sundaram Finance Holdings Ltd</t>
  </si>
  <si>
    <t>SUNDARMHLD</t>
  </si>
  <si>
    <t>MTAR Technologies Ltd</t>
  </si>
  <si>
    <t>MTARTECH</t>
  </si>
  <si>
    <t>Lux Industries Ltd</t>
  </si>
  <si>
    <t>LUXIND</t>
  </si>
  <si>
    <t>Mahanagar Telephone Nigam Ltd</t>
  </si>
  <si>
    <t>MTNL</t>
  </si>
  <si>
    <t>Orient Electric Ltd</t>
  </si>
  <si>
    <t>ORIENTELEC</t>
  </si>
  <si>
    <t>Edelweiss Financial Services Ltd</t>
  </si>
  <si>
    <t>EDELWEISS</t>
  </si>
  <si>
    <t>Gujarat Alkalies And Chemicals Ltd</t>
  </si>
  <si>
    <t>GUJALKALI</t>
  </si>
  <si>
    <t>Kirloskar Industries Ltd</t>
  </si>
  <si>
    <t>KIRLOSIND</t>
  </si>
  <si>
    <t>IIFL Securities Ltd</t>
  </si>
  <si>
    <t>IIFLSEC</t>
  </si>
  <si>
    <t>Tarc Ltd</t>
  </si>
  <si>
    <t>TARC</t>
  </si>
  <si>
    <t>Garware Hi-Tech Films Ltd</t>
  </si>
  <si>
    <t>GRWRHITECH</t>
  </si>
  <si>
    <t>Pilani Investment And Industries Corporation Ltd</t>
  </si>
  <si>
    <t>PILANIINVS</t>
  </si>
  <si>
    <t>Bansal Wire Industries Ltd</t>
  </si>
  <si>
    <t>BANSALWIRE</t>
  </si>
  <si>
    <t>Kaveri Seed Company Ltd</t>
  </si>
  <si>
    <t>KSCL</t>
  </si>
  <si>
    <t>Seeds</t>
  </si>
  <si>
    <t>R Systems International Ltd</t>
  </si>
  <si>
    <t>RSYSTEMS</t>
  </si>
  <si>
    <t>Vaibhav Global Ltd</t>
  </si>
  <si>
    <t>VAIBHAVGBL</t>
  </si>
  <si>
    <t>TeamLease Services Ltd</t>
  </si>
  <si>
    <t>TEAMLEASE</t>
  </si>
  <si>
    <t>Gateway Distriparks Ltd</t>
  </si>
  <si>
    <t>GATEWAY</t>
  </si>
  <si>
    <t>Blue Cloud Softech Solutions Ltd</t>
  </si>
  <si>
    <t>BLUECLOUDS</t>
  </si>
  <si>
    <t>Utkarsh Small Finance Bank Ltd</t>
  </si>
  <si>
    <t>UTKARSHBNK</t>
  </si>
  <si>
    <t>ICRA Ltd</t>
  </si>
  <si>
    <t>ICRA</t>
  </si>
  <si>
    <t>Rain Industries Ltd</t>
  </si>
  <si>
    <t>RAIN</t>
  </si>
  <si>
    <t>Heritage Foods Ltd</t>
  </si>
  <si>
    <t>HERITGFOOD</t>
  </si>
  <si>
    <t>Bajaj Hindusthan Sugar Ltd</t>
  </si>
  <si>
    <t>BAJAJHIND</t>
  </si>
  <si>
    <t>Jamna Auto Industries Ltd</t>
  </si>
  <si>
    <t>JAMNAAUTO</t>
  </si>
  <si>
    <t>Bharat Bijlee Ltd</t>
  </si>
  <si>
    <t>BBL</t>
  </si>
  <si>
    <t>Restaurant Brands Asia Ltd</t>
  </si>
  <si>
    <t>RBA</t>
  </si>
  <si>
    <t>Heidelbergcement India Ltd</t>
  </si>
  <si>
    <t>HEIDELBERG</t>
  </si>
  <si>
    <t>Ami Organics Ltd</t>
  </si>
  <si>
    <t>AMIORG</t>
  </si>
  <si>
    <t>Aarti Pharmalabs Ltd</t>
  </si>
  <si>
    <t>AARTIPHARM</t>
  </si>
  <si>
    <t>MAS Financial Services Ltd</t>
  </si>
  <si>
    <t>MASFIN</t>
  </si>
  <si>
    <t>Exicom Tele-Systems Ltd</t>
  </si>
  <si>
    <t>EXICOM</t>
  </si>
  <si>
    <t>JTEKT India Ltd</t>
  </si>
  <si>
    <t>JTEKTINDIA</t>
  </si>
  <si>
    <t>Entero Healthcare Solutions Ltd</t>
  </si>
  <si>
    <t>ENTERO</t>
  </si>
  <si>
    <t>Ramky Infrastructure Ltd</t>
  </si>
  <si>
    <t>RAMKY</t>
  </si>
  <si>
    <t>Moschip Technologies Ltd</t>
  </si>
  <si>
    <t>MOSCHIP</t>
  </si>
  <si>
    <t>Nippon India ETF Gold BeES</t>
  </si>
  <si>
    <t>GOLDBEES</t>
  </si>
  <si>
    <t>Gold</t>
  </si>
  <si>
    <t>Wonderla Holidays Ltd</t>
  </si>
  <si>
    <t>WONDERLA</t>
  </si>
  <si>
    <t>GHCL Ltd</t>
  </si>
  <si>
    <t>GHCL</t>
  </si>
  <si>
    <t>Nocil Ltd</t>
  </si>
  <si>
    <t>NOCIL</t>
  </si>
  <si>
    <t>AGI Greenpac Ltd</t>
  </si>
  <si>
    <t>AGI</t>
  </si>
  <si>
    <t>VRL Logistics Ltd</t>
  </si>
  <si>
    <t>VRLLOG</t>
  </si>
  <si>
    <t>Jain Irrigation Systems Ltd</t>
  </si>
  <si>
    <t>JISLJALEQS</t>
  </si>
  <si>
    <t>Agricultural &amp; Farm Machinery</t>
  </si>
  <si>
    <t>Healthcare Global Enterprises Ltd</t>
  </si>
  <si>
    <t>HCG</t>
  </si>
  <si>
    <t>Spandana Sphoorty Financial Ltd</t>
  </si>
  <si>
    <t>SPANDANA</t>
  </si>
  <si>
    <t>Sharda Cropchem Ltd</t>
  </si>
  <si>
    <t>SHARDACROP</t>
  </si>
  <si>
    <t>Shanthi Gears Ltd</t>
  </si>
  <si>
    <t>SHANTIGEAR</t>
  </si>
  <si>
    <t>Tilaknagar Industries Ltd</t>
  </si>
  <si>
    <t>TI</t>
  </si>
  <si>
    <t>Inox Green Energy Services Ltd</t>
  </si>
  <si>
    <t>INOXGREEN</t>
  </si>
  <si>
    <t>Paras Defence and Space Technologies Ltd</t>
  </si>
  <si>
    <t>PARAS</t>
  </si>
  <si>
    <t>Banco Products (India) Ltd</t>
  </si>
  <si>
    <t>BANCOINDIA</t>
  </si>
  <si>
    <t>Harsha Engineers International Ltd</t>
  </si>
  <si>
    <t>HARSHA</t>
  </si>
  <si>
    <t>Balmer Lawrie and Company Ltd</t>
  </si>
  <si>
    <t>BALMLAWRIE</t>
  </si>
  <si>
    <t>Thangamayil Jewellery Ltd</t>
  </si>
  <si>
    <t>THANGAMAYL</t>
  </si>
  <si>
    <t>Patel Engineering Ltd</t>
  </si>
  <si>
    <t>PATELENG</t>
  </si>
  <si>
    <t>Orissa Minerals Development Company Ltd</t>
  </si>
  <si>
    <t>ORISSAMINE</t>
  </si>
  <si>
    <t>Bombay Dyeing and Mfg Co Ltd</t>
  </si>
  <si>
    <t>BOMDYEING</t>
  </si>
  <si>
    <t>Aarti Drugs Ltd</t>
  </si>
  <si>
    <t>AARTIDRUGS</t>
  </si>
  <si>
    <t>Network People Services Technologies Ltd</t>
  </si>
  <si>
    <t>NPST</t>
  </si>
  <si>
    <t>Avantel Ltd</t>
  </si>
  <si>
    <t>AVANTEL</t>
  </si>
  <si>
    <t>Sanghvi Movers Ltd</t>
  </si>
  <si>
    <t>SANGHVIMOV</t>
  </si>
  <si>
    <t>Styrenix Performance Materials Ltd</t>
  </si>
  <si>
    <t>STYRENIX</t>
  </si>
  <si>
    <t>Kovai Medical Center and Hospital Ltd</t>
  </si>
  <si>
    <t>KOVAI</t>
  </si>
  <si>
    <t>Hawkins Cookers Ltd</t>
  </si>
  <si>
    <t>HAWKINCOOK</t>
  </si>
  <si>
    <t>Dynamatic Technologies Ltd</t>
  </si>
  <si>
    <t>DYNAMATECH</t>
  </si>
  <si>
    <t>Shipping Corporation of India Land and Assets Ltd</t>
  </si>
  <si>
    <t>SCILAL</t>
  </si>
  <si>
    <t>Bhagiradha Chemicals and Industries Ltd</t>
  </si>
  <si>
    <t>BHAGCHEM</t>
  </si>
  <si>
    <t>WPIL Ltd</t>
  </si>
  <si>
    <t>WPIL</t>
  </si>
  <si>
    <t>TCI Express Ltd</t>
  </si>
  <si>
    <t>TCIEXP</t>
  </si>
  <si>
    <t>Shilchar Technologies Ltd</t>
  </si>
  <si>
    <t>SHILCTECH</t>
  </si>
  <si>
    <t>Venus Pipes and Tubes Ltd</t>
  </si>
  <si>
    <t>VENUSPIPES</t>
  </si>
  <si>
    <t>Fedbank Financial Services Ltd</t>
  </si>
  <si>
    <t>FEDFINA</t>
  </si>
  <si>
    <t>Lloyds Enterprises Ltd</t>
  </si>
  <si>
    <t>LLOYDSENT</t>
  </si>
  <si>
    <t>Spicejet Ltd</t>
  </si>
  <si>
    <t>SPICEJET</t>
  </si>
  <si>
    <t>Jayaswal Neco Industries Ltd</t>
  </si>
  <si>
    <t>JAYNECOIND</t>
  </si>
  <si>
    <t>Sunflag Iron and Steel Co Ltd</t>
  </si>
  <si>
    <t>SUNFLAG</t>
  </si>
  <si>
    <t>Tinplate Company of India Ltd</t>
  </si>
  <si>
    <t>TINPLATE</t>
  </si>
  <si>
    <t>Rossari Biotech Ltd</t>
  </si>
  <si>
    <t>ROSSARI</t>
  </si>
  <si>
    <t>Subros Ltd</t>
  </si>
  <si>
    <t>SUBROS</t>
  </si>
  <si>
    <t>Bharat Rasayan Ltd</t>
  </si>
  <si>
    <t>BHARATRAS</t>
  </si>
  <si>
    <t>Awfis Space Solutions Ltd</t>
  </si>
  <si>
    <t>AWFIS</t>
  </si>
  <si>
    <t>Nippon India ETF Nifty 50 BeES</t>
  </si>
  <si>
    <t>NIFTYBEES</t>
  </si>
  <si>
    <t>LG Balakrishnan &amp; Bros Ltd</t>
  </si>
  <si>
    <t>LGBBROSLTD</t>
  </si>
  <si>
    <t>Borosil Ltd</t>
  </si>
  <si>
    <t>BOROLTD</t>
  </si>
  <si>
    <t>Fusion Finance Ltd</t>
  </si>
  <si>
    <t>FUSION</t>
  </si>
  <si>
    <t>Advanced Enzyme Technologies Ltd</t>
  </si>
  <si>
    <t>ADVENZYMES</t>
  </si>
  <si>
    <t>Ddev Plastiks Industries Ltd</t>
  </si>
  <si>
    <t>DDEVPLASTIK</t>
  </si>
  <si>
    <t>Tide Water Oil Co India Ltd</t>
  </si>
  <si>
    <t>TIDEWATER</t>
  </si>
  <si>
    <t>Hikal Ltd</t>
  </si>
  <si>
    <t>HIKAL</t>
  </si>
  <si>
    <t>KDDL Ltd</t>
  </si>
  <si>
    <t>KDDL</t>
  </si>
  <si>
    <t>Balu Forge Industries Ltd</t>
  </si>
  <si>
    <t>BALUFORGE</t>
  </si>
  <si>
    <t>JTL Industries Ltd</t>
  </si>
  <si>
    <t>JTLIND</t>
  </si>
  <si>
    <t>ISMT Ltd</t>
  </si>
  <si>
    <t>ISMTLTD</t>
  </si>
  <si>
    <t>Prime Focus Ltd</t>
  </si>
  <si>
    <t>PFOCUS</t>
  </si>
  <si>
    <t>Animation</t>
  </si>
  <si>
    <t>EMS Ltd</t>
  </si>
  <si>
    <t>EMSLIMITED</t>
  </si>
  <si>
    <t>DCX Systems Ltd</t>
  </si>
  <si>
    <t>DCXINDIA</t>
  </si>
  <si>
    <t>Neogen Chemicals Ltd</t>
  </si>
  <si>
    <t>NEOGEN</t>
  </si>
  <si>
    <t>Fineotex Chemical Ltd</t>
  </si>
  <si>
    <t>FCL</t>
  </si>
  <si>
    <t>Oriana Power Ltd</t>
  </si>
  <si>
    <t>ORIANA</t>
  </si>
  <si>
    <t>Hathway Cable and Datacom Ltd</t>
  </si>
  <si>
    <t>HATHWAY</t>
  </si>
  <si>
    <t>Cable &amp; D2H</t>
  </si>
  <si>
    <t>Pitti Engineering Ltd</t>
  </si>
  <si>
    <t>PITTIENG</t>
  </si>
  <si>
    <t>JNK India Ltd</t>
  </si>
  <si>
    <t>JNKINDIA</t>
  </si>
  <si>
    <t>Honda India Power Products Ltd</t>
  </si>
  <si>
    <t>HONDAPOWER</t>
  </si>
  <si>
    <t>Sula Vineyards Ltd</t>
  </si>
  <si>
    <t>SULA</t>
  </si>
  <si>
    <t>SG Mart Ltd</t>
  </si>
  <si>
    <t>SGMART</t>
  </si>
  <si>
    <t>Manorama Industries Ltd</t>
  </si>
  <si>
    <t>MANORAMA</t>
  </si>
  <si>
    <t>Nucleus Software Exports Ltd</t>
  </si>
  <si>
    <t>NUCLEUS</t>
  </si>
  <si>
    <t>Savita Oil Technologies Ltd</t>
  </si>
  <si>
    <t>SOTL</t>
  </si>
  <si>
    <t>Kewal Kiran Clothing Ltd</t>
  </si>
  <si>
    <t>KKCL</t>
  </si>
  <si>
    <t>Imagicaaworld Entertainment Ltd</t>
  </si>
  <si>
    <t>IMAGICAA</t>
  </si>
  <si>
    <t>West Coast Paper Mills Ltd</t>
  </si>
  <si>
    <t>WSTCSTPAPR</t>
  </si>
  <si>
    <t>Thyrocare Technologies Ltd</t>
  </si>
  <si>
    <t>THYROCARE</t>
  </si>
  <si>
    <t>Gopal Snacks Ltd</t>
  </si>
  <si>
    <t>GOPAL</t>
  </si>
  <si>
    <t>Ashiana Housing Ltd</t>
  </si>
  <si>
    <t>ASHIANA</t>
  </si>
  <si>
    <t>Cartrade Tech Ltd</t>
  </si>
  <si>
    <t>CARTRADE</t>
  </si>
  <si>
    <t>Muthoot Microfin Ltd</t>
  </si>
  <si>
    <t>MUTHOOTMF</t>
  </si>
  <si>
    <t>Microfinancing</t>
  </si>
  <si>
    <t>Pearl Global Industries Ltd</t>
  </si>
  <si>
    <t>PGIL</t>
  </si>
  <si>
    <t>Uflex Ltd</t>
  </si>
  <si>
    <t>UFLEX</t>
  </si>
  <si>
    <t>Shrem InvIT</t>
  </si>
  <si>
    <t>SHREMINVIT</t>
  </si>
  <si>
    <t>Apeejay Surrendra Park Hotels Ltd</t>
  </si>
  <si>
    <t>PARKHOTELS</t>
  </si>
  <si>
    <t>Seamec Ltd</t>
  </si>
  <si>
    <t>SEAMECLTD</t>
  </si>
  <si>
    <t>Oil &amp; Gas - Equipment &amp; Services</t>
  </si>
  <si>
    <t>Ganesha Ecosphere Ltd</t>
  </si>
  <si>
    <t>GANECOS</t>
  </si>
  <si>
    <t>GTL Infrastructure Ltd</t>
  </si>
  <si>
    <t>GTLINFRA</t>
  </si>
  <si>
    <t>DCB Bank Ltd</t>
  </si>
  <si>
    <t>DCBBANK</t>
  </si>
  <si>
    <t>Medi Assist Healthcare Services Ltd</t>
  </si>
  <si>
    <t>MEDIASSIST</t>
  </si>
  <si>
    <t>Shaily Engineering Plastics Ltd</t>
  </si>
  <si>
    <t>SHAILY</t>
  </si>
  <si>
    <t>Indian Metals and Ferro Alloys Ltd</t>
  </si>
  <si>
    <t>IMFA</t>
  </si>
  <si>
    <t>Kalyani Steels Ltd</t>
  </si>
  <si>
    <t>KSL</t>
  </si>
  <si>
    <t>Alembic Ltd</t>
  </si>
  <si>
    <t>ALEMBICLTD</t>
  </si>
  <si>
    <t>Greenply Industries Ltd</t>
  </si>
  <si>
    <t>GREENPLY</t>
  </si>
  <si>
    <t>Lumax AutoTechnologies Ltd</t>
  </si>
  <si>
    <t>LUMAXTECH</t>
  </si>
  <si>
    <t>Bannari Amman Sugars Ltd</t>
  </si>
  <si>
    <t>BANARISUG</t>
  </si>
  <si>
    <t>Greenpanel Industries Ltd</t>
  </si>
  <si>
    <t>GREENPANEL</t>
  </si>
  <si>
    <t>Samhi Hotels Ltd</t>
  </si>
  <si>
    <t>SAMHI</t>
  </si>
  <si>
    <t>Skipper Ltd</t>
  </si>
  <si>
    <t>SKIPPER</t>
  </si>
  <si>
    <t>Grauer And Weil (India) Ltd</t>
  </si>
  <si>
    <t>GRAUWEIL</t>
  </si>
  <si>
    <t>Bajaj Consumer Care Ltd</t>
  </si>
  <si>
    <t>BAJAJCON</t>
  </si>
  <si>
    <t>Zaggle Prepaid Ocean Services Ltd</t>
  </si>
  <si>
    <t>ZAGGLE</t>
  </si>
  <si>
    <t>Spright Agro Ltd</t>
  </si>
  <si>
    <t>SPRIGHT</t>
  </si>
  <si>
    <t>Sundaram Clayton Ltd</t>
  </si>
  <si>
    <t>SUNCLAY</t>
  </si>
  <si>
    <t>Yatharth Hospital &amp; Trauma Care Services Ltd</t>
  </si>
  <si>
    <t>YATHARTH</t>
  </si>
  <si>
    <t>Optiemus Infracom Ltd</t>
  </si>
  <si>
    <t>OPTIEMUS</t>
  </si>
  <si>
    <t>Hinduja Global Solutions Ltd</t>
  </si>
  <si>
    <t>HGS</t>
  </si>
  <si>
    <t>PC Jeweller Ltd</t>
  </si>
  <si>
    <t>PCJEWELLER</t>
  </si>
  <si>
    <t>Nirlon Ltd</t>
  </si>
  <si>
    <t>NIRLON</t>
  </si>
  <si>
    <t>Shivalik Bimetal Controls Ltd</t>
  </si>
  <si>
    <t>SBCL</t>
  </si>
  <si>
    <t>Apollo Micro Systems Ltd</t>
  </si>
  <si>
    <t>APOLLO</t>
  </si>
  <si>
    <t>Unichem Laboratories Ltd</t>
  </si>
  <si>
    <t>UNICHEMLAB</t>
  </si>
  <si>
    <t>HPL Electric &amp; Power Ltd</t>
  </si>
  <si>
    <t>HPL</t>
  </si>
  <si>
    <t>Greaves Cotton Ltd</t>
  </si>
  <si>
    <t>GREAVESCOT</t>
  </si>
  <si>
    <t>IRB InvIT Fund</t>
  </si>
  <si>
    <t>IRBINVIT</t>
  </si>
  <si>
    <t>Motilal Oswal NASDAQ 100 ETF</t>
  </si>
  <si>
    <t>MON100</t>
  </si>
  <si>
    <t>Datamatics Global Services Ltd</t>
  </si>
  <si>
    <t>DATAMATICS</t>
  </si>
  <si>
    <t>Mahindra Logistics Ltd</t>
  </si>
  <si>
    <t>MAHLOG</t>
  </si>
  <si>
    <t>Cigniti Technologies Ltd</t>
  </si>
  <si>
    <t>CIGNITITEC</t>
  </si>
  <si>
    <t>Premier Explosives Ltd</t>
  </si>
  <si>
    <t>PREMEXPLN</t>
  </si>
  <si>
    <t>PTC India Financial Services Ltd</t>
  </si>
  <si>
    <t>PFS</t>
  </si>
  <si>
    <t>Gujarat Themis Biosyn Ltd</t>
  </si>
  <si>
    <t>GUJTHEM</t>
  </si>
  <si>
    <t>Gujarat Industries Power Company Ltd</t>
  </si>
  <si>
    <t>GIPCL</t>
  </si>
  <si>
    <t>Steel Strips Wheels Ltd</t>
  </si>
  <si>
    <t>SSWL</t>
  </si>
  <si>
    <t>TCNS Clothing Co Ltd</t>
  </si>
  <si>
    <t>TCNSBRANDS</t>
  </si>
  <si>
    <t>India Glycols Ltd</t>
  </si>
  <si>
    <t>INDIAGLYCO</t>
  </si>
  <si>
    <t>Sandhar Technologies Ltd</t>
  </si>
  <si>
    <t>SANDHAR</t>
  </si>
  <si>
    <t>Bhansali Engg Polymers Ltd</t>
  </si>
  <si>
    <t>BEPL</t>
  </si>
  <si>
    <t>VST Tillers Tractors Ltd</t>
  </si>
  <si>
    <t>VSTTILLERS</t>
  </si>
  <si>
    <t>Vindhya Telelinks Ltd</t>
  </si>
  <si>
    <t>VINDHYATEL</t>
  </si>
  <si>
    <t>Swaraj Engines Ltd</t>
  </si>
  <si>
    <t>SWARAJENG</t>
  </si>
  <si>
    <t>Anup Engineering Ltd</t>
  </si>
  <si>
    <t>ANUP</t>
  </si>
  <si>
    <t>Innova Captab Ltd</t>
  </si>
  <si>
    <t>INNOVACAP</t>
  </si>
  <si>
    <t>Arvind Smartspaces Ltd</t>
  </si>
  <si>
    <t>ARVSMART</t>
  </si>
  <si>
    <t>Gufic Biosciences Ltd</t>
  </si>
  <si>
    <t>GUFICBIO</t>
  </si>
  <si>
    <t>MPS Ltd</t>
  </si>
  <si>
    <t>MPSLTD</t>
  </si>
  <si>
    <t>SeQuent Scientific Ltd</t>
  </si>
  <si>
    <t>SEQUENT</t>
  </si>
  <si>
    <t>Gensol Engineering Ltd</t>
  </si>
  <si>
    <t>GENSOL</t>
  </si>
  <si>
    <t>Delta Corp Ltd</t>
  </si>
  <si>
    <t>DELTACORP</t>
  </si>
  <si>
    <t>Jindal Poly Films Ltd</t>
  </si>
  <si>
    <t>JINDALPOLY</t>
  </si>
  <si>
    <t>Fiem Industries Ltd</t>
  </si>
  <si>
    <t>FIEMIND</t>
  </si>
  <si>
    <t>La Opala R G Ltd</t>
  </si>
  <si>
    <t>LAOPALA</t>
  </si>
  <si>
    <t>Thejo Engineering Ltd</t>
  </si>
  <si>
    <t>THEJO</t>
  </si>
  <si>
    <t>Navneet Education Ltd</t>
  </si>
  <si>
    <t>NAVNETEDUL</t>
  </si>
  <si>
    <t>Hindustan Oil Exploration Company Ltd</t>
  </si>
  <si>
    <t>HINDOILEXP</t>
  </si>
  <si>
    <t>Kingfa Science and Technology (India) Ltd</t>
  </si>
  <si>
    <t>KINGFA</t>
  </si>
  <si>
    <t>Dredging Corporation of India Ltd</t>
  </si>
  <si>
    <t>DREDGECORP</t>
  </si>
  <si>
    <t>Dredging</t>
  </si>
  <si>
    <t>Thirumalai Chemicals Ltd</t>
  </si>
  <si>
    <t>TIRUMALCHM</t>
  </si>
  <si>
    <t>Avalon Technologies Ltd</t>
  </si>
  <si>
    <t>AVALON</t>
  </si>
  <si>
    <t>ideaForge Technology Ltd</t>
  </si>
  <si>
    <t>IDEAFORGE</t>
  </si>
  <si>
    <t>Prakash Industries Ltd</t>
  </si>
  <si>
    <t>PRAKASH</t>
  </si>
  <si>
    <t>IndoStar Capital Finance Ltd</t>
  </si>
  <si>
    <t>INDOSTAR</t>
  </si>
  <si>
    <t>Bajel Projects Ltd</t>
  </si>
  <si>
    <t>BAJEL</t>
  </si>
  <si>
    <t>Electric Utilities</t>
  </si>
  <si>
    <t>Ashapura Minechem Ltd</t>
  </si>
  <si>
    <t>ASHAPURMIN</t>
  </si>
  <si>
    <t>Maithan Alloys Ltd</t>
  </si>
  <si>
    <t>MAITHANALL</t>
  </si>
  <si>
    <t>KCP Ltd</t>
  </si>
  <si>
    <t>KCP</t>
  </si>
  <si>
    <t>Marine Electricals (India) Ltd</t>
  </si>
  <si>
    <t>MARINE</t>
  </si>
  <si>
    <t>Repco Home Finance Ltd</t>
  </si>
  <si>
    <t>REPCOHOME</t>
  </si>
  <si>
    <t>Polyplex Corp Ltd</t>
  </si>
  <si>
    <t>POLYPLEX</t>
  </si>
  <si>
    <t>Stanley Lifestyles Ltd</t>
  </si>
  <si>
    <t>STANLEY</t>
  </si>
  <si>
    <t>Hindware Home Innovation Ltd</t>
  </si>
  <si>
    <t>HINDWAREAP</t>
  </si>
  <si>
    <t>TVS Srichakra Ltd</t>
  </si>
  <si>
    <t>TVSSRICHAK</t>
  </si>
  <si>
    <t>Ge Power India Ltd</t>
  </si>
  <si>
    <t>GEPIL</t>
  </si>
  <si>
    <t>Dhani Services Ltd</t>
  </si>
  <si>
    <t>DHANI</t>
  </si>
  <si>
    <t>RPG Life Sciences Limited</t>
  </si>
  <si>
    <t>RPGLIFE</t>
  </si>
  <si>
    <t>Stylam Industries Ltd</t>
  </si>
  <si>
    <t>STYLAMIND</t>
  </si>
  <si>
    <t>Spectrum Electrical Industries Ltd</t>
  </si>
  <si>
    <t>SPECTRUM</t>
  </si>
  <si>
    <t>SEPC Ltd</t>
  </si>
  <si>
    <t>SEPC</t>
  </si>
  <si>
    <t>Fischer Medical Ventures Ltd</t>
  </si>
  <si>
    <t>FISCHER</t>
  </si>
  <si>
    <t>Marathon Nextgen Realty Ltd</t>
  </si>
  <si>
    <t>MARATHON</t>
  </si>
  <si>
    <t>Artemis Medicare Services Ltd</t>
  </si>
  <si>
    <t>ARTEMISMED</t>
  </si>
  <si>
    <t>Dalmia Bharat Sugar and Industries Ltd</t>
  </si>
  <si>
    <t>DALMIASUG</t>
  </si>
  <si>
    <t>Flair Writing Industries Ltd</t>
  </si>
  <si>
    <t>FLAIR</t>
  </si>
  <si>
    <t>Ujaas Energy Ltd</t>
  </si>
  <si>
    <t>UEL</t>
  </si>
  <si>
    <t>Max Ventures and Industries Ltd</t>
  </si>
  <si>
    <t>MAXVIL</t>
  </si>
  <si>
    <t>NRB Bearings Ltd</t>
  </si>
  <si>
    <t>NRBBEARING</t>
  </si>
  <si>
    <t>Quick Heal Technologies Ltd</t>
  </si>
  <si>
    <t>QUICKHEAL</t>
  </si>
  <si>
    <t>Somany Ceramics Ltd</t>
  </si>
  <si>
    <t>SOMANYCERA</t>
  </si>
  <si>
    <t>Tinna Rubber and Infrastructure Ltd</t>
  </si>
  <si>
    <t>TINNARUBR</t>
  </si>
  <si>
    <t>Kolte-Patil Developers Ltd</t>
  </si>
  <si>
    <t>KOLTEPATIL</t>
  </si>
  <si>
    <t>Confidence Petroleum India Ltd</t>
  </si>
  <si>
    <t>CONFIPET</t>
  </si>
  <si>
    <t>Vadilal Industries Ltd</t>
  </si>
  <si>
    <t>VADILALIND</t>
  </si>
  <si>
    <t>Salasar Techno Engineering Ltd</t>
  </si>
  <si>
    <t>SALASAR</t>
  </si>
  <si>
    <t>Supriya Lifescience Ltd</t>
  </si>
  <si>
    <t>SUPRIYA</t>
  </si>
  <si>
    <t>Goodluck India Ltd</t>
  </si>
  <si>
    <t>GOODLUCK</t>
  </si>
  <si>
    <t>Vertoz Advertising Ltd</t>
  </si>
  <si>
    <t>VERTOZ</t>
  </si>
  <si>
    <t>Eveready Industries India Ltd</t>
  </si>
  <si>
    <t>EVEREADY</t>
  </si>
  <si>
    <t>Suven Life Sciences Ltd</t>
  </si>
  <si>
    <t>SUVEN</t>
  </si>
  <si>
    <t>Universal Cables Ltd</t>
  </si>
  <si>
    <t>UNIVCABLES</t>
  </si>
  <si>
    <t>Sagar Cements Ltd</t>
  </si>
  <si>
    <t>SAGCEM</t>
  </si>
  <si>
    <t>Sky Gold Ltd</t>
  </si>
  <si>
    <t>SKYGOLD</t>
  </si>
  <si>
    <t>Jash Engineering Ltd</t>
  </si>
  <si>
    <t>JASH</t>
  </si>
  <si>
    <t>CARE Ratings Ltd</t>
  </si>
  <si>
    <t>CARERATING</t>
  </si>
  <si>
    <t>BF Utilities Ltd</t>
  </si>
  <si>
    <t>BFUTILITIE</t>
  </si>
  <si>
    <t>Automotive Axles Ltd</t>
  </si>
  <si>
    <t>AUTOAXLES</t>
  </si>
  <si>
    <t>MM Forgings Ltd</t>
  </si>
  <si>
    <t>MMFL</t>
  </si>
  <si>
    <t>Indoco Remedies Ltd</t>
  </si>
  <si>
    <t>INDOCO</t>
  </si>
  <si>
    <t>HLE Glascoat Ltd</t>
  </si>
  <si>
    <t>HLEGLAS</t>
  </si>
  <si>
    <t>Shalby Ltd</t>
  </si>
  <si>
    <t>SHALBY</t>
  </si>
  <si>
    <t>D P Abhushan Ltd</t>
  </si>
  <si>
    <t>DPABHUSHAN</t>
  </si>
  <si>
    <t>Refex Industries Ltd</t>
  </si>
  <si>
    <t>REFEX</t>
  </si>
  <si>
    <t>Man Industries (India) Ltd</t>
  </si>
  <si>
    <t>MANINDS</t>
  </si>
  <si>
    <t>Wendt (India) Limited</t>
  </si>
  <si>
    <t>WENDT</t>
  </si>
  <si>
    <t>Rajratan Global Wire Ltd</t>
  </si>
  <si>
    <t>RAJRATAN</t>
  </si>
  <si>
    <t>Dollar Industries Ltd</t>
  </si>
  <si>
    <t>DOLLAR</t>
  </si>
  <si>
    <t>Morepen Laboratories Ltd</t>
  </si>
  <si>
    <t>MOREPENLAB</t>
  </si>
  <si>
    <t>Sindhu Trade Links Ltd</t>
  </si>
  <si>
    <t>SINDHUTRAD</t>
  </si>
  <si>
    <t>SML Isuzu Ltd</t>
  </si>
  <si>
    <t>SMLISUZU</t>
  </si>
  <si>
    <t>Andrew Yule &amp; Co Ltd</t>
  </si>
  <si>
    <t>ANDREWYU</t>
  </si>
  <si>
    <t>Saksoft Ltd</t>
  </si>
  <si>
    <t>SAKSOFT</t>
  </si>
  <si>
    <t>Nilkamal Ltd</t>
  </si>
  <si>
    <t>NILKAMAL</t>
  </si>
  <si>
    <t>Unitech Ltd</t>
  </si>
  <si>
    <t>UNITECH</t>
  </si>
  <si>
    <t>Dish TV India Ltd</t>
  </si>
  <si>
    <t>DISHTV</t>
  </si>
  <si>
    <t>V2 Retail Ltd</t>
  </si>
  <si>
    <t>V2RETAIL</t>
  </si>
  <si>
    <t>Genesys International Corporation Ltd</t>
  </si>
  <si>
    <t>GENESYS</t>
  </si>
  <si>
    <t>Huhtamaki India Ltd</t>
  </si>
  <si>
    <t>HUHTAMAKI</t>
  </si>
  <si>
    <t>Precision Wires India Ltd</t>
  </si>
  <si>
    <t>PRECWIRE</t>
  </si>
  <si>
    <t>John Cockerill India Ltd</t>
  </si>
  <si>
    <t>COCKERILL</t>
  </si>
  <si>
    <t>Foseco India Ltd</t>
  </si>
  <si>
    <t>FOSECOIND</t>
  </si>
  <si>
    <t>Accelya Solutions India Ltd</t>
  </si>
  <si>
    <t>ACCELYA</t>
  </si>
  <si>
    <t>Novartis India Ltd</t>
  </si>
  <si>
    <t>NOVARTIND</t>
  </si>
  <si>
    <t>Vishnu Prakash R Punglia Ltd</t>
  </si>
  <si>
    <t>VPRPL</t>
  </si>
  <si>
    <t>Mayur Uniquoters Ltd</t>
  </si>
  <si>
    <t>MAYURUNIQ</t>
  </si>
  <si>
    <t>Vishnu Chemicals Ltd</t>
  </si>
  <si>
    <t>VISHNU</t>
  </si>
  <si>
    <t>EIH Associated Hotels Ltd</t>
  </si>
  <si>
    <t>EIHAHOTELS</t>
  </si>
  <si>
    <t>Suraj Estate Developers Ltd</t>
  </si>
  <si>
    <t>SURAJEST</t>
  </si>
  <si>
    <t>Real Estate Rental, Development &amp; Operations</t>
  </si>
  <si>
    <t>DISA India Ltd</t>
  </si>
  <si>
    <t>DISAQ</t>
  </si>
  <si>
    <t>K.P. Energy Ltd</t>
  </si>
  <si>
    <t>KPEL</t>
  </si>
  <si>
    <t>Veritas (India) Ltd</t>
  </si>
  <si>
    <t>VERITAS</t>
  </si>
  <si>
    <t>Jeena Sikho Lifecare Ltd</t>
  </si>
  <si>
    <t>JSLL</t>
  </si>
  <si>
    <t>Servotech Power Systems Ltd</t>
  </si>
  <si>
    <t>SERVOTECH</t>
  </si>
  <si>
    <t>HMA Agro Industries Ltd</t>
  </si>
  <si>
    <t>HMAAGRO</t>
  </si>
  <si>
    <t>Tarsons Products Ltd</t>
  </si>
  <si>
    <t>TARSONS</t>
  </si>
  <si>
    <t>Venky's (India) Ltd</t>
  </si>
  <si>
    <t>VENKEYS</t>
  </si>
  <si>
    <t>Rashi Peripherals Ltd</t>
  </si>
  <si>
    <t>RPTECH</t>
  </si>
  <si>
    <t>Lumax Industries Ltd</t>
  </si>
  <si>
    <t>LUMAXIND</t>
  </si>
  <si>
    <t>S H Kelkar and Company Ltd</t>
  </si>
  <si>
    <t>SHK</t>
  </si>
  <si>
    <t>Goodyear India Ltd</t>
  </si>
  <si>
    <t>GOODYEAR</t>
  </si>
  <si>
    <t>Geojit Financial Services Ltd</t>
  </si>
  <si>
    <t>GEOJITFSL</t>
  </si>
  <si>
    <t>Hi-Tech Pipes Ltd</t>
  </si>
  <si>
    <t>HITECH</t>
  </si>
  <si>
    <t>KP Green Engineering Ltd</t>
  </si>
  <si>
    <t>KPGEL</t>
  </si>
  <si>
    <t>PSP Projects Ltd</t>
  </si>
  <si>
    <t>PSPPROJECT</t>
  </si>
  <si>
    <t>Landmark Cars Ltd</t>
  </si>
  <si>
    <t>LANDMARK</t>
  </si>
  <si>
    <t>Kalyani Investment Company Ltd</t>
  </si>
  <si>
    <t>KICL</t>
  </si>
  <si>
    <t>Abans Holdings Ltd</t>
  </si>
  <si>
    <t>AHL</t>
  </si>
  <si>
    <t>Dishman Carbogen Amcis Ltd</t>
  </si>
  <si>
    <t>DCAL</t>
  </si>
  <si>
    <t>ESAF Small Finance Bank Limited</t>
  </si>
  <si>
    <t>ESAFSFB</t>
  </si>
  <si>
    <t>SBI Gold ETF</t>
  </si>
  <si>
    <t>SETFGOLD</t>
  </si>
  <si>
    <t>Hester Biosciences Ltd</t>
  </si>
  <si>
    <t>HESTERBIO</t>
  </si>
  <si>
    <t>Globus Spirits Ltd</t>
  </si>
  <si>
    <t>GLOBUSSPR</t>
  </si>
  <si>
    <t>NIBE Ltd</t>
  </si>
  <si>
    <t>NIBE</t>
  </si>
  <si>
    <t>Tasty Bite Eatables Ltd</t>
  </si>
  <si>
    <t>TASTYBITE</t>
  </si>
  <si>
    <t>Mold-Tek Packaging Ltd</t>
  </si>
  <si>
    <t>MOLDTKPAC</t>
  </si>
  <si>
    <t>DEN Networks Ltd</t>
  </si>
  <si>
    <t>DEN</t>
  </si>
  <si>
    <t>Capacite Infraprojects Ltd</t>
  </si>
  <si>
    <t>CAPACITE</t>
  </si>
  <si>
    <t>Nippon India ETF Nifty 1D Rate Liquid BeES</t>
  </si>
  <si>
    <t>LIQUIDBEES</t>
  </si>
  <si>
    <t>Solara Active Pharma Sciences Ltd</t>
  </si>
  <si>
    <t>SOLARA</t>
  </si>
  <si>
    <t>Indian Hume Pipe Company Ltd</t>
  </si>
  <si>
    <t>INDIANHUME</t>
  </si>
  <si>
    <t>Panama Petrochem Ltd</t>
  </si>
  <si>
    <t>PANAMAPET</t>
  </si>
  <si>
    <t>Omaxe Ltd</t>
  </si>
  <si>
    <t>OMAXE</t>
  </si>
  <si>
    <t>Welspun Specialty Solutions Ltd</t>
  </si>
  <si>
    <t>WELSPLSOL</t>
  </si>
  <si>
    <t>ADF Foods Ltd</t>
  </si>
  <si>
    <t>ADFFOODS</t>
  </si>
  <si>
    <t>Ajmera Realty &amp; Infra India Ltd</t>
  </si>
  <si>
    <t>AJMERA</t>
  </si>
  <si>
    <t>Apollo Pipes Ltd</t>
  </si>
  <si>
    <t>APOLLOPIPE</t>
  </si>
  <si>
    <t>EFC (I) Ltd</t>
  </si>
  <si>
    <t>EFCIL</t>
  </si>
  <si>
    <t>SJS Enterprises Ltd</t>
  </si>
  <si>
    <t>SJS</t>
  </si>
  <si>
    <t>Owais Metal and Mineral Processing Ltd</t>
  </si>
  <si>
    <t>OWAIS</t>
  </si>
  <si>
    <t>Sasken Technologies Ltd</t>
  </si>
  <si>
    <t>SASKEN</t>
  </si>
  <si>
    <t>DEE Development Engineers Ltd</t>
  </si>
  <si>
    <t>DEEDEV</t>
  </si>
  <si>
    <t>Sai Silks (Kalamandir) Ltd</t>
  </si>
  <si>
    <t>KALAMANDIR</t>
  </si>
  <si>
    <t>Gokul Agro Resources Ltd</t>
  </si>
  <si>
    <t>GOKULAGRO</t>
  </si>
  <si>
    <t>Mangalam Cement Ltd</t>
  </si>
  <si>
    <t>MANGLMCEM</t>
  </si>
  <si>
    <t>Epack Durable Ltd</t>
  </si>
  <si>
    <t>EPACK</t>
  </si>
  <si>
    <t>Kody Technolab Ltd</t>
  </si>
  <si>
    <t>KODYTECH</t>
  </si>
  <si>
    <t>Dreamfolks Services Ltd</t>
  </si>
  <si>
    <t>DREAMFOLKS</t>
  </si>
  <si>
    <t>Sanghi Industries Ltd</t>
  </si>
  <si>
    <t>SANGHIIND</t>
  </si>
  <si>
    <t>Astec Lifesciences Ltd</t>
  </si>
  <si>
    <t>ASTEC</t>
  </si>
  <si>
    <t>Indraprastha Medical Corporation Ltd</t>
  </si>
  <si>
    <t>INDRAMEDCO</t>
  </si>
  <si>
    <t>Satin Creditcare Network Ltd</t>
  </si>
  <si>
    <t>SATIN</t>
  </si>
  <si>
    <t>Nitin Spinners Ltd</t>
  </si>
  <si>
    <t>NITINSPIN</t>
  </si>
  <si>
    <t>Websol Energy System Ltd</t>
  </si>
  <si>
    <t>WEBELSOLAR</t>
  </si>
  <si>
    <t>Mukand Ltd</t>
  </si>
  <si>
    <t>MUKANDLTD</t>
  </si>
  <si>
    <t>India Pesticides Ltd</t>
  </si>
  <si>
    <t>IPL</t>
  </si>
  <si>
    <t>Fino Payments Bank Ltd</t>
  </si>
  <si>
    <t>FINOPB</t>
  </si>
  <si>
    <t>IOL Chemicals and Pharmaceuticals Ltd</t>
  </si>
  <si>
    <t>IOLCP</t>
  </si>
  <si>
    <t>E2E Networks Ltd</t>
  </si>
  <si>
    <t>E2E</t>
  </si>
  <si>
    <t>TechNVision Ventures Ltd</t>
  </si>
  <si>
    <t>TECHNVISN</t>
  </si>
  <si>
    <t>BF Investment Ltd</t>
  </si>
  <si>
    <t>BFINVEST</t>
  </si>
  <si>
    <t>Vardhman Special Steels Ltd</t>
  </si>
  <si>
    <t>VSSL</t>
  </si>
  <si>
    <t>Pennar Industries Ltd</t>
  </si>
  <si>
    <t>PENIND</t>
  </si>
  <si>
    <t>Rajoo Engineers Ltd</t>
  </si>
  <si>
    <t>RAJOOENG</t>
  </si>
  <si>
    <t>Rane Holdings Ltd</t>
  </si>
  <si>
    <t>RANEHOLDIN</t>
  </si>
  <si>
    <t>Ugro Capital Ltd</t>
  </si>
  <si>
    <t>UGROCAP</t>
  </si>
  <si>
    <t>Dolphin Offshore Enterprises (India) Ltd</t>
  </si>
  <si>
    <t>DOLPHIN</t>
  </si>
  <si>
    <t>Federal-Mogul Goetze (India) Ltd</t>
  </si>
  <si>
    <t>FMGOETZE</t>
  </si>
  <si>
    <t>Axiscades Technologies Ltd</t>
  </si>
  <si>
    <t>AXISCADES</t>
  </si>
  <si>
    <t>Oriental Hotels Ltd</t>
  </si>
  <si>
    <t>ORIENTHOT</t>
  </si>
  <si>
    <t>Parag Milk Foods Ltd</t>
  </si>
  <si>
    <t>PARAGMILK</t>
  </si>
  <si>
    <t>Agro Tech Foods Ltd</t>
  </si>
  <si>
    <t>ATFL</t>
  </si>
  <si>
    <t>RPSG Ventures Ltd</t>
  </si>
  <si>
    <t>RPSGVENT</t>
  </si>
  <si>
    <t>SMS Pharmaceuticals Ltd</t>
  </si>
  <si>
    <t>SMSPHARMA</t>
  </si>
  <si>
    <t>Vakrangee Limited</t>
  </si>
  <si>
    <t>VAKRANGEE</t>
  </si>
  <si>
    <t>HIL Ltd</t>
  </si>
  <si>
    <t>HIL</t>
  </si>
  <si>
    <t>Udaipur Cement Works Ltd</t>
  </si>
  <si>
    <t>UDAICEMENT</t>
  </si>
  <si>
    <t>B L Kashyap and Sons Ltd</t>
  </si>
  <si>
    <t>BLKASHYAP</t>
  </si>
  <si>
    <t>IKIO Lighting Ltd</t>
  </si>
  <si>
    <t>IKIO</t>
  </si>
  <si>
    <t>Tatva Chintan Pharma Chem Ltd</t>
  </si>
  <si>
    <t>TATVA</t>
  </si>
  <si>
    <t>Jyoti Structures Ltd</t>
  </si>
  <si>
    <t>JYOTISTRUC</t>
  </si>
  <si>
    <t>Rossell India Ltd</t>
  </si>
  <si>
    <t>ROSSELLIND</t>
  </si>
  <si>
    <t>Antony Waste Handling Cell Ltd</t>
  </si>
  <si>
    <t>AWHCL</t>
  </si>
  <si>
    <t>Oriental Rail Infrastructure Ltd</t>
  </si>
  <si>
    <t>ORIRAIL</t>
  </si>
  <si>
    <t>Nalwa Sons Investments Ltd</t>
  </si>
  <si>
    <t>NSIL</t>
  </si>
  <si>
    <t>Siyaram Silk Mills Ltd</t>
  </si>
  <si>
    <t>SIYSIL</t>
  </si>
  <si>
    <t>Jubilant Industries Ltd</t>
  </si>
  <si>
    <t>JUBLINDS</t>
  </si>
  <si>
    <t>Apcotex Industries Ltd</t>
  </si>
  <si>
    <t>APCOTEXIND</t>
  </si>
  <si>
    <t>Themis Medicare Ltd</t>
  </si>
  <si>
    <t>THEMISMED</t>
  </si>
  <si>
    <t>Cantabil Retail India Ltd</t>
  </si>
  <si>
    <t>CANTABIL</t>
  </si>
  <si>
    <t>Dolat Algotech Ltd</t>
  </si>
  <si>
    <t>DOLATALGO</t>
  </si>
  <si>
    <t>Pnb Gilts Ltd</t>
  </si>
  <si>
    <t>PNBGILTS</t>
  </si>
  <si>
    <t>TCPL Packaging Ltd</t>
  </si>
  <si>
    <t>TCPLPACK</t>
  </si>
  <si>
    <t>Carysil Ltd</t>
  </si>
  <si>
    <t>CARYSIL</t>
  </si>
  <si>
    <t>Insecticides (India) Ltd</t>
  </si>
  <si>
    <t>INSECTICID</t>
  </si>
  <si>
    <t>Amrutanjan Health Care Ltd</t>
  </si>
  <si>
    <t>AMRUTANJAN</t>
  </si>
  <si>
    <t>Cosmo First Ltd</t>
  </si>
  <si>
    <t>COSMOFIRST</t>
  </si>
  <si>
    <t>Talbros Automotive Components Ltd</t>
  </si>
  <si>
    <t>TALBROAUTO</t>
  </si>
  <si>
    <t>Rupa &amp; Company Ltd</t>
  </si>
  <si>
    <t>RUPA</t>
  </si>
  <si>
    <t>Andhra Paper Ltd</t>
  </si>
  <si>
    <t>ANDHRAPAP</t>
  </si>
  <si>
    <t>Cupid Ltd</t>
  </si>
  <si>
    <t>CUPID</t>
  </si>
  <si>
    <t>D Link (India) Limited</t>
  </si>
  <si>
    <t>DLINKINDIA</t>
  </si>
  <si>
    <t>Pokarna Ltd</t>
  </si>
  <si>
    <t>POKARNA</t>
  </si>
  <si>
    <t>JITF Infralogistics Ltd</t>
  </si>
  <si>
    <t>JITFINFRA</t>
  </si>
  <si>
    <t>Xpro India Ltd</t>
  </si>
  <si>
    <t>XPROINDIA</t>
  </si>
  <si>
    <t>IFGL Refractories Ltd</t>
  </si>
  <si>
    <t>IFGLEXPOR</t>
  </si>
  <si>
    <t>Paramount Communications Ltd</t>
  </si>
  <si>
    <t>PARACABLES</t>
  </si>
  <si>
    <t>Navkar Corporation Ltd</t>
  </si>
  <si>
    <t>NAVKARCORP</t>
  </si>
  <si>
    <t>LS Industries Ltd</t>
  </si>
  <si>
    <t>LSIND</t>
  </si>
  <si>
    <t>Yasho Industries Ltd</t>
  </si>
  <si>
    <t>YASHO</t>
  </si>
  <si>
    <t>Uniparts India Ltd</t>
  </si>
  <si>
    <t>UNIPARTS</t>
  </si>
  <si>
    <t>PIX Transmissions Ltd</t>
  </si>
  <si>
    <t>PIXTRANS</t>
  </si>
  <si>
    <t>Gocl Corporation Ltd</t>
  </si>
  <si>
    <t>GOCLCORP</t>
  </si>
  <si>
    <t>ICICI Prudential Nifty 50 ETF</t>
  </si>
  <si>
    <t>NIFTYIETF</t>
  </si>
  <si>
    <t>Krsnaa Diagnostics Ltd</t>
  </si>
  <si>
    <t>KRSNAA</t>
  </si>
  <si>
    <t>Vidhi Specialty Food Ingredients Ltd</t>
  </si>
  <si>
    <t>VIDHIING</t>
  </si>
  <si>
    <t>63 Moons Technologies Ltd</t>
  </si>
  <si>
    <t>63MOONS</t>
  </si>
  <si>
    <t>Som Distilleries and Breweries Ltd</t>
  </si>
  <si>
    <t>SDBL</t>
  </si>
  <si>
    <t>Roto Pumps Ltd</t>
  </si>
  <si>
    <t>ROTO</t>
  </si>
  <si>
    <t>Sigachi Industries Ltd</t>
  </si>
  <si>
    <t>SIGACHI</t>
  </si>
  <si>
    <t>Advait Infratech Ltd</t>
  </si>
  <si>
    <t>ADVAIT</t>
  </si>
  <si>
    <t>India Power Corporation Ltd</t>
  </si>
  <si>
    <t>DPSCLTD</t>
  </si>
  <si>
    <t>S.P.Apparels Ltd</t>
  </si>
  <si>
    <t>SPAL</t>
  </si>
  <si>
    <t>Seshasayee Paper and Boards Ltd</t>
  </si>
  <si>
    <t>SESHAPAPER</t>
  </si>
  <si>
    <t>Hariom Pipe Industries Ltd</t>
  </si>
  <si>
    <t>HARIOMPIPE</t>
  </si>
  <si>
    <t>Jagran Prakashan Ltd</t>
  </si>
  <si>
    <t>JAGRAN</t>
  </si>
  <si>
    <t>Ramco Industries Ltd</t>
  </si>
  <si>
    <t>RAMCOIND</t>
  </si>
  <si>
    <t>Indo Tech Transformers Ltd</t>
  </si>
  <si>
    <t>INDOTECH</t>
  </si>
  <si>
    <t>Sangam (India) Ltd</t>
  </si>
  <si>
    <t>SANGAMIND</t>
  </si>
  <si>
    <t>Balmer Lawrie Investments Ltd</t>
  </si>
  <si>
    <t>BLIL</t>
  </si>
  <si>
    <t>Updater Services Ltd</t>
  </si>
  <si>
    <t>UDS</t>
  </si>
  <si>
    <t>Tanfac Industries Ltd</t>
  </si>
  <si>
    <t>TANFACIND</t>
  </si>
  <si>
    <t>Orient Green Power Company Ltd</t>
  </si>
  <si>
    <t>GREENPOWER</t>
  </si>
  <si>
    <t>Barbeque-Nation Hospitality Ltd</t>
  </si>
  <si>
    <t>BARBEQUE</t>
  </si>
  <si>
    <t>TAJ GVK Hotels and Resorts Ltd</t>
  </si>
  <si>
    <t>TAJGVK</t>
  </si>
  <si>
    <t>Suratwwala Business Group Ltd</t>
  </si>
  <si>
    <t>SBGLP</t>
  </si>
  <si>
    <t>JISLDVREQS</t>
  </si>
  <si>
    <t>Alpex Solar Ltd</t>
  </si>
  <si>
    <t>ALPEXSOLAR</t>
  </si>
  <si>
    <t>Centum Electronics Ltd</t>
  </si>
  <si>
    <t>CENTUM</t>
  </si>
  <si>
    <t>Stove Kraft Ltd</t>
  </si>
  <si>
    <t>STOVEKRAFT</t>
  </si>
  <si>
    <t>Raghav Productivity Enhancers Ltd</t>
  </si>
  <si>
    <t>RPEL</t>
  </si>
  <si>
    <t>TTK Healthcare Ltd</t>
  </si>
  <si>
    <t>TTKHLTCARE</t>
  </si>
  <si>
    <t>SG Finserve Ltd</t>
  </si>
  <si>
    <t>SGFIN</t>
  </si>
  <si>
    <t>Meghmani Organics Ltd</t>
  </si>
  <si>
    <t>MOL</t>
  </si>
  <si>
    <t>Prataap Snacks Ltd</t>
  </si>
  <si>
    <t>DIAMONDYD</t>
  </si>
  <si>
    <t>Bombay Super Hybrid Seeds Ltd</t>
  </si>
  <si>
    <t>BSHSL</t>
  </si>
  <si>
    <t>Divgi TorqTransfer Systems Ltd</t>
  </si>
  <si>
    <t>DIVGIITTS</t>
  </si>
  <si>
    <t>Peninsula Land Ltd</t>
  </si>
  <si>
    <t>PENINLAND</t>
  </si>
  <si>
    <t>Wheels India Ltd</t>
  </si>
  <si>
    <t>WHEELS</t>
  </si>
  <si>
    <t>Monarch Networth Capital Ltd</t>
  </si>
  <si>
    <t>MONARCH</t>
  </si>
  <si>
    <t>Gandhar Oil Refinery (INDIA) Ltd</t>
  </si>
  <si>
    <t>GANDHAR</t>
  </si>
  <si>
    <t>Sadhana Nitro Chem Ltd</t>
  </si>
  <si>
    <t>SADHNANIQ</t>
  </si>
  <si>
    <t>Praveg Ltd</t>
  </si>
  <si>
    <t>PRAVEG</t>
  </si>
  <si>
    <t>BLS E-Services Ltd</t>
  </si>
  <si>
    <t>BLSE</t>
  </si>
  <si>
    <t>GKW Ltd</t>
  </si>
  <si>
    <t>GKWLIMITED</t>
  </si>
  <si>
    <t>GRP Ltd</t>
  </si>
  <si>
    <t>GRPLTD</t>
  </si>
  <si>
    <t>Goldiam International Ltd</t>
  </si>
  <si>
    <t>GOLDIAM</t>
  </si>
  <si>
    <t>Yatra Online Ltd</t>
  </si>
  <si>
    <t>YATRA</t>
  </si>
  <si>
    <t>Mufin Green Finance Ltd</t>
  </si>
  <si>
    <t>MUFIN</t>
  </si>
  <si>
    <t>Alicon Castalloy Ltd</t>
  </si>
  <si>
    <t>ALICON</t>
  </si>
  <si>
    <t>Aeroflex Industries Ltd</t>
  </si>
  <si>
    <t>AEROFLEX</t>
  </si>
  <si>
    <t>Arman Financial Services Ltd</t>
  </si>
  <si>
    <t>ARMANFIN</t>
  </si>
  <si>
    <t>TIL Ltd</t>
  </si>
  <si>
    <t>TIL</t>
  </si>
  <si>
    <t>Summit Securities Ltd</t>
  </si>
  <si>
    <t>SUMMITSEC</t>
  </si>
  <si>
    <t>Walchandnagar Industries Ltd</t>
  </si>
  <si>
    <t>WALCHANNAG</t>
  </si>
  <si>
    <t>Jaiprakash Associates Ltd</t>
  </si>
  <si>
    <t>JPASSOCIAT</t>
  </si>
  <si>
    <t>Veranda Learning Solutions Ltd</t>
  </si>
  <si>
    <t>VERANDA</t>
  </si>
  <si>
    <t>Kotak Gold Etf</t>
  </si>
  <si>
    <t>GOLD1</t>
  </si>
  <si>
    <t>Hercules Hoists Ltd</t>
  </si>
  <si>
    <t>HERCULES</t>
  </si>
  <si>
    <t>Atul Auto Ltd</t>
  </si>
  <si>
    <t>ATULAUTO</t>
  </si>
  <si>
    <t>Three Wheelers</t>
  </si>
  <si>
    <t>Expleo Solutions Ltd</t>
  </si>
  <si>
    <t>EXPLEOSOL</t>
  </si>
  <si>
    <t>Madhya Bharat Agro Products Ltd</t>
  </si>
  <si>
    <t>MBAPL</t>
  </si>
  <si>
    <t>I G Petrochemicals Ltd</t>
  </si>
  <si>
    <t>IGPL</t>
  </si>
  <si>
    <t>Deep Industries Ltd</t>
  </si>
  <si>
    <t>DEEPINDS</t>
  </si>
  <si>
    <t>Camlin Fine Sciences Ltd</t>
  </si>
  <si>
    <t>CAMLINFINE</t>
  </si>
  <si>
    <t>Bigbloc Construction Ltd</t>
  </si>
  <si>
    <t>BIGBLOC</t>
  </si>
  <si>
    <t>Sirca Paints India Ltd</t>
  </si>
  <si>
    <t>SIRCA</t>
  </si>
  <si>
    <t>Forbes Precision Tools and Machine Parts Ltd</t>
  </si>
  <si>
    <t>TOTEM</t>
  </si>
  <si>
    <t>HDFC Gold Exchange Traded Fund</t>
  </si>
  <si>
    <t>HDFCGOLD</t>
  </si>
  <si>
    <t>Reliance Industrial Infrastructure Ltd</t>
  </si>
  <si>
    <t>RIIL</t>
  </si>
  <si>
    <t>ICICI Prudential Gold ETF</t>
  </si>
  <si>
    <t>GOLDIETF</t>
  </si>
  <si>
    <t>Suryoday Small Finance Bank Ltd</t>
  </si>
  <si>
    <t>SURYODAY</t>
  </si>
  <si>
    <t>Nippon India ETF Nifty Next 50 Junior BeES</t>
  </si>
  <si>
    <t>JUNIORBEES</t>
  </si>
  <si>
    <t>Ador Welding Ltd</t>
  </si>
  <si>
    <t>ADORWELD</t>
  </si>
  <si>
    <t>G M Breweries Ltd</t>
  </si>
  <si>
    <t>GMBREW</t>
  </si>
  <si>
    <t>Everest Industries Ltd</t>
  </si>
  <si>
    <t>EVERESTIND</t>
  </si>
  <si>
    <t>Building Products - Prefab Structures</t>
  </si>
  <si>
    <t>GPT Infraprojects Ltd</t>
  </si>
  <si>
    <t>GPTINFRA</t>
  </si>
  <si>
    <t>Om Infra Ltd</t>
  </si>
  <si>
    <t>OMINFRAL</t>
  </si>
  <si>
    <t>Dcm Shriram Industries Ltd</t>
  </si>
  <si>
    <t>DCMSRIND</t>
  </si>
  <si>
    <t>Nelco Ltd</t>
  </si>
  <si>
    <t>NELCO</t>
  </si>
  <si>
    <t>Subex Ltd</t>
  </si>
  <si>
    <t>SUBEXLTD</t>
  </si>
  <si>
    <t>Media Matrix Worldwide Ltd</t>
  </si>
  <si>
    <t>MMWL</t>
  </si>
  <si>
    <t>Irm Energy Ltd</t>
  </si>
  <si>
    <t>IRMENERGY</t>
  </si>
  <si>
    <t>GTPL Hathway Ltd</t>
  </si>
  <si>
    <t>GTPL</t>
  </si>
  <si>
    <t>Madras Fertilizers Ltd</t>
  </si>
  <si>
    <t>MADRASFERT</t>
  </si>
  <si>
    <t>Eimco Elecon (India) Ltd</t>
  </si>
  <si>
    <t>EIMCOELECO</t>
  </si>
  <si>
    <t>BCL Industries Ltd</t>
  </si>
  <si>
    <t>BCLIND</t>
  </si>
  <si>
    <t>Swelect Energy Systems Ltd</t>
  </si>
  <si>
    <t>SWELECTES</t>
  </si>
  <si>
    <t>MIC Electronics Ltd</t>
  </si>
  <si>
    <t>MICEL</t>
  </si>
  <si>
    <t>ASM Technologies Ltd</t>
  </si>
  <si>
    <t>ASMTEC</t>
  </si>
  <si>
    <t>Kesar India Ltd</t>
  </si>
  <si>
    <t>KESAR</t>
  </si>
  <si>
    <t>Ram Ratna Wires Ltd</t>
  </si>
  <si>
    <t>RAMRAT</t>
  </si>
  <si>
    <t>Deccan Gold Mines Ltd</t>
  </si>
  <si>
    <t>DECNGOLD</t>
  </si>
  <si>
    <t>Kiri Industries Ltd</t>
  </si>
  <si>
    <t>KIRIINDUS</t>
  </si>
  <si>
    <t>Kilburn Engineering Ltd</t>
  </si>
  <si>
    <t>KLBRENG-B</t>
  </si>
  <si>
    <t>GNA Axles Ltd</t>
  </si>
  <si>
    <t>GNA</t>
  </si>
  <si>
    <t>Vascon Engineers Ltd</t>
  </si>
  <si>
    <t>VASCONEQ</t>
  </si>
  <si>
    <t>Shriram Properties Ltd</t>
  </si>
  <si>
    <t>SHRIRAMPPS</t>
  </si>
  <si>
    <t>Everest Kanto Cylinder Ltd</t>
  </si>
  <si>
    <t>EKC</t>
  </si>
  <si>
    <t>Fairchem Organics Ltd</t>
  </si>
  <si>
    <t>FAIRCHEMOR</t>
  </si>
  <si>
    <t>Amines and Plasticizers Ltd</t>
  </si>
  <si>
    <t>AMNPLST</t>
  </si>
  <si>
    <t>Texmaco Infrastructure &amp; Holdings Ltd</t>
  </si>
  <si>
    <t>TEXINFRA</t>
  </si>
  <si>
    <t>India Nippon Electricals Ltd</t>
  </si>
  <si>
    <t>INDNIPPON</t>
  </si>
  <si>
    <t>Tamilnadu Newsprint &amp; Papers Ltd</t>
  </si>
  <si>
    <t>TNPL</t>
  </si>
  <si>
    <t>Rico Auto Industries Ltd</t>
  </si>
  <si>
    <t>RICOAUTO</t>
  </si>
  <si>
    <t>Agarwal Industrial Corporation Ltd</t>
  </si>
  <si>
    <t>AGARIND</t>
  </si>
  <si>
    <t>Systematix Corporate Services Ltd</t>
  </si>
  <si>
    <t>SYSTMTXC</t>
  </si>
  <si>
    <t>KKRRAFTON Developers Limited</t>
  </si>
  <si>
    <t>KDL</t>
  </si>
  <si>
    <t>Dr Agarwal's Eye Hospital Ltd</t>
  </si>
  <si>
    <t>DRAGARWQ</t>
  </si>
  <si>
    <t>Master Trust Ltd</t>
  </si>
  <si>
    <t>MASTERTR</t>
  </si>
  <si>
    <t>Bharat Wire Ropes Ltd</t>
  </si>
  <si>
    <t>BHARATWIRE</t>
  </si>
  <si>
    <t>Borosil Scientific Ltd</t>
  </si>
  <si>
    <t>BOROSCI</t>
  </si>
  <si>
    <t>Tourism Finance Corporation of India Ltd</t>
  </si>
  <si>
    <t>TFCILTD</t>
  </si>
  <si>
    <t>Jindal Drilling and Industries Ltd</t>
  </si>
  <si>
    <t>JINDRILL</t>
  </si>
  <si>
    <t>Yuken India Ltd</t>
  </si>
  <si>
    <t>YUKEN</t>
  </si>
  <si>
    <t>Mishtann Foods Ltd</t>
  </si>
  <si>
    <t>MISHTANN</t>
  </si>
  <si>
    <t>Steel Exchange India Ltd</t>
  </si>
  <si>
    <t>STEELXIND</t>
  </si>
  <si>
    <t>Hi-Tech Gears Ltd</t>
  </si>
  <si>
    <t>HITECHGEAR</t>
  </si>
  <si>
    <t>Precision Camshafts Ltd</t>
  </si>
  <si>
    <t>PRECAM</t>
  </si>
  <si>
    <t>Southern Petrochemical Industries Corporation Ltd</t>
  </si>
  <si>
    <t>SPIC</t>
  </si>
  <si>
    <t>Paushak Ltd</t>
  </si>
  <si>
    <t>PAUSHAKLTD</t>
  </si>
  <si>
    <t>Likhitha Infrastructure Ltd</t>
  </si>
  <si>
    <t>LIKHITHA</t>
  </si>
  <si>
    <t>Jyoti Resins and Adhesives Ltd</t>
  </si>
  <si>
    <t>JYOTIRES</t>
  </si>
  <si>
    <t>Manali Petrochemicals Ltd</t>
  </si>
  <si>
    <t>MANALIPETC</t>
  </si>
  <si>
    <t>Punjab Chemicals and Crop Protection Ltd</t>
  </si>
  <si>
    <t>PUNJABCHEM</t>
  </si>
  <si>
    <t>Elpro International Ltd</t>
  </si>
  <si>
    <t>ELPROINTL</t>
  </si>
  <si>
    <t>Filatex India Ltd</t>
  </si>
  <si>
    <t>FILATEX</t>
  </si>
  <si>
    <t>Popular Vehicles and Services Ltd</t>
  </si>
  <si>
    <t>PVSL</t>
  </si>
  <si>
    <t>Krishana Phoschem Ltd</t>
  </si>
  <si>
    <t>KRISHANA</t>
  </si>
  <si>
    <t>Last Mile Enterprises Ltd</t>
  </si>
  <si>
    <t>LASTMILE</t>
  </si>
  <si>
    <t>Hubtown Ltd</t>
  </si>
  <si>
    <t>HUBTOWN</t>
  </si>
  <si>
    <t>Allsec Technologies Ltd</t>
  </si>
  <si>
    <t>ALLSEC</t>
  </si>
  <si>
    <t>Timex Group India Ltd</t>
  </si>
  <si>
    <t>TIMEX</t>
  </si>
  <si>
    <t>Macpower CNC Machines Ltd</t>
  </si>
  <si>
    <t>MACPOWER</t>
  </si>
  <si>
    <t>Wonder Electricals Ltd</t>
  </si>
  <si>
    <t>WEL</t>
  </si>
  <si>
    <t>Shankara Building Products Ltd</t>
  </si>
  <si>
    <t>SHANKARA</t>
  </si>
  <si>
    <t>Rishabh Instruments Ltd</t>
  </si>
  <si>
    <t>RISHABH</t>
  </si>
  <si>
    <t>Igarashi Motors India Ltd</t>
  </si>
  <si>
    <t>IGARASHI</t>
  </si>
  <si>
    <t>NIIT Ltd</t>
  </si>
  <si>
    <t>NIITLTD</t>
  </si>
  <si>
    <t>Dynacons Systems and Solutions Ltd</t>
  </si>
  <si>
    <t>DSSL</t>
  </si>
  <si>
    <t>Mukka Proteins Ltd</t>
  </si>
  <si>
    <t>MUKKA</t>
  </si>
  <si>
    <t>SMC Global Securities Ltd</t>
  </si>
  <si>
    <t>SMCGLOBAL</t>
  </si>
  <si>
    <t>Ngl Fine Chem Ltd</t>
  </si>
  <si>
    <t>NGLFINE</t>
  </si>
  <si>
    <t>Automotive Stampings and Assemblies Ltd</t>
  </si>
  <si>
    <t>ASAL</t>
  </si>
  <si>
    <t>Kellton Tech Solutions Ltd</t>
  </si>
  <si>
    <t>KELLTONTEC</t>
  </si>
  <si>
    <t>Excel Industries Ltd</t>
  </si>
  <si>
    <t>EXCELINDUS</t>
  </si>
  <si>
    <t>Cosmic CRF Ltd</t>
  </si>
  <si>
    <t>COSMICCRF</t>
  </si>
  <si>
    <t>Shree Digvijay Cement Co Ltd</t>
  </si>
  <si>
    <t>SHREDIGCEM</t>
  </si>
  <si>
    <t>Rama Steel Tubes Ltd</t>
  </si>
  <si>
    <t>RAMASTEEL</t>
  </si>
  <si>
    <t>Andhra Sugars Ltd</t>
  </si>
  <si>
    <t>ANDHRSUGAR</t>
  </si>
  <si>
    <t>Salzer Electronics Ltd</t>
  </si>
  <si>
    <t>SALZERELEC</t>
  </si>
  <si>
    <t>DCW Ltd</t>
  </si>
  <si>
    <t>DCW</t>
  </si>
  <si>
    <t>Yamuna Syndicate Ltd</t>
  </si>
  <si>
    <t>YSL</t>
  </si>
  <si>
    <t>Spacenet Enterprises India Ltd</t>
  </si>
  <si>
    <t>SPCENET</t>
  </si>
  <si>
    <t>India Motor Parts &amp; Accessories Ltd</t>
  </si>
  <si>
    <t>IMPAL</t>
  </si>
  <si>
    <t>CFF Fluid Control Ltd</t>
  </si>
  <si>
    <t>CFF</t>
  </si>
  <si>
    <t>Kirloskar Electric Company Ltd</t>
  </si>
  <si>
    <t>KECL</t>
  </si>
  <si>
    <t>Oriental Aromatics Ltd</t>
  </si>
  <si>
    <t>OAL</t>
  </si>
  <si>
    <t>Capital Small Finance Bank Ltd</t>
  </si>
  <si>
    <t>CAPITALSFB</t>
  </si>
  <si>
    <t>Motisons Jewellers Ltd</t>
  </si>
  <si>
    <t>MOTISONS</t>
  </si>
  <si>
    <t>Apparel &amp; Accessories Retailers</t>
  </si>
  <si>
    <t>Sportking India Ltd</t>
  </si>
  <si>
    <t>SPORTKING</t>
  </si>
  <si>
    <t>Butterfly Gandhimathi Appliances Ltd</t>
  </si>
  <si>
    <t>BUTTERFLY</t>
  </si>
  <si>
    <t>Kokuyo Camlin Ltd</t>
  </si>
  <si>
    <t>KOKUYOCMLN</t>
  </si>
  <si>
    <t>Centrum Capital Ltd</t>
  </si>
  <si>
    <t>CENTRUM</t>
  </si>
  <si>
    <t>Heranba Industries Ltd</t>
  </si>
  <si>
    <t>HERANBA</t>
  </si>
  <si>
    <t>Brightcom Group Ltd</t>
  </si>
  <si>
    <t>BCG</t>
  </si>
  <si>
    <t>Vashu Bhagnani Industries Ltd</t>
  </si>
  <si>
    <t>POOJAENT</t>
  </si>
  <si>
    <t>Zota Health Care Ltd</t>
  </si>
  <si>
    <t>ZOTA</t>
  </si>
  <si>
    <t>Shanti Educational Initiatives Ltd</t>
  </si>
  <si>
    <t>SEIL</t>
  </si>
  <si>
    <t>Windlas Biotech Ltd</t>
  </si>
  <si>
    <t>WINDLAS</t>
  </si>
  <si>
    <t>Taneja Aerospace and Aviation Ltd</t>
  </si>
  <si>
    <t>TANAA</t>
  </si>
  <si>
    <t>Platinum Industries Ltd</t>
  </si>
  <si>
    <t>PLATIND</t>
  </si>
  <si>
    <t>Polo Queen Industrial and Fintech Ltd</t>
  </si>
  <si>
    <t>PQIF</t>
  </si>
  <si>
    <t>Eco Recycling Ltd</t>
  </si>
  <si>
    <t>ECORECO</t>
  </si>
  <si>
    <t>Kotak Nifty 50 ETF</t>
  </si>
  <si>
    <t>NIFTY1</t>
  </si>
  <si>
    <t>R K Swamy Ltd</t>
  </si>
  <si>
    <t>RKSWAMY</t>
  </si>
  <si>
    <t>Xchanging Solutions Ltd</t>
  </si>
  <si>
    <t>XCHANGING</t>
  </si>
  <si>
    <t>Kitex Garments Ltd</t>
  </si>
  <si>
    <t>KITEX</t>
  </si>
  <si>
    <t>Wardwizard Innovations &amp; Mobility Ltd</t>
  </si>
  <si>
    <t>WARDINMOBI</t>
  </si>
  <si>
    <t>5Paisa Capital Ltd</t>
  </si>
  <si>
    <t>5PAISA</t>
  </si>
  <si>
    <t>Best Agrolife Ltd</t>
  </si>
  <si>
    <t>BESTAGRO</t>
  </si>
  <si>
    <t>One Point One Solutions Ltd</t>
  </si>
  <si>
    <t>ONEPOINT</t>
  </si>
  <si>
    <t>Rane (Madras) Ltd</t>
  </si>
  <si>
    <t>RML</t>
  </si>
  <si>
    <t>Automobile Corp Of Goa Ltd</t>
  </si>
  <si>
    <t>ACGL</t>
  </si>
  <si>
    <t>Fedders Holding Ltd</t>
  </si>
  <si>
    <t>FEDDERSHOL</t>
  </si>
  <si>
    <t>TV Today Network Limited</t>
  </si>
  <si>
    <t>TVTODAY</t>
  </si>
  <si>
    <t>Shiva Cement Ltd</t>
  </si>
  <si>
    <t>SHIVACEM</t>
  </si>
  <si>
    <t>HLV Ltd</t>
  </si>
  <si>
    <t>HLVLTD</t>
  </si>
  <si>
    <t>Aaswa Trading and Exports Ltd</t>
  </si>
  <si>
    <t>TCC</t>
  </si>
  <si>
    <t>Syncom Formulations (India) Ltd</t>
  </si>
  <si>
    <t>SYNCOMF</t>
  </si>
  <si>
    <t>BMW Industries Ltd</t>
  </si>
  <si>
    <t>BMW</t>
  </si>
  <si>
    <t>Panorama Studios International Ltd</t>
  </si>
  <si>
    <t>PANORAMA</t>
  </si>
  <si>
    <t>Mangalore Chemicals and Fertilisers Ltd</t>
  </si>
  <si>
    <t>MANGCHEFER</t>
  </si>
  <si>
    <t>Dhampur Sugar Mills Ltd</t>
  </si>
  <si>
    <t>DHAMPURSUG</t>
  </si>
  <si>
    <t>Tinna Trade Ltd</t>
  </si>
  <si>
    <t>TINNATFL</t>
  </si>
  <si>
    <t>Monte Carlo Fashions Ltd</t>
  </si>
  <si>
    <t>MONTECARLO</t>
  </si>
  <si>
    <t>State Trading Corporation of India Ltd</t>
  </si>
  <si>
    <t>STCINDIA</t>
  </si>
  <si>
    <t>Solex Energy Ltd</t>
  </si>
  <si>
    <t>SOLEX</t>
  </si>
  <si>
    <t>Suyog Telematics Ltd</t>
  </si>
  <si>
    <t>SUYOG</t>
  </si>
  <si>
    <t>Arihant Superstructures Ltd</t>
  </si>
  <si>
    <t>ARIHANTSUP</t>
  </si>
  <si>
    <t>Alphalogic Techsys Ltd</t>
  </si>
  <si>
    <t>ALPHALOGIC</t>
  </si>
  <si>
    <t>Kamdhenu Ltd</t>
  </si>
  <si>
    <t>KAMDHENU</t>
  </si>
  <si>
    <t>Dynamic Cables Ltd</t>
  </si>
  <si>
    <t>DYCL</t>
  </si>
  <si>
    <t>Beekay Steel Industries Ltd</t>
  </si>
  <si>
    <t>BEEKAY</t>
  </si>
  <si>
    <t>New Delhi Television Ltd</t>
  </si>
  <si>
    <t>NDTV</t>
  </si>
  <si>
    <t>NACL Industries Ltd</t>
  </si>
  <si>
    <t>NACLIND</t>
  </si>
  <si>
    <t>ULTRAMARINE &amp; PIGMENTS Ltd</t>
  </si>
  <si>
    <t>ULTRAMAR</t>
  </si>
  <si>
    <t>Ramco Systems Ltd</t>
  </si>
  <si>
    <t>RAMCOSYS</t>
  </si>
  <si>
    <t>AMIC Forging Ltd</t>
  </si>
  <si>
    <t>AMIC</t>
  </si>
  <si>
    <t>Vinyas Innovative Technologies Ltd</t>
  </si>
  <si>
    <t>VINYAS</t>
  </si>
  <si>
    <t>Saurashtra Cement Ltd</t>
  </si>
  <si>
    <t>SAURASHCEM</t>
  </si>
  <si>
    <t>Ravindra Energy Ltd</t>
  </si>
  <si>
    <t>RELTD</t>
  </si>
  <si>
    <t>Allcargo Gati Ltd</t>
  </si>
  <si>
    <t>ACLGATI</t>
  </si>
  <si>
    <t>GPT Healthcare Ltd</t>
  </si>
  <si>
    <t>GPTHEALTH</t>
  </si>
  <si>
    <t>Associated Alcohols &amp; Breweries Ltd</t>
  </si>
  <si>
    <t>ASALCBR</t>
  </si>
  <si>
    <t>Kuantum Papers Ltd</t>
  </si>
  <si>
    <t>KUANTUM</t>
  </si>
  <si>
    <t>Asian Star Co Ltd</t>
  </si>
  <si>
    <t>ASTAR</t>
  </si>
  <si>
    <t>Dwarikesh Sugar Industries Ltd</t>
  </si>
  <si>
    <t>DWARKESH</t>
  </si>
  <si>
    <t>Kabra Extrusion Technik Ltd</t>
  </si>
  <si>
    <t>KABRAEXTRU</t>
  </si>
  <si>
    <t>Waaree Technologies Ltd</t>
  </si>
  <si>
    <t>WAAREE</t>
  </si>
  <si>
    <t>Faze Three Ltd</t>
  </si>
  <si>
    <t>FAZE3Q</t>
  </si>
  <si>
    <t>Mafatlal Industries Ltd</t>
  </si>
  <si>
    <t>MAFATIND</t>
  </si>
  <si>
    <t>Knowledge Marine &amp; Engineering Works Ltd</t>
  </si>
  <si>
    <t>KMEW</t>
  </si>
  <si>
    <t>GIC Housing Finance Ltd</t>
  </si>
  <si>
    <t>GICHSGFIN</t>
  </si>
  <si>
    <t>Sterling Tools Ltd</t>
  </si>
  <si>
    <t>STERTOOLS</t>
  </si>
  <si>
    <t>Max India Ltd</t>
  </si>
  <si>
    <t>MAXIND</t>
  </si>
  <si>
    <t>Control Print Ltd</t>
  </si>
  <si>
    <t>CONTROLPR</t>
  </si>
  <si>
    <t>Trident Techlabs Ltd</t>
  </si>
  <si>
    <t>TECHLABS</t>
  </si>
  <si>
    <t>Asian Energy Services Ltd</t>
  </si>
  <si>
    <t>ASIANENE</t>
  </si>
  <si>
    <t>Snowman Logistics Ltd</t>
  </si>
  <si>
    <t>SNOWMAN</t>
  </si>
  <si>
    <t>KMC Speciality Hospitals (India) Ltd</t>
  </si>
  <si>
    <t>KMCSHIL</t>
  </si>
  <si>
    <t>Basilic Fly Studio Ltd</t>
  </si>
  <si>
    <t>BASILIC</t>
  </si>
  <si>
    <t>Sahana System Ltd</t>
  </si>
  <si>
    <t>SAHANA</t>
  </si>
  <si>
    <t>Himatsingka Seide Ltd</t>
  </si>
  <si>
    <t>HIMATSEIDE</t>
  </si>
  <si>
    <t>BEML Land Assets Ltd</t>
  </si>
  <si>
    <t>BLAL</t>
  </si>
  <si>
    <t>Signpost India Ltd</t>
  </si>
  <si>
    <t>SIGNPOST</t>
  </si>
  <si>
    <t>AVT Natural Products Ltd</t>
  </si>
  <si>
    <t>AVTNPL</t>
  </si>
  <si>
    <t>Nelcast Ltd</t>
  </si>
  <si>
    <t>NELCAST</t>
  </si>
  <si>
    <t>Steelcast Ltd</t>
  </si>
  <si>
    <t>STEELCAS</t>
  </si>
  <si>
    <t>Vardhman Holdings Ltd</t>
  </si>
  <si>
    <t>VHL</t>
  </si>
  <si>
    <t>Dhunseri Ventures Ltd</t>
  </si>
  <si>
    <t>DVL</t>
  </si>
  <si>
    <t>Matrimony.Com Ltd</t>
  </si>
  <si>
    <t>MATRIMONY</t>
  </si>
  <si>
    <t>Lincoln Pharmaceuticals Ltd</t>
  </si>
  <si>
    <t>LINCOLN</t>
  </si>
  <si>
    <t>RIR Power Electronics Ltd</t>
  </si>
  <si>
    <t>RIR</t>
  </si>
  <si>
    <t>Aptech Ltd</t>
  </si>
  <si>
    <t>APTECHT</t>
  </si>
  <si>
    <t>Ganesh Benzoplast Ltd</t>
  </si>
  <si>
    <t>GANESHBE</t>
  </si>
  <si>
    <t>Ksolves India Ltd</t>
  </si>
  <si>
    <t>KSOLVES</t>
  </si>
  <si>
    <t>Allcargo Terminals Ltd</t>
  </si>
  <si>
    <t>ATL</t>
  </si>
  <si>
    <t>Allied Digital Services Ltd</t>
  </si>
  <si>
    <t>ADSL</t>
  </si>
  <si>
    <t>Enkei Wheels (India) Ltd</t>
  </si>
  <si>
    <t>ENKEIWHEL</t>
  </si>
  <si>
    <t>Bliss GVS Pharma Ltd</t>
  </si>
  <si>
    <t>BLISSGVS</t>
  </si>
  <si>
    <t>Mercury Ev-Tech Ltd</t>
  </si>
  <si>
    <t>MERCURYEV</t>
  </si>
  <si>
    <t>Chemfab Alkalis Ltd</t>
  </si>
  <si>
    <t>CHEMFAB</t>
  </si>
  <si>
    <t>Vilas Transcore Ltd</t>
  </si>
  <si>
    <t>VILAS</t>
  </si>
  <si>
    <t>Kopran Ltd</t>
  </si>
  <si>
    <t>KOPRAN</t>
  </si>
  <si>
    <t>RACL Geartech Ltd</t>
  </si>
  <si>
    <t>RACLGEAR</t>
  </si>
  <si>
    <t>Uttam Sugar Mills Ltd</t>
  </si>
  <si>
    <t>UTTAMSUGAR</t>
  </si>
  <si>
    <t>Pondy Oxides and Chemicals Ltd</t>
  </si>
  <si>
    <t>POCL</t>
  </si>
  <si>
    <t>Satia Industries Ltd</t>
  </si>
  <si>
    <t>SATIA</t>
  </si>
  <si>
    <t>Kamdhenu Ventures Ltd</t>
  </si>
  <si>
    <t>KAMOPAINTS</t>
  </si>
  <si>
    <t>Meson Valves India Ltd</t>
  </si>
  <si>
    <t>MESON</t>
  </si>
  <si>
    <t>Century Enka Ltd</t>
  </si>
  <si>
    <t>CENTENKA</t>
  </si>
  <si>
    <t>Avadh Sugar &amp; Energy Ltd</t>
  </si>
  <si>
    <t>AVADHSUGAR</t>
  </si>
  <si>
    <t>Ice Make Refrigeration Ltd</t>
  </si>
  <si>
    <t>ICEMAKE</t>
  </si>
  <si>
    <t>Saint-Gobain Sekurit India Ltd</t>
  </si>
  <si>
    <t>SAINTGOBAIN</t>
  </si>
  <si>
    <t>Gulshan Polyols Ltd</t>
  </si>
  <si>
    <t>GULPOLY</t>
  </si>
  <si>
    <t>Beta Drugs Ltd</t>
  </si>
  <si>
    <t>BETA</t>
  </si>
  <si>
    <t>Hind Rectifiers Ltd</t>
  </si>
  <si>
    <t>HIRECT</t>
  </si>
  <si>
    <t>Vimta Labs Ltd</t>
  </si>
  <si>
    <t>VIMTALABS</t>
  </si>
  <si>
    <t>Sandesh Ltd</t>
  </si>
  <si>
    <t>SANDESH</t>
  </si>
  <si>
    <t>Eraaya Lifespaces Ltd</t>
  </si>
  <si>
    <t>ERAAYA</t>
  </si>
  <si>
    <t>Manoj Vaibhav Gems N Jewellers Ltd</t>
  </si>
  <si>
    <t>MVGJL</t>
  </si>
  <si>
    <t>Lotus Chocolate Company Ltd</t>
  </si>
  <si>
    <t>LOTUSCHO</t>
  </si>
  <si>
    <t>Nahar Spinning Mills Ltd</t>
  </si>
  <si>
    <t>NAHARSPING</t>
  </si>
  <si>
    <t>Urja Global Ltd</t>
  </si>
  <si>
    <t>URJA</t>
  </si>
  <si>
    <t>NDR Auto Components Ltd</t>
  </si>
  <si>
    <t>NDRAUTO</t>
  </si>
  <si>
    <t>Ganesh Green Bharat Ltd</t>
  </si>
  <si>
    <t>GGBL</t>
  </si>
  <si>
    <t>Crest Ventures Ltd</t>
  </si>
  <si>
    <t>CREST</t>
  </si>
  <si>
    <t>Jay Bharat Maruti Ltd</t>
  </si>
  <si>
    <t>JAYBARMARU</t>
  </si>
  <si>
    <t>Pudumjee Paper Products Ltd</t>
  </si>
  <si>
    <t>PDMJEPAPER</t>
  </si>
  <si>
    <t>Shalimar Paints Ltd</t>
  </si>
  <si>
    <t>SHALPAINTS</t>
  </si>
  <si>
    <t>Prakash Pipes Ltd</t>
  </si>
  <si>
    <t>PPL</t>
  </si>
  <si>
    <t>Indo Rama Synthetics (India) Ltd</t>
  </si>
  <si>
    <t>INDORAMA</t>
  </si>
  <si>
    <t>Essar Shipping Ltd</t>
  </si>
  <si>
    <t>ESSARSHPNG</t>
  </si>
  <si>
    <t>Selan Exploration Technology Ltd</t>
  </si>
  <si>
    <t>SELAN</t>
  </si>
  <si>
    <t>Raj Rayon Industries Ltd</t>
  </si>
  <si>
    <t>RAJRILTD</t>
  </si>
  <si>
    <t>Sika Interplant Systems Ltd</t>
  </si>
  <si>
    <t>SIKA</t>
  </si>
  <si>
    <t>RSWM Ltd</t>
  </si>
  <si>
    <t>RSWM</t>
  </si>
  <si>
    <t>Entertainment Network (India) Ltd</t>
  </si>
  <si>
    <t>ENIL</t>
  </si>
  <si>
    <t>Radio</t>
  </si>
  <si>
    <t>Khazanchi Jewellers Ltd</t>
  </si>
  <si>
    <t>KHAZANCHI</t>
  </si>
  <si>
    <t>Aimtron Electronics Ltd</t>
  </si>
  <si>
    <t>AIMTRON</t>
  </si>
  <si>
    <t>Lancer Container Lines Ltd</t>
  </si>
  <si>
    <t>LANCER</t>
  </si>
  <si>
    <t>Uniphos Enterprises Ltd</t>
  </si>
  <si>
    <t>UNIENTER</t>
  </si>
  <si>
    <t>Remus Pharmaceuticals Ltd</t>
  </si>
  <si>
    <t>REMUS</t>
  </si>
  <si>
    <t>Anuh Pharma Ltd</t>
  </si>
  <si>
    <t>ANUHPHR</t>
  </si>
  <si>
    <t>Heubach Colorants India Ltd</t>
  </si>
  <si>
    <t>HEUBACHIND</t>
  </si>
  <si>
    <t>Sat Industries Ltd</t>
  </si>
  <si>
    <t>SATINDLTD</t>
  </si>
  <si>
    <t>Dharmaj Crop Guard Ltd</t>
  </si>
  <si>
    <t>DHARMAJ</t>
  </si>
  <si>
    <t>Orient Paper and Industries Ltd</t>
  </si>
  <si>
    <t>ORIENTPPR</t>
  </si>
  <si>
    <t>IST Ltd</t>
  </si>
  <si>
    <t>ISTLTD</t>
  </si>
  <si>
    <t>Transindia Real Estate Ltd</t>
  </si>
  <si>
    <t>TREL</t>
  </si>
  <si>
    <t>SPML Infra Ltd</t>
  </si>
  <si>
    <t>SPMLINFRA</t>
  </si>
  <si>
    <t>Windsor Machines Ltd</t>
  </si>
  <si>
    <t>WINDMACHIN</t>
  </si>
  <si>
    <t>Coffee Day Enterprises Ltd</t>
  </si>
  <si>
    <t>COFFEEDAY</t>
  </si>
  <si>
    <t>GVK Power &amp; Infrastructure Ltd</t>
  </si>
  <si>
    <t>GVKPIL</t>
  </si>
  <si>
    <t>Airports</t>
  </si>
  <si>
    <t>Sree Rayalaseema Hi-Strength Hypo Ltd</t>
  </si>
  <si>
    <t>SRHHYPOLTD</t>
  </si>
  <si>
    <t>Zuari Industries Ltd</t>
  </si>
  <si>
    <t>ZUARIIND</t>
  </si>
  <si>
    <t>Sutlej Textiles and Industries Ltd</t>
  </si>
  <si>
    <t>SUTLEJTEX</t>
  </si>
  <si>
    <t>Chaman Lal Setia Exports Ltd</t>
  </si>
  <si>
    <t>CLSEL</t>
  </si>
  <si>
    <t>Foods and Inns Ltd</t>
  </si>
  <si>
    <t>FOODSIN</t>
  </si>
  <si>
    <t>AGI Infra Ltd</t>
  </si>
  <si>
    <t>AGIIL</t>
  </si>
  <si>
    <t>Magadh Sugar &amp; Energy Ltd</t>
  </si>
  <si>
    <t>MAGADSUGAR</t>
  </si>
  <si>
    <t>Valiant Organics Ltd</t>
  </si>
  <si>
    <t>VALIANTORG</t>
  </si>
  <si>
    <t>AGS Transact Technologies Ltd</t>
  </si>
  <si>
    <t>AGSTRA</t>
  </si>
  <si>
    <t>Shree Ganesh Remedies Ltd</t>
  </si>
  <si>
    <t>SGRL</t>
  </si>
  <si>
    <t>Industrial and Prudential Investment Co Ltd</t>
  </si>
  <si>
    <t>INDPRUD</t>
  </si>
  <si>
    <t>Jaykay Enterprises Ltd</t>
  </si>
  <si>
    <t>JAYKAY</t>
  </si>
  <si>
    <t>Aurum Proptech Ltd</t>
  </si>
  <si>
    <t>AURUM</t>
  </si>
  <si>
    <t>Electrotherm (India) Ltd</t>
  </si>
  <si>
    <t>ELECTHERM</t>
  </si>
  <si>
    <t>Filatex Fashions Ltd</t>
  </si>
  <si>
    <t>FILATFASH</t>
  </si>
  <si>
    <t>Pakka Limited</t>
  </si>
  <si>
    <t>PAKKA</t>
  </si>
  <si>
    <t>TGV SRAAC Ltd</t>
  </si>
  <si>
    <t>TGVSL</t>
  </si>
  <si>
    <t>Infobeans Technologies Ltd</t>
  </si>
  <si>
    <t>INFOBEAN</t>
  </si>
  <si>
    <t>Jaybharat Textiles and Real Estate Ltd</t>
  </si>
  <si>
    <t>JAYTEX</t>
  </si>
  <si>
    <t>Indo Amines Ltd</t>
  </si>
  <si>
    <t>INDOAMIN</t>
  </si>
  <si>
    <t>Alliance Integrated Metaliks Ltd</t>
  </si>
  <si>
    <t>AIML</t>
  </si>
  <si>
    <t>Voith Paper Fabrics India Ltd</t>
  </si>
  <si>
    <t>VOITHPAPR</t>
  </si>
  <si>
    <t>SPEL Semiconductor Ltd</t>
  </si>
  <si>
    <t>SPELS</t>
  </si>
  <si>
    <t>Ambika Cotton Mills Ltd</t>
  </si>
  <si>
    <t>AMBIKCO</t>
  </si>
  <si>
    <t>CSL Finance Ltd</t>
  </si>
  <si>
    <t>CSLFINANCE</t>
  </si>
  <si>
    <t>W S Industries (India) Ltd</t>
  </si>
  <si>
    <t>WSI</t>
  </si>
  <si>
    <t>VLS Finance Ltd</t>
  </si>
  <si>
    <t>VLSFINANCE</t>
  </si>
  <si>
    <t>Hardwyn India Ltd</t>
  </si>
  <si>
    <t>HARDWYN</t>
  </si>
  <si>
    <t>Building Products - Glass</t>
  </si>
  <si>
    <t>Benares Hotels Ltd</t>
  </si>
  <si>
    <t>BENARAS</t>
  </si>
  <si>
    <t>Kothari Petrochemicals Ltd</t>
  </si>
  <si>
    <t>KOTHARIPET</t>
  </si>
  <si>
    <t>Tuticorin Alkali Chemicals and Fertilizers Ltd</t>
  </si>
  <si>
    <t>TUTIALKA</t>
  </si>
  <si>
    <t>Dhanlaxmi Bank Ltd</t>
  </si>
  <si>
    <t>DHANBANK</t>
  </si>
  <si>
    <t>NCL Industries Ltd</t>
  </si>
  <si>
    <t>NCLIND</t>
  </si>
  <si>
    <t>Innovana Thinklabs Ltd</t>
  </si>
  <si>
    <t>INNOVANA</t>
  </si>
  <si>
    <t>Credo Brands Marketing Ltd</t>
  </si>
  <si>
    <t>MUFTI</t>
  </si>
  <si>
    <t>Men's Clothing</t>
  </si>
  <si>
    <t>Zodiac Energy Ltd</t>
  </si>
  <si>
    <t>ZODIAC</t>
  </si>
  <si>
    <t>Axtel Industries Ltd</t>
  </si>
  <si>
    <t>AXTEL</t>
  </si>
  <si>
    <t>Kotyark Industries Ltd</t>
  </si>
  <si>
    <t>KOTYARK</t>
  </si>
  <si>
    <t>Oswal Greentech Ltd</t>
  </si>
  <si>
    <t>OSWALGREEN</t>
  </si>
  <si>
    <t>Creative Newtech Ltd</t>
  </si>
  <si>
    <t>CREATIVE</t>
  </si>
  <si>
    <t>Onward Technologies Ltd</t>
  </si>
  <si>
    <t>ONWARDTEC</t>
  </si>
  <si>
    <t>Bharat Parenterals Ltd</t>
  </si>
  <si>
    <t>BPLPHARMA</t>
  </si>
  <si>
    <t>Rhetan TMT Ltd</t>
  </si>
  <si>
    <t>RHETAN</t>
  </si>
  <si>
    <t>Krishna Defence &amp; Allied Industries Ltd</t>
  </si>
  <si>
    <t>KRISHNADEF</t>
  </si>
  <si>
    <t>Hexa Tradex Ltd</t>
  </si>
  <si>
    <t>HEXATRADEX</t>
  </si>
  <si>
    <t>Bajaj Healthcare Ltd</t>
  </si>
  <si>
    <t>BAJAJHCARE</t>
  </si>
  <si>
    <t>MSP Steel &amp; Power Ltd</t>
  </si>
  <si>
    <t>MSPL</t>
  </si>
  <si>
    <t>JG Chemicals Ltd</t>
  </si>
  <si>
    <t>JGCHEM</t>
  </si>
  <si>
    <t>Jagsonpal Pharmaceuticals Ltd</t>
  </si>
  <si>
    <t>JAGSNPHARM</t>
  </si>
  <si>
    <t>Krystal Integrated Services Ltd</t>
  </si>
  <si>
    <t>KRYSTAL</t>
  </si>
  <si>
    <t>Moneyboxx Finance Ltd</t>
  </si>
  <si>
    <t>MONEYBOXX</t>
  </si>
  <si>
    <t>Ester Industries Ltd</t>
  </si>
  <si>
    <t>ESTER</t>
  </si>
  <si>
    <t>Tribhovandas Bhimji Zaveri Ltd</t>
  </si>
  <si>
    <t>TBZ</t>
  </si>
  <si>
    <t>EKI Energy Services Ltd</t>
  </si>
  <si>
    <t>EKI</t>
  </si>
  <si>
    <t>Shivalik Rasayan Ltd</t>
  </si>
  <si>
    <t>SHIVALIK</t>
  </si>
  <si>
    <t>Sastasundar Ventures Ltd</t>
  </si>
  <si>
    <t>SASTASUNDR</t>
  </si>
  <si>
    <t>Wealth First Portfolio Managers Ltd</t>
  </si>
  <si>
    <t>WEALTH</t>
  </si>
  <si>
    <t>Australian Premium Solar (India) Ltd</t>
  </si>
  <si>
    <t>APS</t>
  </si>
  <si>
    <t>Photovoltaic Solar Systems &amp; Equipment</t>
  </si>
  <si>
    <t>Asian Granito India Ltd</t>
  </si>
  <si>
    <t>ASIANTILES</t>
  </si>
  <si>
    <t>Ceinsys Tech Ltd</t>
  </si>
  <si>
    <t>CEINSYSTECH</t>
  </si>
  <si>
    <t>Vasa Denticity Ltd</t>
  </si>
  <si>
    <t>DENTALKART</t>
  </si>
  <si>
    <t>Tracxn Technologies Ltd</t>
  </si>
  <si>
    <t>TRACXN</t>
  </si>
  <si>
    <t>Veefin Solutions Ltd</t>
  </si>
  <si>
    <t>VEEFIN</t>
  </si>
  <si>
    <t>Arrow Greentech Ltd</t>
  </si>
  <si>
    <t>ARROWGREEN</t>
  </si>
  <si>
    <t>Rajapalayam Mills Ltd</t>
  </si>
  <si>
    <t>RAJPALAYAM</t>
  </si>
  <si>
    <t>Z F Steering Gear (India) Ltd</t>
  </si>
  <si>
    <t>ZFSTEERING</t>
  </si>
  <si>
    <t>Elin Electronics Ltd</t>
  </si>
  <si>
    <t>ELIN</t>
  </si>
  <si>
    <t>Mindteck (India) Ltd</t>
  </si>
  <si>
    <t>MINDTECK</t>
  </si>
  <si>
    <t>Repro India Ltd</t>
  </si>
  <si>
    <t>REPRO</t>
  </si>
  <si>
    <t>Gandhi Special Tubes Ltd</t>
  </si>
  <si>
    <t>GANDHITUBE</t>
  </si>
  <si>
    <t>De Nora India Ltd</t>
  </si>
  <si>
    <t>DENORA</t>
  </si>
  <si>
    <t>Silver Touch Technologies Ltd</t>
  </si>
  <si>
    <t>SILVERTUC</t>
  </si>
  <si>
    <t>Chemcon Speciality Chemicals Ltd</t>
  </si>
  <si>
    <t>CHEMCON</t>
  </si>
  <si>
    <t>Bodal Chemicals Ltd</t>
  </si>
  <si>
    <t>BODALCHEM</t>
  </si>
  <si>
    <t>Algoquant Fintech Ltd</t>
  </si>
  <si>
    <t>AQFINTECH</t>
  </si>
  <si>
    <t>Digispice Technologies Ltd</t>
  </si>
  <si>
    <t>DIGISPICE</t>
  </si>
  <si>
    <t>Andhra Petrochemicals Ltd</t>
  </si>
  <si>
    <t>ANDHRAPET</t>
  </si>
  <si>
    <t>Transpek Industry Ltd</t>
  </si>
  <si>
    <t>TRANSPEK</t>
  </si>
  <si>
    <t>K&amp;R Rail Engineering Ltd</t>
  </si>
  <si>
    <t>KRRAIL</t>
  </si>
  <si>
    <t>Sakuma Exports Ltd</t>
  </si>
  <si>
    <t>SAKUMA</t>
  </si>
  <si>
    <t>Kriti Industries (India) Limited</t>
  </si>
  <si>
    <t>KRITI</t>
  </si>
  <si>
    <t>Sical Logistics Ltd</t>
  </si>
  <si>
    <t>SICALLOG</t>
  </si>
  <si>
    <t>Royal Orchid Hotels Ltd</t>
  </si>
  <si>
    <t>ROHLTD</t>
  </si>
  <si>
    <t>Jagatjit Industries Ltd</t>
  </si>
  <si>
    <t>JAGAJITIND</t>
  </si>
  <si>
    <t>Emkay Taps and Cutting Tools Ltd</t>
  </si>
  <si>
    <t>EMKAYTOOLS</t>
  </si>
  <si>
    <t>Rushil Decor Ltd</t>
  </si>
  <si>
    <t>RUSHIL</t>
  </si>
  <si>
    <t>Ratnaveer Precision Engineering Ltd</t>
  </si>
  <si>
    <t>RATNAVEER</t>
  </si>
  <si>
    <t>Saraswati Commercial (India) Ltd</t>
  </si>
  <si>
    <t>ZSARACOM</t>
  </si>
  <si>
    <t>Vikas Lifecare Ltd</t>
  </si>
  <si>
    <t>VIKASLIFE</t>
  </si>
  <si>
    <t>Renaissance Global Ltd</t>
  </si>
  <si>
    <t>RGL</t>
  </si>
  <si>
    <t>Primo Chemicals Ltd</t>
  </si>
  <si>
    <t>PRIMO</t>
  </si>
  <si>
    <t>Aditya Birla Money Ltd</t>
  </si>
  <si>
    <t>BIRLAMONEY</t>
  </si>
  <si>
    <t>Deccan Cements Ltd</t>
  </si>
  <si>
    <t>DECCANCE</t>
  </si>
  <si>
    <t>Hp Adhesives Ltd</t>
  </si>
  <si>
    <t>HPAL</t>
  </si>
  <si>
    <t>Tamilnadu Petroproducts Ltd</t>
  </si>
  <si>
    <t>TNPETRO</t>
  </si>
  <si>
    <t>Visaka Industries Ltd</t>
  </si>
  <si>
    <t>VISAKAIND</t>
  </si>
  <si>
    <t>Kernex Microsystems (India) Ltd</t>
  </si>
  <si>
    <t>KERNEX</t>
  </si>
  <si>
    <t>Chembond Chemicals Ltd</t>
  </si>
  <si>
    <t>CHEMBOND</t>
  </si>
  <si>
    <t>Davangere Sugar Company Ltd</t>
  </si>
  <si>
    <t>DAVANGERE</t>
  </si>
  <si>
    <t>Ugar Sugar Works Ltd</t>
  </si>
  <si>
    <t>UGARSUGAR</t>
  </si>
  <si>
    <t>Jayant Agro-Organics Ltd</t>
  </si>
  <si>
    <t>JAYAGROGN</t>
  </si>
  <si>
    <t>Jindal Poly Investment and Finance Company Ltd</t>
  </si>
  <si>
    <t>JPOLYINVST</t>
  </si>
  <si>
    <t>Investment Trust of India Ltd</t>
  </si>
  <si>
    <t>THEINVEST</t>
  </si>
  <si>
    <t>3B Blackbio DX Ltd</t>
  </si>
  <si>
    <t>3BBLACKBIO</t>
  </si>
  <si>
    <t>Global Surfaces Ltd</t>
  </si>
  <si>
    <t>GSLSU</t>
  </si>
  <si>
    <t>Apex Frozen Foods Ltd</t>
  </si>
  <si>
    <t>APEX</t>
  </si>
  <si>
    <t>Bajaj Steel Industries Ltd</t>
  </si>
  <si>
    <t>BAJAJST</t>
  </si>
  <si>
    <t>Drone Destination Ltd</t>
  </si>
  <si>
    <t>DRONE</t>
  </si>
  <si>
    <t>Eldeco Housing and Industries Ltd</t>
  </si>
  <si>
    <t>ELDEHSG</t>
  </si>
  <si>
    <t>Sar Auto Products Ltd</t>
  </si>
  <si>
    <t>SAPL</t>
  </si>
  <si>
    <t>ADC India Communications Ltd</t>
  </si>
  <si>
    <t>ADCINDIA</t>
  </si>
  <si>
    <t>Andhra Cements Ltd</t>
  </si>
  <si>
    <t>ACL</t>
  </si>
  <si>
    <t>Cropster Agro Ltd</t>
  </si>
  <si>
    <t>CROPSTER</t>
  </si>
  <si>
    <t>Jindal Photo Ltd</t>
  </si>
  <si>
    <t>JINDALPHOT</t>
  </si>
  <si>
    <t>Linc Ltd</t>
  </si>
  <si>
    <t>LINC</t>
  </si>
  <si>
    <t>Sarveshwar Foods Ltd</t>
  </si>
  <si>
    <t>SARVESHWAR</t>
  </si>
  <si>
    <t>GHCL Textiles Ltd</t>
  </si>
  <si>
    <t>GHCLTEXTIL</t>
  </si>
  <si>
    <t>Prime Securities Ltd</t>
  </si>
  <si>
    <t>PRIMESECU</t>
  </si>
  <si>
    <t>VL E-Governance &amp; IT Solutions Ltd</t>
  </si>
  <si>
    <t>VLEGOV</t>
  </si>
  <si>
    <t>Focus Lighting and Fixtures Ltd</t>
  </si>
  <si>
    <t>FOCUS</t>
  </si>
  <si>
    <t>TAAL Enterprises Ltd</t>
  </si>
  <si>
    <t>TAALENT</t>
  </si>
  <si>
    <t>Gloster Ltd</t>
  </si>
  <si>
    <t>GLOSTERLTD</t>
  </si>
  <si>
    <t>Radiant Cash Management Services Ltd</t>
  </si>
  <si>
    <t>RADIANTCMS</t>
  </si>
  <si>
    <t>Dhampur Bio Organics Ltd</t>
  </si>
  <si>
    <t>DBOL</t>
  </si>
  <si>
    <t>SBC Exports Ltd</t>
  </si>
  <si>
    <t>SBC</t>
  </si>
  <si>
    <t>Permanent Magnets Ltd</t>
  </si>
  <si>
    <t>PERMAGN</t>
  </si>
  <si>
    <t>Birla Cable Ltd</t>
  </si>
  <si>
    <t>BIRLACABLE</t>
  </si>
  <si>
    <t>Sri Adhikari Brothers Television Network Ltd</t>
  </si>
  <si>
    <t>SABTNL</t>
  </si>
  <si>
    <t>Vintage Coffee and Beverages Ltd</t>
  </si>
  <si>
    <t>VINCOFE</t>
  </si>
  <si>
    <t>HDFC Nifty 50 ETF</t>
  </si>
  <si>
    <t>HDFCNIFTY</t>
  </si>
  <si>
    <t>Onmobile Global Ltd</t>
  </si>
  <si>
    <t>ONMOBILE</t>
  </si>
  <si>
    <t>NINtec Systems Ltd</t>
  </si>
  <si>
    <t>NINSYS</t>
  </si>
  <si>
    <t>Zuari Agro Chemicals Ltd</t>
  </si>
  <si>
    <t>ZUARI</t>
  </si>
  <si>
    <t>Ashima Ltd</t>
  </si>
  <si>
    <t>ASHIMASYN</t>
  </si>
  <si>
    <t>Morganite Crucible (India) Ltd</t>
  </si>
  <si>
    <t>MORGANITE</t>
  </si>
  <si>
    <t>Integra Engineering India Ltd</t>
  </si>
  <si>
    <t>INTEGRAEN</t>
  </si>
  <si>
    <t>Kisan Mouldings Ltd</t>
  </si>
  <si>
    <t>KISAN</t>
  </si>
  <si>
    <t>Shreyas Shipping and Logistics Ltd</t>
  </si>
  <si>
    <t>SHREYAS</t>
  </si>
  <si>
    <t>U. P. Hotels Ltd</t>
  </si>
  <si>
    <t>UPHOT</t>
  </si>
  <si>
    <t>Giriraj Civil Developers Ltd</t>
  </si>
  <si>
    <t>GIRIRAJ</t>
  </si>
  <si>
    <t>GRM Overseas Ltd</t>
  </si>
  <si>
    <t>GRMOVER</t>
  </si>
  <si>
    <t>Career Point Ltd</t>
  </si>
  <si>
    <t>CAREERP</t>
  </si>
  <si>
    <t>Mallcom (India) Ltd</t>
  </si>
  <si>
    <t>MALLCOM</t>
  </si>
  <si>
    <t>Zee Media Corporation Ltd</t>
  </si>
  <si>
    <t>ZEEMEDIA</t>
  </si>
  <si>
    <t>Sarla Performance Fibers Ltd</t>
  </si>
  <si>
    <t>SARLAPOLY</t>
  </si>
  <si>
    <t>Radhika Jeweltech Ltd</t>
  </si>
  <si>
    <t>RADHIKAJWE</t>
  </si>
  <si>
    <t>Munjal Auto Industries Ltd</t>
  </si>
  <si>
    <t>MUNJALAU</t>
  </si>
  <si>
    <t>Shankar Lal Rampal Dye-Chem Ltd</t>
  </si>
  <si>
    <t>SRD</t>
  </si>
  <si>
    <t>Viceroy Hotels Ltd</t>
  </si>
  <si>
    <t>VHLTD</t>
  </si>
  <si>
    <t>Simplex Infrastructures Ltd</t>
  </si>
  <si>
    <t>SIMPLEXINF</t>
  </si>
  <si>
    <t>Panacea Biotec Ltd</t>
  </si>
  <si>
    <t>PANACEABIO</t>
  </si>
  <si>
    <t>Newtime Infrastructure Ltd</t>
  </si>
  <si>
    <t>NEWINFRA</t>
  </si>
  <si>
    <t>Jay Jalaram Technologies Ltd</t>
  </si>
  <si>
    <t>KORE</t>
  </si>
  <si>
    <t>GFL Ltd</t>
  </si>
  <si>
    <t>GFLLIMITED</t>
  </si>
  <si>
    <t>Virtuoso Optoelectronics Ltd</t>
  </si>
  <si>
    <t>VOEPL</t>
  </si>
  <si>
    <t>Danlaw Technologies India Ltd</t>
  </si>
  <si>
    <t>DANLAW</t>
  </si>
  <si>
    <t>Hampton Sky Realty Ltd</t>
  </si>
  <si>
    <t>HAMPTON</t>
  </si>
  <si>
    <t>Race Eco Chain Ltd</t>
  </si>
  <si>
    <t>RACE</t>
  </si>
  <si>
    <t>Capital India Finance Ltd</t>
  </si>
  <si>
    <t>CIFL</t>
  </si>
  <si>
    <t>Hindustan Composites Ltd</t>
  </si>
  <si>
    <t>HINDCOMPOS</t>
  </si>
  <si>
    <t>Speciality Restaurants Ltd</t>
  </si>
  <si>
    <t>SPECIALITY</t>
  </si>
  <si>
    <t>Arihant Capital Markets Ltd</t>
  </si>
  <si>
    <t>ARIHANTCAP</t>
  </si>
  <si>
    <t>S Chand and Company Ltd</t>
  </si>
  <si>
    <t>SCHAND</t>
  </si>
  <si>
    <t>Sukhjit Starch and Chemicals Ltd</t>
  </si>
  <si>
    <t>SUKHJITS</t>
  </si>
  <si>
    <t>Emami Paper Mills Ltd</t>
  </si>
  <si>
    <t>EMAMIPAP</t>
  </si>
  <si>
    <t>Khaitan Chemicals and Fertilizers Ltd</t>
  </si>
  <si>
    <t>KHAICHEM</t>
  </si>
  <si>
    <t>Nova Agritech Ltd</t>
  </si>
  <si>
    <t>NOVAAGRI</t>
  </si>
  <si>
    <t>STEL Holdings Ltd</t>
  </si>
  <si>
    <t>STEL</t>
  </si>
  <si>
    <t>IND Swift Laboratories Ltd</t>
  </si>
  <si>
    <t>INDSWFTLAB</t>
  </si>
  <si>
    <t>Liberty Shoes Ltd</t>
  </si>
  <si>
    <t>LIBERTSHOE</t>
  </si>
  <si>
    <t>Cheviot Co Ltd</t>
  </si>
  <si>
    <t>CHEVIOT</t>
  </si>
  <si>
    <t>Mkventures Capital Ltd</t>
  </si>
  <si>
    <t>MKVENTURES</t>
  </si>
  <si>
    <t>Veljan Denison Ltd</t>
  </si>
  <si>
    <t>VELJAN</t>
  </si>
  <si>
    <t>Lokesh Machines Ltd</t>
  </si>
  <si>
    <t>LOKESHMACH</t>
  </si>
  <si>
    <t>Plastiblends India Ltd</t>
  </si>
  <si>
    <t>PLASTIBLEN</t>
  </si>
  <si>
    <t>Vraj Iron and Steel Ltd</t>
  </si>
  <si>
    <t>VRAJ</t>
  </si>
  <si>
    <t>TPL Plastech Ltd</t>
  </si>
  <si>
    <t>TPLPLASTEH</t>
  </si>
  <si>
    <t>Supreme Power Equipment Ltd</t>
  </si>
  <si>
    <t>SUPREMEPWR</t>
  </si>
  <si>
    <t>Heavy Electrical Equipment</t>
  </si>
  <si>
    <t>Finkurve Financial Services Ltd</t>
  </si>
  <si>
    <t>FINKURVE</t>
  </si>
  <si>
    <t>KSE Ltd</t>
  </si>
  <si>
    <t>KSE</t>
  </si>
  <si>
    <t>GeeCee Ventures Ltd</t>
  </si>
  <si>
    <t>GEECEE</t>
  </si>
  <si>
    <t>Petro Carbon and Chemicals Ltd</t>
  </si>
  <si>
    <t>PCCL</t>
  </si>
  <si>
    <t>Metals - Coke</t>
  </si>
  <si>
    <t>Marsons Ltd</t>
  </si>
  <si>
    <t>MARSONS</t>
  </si>
  <si>
    <t>Shree Pushkar Chemicals &amp; Fertilisers Ltd</t>
  </si>
  <si>
    <t>SHREEPUSHK</t>
  </si>
  <si>
    <t>ABS Marine Services Ltd</t>
  </si>
  <si>
    <t>ABSMARINE</t>
  </si>
  <si>
    <t>Dhunseri Investments Ltd</t>
  </si>
  <si>
    <t>DHUNINV</t>
  </si>
  <si>
    <t>Forbes &amp; Company Ltd</t>
  </si>
  <si>
    <t>FORBESCO</t>
  </si>
  <si>
    <t>The Ruby Mills Ltd</t>
  </si>
  <si>
    <t>RUBYMILLS</t>
  </si>
  <si>
    <t>Shree Tirupati Balajee FIBC Ltd</t>
  </si>
  <si>
    <t>TIRUPATI</t>
  </si>
  <si>
    <t>Wim Plast Ltd</t>
  </si>
  <si>
    <t>WIMPLAST</t>
  </si>
  <si>
    <t>Suraj Products Ltd</t>
  </si>
  <si>
    <t>SURAJ</t>
  </si>
  <si>
    <t>Shri Jagdamba Polymers Ltd</t>
  </si>
  <si>
    <t>SHRJAGP</t>
  </si>
  <si>
    <t>N R Agarwal Industries Ltd</t>
  </si>
  <si>
    <t>NRAIL</t>
  </si>
  <si>
    <t>Shivalic Power Control Ltd</t>
  </si>
  <si>
    <t>SPCL</t>
  </si>
  <si>
    <t>20 Microns Ltd</t>
  </si>
  <si>
    <t>20MICRONS</t>
  </si>
  <si>
    <t>Macfos Ltd</t>
  </si>
  <si>
    <t>ROBU</t>
  </si>
  <si>
    <t>MMP Industries Ltd</t>
  </si>
  <si>
    <t>MMP</t>
  </si>
  <si>
    <t>ATMASTCO Ltd</t>
  </si>
  <si>
    <t>ATMASTCO</t>
  </si>
  <si>
    <t>Ritco Logistics Ltd</t>
  </si>
  <si>
    <t>RITCO</t>
  </si>
  <si>
    <t>Sunshield Chemicals Ltd</t>
  </si>
  <si>
    <t>SUNSHIEL</t>
  </si>
  <si>
    <t>Donear Industries Ltd</t>
  </si>
  <si>
    <t>DONEAR</t>
  </si>
  <si>
    <t>Artemis Electricals and Projects Ltd</t>
  </si>
  <si>
    <t>AEPL</t>
  </si>
  <si>
    <t>Spencer's Retail Ltd</t>
  </si>
  <si>
    <t>SPENCERS</t>
  </si>
  <si>
    <t>PREVEST DENPRO LTD</t>
  </si>
  <si>
    <t>PREVEST</t>
  </si>
  <si>
    <t>Kaya Ltd</t>
  </si>
  <si>
    <t>KAYA</t>
  </si>
  <si>
    <t>Maan Aluminium Ltd</t>
  </si>
  <si>
    <t>MAANALU</t>
  </si>
  <si>
    <t>Modern Insulators Ltd</t>
  </si>
  <si>
    <t>MODINSU</t>
  </si>
  <si>
    <t>Tantia Constructions Ltd</t>
  </si>
  <si>
    <t>TCLCONS</t>
  </si>
  <si>
    <t>RPP Infra Projects Ltd</t>
  </si>
  <si>
    <t>RPPINFRA</t>
  </si>
  <si>
    <t>Fermenta Biotech Ltd</t>
  </si>
  <si>
    <t>FERMENTA</t>
  </si>
  <si>
    <t>Megatherm Induction Ltd</t>
  </si>
  <si>
    <t>MEGATHERM</t>
  </si>
  <si>
    <t>Hindustan Media Ventures Ltd</t>
  </si>
  <si>
    <t>HMVL</t>
  </si>
  <si>
    <t>Rane Brake Linings Ltd</t>
  </si>
  <si>
    <t>RBL</t>
  </si>
  <si>
    <t>Menon Bearings Ltd</t>
  </si>
  <si>
    <t>MENONBE</t>
  </si>
  <si>
    <t>DMCC Speciality Chemicals Ltd</t>
  </si>
  <si>
    <t>DMCC</t>
  </si>
  <si>
    <t>S J Logistics (India) Ltd</t>
  </si>
  <si>
    <t>SJLOGISTIC</t>
  </si>
  <si>
    <t>Vinyl Chemicals (India) Ltd</t>
  </si>
  <si>
    <t>VINYLINDIA</t>
  </si>
  <si>
    <t>Sreeleathers Ltd</t>
  </si>
  <si>
    <t>SREEL</t>
  </si>
  <si>
    <t>Mold-Tek Technologies Ltd</t>
  </si>
  <si>
    <t>MOLDTECH</t>
  </si>
  <si>
    <t>Albert David Ltd</t>
  </si>
  <si>
    <t>ALBERTDAVD</t>
  </si>
  <si>
    <t>Nitta Gelatin India Ltd</t>
  </si>
  <si>
    <t>NITTAGELA</t>
  </si>
  <si>
    <t>Khadim India Ltd</t>
  </si>
  <si>
    <t>KHADIM</t>
  </si>
  <si>
    <t>Nandan Denim Ltd</t>
  </si>
  <si>
    <t>NDL</t>
  </si>
  <si>
    <t>Nahar Poly Films Ltd</t>
  </si>
  <si>
    <t>NAHARPOLY</t>
  </si>
  <si>
    <t>Rathi Steel and Power Ltd</t>
  </si>
  <si>
    <t>RATHIST</t>
  </si>
  <si>
    <t>Bhageria Industries Ltd</t>
  </si>
  <si>
    <t>BHAGERIA</t>
  </si>
  <si>
    <t>Balaji Telefilms Ltd</t>
  </si>
  <si>
    <t>BALAJITELE</t>
  </si>
  <si>
    <t>Wise Travel India Ltd</t>
  </si>
  <si>
    <t>WTICAB</t>
  </si>
  <si>
    <t>Sakar Healthcare Ltd</t>
  </si>
  <si>
    <t>SAKAR</t>
  </si>
  <si>
    <t>Nagarjuna Fertilizers and Chemicals Ltd</t>
  </si>
  <si>
    <t>NAGAFERT</t>
  </si>
  <si>
    <t>Haldyn Glass Ltd</t>
  </si>
  <si>
    <t>HALDYNGL</t>
  </si>
  <si>
    <t>SKM Egg Products Export India Ltd</t>
  </si>
  <si>
    <t>SKMEGGPROD</t>
  </si>
  <si>
    <t>Concord Control Systems Ltd</t>
  </si>
  <si>
    <t>CNCRD</t>
  </si>
  <si>
    <t>MBL Infrastructure Ltd</t>
  </si>
  <si>
    <t>MBLINFRA</t>
  </si>
  <si>
    <t>PNGS Gargi Fashion Jewellery Ltd</t>
  </si>
  <si>
    <t>GARGI</t>
  </si>
  <si>
    <t>High Energy Batteries (India) Ltd</t>
  </si>
  <si>
    <t>HIGHENE</t>
  </si>
  <si>
    <t>Hindustan Motors Ltd</t>
  </si>
  <si>
    <t>HINDMOTORS</t>
  </si>
  <si>
    <t>Nahar Industrial Enterprises Ltd</t>
  </si>
  <si>
    <t>NAHARINDUS</t>
  </si>
  <si>
    <t>SAR Televenture Ltd</t>
  </si>
  <si>
    <t>SARTELE</t>
  </si>
  <si>
    <t>Bedmutha Industries Ltd</t>
  </si>
  <si>
    <t>BEDMUTHA</t>
  </si>
  <si>
    <t>Goa Carbon Ltd</t>
  </si>
  <si>
    <t>GOACARBON</t>
  </si>
  <si>
    <t>R S Software (India) Ltd</t>
  </si>
  <si>
    <t>RSSOFTWARE</t>
  </si>
  <si>
    <t>Rudra Ecovation Ltd</t>
  </si>
  <si>
    <t>RUDRAECO</t>
  </si>
  <si>
    <t>Hazoor Multi Projects Ltd</t>
  </si>
  <si>
    <t>HAZOOR</t>
  </si>
  <si>
    <t>Pyramid Technoplast Ltd</t>
  </si>
  <si>
    <t>PYRAMID</t>
  </si>
  <si>
    <t>Sayaji Hotels Ltd</t>
  </si>
  <si>
    <t>SAYAJIHOTL</t>
  </si>
  <si>
    <t>TVS Electronics Ltd</t>
  </si>
  <si>
    <t>TVSELECT</t>
  </si>
  <si>
    <t>Nectar Lifesciences Ltd</t>
  </si>
  <si>
    <t>NECLIFE</t>
  </si>
  <si>
    <t>AVG Logistics Ltd</t>
  </si>
  <si>
    <t>AVG</t>
  </si>
  <si>
    <t>Black Rose Industries Ltd</t>
  </si>
  <si>
    <t>BLACKROSE</t>
  </si>
  <si>
    <t>Stovec Industries Ltd</t>
  </si>
  <si>
    <t>STOVACQ</t>
  </si>
  <si>
    <t>LIC MF S&amp;P BSE Sensex ETF</t>
  </si>
  <si>
    <t>LICNETFSEN</t>
  </si>
  <si>
    <t>PVP Ventures Ltd</t>
  </si>
  <si>
    <t>PVP</t>
  </si>
  <si>
    <t>A K Capital Services Ltd</t>
  </si>
  <si>
    <t>AKCAPIT</t>
  </si>
  <si>
    <t>Izmo Ltd</t>
  </si>
  <si>
    <t>IZMO</t>
  </si>
  <si>
    <t>Nicco Parks &amp; Resorts Ltd</t>
  </si>
  <si>
    <t>NICCOPAR</t>
  </si>
  <si>
    <t>D P Wires Ltd</t>
  </si>
  <si>
    <t>DPWIRES</t>
  </si>
  <si>
    <t>Brand Concepts Ltd</t>
  </si>
  <si>
    <t>BCONCEPTS</t>
  </si>
  <si>
    <t>Vikas Ecotech Ltd</t>
  </si>
  <si>
    <t>VIKASECO</t>
  </si>
  <si>
    <t>FCS Software Solutions Ltd</t>
  </si>
  <si>
    <t>FCSSOFT</t>
  </si>
  <si>
    <t>Empire Industries Ltd</t>
  </si>
  <si>
    <t>EMPIND</t>
  </si>
  <si>
    <t>HT Media Ltd</t>
  </si>
  <si>
    <t>HTMEDIA</t>
  </si>
  <si>
    <t>Alankit Ltd</t>
  </si>
  <si>
    <t>ALANKIT</t>
  </si>
  <si>
    <t>Remsons Industries Ltd</t>
  </si>
  <si>
    <t>REMSONSIND</t>
  </si>
  <si>
    <t>Wanbury Ltd</t>
  </si>
  <si>
    <t>WANBURY</t>
  </si>
  <si>
    <t>Vipul Ltd</t>
  </si>
  <si>
    <t>VIPULLTD</t>
  </si>
  <si>
    <t>Kore Digital Ltd</t>
  </si>
  <si>
    <t>Shriram Asset Management Co Ltd</t>
  </si>
  <si>
    <t>SRAMSET</t>
  </si>
  <si>
    <t>Uravi T &amp; Wedge Lamps Ltd</t>
  </si>
  <si>
    <t>URAVI</t>
  </si>
  <si>
    <t>Bartronics India Ltd</t>
  </si>
  <si>
    <t>ASMS</t>
  </si>
  <si>
    <t>Arfin India Ltd</t>
  </si>
  <si>
    <t>ARFIN</t>
  </si>
  <si>
    <t>UTI Gold Exchange Traded Fund</t>
  </si>
  <si>
    <t>GOLDSHARE</t>
  </si>
  <si>
    <t>BPL Ltd</t>
  </si>
  <si>
    <t>BPL</t>
  </si>
  <si>
    <t>Bright Outdoor Media Ltd</t>
  </si>
  <si>
    <t>BRIGHT</t>
  </si>
  <si>
    <t>Manaksia Ltd</t>
  </si>
  <si>
    <t>MANAKSIA</t>
  </si>
  <si>
    <t>R &amp; B Denims Ltd</t>
  </si>
  <si>
    <t>RNBDENIMS</t>
  </si>
  <si>
    <t>All e Technologies Ltd</t>
  </si>
  <si>
    <t>ALLETEC</t>
  </si>
  <si>
    <t>Naperol Investments Ltd</t>
  </si>
  <si>
    <t>NAPEROL</t>
  </si>
  <si>
    <t>Oswal Agro Mills Ltd</t>
  </si>
  <si>
    <t>OSWALAGRO</t>
  </si>
  <si>
    <t>Niyogin Fintech Ltd</t>
  </si>
  <si>
    <t>NIYOGIN</t>
  </si>
  <si>
    <t>Pashupati Cotspin Ltd</t>
  </si>
  <si>
    <t>PASHUPATI</t>
  </si>
  <si>
    <t>Mirza International Ltd</t>
  </si>
  <si>
    <t>MIRZAINT</t>
  </si>
  <si>
    <t>Aym Syntex Ltd</t>
  </si>
  <si>
    <t>AYMSYNTEX</t>
  </si>
  <si>
    <t>Munjal Showa Ltd</t>
  </si>
  <si>
    <t>MUNJALSHOW</t>
  </si>
  <si>
    <t>National Peroxide Ltd</t>
  </si>
  <si>
    <t>NPL</t>
  </si>
  <si>
    <t>Advani Hotels and Resorts (India) Ltd</t>
  </si>
  <si>
    <t>ADVANIHOTR</t>
  </si>
  <si>
    <t>3i Infotech Ltd</t>
  </si>
  <si>
    <t>3IINFOLTD</t>
  </si>
  <si>
    <t>Orient Ceratech Ltd</t>
  </si>
  <si>
    <t>ORIENTCER</t>
  </si>
  <si>
    <t>Nile Ltd</t>
  </si>
  <si>
    <t>NILE</t>
  </si>
  <si>
    <t>Teerth Gopicon Ltd</t>
  </si>
  <si>
    <t>TGL</t>
  </si>
  <si>
    <t>Oricon Enterprises Ltd</t>
  </si>
  <si>
    <t>ORICONENT</t>
  </si>
  <si>
    <t>Consolidated Finvest &amp; Holdings Ltd</t>
  </si>
  <si>
    <t>CONSOFINVT</t>
  </si>
  <si>
    <t>RMC Switchgears Ltd</t>
  </si>
  <si>
    <t>RMC</t>
  </si>
  <si>
    <t>Mac Charles (India) Ltd</t>
  </si>
  <si>
    <t>MCCHRLS-B</t>
  </si>
  <si>
    <t>Diamines and Chemicals Ltd</t>
  </si>
  <si>
    <t>DIAMINESQ</t>
  </si>
  <si>
    <t>Nupur Recyclers Ltd</t>
  </si>
  <si>
    <t>NRL</t>
  </si>
  <si>
    <t>Cybertech Systems and Software Ltd</t>
  </si>
  <si>
    <t>CYBERTECH</t>
  </si>
  <si>
    <t>TBI Corn Ltd</t>
  </si>
  <si>
    <t>TBI</t>
  </si>
  <si>
    <t>Worth Investment &amp; Trading Co Ltd</t>
  </si>
  <si>
    <t>WORTH</t>
  </si>
  <si>
    <t>Music Broadcast Ltd</t>
  </si>
  <si>
    <t>RADIOCITY</t>
  </si>
  <si>
    <t>Sil Investments Ltd</t>
  </si>
  <si>
    <t>SILINV</t>
  </si>
  <si>
    <t>Sealmatic India Ltd</t>
  </si>
  <si>
    <t>SEALMATIC</t>
  </si>
  <si>
    <t>Accent Microcell Ltd</t>
  </si>
  <si>
    <t>ACCENTMIC</t>
  </si>
  <si>
    <t>Axita Cotton Ltd</t>
  </si>
  <si>
    <t>AXITA</t>
  </si>
  <si>
    <t>Indo Borax and Chemicals Ltd</t>
  </si>
  <si>
    <t>INDOBORAX</t>
  </si>
  <si>
    <t>KN Agri Resources Ltd</t>
  </si>
  <si>
    <t>KNAGRI</t>
  </si>
  <si>
    <t>Taylormade Renewables Ltd</t>
  </si>
  <si>
    <t>TRL</t>
  </si>
  <si>
    <t>Affordable Robotic &amp; Automation Ltd</t>
  </si>
  <si>
    <t>AFFORDABLE</t>
  </si>
  <si>
    <t>Remedium Lifecare Ltd</t>
  </si>
  <si>
    <t>REMLIFE</t>
  </si>
  <si>
    <t>Vinsys IT Services India Ltd</t>
  </si>
  <si>
    <t>VINSYS</t>
  </si>
  <si>
    <t>Balaxi Pharmaceuticals Ltd</t>
  </si>
  <si>
    <t>BALAXI</t>
  </si>
  <si>
    <t>Annapurna Swadisht Ltd</t>
  </si>
  <si>
    <t>ANNAPURNA</t>
  </si>
  <si>
    <t>Genus Paper &amp; Boards Ltd</t>
  </si>
  <si>
    <t>GENUSPAPER</t>
  </si>
  <si>
    <t>Nikhil Adhesives Ltd</t>
  </si>
  <si>
    <t>NIKHILAD</t>
  </si>
  <si>
    <t>Inspirisys Solutions Ltd</t>
  </si>
  <si>
    <t>INSPIRISYS</t>
  </si>
  <si>
    <t>UTI Nifty Next 50 Exchange Traded Fund</t>
  </si>
  <si>
    <t>UTINEXT50</t>
  </si>
  <si>
    <t>Indag Rubber Ltd</t>
  </si>
  <si>
    <t>INDAG</t>
  </si>
  <si>
    <t>Anjani Portland Cement Ltd</t>
  </si>
  <si>
    <t>APCL</t>
  </si>
  <si>
    <t>Aerpace Industries Ltd</t>
  </si>
  <si>
    <t>AERPACE</t>
  </si>
  <si>
    <t>Harita Seating Systems Ltd</t>
  </si>
  <si>
    <t>HARITASEAT</t>
  </si>
  <si>
    <t>Tara Chand Infralogistic Solutions Ltd</t>
  </si>
  <si>
    <t>TARACHAND</t>
  </si>
  <si>
    <t>Valiant Laboratories Ltd</t>
  </si>
  <si>
    <t>VALIANTLAB</t>
  </si>
  <si>
    <t>Artson Engineering Ltd</t>
  </si>
  <si>
    <t>ARTSONEN</t>
  </si>
  <si>
    <t>Laxmi Goldorna House Ltd</t>
  </si>
  <si>
    <t>LGHL</t>
  </si>
  <si>
    <t>SRM Contractors Ltd</t>
  </si>
  <si>
    <t>SRM</t>
  </si>
  <si>
    <t>StarlinePS Enterprises Ltd</t>
  </si>
  <si>
    <t>STARLENT</t>
  </si>
  <si>
    <t>Cellecor Gadgets Ltd</t>
  </si>
  <si>
    <t>CELLECOR</t>
  </si>
  <si>
    <t>Precot Ltd</t>
  </si>
  <si>
    <t>PRECOT</t>
  </si>
  <si>
    <t>Vishnusurya Projects and Infra Ltd</t>
  </si>
  <si>
    <t>VISHNUINFR</t>
  </si>
  <si>
    <t>Pavna Industries Ltd</t>
  </si>
  <si>
    <t>PAVNAIND</t>
  </si>
  <si>
    <t>Kilitch Drugs (India) Ltd</t>
  </si>
  <si>
    <t>KILITCH</t>
  </si>
  <si>
    <t>Orient Bell Ltd</t>
  </si>
  <si>
    <t>ORIENTBELL</t>
  </si>
  <si>
    <t>Kamat Hotels (India) Ltd</t>
  </si>
  <si>
    <t>KAMATHOTEL</t>
  </si>
  <si>
    <t>Banswara Syntex Ltd</t>
  </si>
  <si>
    <t>BANSWRAS</t>
  </si>
  <si>
    <t>Super Sales India Ltd</t>
  </si>
  <si>
    <t>SUPER</t>
  </si>
  <si>
    <t>Kothari Products Ltd</t>
  </si>
  <si>
    <t>KOTHARIPRO</t>
  </si>
  <si>
    <t>Supershakti Metaliks Ltd</t>
  </si>
  <si>
    <t>SUPERSHAKT</t>
  </si>
  <si>
    <t>Mazda Ltd</t>
  </si>
  <si>
    <t>MAZDA</t>
  </si>
  <si>
    <t>Gretex Corporate Services Ltd</t>
  </si>
  <si>
    <t>GCSL</t>
  </si>
  <si>
    <t>Medicamen Biotech Ltd</t>
  </si>
  <si>
    <t>MEDICAMEQ</t>
  </si>
  <si>
    <t>Frontier Springs Ltd</t>
  </si>
  <si>
    <t>FRONTSP</t>
  </si>
  <si>
    <t>NBI Industrial Finance Company Ltd</t>
  </si>
  <si>
    <t>NBIFIN</t>
  </si>
  <si>
    <t>Aarti Surfactants Ltd</t>
  </si>
  <si>
    <t>AARTISURF</t>
  </si>
  <si>
    <t>GEM Enviro Management Ltd</t>
  </si>
  <si>
    <t>GEMENVIRO</t>
  </si>
  <si>
    <t>KCP Sugar and Industries Corp Ltd</t>
  </si>
  <si>
    <t>KCPSUGIND</t>
  </si>
  <si>
    <t>Bhartiya International Ltd</t>
  </si>
  <si>
    <t>BIL</t>
  </si>
  <si>
    <t>Kriti Nutrients Ltd</t>
  </si>
  <si>
    <t>KRITINUT</t>
  </si>
  <si>
    <t>Nila Infrastructures Ltd</t>
  </si>
  <si>
    <t>NILAINFRA</t>
  </si>
  <si>
    <t>Kronox Lab Sciences Ltd</t>
  </si>
  <si>
    <t>KRONOX</t>
  </si>
  <si>
    <t>Kaycee Industries Ltd</t>
  </si>
  <si>
    <t>KAYCEEI</t>
  </si>
  <si>
    <t>EFFWA Infra &amp; Research Ltd</t>
  </si>
  <si>
    <t>EFFWA</t>
  </si>
  <si>
    <t>IRIS Business Services Ltd</t>
  </si>
  <si>
    <t>IRIS</t>
  </si>
  <si>
    <t>TRF Ltd</t>
  </si>
  <si>
    <t>TRF</t>
  </si>
  <si>
    <t>Dai Ichi Karkaria Ltd</t>
  </si>
  <si>
    <t>DAICHI</t>
  </si>
  <si>
    <t>PTL Enterprises Ltd</t>
  </si>
  <si>
    <t>PTL</t>
  </si>
  <si>
    <t>International Conveyors Ltd</t>
  </si>
  <si>
    <t>INTLCONV</t>
  </si>
  <si>
    <t>Trucap Finance Ltd</t>
  </si>
  <si>
    <t>TRU</t>
  </si>
  <si>
    <t>Sinclairs Hotels Ltd</t>
  </si>
  <si>
    <t>SINCLAIR</t>
  </si>
  <si>
    <t>Shree Karni Fabcom Ltd</t>
  </si>
  <si>
    <t>SHREEKARNI</t>
  </si>
  <si>
    <t>Bharat Seats Ltd</t>
  </si>
  <si>
    <t>BHARATSE</t>
  </si>
  <si>
    <t>Vikram Thermo (India) Ltd</t>
  </si>
  <si>
    <t>VIKRAMTH</t>
  </si>
  <si>
    <t>Vantage Knowledge Academy Ltd</t>
  </si>
  <si>
    <t>VKAL</t>
  </si>
  <si>
    <t>Pratham EPC Projects Ltd</t>
  </si>
  <si>
    <t>PRATHAM</t>
  </si>
  <si>
    <t>Muthoot Capital Services Ltd</t>
  </si>
  <si>
    <t>MUTHOOTCAP</t>
  </si>
  <si>
    <t>HCL Infosystems Ltd</t>
  </si>
  <si>
    <t>HCL-INSYS</t>
  </si>
  <si>
    <t>IFB Agro Industries Ltd</t>
  </si>
  <si>
    <t>IFBAGRO</t>
  </si>
  <si>
    <t>RBZ Jewellers Ltd</t>
  </si>
  <si>
    <t>RBZJEWEL</t>
  </si>
  <si>
    <t>Jewelry &amp; Watch Retailers</t>
  </si>
  <si>
    <t>Phantom Digital Effects Ltd</t>
  </si>
  <si>
    <t>PHANTOMFX</t>
  </si>
  <si>
    <t>TAC Infosec Ltd</t>
  </si>
  <si>
    <t>TAC</t>
  </si>
  <si>
    <t>Kanoria Chemicals and Industries Ltd</t>
  </si>
  <si>
    <t>KANORICHEM</t>
  </si>
  <si>
    <t>Swaraj Suiting Ltd</t>
  </si>
  <si>
    <t>SWARAJ</t>
  </si>
  <si>
    <t>Nahar Capital and Financial Services Ltd</t>
  </si>
  <si>
    <t>NAHARCAP</t>
  </si>
  <si>
    <t>MOS Utility Ltd</t>
  </si>
  <si>
    <t>MOS</t>
  </si>
  <si>
    <t>Ambalal Sarabhai Enterprises Ltd</t>
  </si>
  <si>
    <t>AMBALALSA</t>
  </si>
  <si>
    <t>Kwality Pharmaceuticals Ltd</t>
  </si>
  <si>
    <t>KPL</t>
  </si>
  <si>
    <t>Uni-Abex Alloy Products Ltd</t>
  </si>
  <si>
    <t>UNIABEXAL</t>
  </si>
  <si>
    <t>SRG Housing Finance Ltd</t>
  </si>
  <si>
    <t>SRGHFL</t>
  </si>
  <si>
    <t>Deep Energy Resources Ltd</t>
  </si>
  <si>
    <t>DEEPENR</t>
  </si>
  <si>
    <t>Xtglobal Infotech Ltd</t>
  </si>
  <si>
    <t>XTGLOBAL</t>
  </si>
  <si>
    <t>Venus Remedies Ltd</t>
  </si>
  <si>
    <t>VENUSREM</t>
  </si>
  <si>
    <t>Kiran Vyapar Ltd</t>
  </si>
  <si>
    <t>KIRANVYPAR</t>
  </si>
  <si>
    <t>Bharat Agri Fert &amp; Realty Ltd</t>
  </si>
  <si>
    <t>BHARATAGRI</t>
  </si>
  <si>
    <t>ZIM Laboratories Ltd</t>
  </si>
  <si>
    <t>ZIMLAB</t>
  </si>
  <si>
    <t>Gourmet Gateway India Ltd</t>
  </si>
  <si>
    <t>GOURMET</t>
  </si>
  <si>
    <t>MIRC Electronics Ltd</t>
  </si>
  <si>
    <t>MIRCELECTR</t>
  </si>
  <si>
    <t>Kritika Wires Ltd</t>
  </si>
  <si>
    <t>KRITIKA</t>
  </si>
  <si>
    <t>Swadeshi Polytex Ltd</t>
  </si>
  <si>
    <t>SWADPOL</t>
  </si>
  <si>
    <t>Birla Precision Technologies Ltd</t>
  </si>
  <si>
    <t>BIRLAPREC</t>
  </si>
  <si>
    <t>Swiss Military Consumer Goods Ltd</t>
  </si>
  <si>
    <t>SWISSMLTRY</t>
  </si>
  <si>
    <t>Iris Clothings Ltd</t>
  </si>
  <si>
    <t>IRISDOREME</t>
  </si>
  <si>
    <t>Thirdwave Financial Intermediaries Ltd</t>
  </si>
  <si>
    <t>THIRDFIN</t>
  </si>
  <si>
    <t>DU Digital Global Ltd</t>
  </si>
  <si>
    <t>DUGLOBAL</t>
  </si>
  <si>
    <t>Vibhor Steel Tubes Ltd</t>
  </si>
  <si>
    <t>VSTL</t>
  </si>
  <si>
    <t>U Y Fincorp Ltd</t>
  </si>
  <si>
    <t>UYFINCORP</t>
  </si>
  <si>
    <t>Parsvnath Developers Ltd</t>
  </si>
  <si>
    <t>PARSVNATH</t>
  </si>
  <si>
    <t>Vardhman Acrylics Ltd</t>
  </si>
  <si>
    <t>VARDHACRLC</t>
  </si>
  <si>
    <t>Raghuvir Synthetics Ltd</t>
  </si>
  <si>
    <t>RAGHUSYN</t>
  </si>
  <si>
    <t>Singer India Ltd</t>
  </si>
  <si>
    <t>SINGER</t>
  </si>
  <si>
    <t>Akme Fintrade India Ltd</t>
  </si>
  <si>
    <t>AFIL</t>
  </si>
  <si>
    <t>International Travel House Ltd</t>
  </si>
  <si>
    <t>ITHL</t>
  </si>
  <si>
    <t>Nitco Ltd</t>
  </si>
  <si>
    <t>NITCO</t>
  </si>
  <si>
    <t>Rudra Global Infra Products Ltd</t>
  </si>
  <si>
    <t>RUDRA</t>
  </si>
  <si>
    <t>Foce India Ltd</t>
  </si>
  <si>
    <t>FOCE</t>
  </si>
  <si>
    <t>Ador Fontech Ltd</t>
  </si>
  <si>
    <t>ADORFO</t>
  </si>
  <si>
    <t>Meghna Infracon Infrastructure Ltd</t>
  </si>
  <si>
    <t>MIIL</t>
  </si>
  <si>
    <t>Euro Panel Products Ltd</t>
  </si>
  <si>
    <t>EUROBOND</t>
  </si>
  <si>
    <t>Valiant Communications Ltd</t>
  </si>
  <si>
    <t>VALIANT</t>
  </si>
  <si>
    <t>DC Infotech and Communication Ltd</t>
  </si>
  <si>
    <t>DCI</t>
  </si>
  <si>
    <t>IL &amp; FS Investment Managers Ltd</t>
  </si>
  <si>
    <t>IVC</t>
  </si>
  <si>
    <t>Asahi Songwon Colors Ltd</t>
  </si>
  <si>
    <t>ASAHISONG</t>
  </si>
  <si>
    <t>B&amp;B Triplewall Containers Ltd</t>
  </si>
  <si>
    <t>BBTCL</t>
  </si>
  <si>
    <t>CL Educate Ltd</t>
  </si>
  <si>
    <t>CLEDUCATE</t>
  </si>
  <si>
    <t>Frog Cellsat Ltd</t>
  </si>
  <si>
    <t>FROG</t>
  </si>
  <si>
    <t>UFO Moviez India Ltd</t>
  </si>
  <si>
    <t>UFO</t>
  </si>
  <si>
    <t>Geekay Wires Ltd</t>
  </si>
  <si>
    <t>GEEKAYWIRE</t>
  </si>
  <si>
    <t>Viviana Power Tech Ltd</t>
  </si>
  <si>
    <t>VIVIANA</t>
  </si>
  <si>
    <t>DIC India Ltd</t>
  </si>
  <si>
    <t>DICIND</t>
  </si>
  <si>
    <t>Saakshi Medtech and Panels Ltd</t>
  </si>
  <si>
    <t>SAAKSHI</t>
  </si>
  <si>
    <t>Kothari Sugars and Chemicals Ltd</t>
  </si>
  <si>
    <t>KOTARISUG</t>
  </si>
  <si>
    <t>Sadbhav Engineering Ltd</t>
  </si>
  <si>
    <t>SADBHAV</t>
  </si>
  <si>
    <t>Megasoft Ltd</t>
  </si>
  <si>
    <t>MEGASOFT</t>
  </si>
  <si>
    <t>Markolines Pavement Technologies Ltd</t>
  </si>
  <si>
    <t>MARKOLINES</t>
  </si>
  <si>
    <t>Refractory Shapes Ltd</t>
  </si>
  <si>
    <t>REFRACTORY</t>
  </si>
  <si>
    <t>Almondz Global Securities Ltd</t>
  </si>
  <si>
    <t>ALMONDZ</t>
  </si>
  <si>
    <t>RBM Infracon Ltd</t>
  </si>
  <si>
    <t>RBMINFRA</t>
  </si>
  <si>
    <t>Aditya BSL Nifty 50 ETF</t>
  </si>
  <si>
    <t>BSLNIFTY</t>
  </si>
  <si>
    <t>Manaksia Coated Metals &amp; Industries Ltd</t>
  </si>
  <si>
    <t>MANAKCOAT</t>
  </si>
  <si>
    <t>Prozone Realty Ltd</t>
  </si>
  <si>
    <t>PROZONER</t>
  </si>
  <si>
    <t>United Drilling Tools Ltd</t>
  </si>
  <si>
    <t>UNIDT</t>
  </si>
  <si>
    <t>Titan Biotech Ltd</t>
  </si>
  <si>
    <t>TITANBIO</t>
  </si>
  <si>
    <t>Sunita Tools Ltd</t>
  </si>
  <si>
    <t>SUNITATOOL</t>
  </si>
  <si>
    <t>Synergy Green Industries Ltd</t>
  </si>
  <si>
    <t>SGIL</t>
  </si>
  <si>
    <t>Sahaj Solar Ltd</t>
  </si>
  <si>
    <t>SAHAJSOLAR</t>
  </si>
  <si>
    <t>Krishival Foods Ltd</t>
  </si>
  <si>
    <t>KRISHIVAL</t>
  </si>
  <si>
    <t>Autoline Industries Ltd</t>
  </si>
  <si>
    <t>AUTOIND</t>
  </si>
  <si>
    <t>Galaxy Bearings Ltd</t>
  </si>
  <si>
    <t>GALXBRG</t>
  </si>
  <si>
    <t>Integrated Industries Ltd</t>
  </si>
  <si>
    <t>IIL</t>
  </si>
  <si>
    <t>BEW Engineering Ltd</t>
  </si>
  <si>
    <t>BEWLTD</t>
  </si>
  <si>
    <t>IIRM Holdings India Ltd</t>
  </si>
  <si>
    <t>IIRM</t>
  </si>
  <si>
    <t>Bella Casa Fashion &amp; Retail Ltd</t>
  </si>
  <si>
    <t>BELLACASA</t>
  </si>
  <si>
    <t>Modison Ltd</t>
  </si>
  <si>
    <t>MODISONLTD</t>
  </si>
  <si>
    <t>DCM Nouvelle Ltd</t>
  </si>
  <si>
    <t>DCMNVL</t>
  </si>
  <si>
    <t>Premier Polyfilm Ltd</t>
  </si>
  <si>
    <t>PREMIERPOL</t>
  </si>
  <si>
    <t>Nephro Care India Ltd</t>
  </si>
  <si>
    <t>NEPHROCARE</t>
  </si>
  <si>
    <t>Orbit Exports Ltd</t>
  </si>
  <si>
    <t>ORBTEXP</t>
  </si>
  <si>
    <t>Riddhi Siddhi Gluco Biols Ltd</t>
  </si>
  <si>
    <t>RIDDHI</t>
  </si>
  <si>
    <t>Sakthi Sugars Ltd</t>
  </si>
  <si>
    <t>SAKHTISUG</t>
  </si>
  <si>
    <t>Jet Airways (India) Ltd</t>
  </si>
  <si>
    <t>JETAIRWAYS</t>
  </si>
  <si>
    <t>Shish Industries Ltd</t>
  </si>
  <si>
    <t>SHISHIND</t>
  </si>
  <si>
    <t>Winsol Engineers Ltd</t>
  </si>
  <si>
    <t>WINSOL</t>
  </si>
  <si>
    <t>Thaai Casting Limited</t>
  </si>
  <si>
    <t>TCL</t>
  </si>
  <si>
    <t>Shivam Autotech Ltd</t>
  </si>
  <si>
    <t>SHIVAMAUTO</t>
  </si>
  <si>
    <t>Sheetal Cool Products Ltd</t>
  </si>
  <si>
    <t>SCPL</t>
  </si>
  <si>
    <t>Nath Bio-Genes (I) Ltd</t>
  </si>
  <si>
    <t>NATHBIOGEN</t>
  </si>
  <si>
    <t>Addictive Learning Technology Ltd</t>
  </si>
  <si>
    <t>LAWSIKHO</t>
  </si>
  <si>
    <t>Indian Emulsifiers Ltd</t>
  </si>
  <si>
    <t>IEML</t>
  </si>
  <si>
    <t>Menon Pistons Ltd</t>
  </si>
  <si>
    <t>MENNPIS</t>
  </si>
  <si>
    <t>SoftSol India Ltd</t>
  </si>
  <si>
    <t>SOFTSOL</t>
  </si>
  <si>
    <t>Dynamic Services &amp; Security Ltd</t>
  </si>
  <si>
    <t>DYNAMIC</t>
  </si>
  <si>
    <t>Indian Bright Steel Co Ltd</t>
  </si>
  <si>
    <t>IBRIGST</t>
  </si>
  <si>
    <t>Ponni Sugars (Erode) Ltd</t>
  </si>
  <si>
    <t>PONNIERODE</t>
  </si>
  <si>
    <t>Rubfila International Ltd</t>
  </si>
  <si>
    <t>RUBFILA</t>
  </si>
  <si>
    <t>V-Marc India Ltd</t>
  </si>
  <si>
    <t>VMARCIND</t>
  </si>
  <si>
    <t>Poddar Pigments Ltd</t>
  </si>
  <si>
    <t>PODDARMENT</t>
  </si>
  <si>
    <t>Modi's Navnirman Ltd</t>
  </si>
  <si>
    <t>MODIS</t>
  </si>
  <si>
    <t>Mawana Sugars Ltd</t>
  </si>
  <si>
    <t>MAWANASUG</t>
  </si>
  <si>
    <t>Dynemic Products Ltd</t>
  </si>
  <si>
    <t>DYNPRO</t>
  </si>
  <si>
    <t>Batliboi Ltd</t>
  </si>
  <si>
    <t>BATLIBOI</t>
  </si>
  <si>
    <t>Jost's Engineering Company Ltd</t>
  </si>
  <si>
    <t>JOSTS</t>
  </si>
  <si>
    <t>Indo Us Bio-Tech Ltd</t>
  </si>
  <si>
    <t>INDOUS</t>
  </si>
  <si>
    <t>Kings Infra Ventures Ltd</t>
  </si>
  <si>
    <t>KINGSINFR</t>
  </si>
  <si>
    <t>Delton Cables Ltd</t>
  </si>
  <si>
    <t>DLTNCBL</t>
  </si>
  <si>
    <t>Mangalam Global Enterprise Ltd</t>
  </si>
  <si>
    <t>MGEL</t>
  </si>
  <si>
    <t>Creative Graphics Solutions India Ltd</t>
  </si>
  <si>
    <t>CGRAPHICS</t>
  </si>
  <si>
    <t>Reliance Communications Ltd</t>
  </si>
  <si>
    <t>RCOM</t>
  </si>
  <si>
    <t>Mangalam Industrial Finance Ltd</t>
  </si>
  <si>
    <t>MANGIND</t>
  </si>
  <si>
    <t>Shemaroo Entertainment Ltd</t>
  </si>
  <si>
    <t>SHEMAROO</t>
  </si>
  <si>
    <t>Cressanda Railway Solutions Ltd</t>
  </si>
  <si>
    <t>CRESSAN</t>
  </si>
  <si>
    <t>Dhabriya Polywood Ltd</t>
  </si>
  <si>
    <t>DHABRIYA</t>
  </si>
  <si>
    <t>Suraj Ltd</t>
  </si>
  <si>
    <t>SURAJLTD</t>
  </si>
  <si>
    <t>SoftTech Engineers Ltd</t>
  </si>
  <si>
    <t>SOFTTECH</t>
  </si>
  <si>
    <t>Le Merite Exports Ltd</t>
  </si>
  <si>
    <t>LEMERITE</t>
  </si>
  <si>
    <t>Logica Infoway Ltd</t>
  </si>
  <si>
    <t>LOGICA</t>
  </si>
  <si>
    <t>Indo National Ltd</t>
  </si>
  <si>
    <t>NIPPOBATRY</t>
  </si>
  <si>
    <t>Sahyadri Industries Ltd</t>
  </si>
  <si>
    <t>SAHYADRI</t>
  </si>
  <si>
    <t>Building Products - Others</t>
  </si>
  <si>
    <t>Shalibhadra Finance Ltd</t>
  </si>
  <si>
    <t>SAHLIBHFI</t>
  </si>
  <si>
    <t>Trust Fintech Ltd</t>
  </si>
  <si>
    <t>TRUST</t>
  </si>
  <si>
    <t>Baroda Rayon Corporation Ltd</t>
  </si>
  <si>
    <t>BARODARY</t>
  </si>
  <si>
    <t>Kataria Industries Ltd</t>
  </si>
  <si>
    <t>KATARIA</t>
  </si>
  <si>
    <t>Harrisons Malayalam Ltd</t>
  </si>
  <si>
    <t>HARRMALAYA</t>
  </si>
  <si>
    <t>Amal Ltd</t>
  </si>
  <si>
    <t>AMAL</t>
  </si>
  <si>
    <t>Shardul Securities Ltd</t>
  </si>
  <si>
    <t>SHARDUL</t>
  </si>
  <si>
    <t>Lakshmi Mills Company Ltd</t>
  </si>
  <si>
    <t>LAKSHMIMIL</t>
  </si>
  <si>
    <t>Industrial Investment Trust Ltd</t>
  </si>
  <si>
    <t>IITL</t>
  </si>
  <si>
    <t>Pritika Auto Industries Ltd</t>
  </si>
  <si>
    <t>PRITIKAUTO</t>
  </si>
  <si>
    <t>Cineline India Ltd</t>
  </si>
  <si>
    <t>CINELINE</t>
  </si>
  <si>
    <t>Aion-Tech Solutions Ltd</t>
  </si>
  <si>
    <t>GOLDTECH</t>
  </si>
  <si>
    <t>Manomay Tex India Ltd</t>
  </si>
  <si>
    <t>MANOMAY</t>
  </si>
  <si>
    <t>Mahindra EPC Irrigation Ltd</t>
  </si>
  <si>
    <t>MAHEPC</t>
  </si>
  <si>
    <t>OK Play India Ltd</t>
  </si>
  <si>
    <t>OKPLA</t>
  </si>
  <si>
    <t>M K Proteins Ltd</t>
  </si>
  <si>
    <t>MKPL</t>
  </si>
  <si>
    <t>Emkay Global Financial Services Ltd</t>
  </si>
  <si>
    <t>EMKAY</t>
  </si>
  <si>
    <t>Hitech Corporation Ltd</t>
  </si>
  <si>
    <t>HITECHCORP</t>
  </si>
  <si>
    <t>Bharat Road Network Ltd</t>
  </si>
  <si>
    <t>BRNL</t>
  </si>
  <si>
    <t>Innovators Facade Systems Ltd</t>
  </si>
  <si>
    <t>INNOVATORS</t>
  </si>
  <si>
    <t>Integra Essentia Ltd</t>
  </si>
  <si>
    <t>ESSENTIA</t>
  </si>
  <si>
    <t>Bombay Oxygen Investments Ltd</t>
  </si>
  <si>
    <t>BOMOXY-B1</t>
  </si>
  <si>
    <t>Goodricke Group Ltd</t>
  </si>
  <si>
    <t>GOODRICKE</t>
  </si>
  <si>
    <t>GP Eco Solutions India Ltd</t>
  </si>
  <si>
    <t>GPECO</t>
  </si>
  <si>
    <t>Lyka Labs Ltd</t>
  </si>
  <si>
    <t>LYKALABS</t>
  </si>
  <si>
    <t>Sigma Solve Ltd</t>
  </si>
  <si>
    <t>SIGMA</t>
  </si>
  <si>
    <t>Aryaman Financial Services Ltd</t>
  </si>
  <si>
    <t>ARYAMAN</t>
  </si>
  <si>
    <t>Quint Digital Ltd</t>
  </si>
  <si>
    <t>QUINT</t>
  </si>
  <si>
    <t>Kinetic Engineering Ltd</t>
  </si>
  <si>
    <t>KINETICENG</t>
  </si>
  <si>
    <t>HPC Biosciences Ltd</t>
  </si>
  <si>
    <t>HPCBL</t>
  </si>
  <si>
    <t>Pradeep Metals Ltd</t>
  </si>
  <si>
    <t>PRADPME</t>
  </si>
  <si>
    <t>Udayshivakumar Infra Ltd</t>
  </si>
  <si>
    <t>USK</t>
  </si>
  <si>
    <t>Shera Energy Ltd</t>
  </si>
  <si>
    <t>SHERA</t>
  </si>
  <si>
    <t>Coastal Corporation Ltd</t>
  </si>
  <si>
    <t>COASTCORP</t>
  </si>
  <si>
    <t>Milkfood Ltd</t>
  </si>
  <si>
    <t>MLKFOOD</t>
  </si>
  <si>
    <t>Panasonic Energy India Co Ltd</t>
  </si>
  <si>
    <t>PANAENERG</t>
  </si>
  <si>
    <t>Hi-Green Carbon Ltd</t>
  </si>
  <si>
    <t>HIGREEN</t>
  </si>
  <si>
    <t>Trigyn Technologies Ltd</t>
  </si>
  <si>
    <t>TRIGYN</t>
  </si>
  <si>
    <t>Kay Cee Energy &amp; Infra Ltd</t>
  </si>
  <si>
    <t>KCEIL</t>
  </si>
  <si>
    <t>Zenotech Laboratories Ltd</t>
  </si>
  <si>
    <t>ZENOTECH</t>
  </si>
  <si>
    <t>Comfort Intech Ltd</t>
  </si>
  <si>
    <t>COMFINTE</t>
  </si>
  <si>
    <t>Exxaro Tiles Ltd</t>
  </si>
  <si>
    <t>EXXARO</t>
  </si>
  <si>
    <t>Northern Spirits Ltd</t>
  </si>
  <si>
    <t>NSL</t>
  </si>
  <si>
    <t>Vishal Fabrics Ltd</t>
  </si>
  <si>
    <t>VISHAL</t>
  </si>
  <si>
    <t>Energy-Mission Machineries (India) Ltd</t>
  </si>
  <si>
    <t>EMMIL</t>
  </si>
  <si>
    <t>Asian Hotels (North) Ltd</t>
  </si>
  <si>
    <t>ASIANHOTNR</t>
  </si>
  <si>
    <t>Ruchira Papers Ltd</t>
  </si>
  <si>
    <t>RUCHIRA</t>
  </si>
  <si>
    <t>Shiv Aum Steels Ltd</t>
  </si>
  <si>
    <t>SHIVAUM</t>
  </si>
  <si>
    <t>Universus Photo Imagings Ltd</t>
  </si>
  <si>
    <t>UNIVPHOTO</t>
  </si>
  <si>
    <t>Gokul Refoils and Solvent Ltd</t>
  </si>
  <si>
    <t>GOKUL</t>
  </si>
  <si>
    <t>Newjaisa Technologies Ltd</t>
  </si>
  <si>
    <t>NEWJAISA</t>
  </si>
  <si>
    <t>ELGI Rubber Co Ltd</t>
  </si>
  <si>
    <t>ELGIRUBCO</t>
  </si>
  <si>
    <t>Surani Steel Tubes Ltd</t>
  </si>
  <si>
    <t>SURANI</t>
  </si>
  <si>
    <t>Shreyans Industries Ltd</t>
  </si>
  <si>
    <t>SHREYANIND</t>
  </si>
  <si>
    <t>Star Housing Finance Ltd</t>
  </si>
  <si>
    <t>STARHFL</t>
  </si>
  <si>
    <t>Byke Hospitality Ltd</t>
  </si>
  <si>
    <t>BYKE</t>
  </si>
  <si>
    <t>Hindusthan Urban Infrastructure Ltd</t>
  </si>
  <si>
    <t>HUIL</t>
  </si>
  <si>
    <t>GP Petroleums Ltd</t>
  </si>
  <si>
    <t>GULFPETRO</t>
  </si>
  <si>
    <t>A-1 Acid Ltd</t>
  </si>
  <si>
    <t>AAL</t>
  </si>
  <si>
    <t>Waterbase Ltd</t>
  </si>
  <si>
    <t>WATERBASE</t>
  </si>
  <si>
    <t>Cool Caps Industries Ltd</t>
  </si>
  <si>
    <t>COOLCAPS</t>
  </si>
  <si>
    <t>Madhav Infra Projects Ltd</t>
  </si>
  <si>
    <t>MADHAVIPL</t>
  </si>
  <si>
    <t>Hindustan Organic Chemicals Ltd</t>
  </si>
  <si>
    <t>HOCL</t>
  </si>
  <si>
    <t>Tierra Agrotech Ltd</t>
  </si>
  <si>
    <t>TIERRA</t>
  </si>
  <si>
    <t>Madhuveer Com 18 Network Ltd</t>
  </si>
  <si>
    <t>MADHUVEER</t>
  </si>
  <si>
    <t>Fredun Pharmaceuticals Ltd</t>
  </si>
  <si>
    <t>FREDUN</t>
  </si>
  <si>
    <t>Kapston Services Ltd</t>
  </si>
  <si>
    <t>KAPSTON</t>
  </si>
  <si>
    <t>Panchmahal Steel Ltd</t>
  </si>
  <si>
    <t>PANCHMAHQ</t>
  </si>
  <si>
    <t>North Eastern Carrying Corporation Ltd</t>
  </si>
  <si>
    <t>NECCLTD</t>
  </si>
  <si>
    <t>Aban Offshore Ltd</t>
  </si>
  <si>
    <t>ABAN</t>
  </si>
  <si>
    <t>Patels Airtemp (India) Ltd</t>
  </si>
  <si>
    <t>PATELSAI</t>
  </si>
  <si>
    <t>Rana Sugars Ltd</t>
  </si>
  <si>
    <t>RANASUG</t>
  </si>
  <si>
    <t>Proventus Agrocom Ltd</t>
  </si>
  <si>
    <t>PROV</t>
  </si>
  <si>
    <t>RM Drip &amp; Sprinklers Systems Ltd</t>
  </si>
  <si>
    <t>RMDRIP</t>
  </si>
  <si>
    <t>Vintron Informatics Ltd</t>
  </si>
  <si>
    <t>VINTRON</t>
  </si>
  <si>
    <t>Country Club Hospitality &amp; Holidays Ltd</t>
  </si>
  <si>
    <t>CCHHL</t>
  </si>
  <si>
    <t>Jenburkt Pharmaceuticals Ltd</t>
  </si>
  <si>
    <t>JENBURPH</t>
  </si>
  <si>
    <t>Quest Capital Markets Ltd</t>
  </si>
  <si>
    <t>QUESTCAP</t>
  </si>
  <si>
    <t>Karnika Industries Ltd</t>
  </si>
  <si>
    <t>KARNIKA</t>
  </si>
  <si>
    <t>K M Sugar Mills Ltd</t>
  </si>
  <si>
    <t>KMSUGAR</t>
  </si>
  <si>
    <t>Esconet Technologies Ltd</t>
  </si>
  <si>
    <t>ESCONET</t>
  </si>
  <si>
    <t>Chavda Infra Ltd</t>
  </si>
  <si>
    <t>CHAVDA</t>
  </si>
  <si>
    <t>Star Paper Mills Ltd</t>
  </si>
  <si>
    <t>STARPAPER</t>
  </si>
  <si>
    <t>Royal India Corporation Ltd</t>
  </si>
  <si>
    <t>ROYALIND</t>
  </si>
  <si>
    <t>Tiger Logistics (India) Ltd</t>
  </si>
  <si>
    <t>TIGERLOGS</t>
  </si>
  <si>
    <t>VIP Clothing Ltd</t>
  </si>
  <si>
    <t>VIPCLOTHNG</t>
  </si>
  <si>
    <t>Z-Tech (India) Ltd</t>
  </si>
  <si>
    <t>ZTECH</t>
  </si>
  <si>
    <t>Airan Ltd</t>
  </si>
  <si>
    <t>AIRAN</t>
  </si>
  <si>
    <t>Alufluoride Ltd</t>
  </si>
  <si>
    <t>ALUFLUOR</t>
  </si>
  <si>
    <t>Lehar Footwears Ltd</t>
  </si>
  <si>
    <t>LEHAR</t>
  </si>
  <si>
    <t>Kerala Ayurveda Ltd</t>
  </si>
  <si>
    <t>KERALAYUR</t>
  </si>
  <si>
    <t>Rajnandini Metal Ltd</t>
  </si>
  <si>
    <t>RAJMET</t>
  </si>
  <si>
    <t>Indowind Energy Ltd</t>
  </si>
  <si>
    <t>INDOWIND</t>
  </si>
  <si>
    <t>Triton Valves Ltd</t>
  </si>
  <si>
    <t>TRITONV</t>
  </si>
  <si>
    <t>Global Vectra Helicorp Ltd</t>
  </si>
  <si>
    <t>GLOBALVECT</t>
  </si>
  <si>
    <t>Nitin Castings Ltd</t>
  </si>
  <si>
    <t>NITINCAST</t>
  </si>
  <si>
    <t>Metals - Iron</t>
  </si>
  <si>
    <t>Felix Industries Ltd</t>
  </si>
  <si>
    <t>FELIX</t>
  </si>
  <si>
    <t>Apollo Sindoori Hotels Ltd</t>
  </si>
  <si>
    <t>APOLSINHOT</t>
  </si>
  <si>
    <t>Nippon India ETF Nifty Midcap 150</t>
  </si>
  <si>
    <t>MID150BEES</t>
  </si>
  <si>
    <t>Aelea Commodities Ltd</t>
  </si>
  <si>
    <t>ACLD</t>
  </si>
  <si>
    <t>Majestic Auto Ltd</t>
  </si>
  <si>
    <t>MAJESAUT</t>
  </si>
  <si>
    <t>Plaza Wires Ltd</t>
  </si>
  <si>
    <t>PLAZACABLE</t>
  </si>
  <si>
    <t>DRC Systems India Ltd</t>
  </si>
  <si>
    <t>DRCSYSTEMS</t>
  </si>
  <si>
    <t>Systango Technologies Ltd</t>
  </si>
  <si>
    <t>SYSTANGO</t>
  </si>
  <si>
    <t>Emami Realty Ltd</t>
  </si>
  <si>
    <t>EMAMIREAL</t>
  </si>
  <si>
    <t>Shukra Pharmaceuticals Ltd</t>
  </si>
  <si>
    <t>SHUKRAPHAR</t>
  </si>
  <si>
    <t>Manaksia Steels Ltd</t>
  </si>
  <si>
    <t>MANAKSTEEL</t>
  </si>
  <si>
    <t>Intense Technologies Ltd</t>
  </si>
  <si>
    <t>INTENTECH</t>
  </si>
  <si>
    <t>Purv Flexipack Ltd</t>
  </si>
  <si>
    <t>PURVFLEXI</t>
  </si>
  <si>
    <t>Mangalam Organics Ltd</t>
  </si>
  <si>
    <t>MANORG</t>
  </si>
  <si>
    <t>SKP Bearing Industries Ltd</t>
  </si>
  <si>
    <t>SKP</t>
  </si>
  <si>
    <t>Lorenzini Apparels Ltd</t>
  </si>
  <si>
    <t>LAL</t>
  </si>
  <si>
    <t>Jay Shree Tea and Industries Ltd</t>
  </si>
  <si>
    <t>JAYSREETEA</t>
  </si>
  <si>
    <t>Euro India Fresh Foods Ltd</t>
  </si>
  <si>
    <t>EIFFL</t>
  </si>
  <si>
    <t>Shree Rama Multi-Tech Ltd</t>
  </si>
  <si>
    <t>SHREERAMA</t>
  </si>
  <si>
    <t>Raj Television Network Ltd</t>
  </si>
  <si>
    <t>RAJTV</t>
  </si>
  <si>
    <t>Graviss Hospitality Ltd</t>
  </si>
  <si>
    <t>GRAVISSHO</t>
  </si>
  <si>
    <t>Il&amp;Fs Engineering and Construction Company Ltd</t>
  </si>
  <si>
    <t>IL&amp;FSENGG</t>
  </si>
  <si>
    <t>Ruchi Infrastructure Ltd</t>
  </si>
  <si>
    <t>RUCHINFRA</t>
  </si>
  <si>
    <t>UCAL Ltd</t>
  </si>
  <si>
    <t>UCAL</t>
  </si>
  <si>
    <t>Vaarad Ventures Ltd</t>
  </si>
  <si>
    <t>VAARAD</t>
  </si>
  <si>
    <t>Aries Agro Ltd (CN)</t>
  </si>
  <si>
    <t>ARIES</t>
  </si>
  <si>
    <t>Rockingdeals Circular Economy Ltd</t>
  </si>
  <si>
    <t>ROCKINGDCE</t>
  </si>
  <si>
    <t>Suyog Gurbaxani Funicular Ropeways Ltd</t>
  </si>
  <si>
    <t>SGFRL</t>
  </si>
  <si>
    <t>Surana Telecom and Power Ltd</t>
  </si>
  <si>
    <t>SURANAT&amp;P</t>
  </si>
  <si>
    <t>Murudeshwar Ceramics Ltd</t>
  </si>
  <si>
    <t>MURUDCERA</t>
  </si>
  <si>
    <t>Sintercom India Ltd</t>
  </si>
  <si>
    <t>SINTERCOM</t>
  </si>
  <si>
    <t>Magnum Ventures Ltd</t>
  </si>
  <si>
    <t>MAGNUM</t>
  </si>
  <si>
    <t>AVP Infracon Ltd</t>
  </si>
  <si>
    <t>AVPINFRA</t>
  </si>
  <si>
    <t>Shyam Century Ferrous Ltd</t>
  </si>
  <si>
    <t>SHYAMCENT</t>
  </si>
  <si>
    <t>Aditya BSL Gold ETF</t>
  </si>
  <si>
    <t>BSLGOLDETF</t>
  </si>
  <si>
    <t>Sayaji Hotels (Indore) Ltd</t>
  </si>
  <si>
    <t>SHILINDORE</t>
  </si>
  <si>
    <t>Keltech Energies Ltd</t>
  </si>
  <si>
    <t>KELENRG</t>
  </si>
  <si>
    <t>DJ Mediaprint &amp; Logistics Ltd</t>
  </si>
  <si>
    <t>DJML</t>
  </si>
  <si>
    <t>Modi Naturals Ltd</t>
  </si>
  <si>
    <t>MODINATUR</t>
  </si>
  <si>
    <t>Pasupati Acrylon Ltd</t>
  </si>
  <si>
    <t>PASUPTAC</t>
  </si>
  <si>
    <t>Variman Global Enterprises Ltd</t>
  </si>
  <si>
    <t>VARIMAN</t>
  </si>
  <si>
    <t>Bhagyanagar India Ltd</t>
  </si>
  <si>
    <t>BHAGYANGR</t>
  </si>
  <si>
    <t>Seacoast Shipping Services Ltd</t>
  </si>
  <si>
    <t>SEACOAST</t>
  </si>
  <si>
    <t>Zodiac Clothing Company Ltd</t>
  </si>
  <si>
    <t>ZODIACLOTH</t>
  </si>
  <si>
    <t>Mangalam Worldwide Ltd</t>
  </si>
  <si>
    <t>MWL</t>
  </si>
  <si>
    <t>Capital Trade Links Ltd</t>
  </si>
  <si>
    <t>CTL</t>
  </si>
  <si>
    <t>Goyal Salt Ltd</t>
  </si>
  <si>
    <t>GOYALSALT</t>
  </si>
  <si>
    <t>Atlantaa Ltd</t>
  </si>
  <si>
    <t>ATLANTAA</t>
  </si>
  <si>
    <t>Oriental Carbon &amp; Chemicals Ltd</t>
  </si>
  <si>
    <t>OCCL</t>
  </si>
  <si>
    <t>Global Education Ltd</t>
  </si>
  <si>
    <t>GLOBAL</t>
  </si>
  <si>
    <t>Panchsheel Organics Ltd</t>
  </si>
  <si>
    <t>PANCHSHEEL</t>
  </si>
  <si>
    <t>Vijay Solvex Ltd</t>
  </si>
  <si>
    <t>VIJSOLX</t>
  </si>
  <si>
    <t>Exhicon Events Media Solutions Ltd</t>
  </si>
  <si>
    <t>EXHICON</t>
  </si>
  <si>
    <t>India Finsec Ltd</t>
  </si>
  <si>
    <t>IFINSEC</t>
  </si>
  <si>
    <t>Chemcrux Enterprises Ltd</t>
  </si>
  <si>
    <t>CHEMCRUX</t>
  </si>
  <si>
    <t>K2 Infragen Ltd</t>
  </si>
  <si>
    <t>K2INFRA</t>
  </si>
  <si>
    <t>Rama Phosphates Ltd</t>
  </si>
  <si>
    <t>RAMAPHO</t>
  </si>
  <si>
    <t>Osia Hyper Retail Ltd</t>
  </si>
  <si>
    <t>OSIAHYPER</t>
  </si>
  <si>
    <t>Sejal Glass Ltd</t>
  </si>
  <si>
    <t>SEJALLTD</t>
  </si>
  <si>
    <t>Megastar Foods Ltd</t>
  </si>
  <si>
    <t>MEGASTAR</t>
  </si>
  <si>
    <t>A2z Infra Engineering Ltd</t>
  </si>
  <si>
    <t>A2ZINFRA</t>
  </si>
  <si>
    <t>Nila Spaces Ltd</t>
  </si>
  <si>
    <t>NILASPACES</t>
  </si>
  <si>
    <t>POCL Enterprises Ltd</t>
  </si>
  <si>
    <t>POEL</t>
  </si>
  <si>
    <t>Maral Overseas Ltd</t>
  </si>
  <si>
    <t>MARALOVER</t>
  </si>
  <si>
    <t>Crayons Advertising Ltd</t>
  </si>
  <si>
    <t>CRAYONS</t>
  </si>
  <si>
    <t>Droneacharya Aerial Innovations Ltd</t>
  </si>
  <si>
    <t>DRONACHRYA</t>
  </si>
  <si>
    <t>Lancor Holdings Ltd</t>
  </si>
  <si>
    <t>LANCORHOL</t>
  </si>
  <si>
    <t>Virinchi Ltd</t>
  </si>
  <si>
    <t>VIRINCHI</t>
  </si>
  <si>
    <t>SBEC Sugar Ltd</t>
  </si>
  <si>
    <t>SBECSUG</t>
  </si>
  <si>
    <t>Competent Automobiles Company Ltd</t>
  </si>
  <si>
    <t>COMPEAU</t>
  </si>
  <si>
    <t>Shri Keshav Cements and Infra Ltd</t>
  </si>
  <si>
    <t>SKCIL</t>
  </si>
  <si>
    <t>Fluidomat Ltd</t>
  </si>
  <si>
    <t>FLUIDOM</t>
  </si>
  <si>
    <t>Trident Lifeline Ltd</t>
  </si>
  <si>
    <t>TLL</t>
  </si>
  <si>
    <t>Talbros Engineering Ltd</t>
  </si>
  <si>
    <t>TALBROSENG</t>
  </si>
  <si>
    <t>Bannari Amman Spinning Mills Ltd</t>
  </si>
  <si>
    <t>BASML</t>
  </si>
  <si>
    <t>GEE Ltd</t>
  </si>
  <si>
    <t>GEE</t>
  </si>
  <si>
    <t>Multibase India Ltd</t>
  </si>
  <si>
    <t>MULTIBASE</t>
  </si>
  <si>
    <t>Emmforce Autotech Ltd</t>
  </si>
  <si>
    <t>EMMFORCE</t>
  </si>
  <si>
    <t>Essen Speciality Films Ltd</t>
  </si>
  <si>
    <t>ESFL</t>
  </si>
  <si>
    <t>Gujarat Apollo Industries Ltd</t>
  </si>
  <si>
    <t>GUJAPOLLO</t>
  </si>
  <si>
    <t>Avonmore Capital &amp; Management Services Ltd</t>
  </si>
  <si>
    <t>AVONMORE</t>
  </si>
  <si>
    <t>Mangalam Seeds Ltd</t>
  </si>
  <si>
    <t>MSL</t>
  </si>
  <si>
    <t>Medico Remedies Ltd</t>
  </si>
  <si>
    <t>MEDICO</t>
  </si>
  <si>
    <t>Apollo Finvest (India) Ltd</t>
  </si>
  <si>
    <t>APOLLOFI</t>
  </si>
  <si>
    <t>Gennex Laboratories Ltd</t>
  </si>
  <si>
    <t>GENNEX</t>
  </si>
  <si>
    <t>Sumit Woods Ltd</t>
  </si>
  <si>
    <t>SUMIT</t>
  </si>
  <si>
    <t>Inventure Growth &amp; Securities Ltd</t>
  </si>
  <si>
    <t>INVENTURE</t>
  </si>
  <si>
    <t>Jasch Gauging Technologies Ltd</t>
  </si>
  <si>
    <t>JGTL</t>
  </si>
  <si>
    <t>McLeod Russel India Ltd</t>
  </si>
  <si>
    <t>MCLEODRUSS</t>
  </si>
  <si>
    <t>DEV Information Technology Ltd</t>
  </si>
  <si>
    <t>DEVIT</t>
  </si>
  <si>
    <t>Indian Toners &amp; Developers Ltd</t>
  </si>
  <si>
    <t>INDTONER</t>
  </si>
  <si>
    <t>Omax Autos Ltd</t>
  </si>
  <si>
    <t>OMAXAUTO</t>
  </si>
  <si>
    <t>Chatha Foods Ltd</t>
  </si>
  <si>
    <t>CHATHA</t>
  </si>
  <si>
    <t>Shree Rama Newsprint Ltd</t>
  </si>
  <si>
    <t>RAMANEWS</t>
  </si>
  <si>
    <t>Bemco Hydraulics Ltd</t>
  </si>
  <si>
    <t>BEMHY</t>
  </si>
  <si>
    <t>Kalyani Cast-Tech Ltd</t>
  </si>
  <si>
    <t>KALYANI</t>
  </si>
  <si>
    <t>Jhaveri Credits and Capital Ltd</t>
  </si>
  <si>
    <t>JHACC</t>
  </si>
  <si>
    <t>Axis Gold ETF</t>
  </si>
  <si>
    <t>AXISGOLD</t>
  </si>
  <si>
    <t>ABM Knowledgeware Ltd</t>
  </si>
  <si>
    <t>ABMKNO</t>
  </si>
  <si>
    <t>RKEC Projects Ltd</t>
  </si>
  <si>
    <t>RKEC</t>
  </si>
  <si>
    <t>Canarys Automations Ltd</t>
  </si>
  <si>
    <t>CANARYS</t>
  </si>
  <si>
    <t>International Combustion (India) Ltd</t>
  </si>
  <si>
    <t>INTLCOMBQ</t>
  </si>
  <si>
    <t>Natural Capsules Ltd</t>
  </si>
  <si>
    <t>NATCAPSUQ</t>
  </si>
  <si>
    <t>NDL Ventures Ltd</t>
  </si>
  <si>
    <t>NDLVENTURE</t>
  </si>
  <si>
    <t>Indian Terrain Fashions Ltd</t>
  </si>
  <si>
    <t>INDTERRAIN</t>
  </si>
  <si>
    <t>Prime Industries Ltd</t>
  </si>
  <si>
    <t>PRIMIND</t>
  </si>
  <si>
    <t>Pil Italica Lifestyle Ltd</t>
  </si>
  <si>
    <t>PILITA</t>
  </si>
  <si>
    <t>Scan Steels Ltd</t>
  </si>
  <si>
    <t>SCANSTL</t>
  </si>
  <si>
    <t>Par Drugs and Chemicals Ltd</t>
  </si>
  <si>
    <t>PAR</t>
  </si>
  <si>
    <t>Digikore Studios Ltd</t>
  </si>
  <si>
    <t>DIGIKORE</t>
  </si>
  <si>
    <t>Sundaram Brake Linings Ltd</t>
  </si>
  <si>
    <t>SUNDRMBRAK</t>
  </si>
  <si>
    <t>Cords Cable Industries Ltd</t>
  </si>
  <si>
    <t>CORDSCABLE</t>
  </si>
  <si>
    <t>Sadhav Shipping Ltd</t>
  </si>
  <si>
    <t>SADHAV</t>
  </si>
  <si>
    <t>Ceenik Exports (India) Ltd</t>
  </si>
  <si>
    <t>CEENIK</t>
  </si>
  <si>
    <t>Vadilal Enterprises Ltd</t>
  </si>
  <si>
    <t>VADILENT</t>
  </si>
  <si>
    <t>Naga Dhunseri Group Ltd</t>
  </si>
  <si>
    <t>NDGL</t>
  </si>
  <si>
    <t>Baheti Recycling Industries Ltd</t>
  </si>
  <si>
    <t>BAHETI</t>
  </si>
  <si>
    <t>Rajnish Wellness Ltd</t>
  </si>
  <si>
    <t>RAJNISH</t>
  </si>
  <si>
    <t>Infinium Pharmachem Ltd</t>
  </si>
  <si>
    <t>INFINIUM</t>
  </si>
  <si>
    <t>Vishwaraj Sugar Industries Ltd</t>
  </si>
  <si>
    <t>VISHWARAJ</t>
  </si>
  <si>
    <t>Evexia Lifecare Ltd</t>
  </si>
  <si>
    <t>EVEXIA</t>
  </si>
  <si>
    <t>Inflame Appliances Ltd</t>
  </si>
  <si>
    <t>INFLAME</t>
  </si>
  <si>
    <t>Jay Ushin Ltd</t>
  </si>
  <si>
    <t>JAYUSH</t>
  </si>
  <si>
    <t>Captain Polyplast Ltd</t>
  </si>
  <si>
    <t>CPL</t>
  </si>
  <si>
    <t>BGR Energy Systems Ltd</t>
  </si>
  <si>
    <t>BGRENERGY</t>
  </si>
  <si>
    <t>Maruti Infrastructure Ltd</t>
  </si>
  <si>
    <t>MAINFRA</t>
  </si>
  <si>
    <t>Tunwal E-Motors Ltd</t>
  </si>
  <si>
    <t>TUNWAL</t>
  </si>
  <si>
    <t>PPAP Automotive Ltd</t>
  </si>
  <si>
    <t>PPAP</t>
  </si>
  <si>
    <t>RDB Realty &amp; Infrastructure Ltd</t>
  </si>
  <si>
    <t>RDBRIL</t>
  </si>
  <si>
    <t>Shri Dinesh Mills Ltd</t>
  </si>
  <si>
    <t>SHRIDINE</t>
  </si>
  <si>
    <t>Rudrabhishek Enterprises Ltd</t>
  </si>
  <si>
    <t>REPL</t>
  </si>
  <si>
    <t>Welspun Investments and Commercials Ltd</t>
  </si>
  <si>
    <t>WELINV</t>
  </si>
  <si>
    <t>Rox Hi-Tech Ltd</t>
  </si>
  <si>
    <t>ROXHITECH</t>
  </si>
  <si>
    <t>VETO Switch Gears And Cables Ltd</t>
  </si>
  <si>
    <t>VETO</t>
  </si>
  <si>
    <t>CWD Limited</t>
  </si>
  <si>
    <t>CWD</t>
  </si>
  <si>
    <t>Uday Jewellery Industries Ltd</t>
  </si>
  <si>
    <t>UDAYJEW</t>
  </si>
  <si>
    <t>Veer Global Infraconstruction Ltd</t>
  </si>
  <si>
    <t>VGIL</t>
  </si>
  <si>
    <t>Axis Nifty AAA Bond Plus SDL Apr 2026 50:50 ETF</t>
  </si>
  <si>
    <t>AXISBPSETF</t>
  </si>
  <si>
    <t>P.E. Analytics Ltd</t>
  </si>
  <si>
    <t>PROPEQUITY</t>
  </si>
  <si>
    <t>Lords Chloro Alkali Ltd</t>
  </si>
  <si>
    <t>LORDSCHLO</t>
  </si>
  <si>
    <t>Premier Roadlines Ltd</t>
  </si>
  <si>
    <t>PRLIND</t>
  </si>
  <si>
    <t>Alphageo (India) Ltd</t>
  </si>
  <si>
    <t>ALPHAGEO</t>
  </si>
  <si>
    <t>Crown Lifters Ltd</t>
  </si>
  <si>
    <t>CROWN</t>
  </si>
  <si>
    <t>Goldstar Power Ltd</t>
  </si>
  <si>
    <t>GOLDSTAR</t>
  </si>
  <si>
    <t>Kaka Industries Ltd</t>
  </si>
  <si>
    <t>KAKA</t>
  </si>
  <si>
    <t>South West Pinnacle Exploration Ltd</t>
  </si>
  <si>
    <t>SOUTHWEST</t>
  </si>
  <si>
    <t>KPT Industries Ltd</t>
  </si>
  <si>
    <t>KPT</t>
  </si>
  <si>
    <t>Smartlink Holdings Ltd</t>
  </si>
  <si>
    <t>SMARTLINK</t>
  </si>
  <si>
    <t>Take Solutions Ltd</t>
  </si>
  <si>
    <t>TAKE</t>
  </si>
  <si>
    <t>Rajasthan Gases Ltd</t>
  </si>
  <si>
    <t>RAJGASES</t>
  </si>
  <si>
    <t>Kanoria Energy &amp; Infrastructure Limited</t>
  </si>
  <si>
    <t>KEIL</t>
  </si>
  <si>
    <t>Sayaji Hotels (Pune) Ltd</t>
  </si>
  <si>
    <t>SHPLPUNE</t>
  </si>
  <si>
    <t>Commercial Syn Bags Ltd</t>
  </si>
  <si>
    <t>COMSYN</t>
  </si>
  <si>
    <t>Investment &amp; Precision Castings Ltd</t>
  </si>
  <si>
    <t>INVPRECQ</t>
  </si>
  <si>
    <t>Maagh Advertising and Marketing Services Ltd</t>
  </si>
  <si>
    <t>MAAGHADV</t>
  </si>
  <si>
    <t>Amba Enterprises Ltd</t>
  </si>
  <si>
    <t>AEL</t>
  </si>
  <si>
    <t>Mercantile Ventures Ltd</t>
  </si>
  <si>
    <t>MERCANTILE</t>
  </si>
  <si>
    <t>Bhatia Communications &amp; Retail (India) Ltd</t>
  </si>
  <si>
    <t>BHATIA</t>
  </si>
  <si>
    <t>Umang Dairies Ltd</t>
  </si>
  <si>
    <t>UMANGDAIRY</t>
  </si>
  <si>
    <t>RDB Rasayans Ltd</t>
  </si>
  <si>
    <t>RDBRL</t>
  </si>
  <si>
    <t>Globus Power Generation Ltd</t>
  </si>
  <si>
    <t>GLOBUSCON</t>
  </si>
  <si>
    <t>Shri Venkatesh Refineries Ltd</t>
  </si>
  <si>
    <t>SVRL</t>
  </si>
  <si>
    <t>Mirae Asset Nifty 50 ETF</t>
  </si>
  <si>
    <t>NIFTYETF</t>
  </si>
  <si>
    <t>Thomas Scott (India) Ltd</t>
  </si>
  <si>
    <t>THOMASCOTT</t>
  </si>
  <si>
    <t>Konstelec Engineers Ltd</t>
  </si>
  <si>
    <t>KONSTELEC</t>
  </si>
  <si>
    <t>Generic Engineering Construction and Projects Ltd</t>
  </si>
  <si>
    <t>GENCON</t>
  </si>
  <si>
    <t>Anlon Technology Solutions Ltd</t>
  </si>
  <si>
    <t>ANLON</t>
  </si>
  <si>
    <t>Robust Hotels Ltd</t>
  </si>
  <si>
    <t>RHL</t>
  </si>
  <si>
    <t>On Door Concepts Ltd</t>
  </si>
  <si>
    <t>ONDOOR</t>
  </si>
  <si>
    <t>Retail - Online</t>
  </si>
  <si>
    <t>A B Infrabuild Ltd</t>
  </si>
  <si>
    <t>ABINFRA</t>
  </si>
  <si>
    <t>Sudarshan Pharma Industries Ltd</t>
  </si>
  <si>
    <t>SUDARSHAN</t>
  </si>
  <si>
    <t>Bambino Agro Industries Ltd</t>
  </si>
  <si>
    <t>BAMBINO</t>
  </si>
  <si>
    <t>Rane Engine Valve Ltd</t>
  </si>
  <si>
    <t>RANEENGINE</t>
  </si>
  <si>
    <t>Infollion Research Services Ltd</t>
  </si>
  <si>
    <t>INFOLLION</t>
  </si>
  <si>
    <t>UMA Exports Ltd</t>
  </si>
  <si>
    <t>UMAEXPORTS</t>
  </si>
  <si>
    <t>Spectrum Talent Management Ltd</t>
  </si>
  <si>
    <t>SPECTSTM</t>
  </si>
  <si>
    <t>LGB Forge Ltd</t>
  </si>
  <si>
    <t>LGBFORGE</t>
  </si>
  <si>
    <t>Nitiraj Engineers Ltd</t>
  </si>
  <si>
    <t>NITIRAJ</t>
  </si>
  <si>
    <t>Mason Infratech Ltd</t>
  </si>
  <si>
    <t>MASON</t>
  </si>
  <si>
    <t>Parin Furniture Ltd</t>
  </si>
  <si>
    <t>PARIN</t>
  </si>
  <si>
    <t>Dindigul Farm Product Ltd</t>
  </si>
  <si>
    <t>DFPL</t>
  </si>
  <si>
    <t>Lagnam Spintex Ltd</t>
  </si>
  <si>
    <t>LAGNAM</t>
  </si>
  <si>
    <t>Visa Steel Ltd</t>
  </si>
  <si>
    <t>VISASTEEL</t>
  </si>
  <si>
    <t>VTM Ltd</t>
  </si>
  <si>
    <t>VTMLTD</t>
  </si>
  <si>
    <t>Prajay Engineers Syndicate Ltd</t>
  </si>
  <si>
    <t>PRAENG</t>
  </si>
  <si>
    <t>Channel Nine Entertainment Ltd</t>
  </si>
  <si>
    <t>CNEL</t>
  </si>
  <si>
    <t>India Gelatine &amp; Chemicals Ltd</t>
  </si>
  <si>
    <t>INDGELA</t>
  </si>
  <si>
    <t>Tirupati Forge Ltd</t>
  </si>
  <si>
    <t>TIRUPATIFL</t>
  </si>
  <si>
    <t>Alphalogic Industries Ltd</t>
  </si>
  <si>
    <t>ALPHAIND</t>
  </si>
  <si>
    <t>Navkar Urbanstructure Ltd</t>
  </si>
  <si>
    <t>NAVKAR</t>
  </si>
  <si>
    <t>Standard Capital Markets Ltd</t>
  </si>
  <si>
    <t>STANCAP</t>
  </si>
  <si>
    <t>Duroply Industries Ltd</t>
  </si>
  <si>
    <t>DUROPLY</t>
  </si>
  <si>
    <t>Trejhara Solutions Ltd</t>
  </si>
  <si>
    <t>TREJHARA</t>
  </si>
  <si>
    <t>Ginni Filaments Ltd</t>
  </si>
  <si>
    <t>GINNIFILA</t>
  </si>
  <si>
    <t>Aaron Industries Ltd</t>
  </si>
  <si>
    <t>AARON</t>
  </si>
  <si>
    <t>Starteck Finance Ltd</t>
  </si>
  <si>
    <t>STARTECK</t>
  </si>
  <si>
    <t>National Plastic Technologies Ltd</t>
  </si>
  <si>
    <t>NATPLASTI</t>
  </si>
  <si>
    <t>Zee Learn Ltd</t>
  </si>
  <si>
    <t>ZEELEARN</t>
  </si>
  <si>
    <t>E Factor Experiences Ltd</t>
  </si>
  <si>
    <t>EFACTOR</t>
  </si>
  <si>
    <t>Loyal Textile Mills Ltd</t>
  </si>
  <si>
    <t>LOYALTEX</t>
  </si>
  <si>
    <t>Indo Thai Securities Ltd</t>
  </si>
  <si>
    <t>INDOTHAI</t>
  </si>
  <si>
    <t>Paragon Fine &amp; Speciality Chemical Ltd</t>
  </si>
  <si>
    <t>PARAGON</t>
  </si>
  <si>
    <t>CAPTAIN PIPES Ltd</t>
  </si>
  <si>
    <t>CAPPIPES</t>
  </si>
  <si>
    <t>MK Exim (India) Ltd</t>
  </si>
  <si>
    <t>MKEXIM</t>
  </si>
  <si>
    <t>Prime Fresh Ltd</t>
  </si>
  <si>
    <t>PRIMEFRESH</t>
  </si>
  <si>
    <t>RRIL Ltd</t>
  </si>
  <si>
    <t>RRIL</t>
  </si>
  <si>
    <t>Caspian Corporate Services Ltd</t>
  </si>
  <si>
    <t>CASPIAN</t>
  </si>
  <si>
    <t>SAB Industries Ltd</t>
  </si>
  <si>
    <t>SAB</t>
  </si>
  <si>
    <t>Shree Ajit Pulp and Paper Ltd</t>
  </si>
  <si>
    <t>SAPPL</t>
  </si>
  <si>
    <t>Ravinder Heights Ltd</t>
  </si>
  <si>
    <t>RVHL</t>
  </si>
  <si>
    <t>Available Finance Ltd</t>
  </si>
  <si>
    <t>AVAILFC</t>
  </si>
  <si>
    <t>Nureca Ltd</t>
  </si>
  <si>
    <t>NURECA</t>
  </si>
  <si>
    <t>Hindcon Chemicals Ltd</t>
  </si>
  <si>
    <t>HINDCON</t>
  </si>
  <si>
    <t>Sona Machinery Ltd</t>
  </si>
  <si>
    <t>SONAMAC</t>
  </si>
  <si>
    <t>Star Delta Transformers Ltd</t>
  </si>
  <si>
    <t>STARDELTA</t>
  </si>
  <si>
    <t>ASI Industries Ltd</t>
  </si>
  <si>
    <t>ASIIL</t>
  </si>
  <si>
    <t>Shradha Infraprojects Ltd</t>
  </si>
  <si>
    <t>SHRADHA</t>
  </si>
  <si>
    <t>Brahmaputra Infrastructure Ltd</t>
  </si>
  <si>
    <t>BRAHMINFRA</t>
  </si>
  <si>
    <t>Prithvi Exchange (India) Ltd</t>
  </si>
  <si>
    <t>PRITHVIEXCH</t>
  </si>
  <si>
    <t>Captain Technocast Ltd</t>
  </si>
  <si>
    <t>CTCL</t>
  </si>
  <si>
    <t>SMS Lifesciences India Ltd</t>
  </si>
  <si>
    <t>SMSLIFE</t>
  </si>
  <si>
    <t>Sarthak Metals Ltd</t>
  </si>
  <si>
    <t>SMLT</t>
  </si>
  <si>
    <t>Ashapuri Gold Ornament Ltd</t>
  </si>
  <si>
    <t>AGOL</t>
  </si>
  <si>
    <t>G M Polyplast Ltd</t>
  </si>
  <si>
    <t>GMPL</t>
  </si>
  <si>
    <t>Empower India Ltd</t>
  </si>
  <si>
    <t>EMPOWER</t>
  </si>
  <si>
    <t>Sharda Ispat Ltd</t>
  </si>
  <si>
    <t>SHRDAIS</t>
  </si>
  <si>
    <t>Aurangabad Distillery Ltd</t>
  </si>
  <si>
    <t>AURDIS</t>
  </si>
  <si>
    <t>Swastika Investmart Ltd</t>
  </si>
  <si>
    <t>SWASTIKA</t>
  </si>
  <si>
    <t>KBC Global Ltd</t>
  </si>
  <si>
    <t>KBCGLOBAL</t>
  </si>
  <si>
    <t>Aashka Hospitals Ltd</t>
  </si>
  <si>
    <t>AASHKA</t>
  </si>
  <si>
    <t>Confidence Futuristic Energetech Ltd</t>
  </si>
  <si>
    <t>CFEL</t>
  </si>
  <si>
    <t>Super House Ltd</t>
  </si>
  <si>
    <t>SUPERHOUSE</t>
  </si>
  <si>
    <t>Neelamalai Agro Industries Ltd</t>
  </si>
  <si>
    <t>NEAGI</t>
  </si>
  <si>
    <t>Zeal Global Services Ltd</t>
  </si>
  <si>
    <t>ZEAL</t>
  </si>
  <si>
    <t>Raghuvansh Agrofarms Ltd</t>
  </si>
  <si>
    <t>RAFL</t>
  </si>
  <si>
    <t>Sicagen India Ltd</t>
  </si>
  <si>
    <t>SICAGEN</t>
  </si>
  <si>
    <t>G G Engineering Ltd</t>
  </si>
  <si>
    <t>GGENG</t>
  </si>
  <si>
    <t>Maximus International Ltd</t>
  </si>
  <si>
    <t>MAXIMUS</t>
  </si>
  <si>
    <t>Equippp Social Impact Technologies Ltd</t>
  </si>
  <si>
    <t>EQUIPPP</t>
  </si>
  <si>
    <t xml:space="preserve"> IT Services &amp; Consulting</t>
  </si>
  <si>
    <t>Madhusudan Masala Ltd</t>
  </si>
  <si>
    <t>MADHUSUDAN</t>
  </si>
  <si>
    <t>Bimetal Bearings Ltd</t>
  </si>
  <si>
    <t>BIMETAL</t>
  </si>
  <si>
    <t>Odyssey Technologies Ltd</t>
  </si>
  <si>
    <t>ODYSSEY</t>
  </si>
  <si>
    <t>Cochin Minerals and Rutile Ltd</t>
  </si>
  <si>
    <t>COCHINM</t>
  </si>
  <si>
    <t>Shree Vasu Logistics Ltd</t>
  </si>
  <si>
    <t>SVLL</t>
  </si>
  <si>
    <t>Rajshree Sugars &amp; Chemicals Ltd</t>
  </si>
  <si>
    <t>RAJSREESUG</t>
  </si>
  <si>
    <t>Lloyds Luxuries Ltd</t>
  </si>
  <si>
    <t>LLOYDS</t>
  </si>
  <si>
    <t>Coral Laboratories Ltd</t>
  </si>
  <si>
    <t>CORALAB</t>
  </si>
  <si>
    <t>T T Ltd</t>
  </si>
  <si>
    <t>TTL</t>
  </si>
  <si>
    <t>Brady And Morris Engineering Co Ltd</t>
  </si>
  <si>
    <t>BRADYM</t>
  </si>
  <si>
    <t>Chemtech Industrial Valves Ltd</t>
  </si>
  <si>
    <t>CHEMTECH</t>
  </si>
  <si>
    <t>Tembo Global Industries Ltd</t>
  </si>
  <si>
    <t>TEMBO</t>
  </si>
  <si>
    <t>Halder Venture Ltd</t>
  </si>
  <si>
    <t>HALDER</t>
  </si>
  <si>
    <t>Dhunseri Tea &amp; Industries Ltd</t>
  </si>
  <si>
    <t>DTIL</t>
  </si>
  <si>
    <t>Yash Optics &amp; Lens Ltd</t>
  </si>
  <si>
    <t>YASHOPTICS</t>
  </si>
  <si>
    <t>Rajshree Polypack Ltd</t>
  </si>
  <si>
    <t>RPPL</t>
  </si>
  <si>
    <t>Bhilwara Technical Textiles Ltd</t>
  </si>
  <si>
    <t>BTTL</t>
  </si>
  <si>
    <t>Mangal Credit and Fincorp Ltd</t>
  </si>
  <si>
    <t>MANCREDIT</t>
  </si>
  <si>
    <t>Alpine Housing Development Corporation Limited</t>
  </si>
  <si>
    <t>ALPINEHOU</t>
  </si>
  <si>
    <t>delaPlex Ltd</t>
  </si>
  <si>
    <t>DELAPLEX</t>
  </si>
  <si>
    <t>Kimia Biosciences Ltd</t>
  </si>
  <si>
    <t>KIMIABL</t>
  </si>
  <si>
    <t>Modi Rubber Ltd</t>
  </si>
  <si>
    <t>MODIRUBBER</t>
  </si>
  <si>
    <t>Nettlinx Ltd</t>
  </si>
  <si>
    <t>NETTLINX</t>
  </si>
  <si>
    <t>Paul Merchants Ltd</t>
  </si>
  <si>
    <t>PML</t>
  </si>
  <si>
    <t>Shiva Texyarn Ltd</t>
  </si>
  <si>
    <t>SHIVATEX</t>
  </si>
  <si>
    <t>Sanmit Infra Ltd</t>
  </si>
  <si>
    <t>SANINFRA</t>
  </si>
  <si>
    <t>KCK Industries Ltd</t>
  </si>
  <si>
    <t>KCK</t>
  </si>
  <si>
    <t>Indrayani Biotech Ltd</t>
  </si>
  <si>
    <t>INDRANIB</t>
  </si>
  <si>
    <t>Aksharchem (India) Ltd</t>
  </si>
  <si>
    <t>AKSHARCHEM</t>
  </si>
  <si>
    <t>Shraddha Prime Projects Ltd</t>
  </si>
  <si>
    <t>SHRADDHA</t>
  </si>
  <si>
    <t>Radix Industries (India) Ltd</t>
  </si>
  <si>
    <t>RADIXIND</t>
  </si>
  <si>
    <t>SBI Nifty Bank ETF</t>
  </si>
  <si>
    <t>SETFNIFBK</t>
  </si>
  <si>
    <t>Somi Conveyor Beltings Ltd</t>
  </si>
  <si>
    <t>SOMICONVEY</t>
  </si>
  <si>
    <t>Sanjivani Paranteral Ltd</t>
  </si>
  <si>
    <t>SANJIVIN</t>
  </si>
  <si>
    <t>Panasonic Carbon India Co Ltd</t>
  </si>
  <si>
    <t>PANCARBON</t>
  </si>
  <si>
    <t>Ajanta Soya Ltd</t>
  </si>
  <si>
    <t>AJANTSOY</t>
  </si>
  <si>
    <t>Pmc Fincorp Ltd</t>
  </si>
  <si>
    <t>PMCFIN</t>
  </si>
  <si>
    <t>Indbank Merchant Banking Services Ltd</t>
  </si>
  <si>
    <t>INDBANK</t>
  </si>
  <si>
    <t>Arham Technologies Ltd</t>
  </si>
  <si>
    <t>ARHAM</t>
  </si>
  <si>
    <t>Tips Films Ltd</t>
  </si>
  <si>
    <t>TIPSFILMS</t>
  </si>
  <si>
    <t>Kanpur Plastipack Ltd</t>
  </si>
  <si>
    <t>KANPRPLA</t>
  </si>
  <si>
    <t>Denis Chem Lab Ltd</t>
  </si>
  <si>
    <t>DENISCHEM</t>
  </si>
  <si>
    <t>Akanksha Power and Infrastructure Ltd</t>
  </si>
  <si>
    <t>AKANKSHA</t>
  </si>
  <si>
    <t>Electrical Components &amp; Equipment</t>
  </si>
  <si>
    <t>Regis Industries Ltd</t>
  </si>
  <si>
    <t>REGIS</t>
  </si>
  <si>
    <t>Brooks Laboratories Ltd</t>
  </si>
  <si>
    <t>BROOKS</t>
  </si>
  <si>
    <t>Pune E - Stock Broking Ltd</t>
  </si>
  <si>
    <t>PESB</t>
  </si>
  <si>
    <t>Shree Osfm E-Mobility Ltd</t>
  </si>
  <si>
    <t>SHREEOSFM</t>
  </si>
  <si>
    <t>Compucom Software Ltd</t>
  </si>
  <si>
    <t>COMPUSOFT</t>
  </si>
  <si>
    <t>Capital Trust Ltd</t>
  </si>
  <si>
    <t>CAPTRUST</t>
  </si>
  <si>
    <t>GSS Infotech Ltd</t>
  </si>
  <si>
    <t>GSS</t>
  </si>
  <si>
    <t>ShreeOswal Seeds and Chemicals Ltd</t>
  </si>
  <si>
    <t>OSWALSEEDS</t>
  </si>
  <si>
    <t>Delphi World Money Ltd</t>
  </si>
  <si>
    <t>DELPHIFX</t>
  </si>
  <si>
    <t>Nirman Agri Genetics Ltd</t>
  </si>
  <si>
    <t>NIRMAN</t>
  </si>
  <si>
    <t>Noida Toll Bridge Company Ltd</t>
  </si>
  <si>
    <t>NOIDATOLL</t>
  </si>
  <si>
    <t>Narmada Gelatines Ltd</t>
  </si>
  <si>
    <t>SHAWGELTIN</t>
  </si>
  <si>
    <t>MITCON Consultancy &amp; Engineering Services Ltd</t>
  </si>
  <si>
    <t>MITCON</t>
  </si>
  <si>
    <t>Shri Bajrang Alliance Ltd</t>
  </si>
  <si>
    <t>SHBAJRG</t>
  </si>
  <si>
    <t>DCG Cables &amp; Wires Ltd</t>
  </si>
  <si>
    <t>DCG</t>
  </si>
  <si>
    <t>ICICI Prudential Nifty 100 Low Vol 30 ETF</t>
  </si>
  <si>
    <t>LOWVOLIETF</t>
  </si>
  <si>
    <t>Jaysynth Orgochem Ltd</t>
  </si>
  <si>
    <t>JDORGOCHEM</t>
  </si>
  <si>
    <t>A B Cotspin India Ltd</t>
  </si>
  <si>
    <t>ABCOTS</t>
  </si>
  <si>
    <t>Cosmo Ferrites Ltd</t>
  </si>
  <si>
    <t>COSMOFE</t>
  </si>
  <si>
    <t>Sunshine Capital Ltd</t>
  </si>
  <si>
    <t>SCL</t>
  </si>
  <si>
    <t>Signet Industries Ltd</t>
  </si>
  <si>
    <t>SIGIND</t>
  </si>
  <si>
    <t>GTL Ltd</t>
  </si>
  <si>
    <t>GTL</t>
  </si>
  <si>
    <t>Eco Friendly Food Processing Park Ltd</t>
  </si>
  <si>
    <t>EFPL</t>
  </si>
  <si>
    <t>Jullundur Motor Agency (Delhi) Ltd</t>
  </si>
  <si>
    <t>JMA</t>
  </si>
  <si>
    <t>Sylvan Plyboard (India) Ltd</t>
  </si>
  <si>
    <t>SYLVANPLY</t>
  </si>
  <si>
    <t>Hindustan Tin Works Ltd</t>
  </si>
  <si>
    <t>HINDTIN</t>
  </si>
  <si>
    <t>Quest Laboratories Ltd</t>
  </si>
  <si>
    <t>QUESTLAB</t>
  </si>
  <si>
    <t>Rajnish Retail Ltd</t>
  </si>
  <si>
    <t>RRETAIL</t>
  </si>
  <si>
    <t>Supreme Holdings &amp; Hospitality (India) Ltd</t>
  </si>
  <si>
    <t>SUPREME</t>
  </si>
  <si>
    <t>JK Agri Genetics Ltd</t>
  </si>
  <si>
    <t>JK AGRI</t>
  </si>
  <si>
    <t>Maha Rashtra Apex Corporation Ltd</t>
  </si>
  <si>
    <t>MAHAPEXLTD</t>
  </si>
  <si>
    <t>Vipul Organics Ltd</t>
  </si>
  <si>
    <t>VIPULORG</t>
  </si>
  <si>
    <t>Arihant Foundations &amp; Housing Ltd</t>
  </si>
  <si>
    <t>ARIHANT</t>
  </si>
  <si>
    <t>Divine Power Energy Ltd</t>
  </si>
  <si>
    <t>DPEL</t>
  </si>
  <si>
    <t>PG Foils Ltd</t>
  </si>
  <si>
    <t>PGFOILQ</t>
  </si>
  <si>
    <t>Cambridge Technology Enterprises Ltd</t>
  </si>
  <si>
    <t>CTE</t>
  </si>
  <si>
    <t>IP Rings Ltd</t>
  </si>
  <si>
    <t>IPRINGLTD</t>
  </si>
  <si>
    <t>Diksat Transworld Ltd</t>
  </si>
  <si>
    <t>DIKSAT</t>
  </si>
  <si>
    <t>WAA Solar Ltd</t>
  </si>
  <si>
    <t>WAA</t>
  </si>
  <si>
    <t>Sizemasters Technology Ltd</t>
  </si>
  <si>
    <t>SIZEMASTER</t>
  </si>
  <si>
    <t>Standard Industries Ltd</t>
  </si>
  <si>
    <t>SIL</t>
  </si>
  <si>
    <t>Universal Autofoundry Ltd</t>
  </si>
  <si>
    <t>UNIAUTO</t>
  </si>
  <si>
    <t>LKP Finance Ltd</t>
  </si>
  <si>
    <t>LKPFIN</t>
  </si>
  <si>
    <t>Vardhman Polytex Ltd</t>
  </si>
  <si>
    <t>VARDMNPOLY</t>
  </si>
  <si>
    <t>IL&amp;FS Transportation Networks Ltd</t>
  </si>
  <si>
    <t>IL&amp;FSTRANS</t>
  </si>
  <si>
    <t>Modern Threads (India) Ltd</t>
  </si>
  <si>
    <t>MODTHREAD</t>
  </si>
  <si>
    <t>Shahlon Silk Industries Ltd</t>
  </si>
  <si>
    <t>SHAHLON</t>
  </si>
  <si>
    <t>Worth Peripherals Ltd</t>
  </si>
  <si>
    <t>Asian Hotels (East) Ltd</t>
  </si>
  <si>
    <t>AHLEAST</t>
  </si>
  <si>
    <t>Gayatri Rubbers and Chemicals Ltd</t>
  </si>
  <si>
    <t>GRCL</t>
  </si>
  <si>
    <t>Hindustan Adhesives Ltd</t>
  </si>
  <si>
    <t>HINDADH</t>
  </si>
  <si>
    <t>Coral India Finance and Housing Ltd</t>
  </si>
  <si>
    <t>CORALFINAC</t>
  </si>
  <si>
    <t>Pansari Developers Ltd</t>
  </si>
  <si>
    <t>PANSARI</t>
  </si>
  <si>
    <t>Inertia Steel Ltd</t>
  </si>
  <si>
    <t>INERTIAST</t>
  </si>
  <si>
    <t>Gujarat State Financial Corp</t>
  </si>
  <si>
    <t>GUJSTATFIN</t>
  </si>
  <si>
    <t>Goldkart Jewels Ltd</t>
  </si>
  <si>
    <t>GOLDKART</t>
  </si>
  <si>
    <t>Samkrg Pistons and Rings Ltd</t>
  </si>
  <si>
    <t>SAMKRG</t>
  </si>
  <si>
    <t>Intrasoft Technologies Ltd</t>
  </si>
  <si>
    <t>ISFT</t>
  </si>
  <si>
    <t>Aryaman Capital Markets Ltd</t>
  </si>
  <si>
    <t>ARYACAPM</t>
  </si>
  <si>
    <t>Storage Technologies and Automation Ltd</t>
  </si>
  <si>
    <t>STAL</t>
  </si>
  <si>
    <t>GVP Infotech Ltd</t>
  </si>
  <si>
    <t>GVPTECH</t>
  </si>
  <si>
    <t>AMJ Land Holdings Ltd</t>
  </si>
  <si>
    <t>AMJLAND</t>
  </si>
  <si>
    <t>Coromandel Engineering Company Ltd</t>
  </si>
  <si>
    <t>COROENGG</t>
  </si>
  <si>
    <t>Aspinwall and Company Ltd</t>
  </si>
  <si>
    <t>ASPINWALL</t>
  </si>
  <si>
    <t>Rulka Electricals Ltd</t>
  </si>
  <si>
    <t>RULKA</t>
  </si>
  <si>
    <t>Techknowgreen Solutions Ltd</t>
  </si>
  <si>
    <t>TECHKGREEN</t>
  </si>
  <si>
    <t>Organic Recycling Systems Ltd</t>
  </si>
  <si>
    <t>ORGANICREC</t>
  </si>
  <si>
    <t>Duncan Engineering Ltd</t>
  </si>
  <si>
    <t>DUNCANENG</t>
  </si>
  <si>
    <t>Incredible Industries Ltd</t>
  </si>
  <si>
    <t>INCREDIBLE</t>
  </si>
  <si>
    <t>AKI India Ltd</t>
  </si>
  <si>
    <t>AKI</t>
  </si>
  <si>
    <t>Lovable Lingerie Ltd</t>
  </si>
  <si>
    <t>LOVABLE</t>
  </si>
  <si>
    <t>Lactose (India) Ltd</t>
  </si>
  <si>
    <t>LACTOSE</t>
  </si>
  <si>
    <t>Manaksia Aluminium Co Ltd</t>
  </si>
  <si>
    <t>MANAKALUCO</t>
  </si>
  <si>
    <t>JSL Industries Ltd</t>
  </si>
  <si>
    <t>JSLINDL</t>
  </si>
  <si>
    <t>Kanchi Karpooram Ltd</t>
  </si>
  <si>
    <t>KANCHI</t>
  </si>
  <si>
    <t>ACE Software Exports Ltd</t>
  </si>
  <si>
    <t>ACESOFT</t>
  </si>
  <si>
    <t>SAH Polymers Ltd</t>
  </si>
  <si>
    <t>SAH</t>
  </si>
  <si>
    <t>Purple Finance Ltd</t>
  </si>
  <si>
    <t>PURPLEFIN</t>
  </si>
  <si>
    <t>Supreme Infrastructure India Ltd</t>
  </si>
  <si>
    <t>SUPREMEINF</t>
  </si>
  <si>
    <t>United Nilgiri Tea Estates Company Ltd</t>
  </si>
  <si>
    <t>UNITEDTEA</t>
  </si>
  <si>
    <t>Century Extrusions Ltd</t>
  </si>
  <si>
    <t>CENTEXT</t>
  </si>
  <si>
    <t>DHP India Ltd</t>
  </si>
  <si>
    <t>DHPIND</t>
  </si>
  <si>
    <t>Shradha AI Technologies Ltd</t>
  </si>
  <si>
    <t>SHRAAITECH</t>
  </si>
  <si>
    <t>Ducon Infratechnologies Ltd</t>
  </si>
  <si>
    <t>DUCON</t>
  </si>
  <si>
    <t>Rungta Irrigation Ltd</t>
  </si>
  <si>
    <t>RUNGTAIR</t>
  </si>
  <si>
    <t>Maxposure Ltd</t>
  </si>
  <si>
    <t>MAXPOSURE</t>
  </si>
  <si>
    <t>BSL Ltd</t>
  </si>
  <si>
    <t>BSL</t>
  </si>
  <si>
    <t>CHL Ltd</t>
  </si>
  <si>
    <t>CHLLTD</t>
  </si>
  <si>
    <t>Texmo Pipes and Products Ltd</t>
  </si>
  <si>
    <t>TEXMOPIPES</t>
  </si>
  <si>
    <t>Aartech Solonics Ltd</t>
  </si>
  <si>
    <t>AARTECH</t>
  </si>
  <si>
    <t>Refex Renewables &amp; Infrastructure Ltd</t>
  </si>
  <si>
    <t>REFEXRENEW</t>
  </si>
  <si>
    <t>Prizor Viztech Ltd</t>
  </si>
  <si>
    <t>PRIZOR</t>
  </si>
  <si>
    <t>Precision Electronics Ltd</t>
  </si>
  <si>
    <t>PRECISIO</t>
  </si>
  <si>
    <t>Sonam Ltd</t>
  </si>
  <si>
    <t>SONAMLTD</t>
  </si>
  <si>
    <t>Zeal Aqua Ltd</t>
  </si>
  <si>
    <t>Ambey Laboratories Ltd</t>
  </si>
  <si>
    <t>AMBEY</t>
  </si>
  <si>
    <t>Vital Chemtech Ltd</t>
  </si>
  <si>
    <t>VITAL</t>
  </si>
  <si>
    <t>South India Paper Mills Ltd</t>
  </si>
  <si>
    <t>STHINPA</t>
  </si>
  <si>
    <t>Galaxy Cloud Kitchens Ltd</t>
  </si>
  <si>
    <t>GCKL</t>
  </si>
  <si>
    <t>Srivari Spices and Foods Ltd</t>
  </si>
  <si>
    <t>SSFL</t>
  </si>
  <si>
    <t>Mitsu Chem Plast Ltd</t>
  </si>
  <si>
    <t>MITSU</t>
  </si>
  <si>
    <t>Emerald Finance Ltd</t>
  </si>
  <si>
    <t>EMERALD</t>
  </si>
  <si>
    <t>Beacon Trusteeship Ltd</t>
  </si>
  <si>
    <t>BEACON</t>
  </si>
  <si>
    <t>Shekhawati Industries Ltd</t>
  </si>
  <si>
    <t>SPYL</t>
  </si>
  <si>
    <t>Sadbhav Infrastructure Projects Ltd</t>
  </si>
  <si>
    <t>SADBHIN</t>
  </si>
  <si>
    <t>Salasar Exteriors and Contour Ltd</t>
  </si>
  <si>
    <t>SECL</t>
  </si>
  <si>
    <t>Mahalaxmi Rubtech Ltd</t>
  </si>
  <si>
    <t>MHLXMIRU</t>
  </si>
  <si>
    <t>Indian Wood Products Co Ltd</t>
  </si>
  <si>
    <t>IWP</t>
  </si>
  <si>
    <t>QMS Medical Allied Services Ltd</t>
  </si>
  <si>
    <t>QMSMEDI</t>
  </si>
  <si>
    <t>Baid Finserv Ltd</t>
  </si>
  <si>
    <t>BAIDFIN</t>
  </si>
  <si>
    <t>S &amp; S Power Switchgear Ltd</t>
  </si>
  <si>
    <t>S&amp;SPOWER</t>
  </si>
  <si>
    <t>Tarmat Ltd</t>
  </si>
  <si>
    <t>TARMAT</t>
  </si>
  <si>
    <t>Aarnav Fashions Ltd</t>
  </si>
  <si>
    <t>AARNAV</t>
  </si>
  <si>
    <t>Atam Valves Ltd</t>
  </si>
  <si>
    <t>ATAM</t>
  </si>
  <si>
    <t>Magna Electro Castings Ltd</t>
  </si>
  <si>
    <t>MAGNAELQ</t>
  </si>
  <si>
    <t>Homesfy Realty Ltd</t>
  </si>
  <si>
    <t>HOMESFY</t>
  </si>
  <si>
    <t>Univastu India Ltd</t>
  </si>
  <si>
    <t>UNIVASTU</t>
  </si>
  <si>
    <t>Krebs Biochemicals and Industries Ltd</t>
  </si>
  <si>
    <t>KREBSBIO</t>
  </si>
  <si>
    <t>Ramdevbaba Solvent Ltd</t>
  </si>
  <si>
    <t>RBS</t>
  </si>
  <si>
    <t>Fonebox Retail Ltd</t>
  </si>
  <si>
    <t>FONEBOX</t>
  </si>
  <si>
    <t>Upsurge Seeds Of Agriculture Ltd</t>
  </si>
  <si>
    <t>USASEEDS</t>
  </si>
  <si>
    <t>Sharat Industries Ltd</t>
  </si>
  <si>
    <t>SHINDL</t>
  </si>
  <si>
    <t>LOYAL EQUIPMENTS Ltd</t>
  </si>
  <si>
    <t>LOYAL</t>
  </si>
  <si>
    <t>Toyam Sports Ltd</t>
  </si>
  <si>
    <t>TOYAMSL</t>
  </si>
  <si>
    <t>Vibrant Global Capital Ltd</t>
  </si>
  <si>
    <t>VGCL</t>
  </si>
  <si>
    <t>Prima Plastics Ltd</t>
  </si>
  <si>
    <t>PRIMAPLA</t>
  </si>
  <si>
    <t>Phoenix Township Ltd</t>
  </si>
  <si>
    <t>PHOENIXTN</t>
  </si>
  <si>
    <t>GIR Natureview Resorts Ltd</t>
  </si>
  <si>
    <t>GIRRESORTS</t>
  </si>
  <si>
    <t>Dhruv Consultancy Services Ltd</t>
  </si>
  <si>
    <t>DHRUV</t>
  </si>
  <si>
    <t>Surat Trade and Mercantile Ltd</t>
  </si>
  <si>
    <t>SURATRAML</t>
  </si>
  <si>
    <t>Shah Metacorp Ltd</t>
  </si>
  <si>
    <t>SHAH</t>
  </si>
  <si>
    <t>Keynote Financial Services Ltd</t>
  </si>
  <si>
    <t>KEYFINSERV</t>
  </si>
  <si>
    <t>Tahmar Enterprises Ltd</t>
  </si>
  <si>
    <t>TAHMARENT</t>
  </si>
  <si>
    <t>Garnet International Ltd</t>
  </si>
  <si>
    <t>GARNETINT</t>
  </si>
  <si>
    <t>Dolfin Rubbers Ltd</t>
  </si>
  <si>
    <t>DOLFIN</t>
  </si>
  <si>
    <t>Vaishali Pharma Ltd</t>
  </si>
  <si>
    <t>VAISHALI</t>
  </si>
  <si>
    <t>HCP Plastene Bulkpack Ltd</t>
  </si>
  <si>
    <t>HPBL</t>
  </si>
  <si>
    <t>Srestha Finvest Ltd</t>
  </si>
  <si>
    <t>SRESTHA</t>
  </si>
  <si>
    <t>Bafna Pharmaceuticals Ltd</t>
  </si>
  <si>
    <t>BAFNAPH</t>
  </si>
  <si>
    <t>Sprayking Ltd</t>
  </si>
  <si>
    <t>SPRAYKING</t>
  </si>
  <si>
    <t>Dhoot Industrial Finance Ltd</t>
  </si>
  <si>
    <t>DHOOTIN</t>
  </si>
  <si>
    <t>S V Global Mill Ltd</t>
  </si>
  <si>
    <t>SVGLOBAL</t>
  </si>
  <si>
    <t>United Polyfab Gujarat Ltd</t>
  </si>
  <si>
    <t>UNITEDPOLY</t>
  </si>
  <si>
    <t>CG VAK Software and Exports Ltd</t>
  </si>
  <si>
    <t>CGVAK</t>
  </si>
  <si>
    <t>Hindusthan National Glass And Industries Ltd</t>
  </si>
  <si>
    <t>HINDNATGLS</t>
  </si>
  <si>
    <t>Kalyani Forge Ltd</t>
  </si>
  <si>
    <t>KALYANIFRG</t>
  </si>
  <si>
    <t>Surana Solar Ltd</t>
  </si>
  <si>
    <t>SURANASOL</t>
  </si>
  <si>
    <t>Shri Balaji Valve Components Ltd</t>
  </si>
  <si>
    <t>SBVCL</t>
  </si>
  <si>
    <t>Gretex Industries Ltd</t>
  </si>
  <si>
    <t>GRETEX</t>
  </si>
  <si>
    <t>Shigan Quantum Technologies Ltd</t>
  </si>
  <si>
    <t>SHIGAN</t>
  </si>
  <si>
    <t>Airo Lam Ltd</t>
  </si>
  <si>
    <t>AIROLAM</t>
  </si>
  <si>
    <t>Nagpur Power and Industries Ltd</t>
  </si>
  <si>
    <t>NAGPI</t>
  </si>
  <si>
    <t>Indiabulls Enterprises Ltd</t>
  </si>
  <si>
    <t>IEL</t>
  </si>
  <si>
    <t>Arvee Laboratories (India) Ltd</t>
  </si>
  <si>
    <t>ARVEE</t>
  </si>
  <si>
    <t>Jyoti Ltd</t>
  </si>
  <si>
    <t>JYOTI</t>
  </si>
  <si>
    <t>IVP Ltd</t>
  </si>
  <si>
    <t>IVP</t>
  </si>
  <si>
    <t>Ducol Organics &amp; Colours Ltd</t>
  </si>
  <si>
    <t>DUCOL</t>
  </si>
  <si>
    <t>Pacific Industries Ltd</t>
  </si>
  <si>
    <t>PACIFICI</t>
  </si>
  <si>
    <t>Ovobel Foods Ltd</t>
  </si>
  <si>
    <t>OVOBELE</t>
  </si>
  <si>
    <t>Suryalata Spinning Mills Ltd</t>
  </si>
  <si>
    <t>SURYALA</t>
  </si>
  <si>
    <t>Hemant Surgical Industries Ltd</t>
  </si>
  <si>
    <t>HSIL</t>
  </si>
  <si>
    <t>Anik Industries Ltd</t>
  </si>
  <si>
    <t>ANIKINDS</t>
  </si>
  <si>
    <t>Tainwala Chemicals and Plastics (India) Ltd</t>
  </si>
  <si>
    <t>TAINWALCHM</t>
  </si>
  <si>
    <t>Rts Power Corporation Ltd</t>
  </si>
  <si>
    <t>RTSPOWR</t>
  </si>
  <si>
    <t>Aveer Foods Ltd</t>
  </si>
  <si>
    <t>AVEER</t>
  </si>
  <si>
    <t>Sel Manufacturing Company Ltd</t>
  </si>
  <si>
    <t>SELMC</t>
  </si>
  <si>
    <t>Caprihans India Ltd</t>
  </si>
  <si>
    <t>CAPRIHANS</t>
  </si>
  <si>
    <t>Maheshwari Logistics Ltd</t>
  </si>
  <si>
    <t>MAHESHWARI</t>
  </si>
  <si>
    <t>Aarvi Encon Ltd</t>
  </si>
  <si>
    <t>AARVI</t>
  </si>
  <si>
    <t>Swati Projects Ltd</t>
  </si>
  <si>
    <t>SWATIPRO</t>
  </si>
  <si>
    <t>BDH Industries Ltd</t>
  </si>
  <si>
    <t>BDH</t>
  </si>
  <si>
    <t>Gillanders Arbuthnot &amp; Co Ltd</t>
  </si>
  <si>
    <t>GILLANDERS</t>
  </si>
  <si>
    <t>Anmol India Ltd</t>
  </si>
  <si>
    <t>ANMOL</t>
  </si>
  <si>
    <t>Alpa Laboratories Ltd</t>
  </si>
  <si>
    <t>ALPA</t>
  </si>
  <si>
    <t>Basant Agro Tech (India) Ltd</t>
  </si>
  <si>
    <t>BASANTGL</t>
  </si>
  <si>
    <t>Weizmann Limited</t>
  </si>
  <si>
    <t>WEIZMANIND</t>
  </si>
  <si>
    <t>Calcom Vision Ltd</t>
  </si>
  <si>
    <t>CALCOM</t>
  </si>
  <si>
    <t>Niraj Cement Structurals Ltd</t>
  </si>
  <si>
    <t>NIRAJ</t>
  </si>
  <si>
    <t>Dcm Ltd</t>
  </si>
  <si>
    <t>DCM</t>
  </si>
  <si>
    <t>Kaushalya Logistics Ltd</t>
  </si>
  <si>
    <t>KLL</t>
  </si>
  <si>
    <t>Ground Freight &amp; Logistics</t>
  </si>
  <si>
    <t>Marvel Decor Ltd</t>
  </si>
  <si>
    <t>MDL</t>
  </si>
  <si>
    <t>Deep Polymers Ltd</t>
  </si>
  <si>
    <t>DEEP</t>
  </si>
  <si>
    <t>Metroglobal Ltd</t>
  </si>
  <si>
    <t>METROGLOBL</t>
  </si>
  <si>
    <t>Archidply Industries Ltd</t>
  </si>
  <si>
    <t>ARCHIDPLY</t>
  </si>
  <si>
    <t>Interiors &amp; More Ltd</t>
  </si>
  <si>
    <t>INM</t>
  </si>
  <si>
    <t>Indian Sucrose Ltd</t>
  </si>
  <si>
    <t>INDSUCR</t>
  </si>
  <si>
    <t>Smruthi Organics Ltd</t>
  </si>
  <si>
    <t>SMRUTHIORG</t>
  </si>
  <si>
    <t>LA Tim Metal &amp; Industries Ltd</t>
  </si>
  <si>
    <t>LATIMMETAL</t>
  </si>
  <si>
    <t>Digicontent Ltd</t>
  </si>
  <si>
    <t>DGCONTENT</t>
  </si>
  <si>
    <t>LKP Securities Ltd</t>
  </si>
  <si>
    <t>LKPSEC</t>
  </si>
  <si>
    <t>Indian Infotech and Software Ltd</t>
  </si>
  <si>
    <t>INDINFO</t>
  </si>
  <si>
    <t>Abans Enterprises Ltd</t>
  </si>
  <si>
    <t>ABANSENT</t>
  </si>
  <si>
    <t>Adtech Systems Ltd</t>
  </si>
  <si>
    <t>ADTECH</t>
  </si>
  <si>
    <t>Money Masters Leasing and Finance Ltd</t>
  </si>
  <si>
    <t>MMLF</t>
  </si>
  <si>
    <t>Steelman Telecom Ltd</t>
  </si>
  <si>
    <t>STML</t>
  </si>
  <si>
    <t>Unihealth Consultancy Ltd</t>
  </si>
  <si>
    <t>UNIHEALTH</t>
  </si>
  <si>
    <t>Samor Reality Ltd</t>
  </si>
  <si>
    <t>SAMOR</t>
  </si>
  <si>
    <t>Avance Technologies Ltd</t>
  </si>
  <si>
    <t>AVANCE</t>
  </si>
  <si>
    <t>Flexituff Ventures International Ltd</t>
  </si>
  <si>
    <t>FLEXITUFF</t>
  </si>
  <si>
    <t>Global Offshore Services Ltd</t>
  </si>
  <si>
    <t>GLOBOFFS</t>
  </si>
  <si>
    <t>Emmbi Industries Ltd</t>
  </si>
  <si>
    <t>EMMBI</t>
  </si>
  <si>
    <t>Radhe Developers (India) Ltd</t>
  </si>
  <si>
    <t>RADHEDE</t>
  </si>
  <si>
    <t>Khemani Distributors &amp; Marketing Ltd</t>
  </si>
  <si>
    <t>KDML</t>
  </si>
  <si>
    <t>Lucent Industries Ltd</t>
  </si>
  <si>
    <t>LUCENT</t>
  </si>
  <si>
    <t>Reliance Home Finance Ltd</t>
  </si>
  <si>
    <t>RHFL</t>
  </si>
  <si>
    <t>SPL Industries Ltd</t>
  </si>
  <si>
    <t>SPLIL</t>
  </si>
  <si>
    <t>Accuracy Shipping Ltd</t>
  </si>
  <si>
    <t>ACCURACY</t>
  </si>
  <si>
    <t>ResGen Ltd</t>
  </si>
  <si>
    <t>RESGEN</t>
  </si>
  <si>
    <t>NipponINETFNifty SDL Apr 2026 Top 20 Equal Weight</t>
  </si>
  <si>
    <t>SDL26BEES</t>
  </si>
  <si>
    <t>Priti International Ltd</t>
  </si>
  <si>
    <t>PRITI</t>
  </si>
  <si>
    <t>Espire Hospitality Ltd</t>
  </si>
  <si>
    <t>ESPIRE</t>
  </si>
  <si>
    <t>Wardwizard Foods and Beverages Ltd</t>
  </si>
  <si>
    <t>WARDWIZFBL</t>
  </si>
  <si>
    <t>Bal Pharma Ltd</t>
  </si>
  <si>
    <t>BALPHARMA</t>
  </si>
  <si>
    <t>Tirupati Starch &amp; Chemicals Ltd</t>
  </si>
  <si>
    <t>TIRUSTA</t>
  </si>
  <si>
    <t>Enser Communications Ltd</t>
  </si>
  <si>
    <t>ENSER</t>
  </si>
  <si>
    <t>B &amp; A Ltd</t>
  </si>
  <si>
    <t>BNALTD</t>
  </si>
  <si>
    <t>Hindprakash Industries Ltd</t>
  </si>
  <si>
    <t>HPIL</t>
  </si>
  <si>
    <t>Dhatre Udyog Ltd</t>
  </si>
  <si>
    <t>DHATRE</t>
  </si>
  <si>
    <t>Ratnabhumi Developers Ltd</t>
  </si>
  <si>
    <t>RATNABHUMI</t>
  </si>
  <si>
    <t>Gujarat Toolroom Ltd</t>
  </si>
  <si>
    <t>GUJTLRM</t>
  </si>
  <si>
    <t>Cenlub Industries Ltd</t>
  </si>
  <si>
    <t>CENLUB</t>
  </si>
  <si>
    <t>Savera Industries Ltd</t>
  </si>
  <si>
    <t>SAVERA</t>
  </si>
  <si>
    <t>Silicon Rental Solutions Ltd</t>
  </si>
  <si>
    <t>SRSOLTD</t>
  </si>
  <si>
    <t>Sikko Industries Ltd</t>
  </si>
  <si>
    <t>SIKKO</t>
  </si>
  <si>
    <t>Greenchef Appliances Ltd</t>
  </si>
  <si>
    <t>GREENCHEF</t>
  </si>
  <si>
    <t>Kakatiya Cement Sugar and Industries Ltd</t>
  </si>
  <si>
    <t>KAKATCEM</t>
  </si>
  <si>
    <t>Eros International Media Ltd</t>
  </si>
  <si>
    <t>EROSMEDIA</t>
  </si>
  <si>
    <t>Tyche Industries Ltd</t>
  </si>
  <si>
    <t>TYCHE</t>
  </si>
  <si>
    <t>Kaira Can Co Ltd</t>
  </si>
  <si>
    <t>KAIRA</t>
  </si>
  <si>
    <t>RSD Finance Ltd</t>
  </si>
  <si>
    <t>RSDFIN</t>
  </si>
  <si>
    <t>Thakkers Developers Ltd</t>
  </si>
  <si>
    <t>THAKDEV</t>
  </si>
  <si>
    <t>Hilton Metal Forging Ltd</t>
  </si>
  <si>
    <t>HILTON</t>
  </si>
  <si>
    <t>Polson Ltd</t>
  </si>
  <si>
    <t>POLSON</t>
  </si>
  <si>
    <t>Total Transport Systems Ltd</t>
  </si>
  <si>
    <t>TOTAL</t>
  </si>
  <si>
    <t>Reliance Chemotex Industries Ltd</t>
  </si>
  <si>
    <t>RELCHEMQ</t>
  </si>
  <si>
    <t>Bhandari Hosiery Exports Ltd</t>
  </si>
  <si>
    <t>BHANDARI</t>
  </si>
  <si>
    <t>Alacrity Securities Ltd</t>
  </si>
  <si>
    <t>ALSL</t>
  </si>
  <si>
    <t>Winsome Textile Industries Ltd</t>
  </si>
  <si>
    <t>WINSOMTX</t>
  </si>
  <si>
    <t>Urban Enviro Waste Management Ltd</t>
  </si>
  <si>
    <t>URBAN</t>
  </si>
  <si>
    <t>Semac Consultants Ltd</t>
  </si>
  <si>
    <t>SEMAC</t>
  </si>
  <si>
    <t>Setco Automotive Ltd</t>
  </si>
  <si>
    <t>SETCO</t>
  </si>
  <si>
    <t>Siyaram Recycling Industries Ltd</t>
  </si>
  <si>
    <t>SIYARAM</t>
  </si>
  <si>
    <t>Qualitek Labs Ltd</t>
  </si>
  <si>
    <t>QLL</t>
  </si>
  <si>
    <t>Housing Development and Infrastructure Ltd</t>
  </si>
  <si>
    <t>HDIL</t>
  </si>
  <si>
    <t>B.A.G. Films and Media Ltd</t>
  </si>
  <si>
    <t>BAGFILMS</t>
  </si>
  <si>
    <t>Kovilpatti Lakshmi Roller Flour Mills Ltd</t>
  </si>
  <si>
    <t>KLRFM</t>
  </si>
  <si>
    <t>J C T Ltd</t>
  </si>
  <si>
    <t>JCTLTD</t>
  </si>
  <si>
    <t>Shreeji Translogistics Ltd</t>
  </si>
  <si>
    <t>STL</t>
  </si>
  <si>
    <t>JHS Svendgaard Laboratories Ltd</t>
  </si>
  <si>
    <t>JHS</t>
  </si>
  <si>
    <t>Ascom Leasing &amp; Investments Ltd</t>
  </si>
  <si>
    <t>ASCOM</t>
  </si>
  <si>
    <t>Machino Plastics Ltd</t>
  </si>
  <si>
    <t>MACPLASQ</t>
  </si>
  <si>
    <t>Jocil Ltd</t>
  </si>
  <si>
    <t>JOCIL</t>
  </si>
  <si>
    <t>Panyam Cements And Mineral Industrties Ltd</t>
  </si>
  <si>
    <t>PANCM</t>
  </si>
  <si>
    <t>BCPL Railway Infrastructure Ltd</t>
  </si>
  <si>
    <t>BCPL</t>
  </si>
  <si>
    <t>Mangalam Drugs and Organics Ltd</t>
  </si>
  <si>
    <t>MANGALAM</t>
  </si>
  <si>
    <t>Art Nirman Ltd</t>
  </si>
  <si>
    <t>ARTNIRMAN</t>
  </si>
  <si>
    <t>Mahamaya Steel Industries Ltd</t>
  </si>
  <si>
    <t>MAHASTEEL</t>
  </si>
  <si>
    <t>Parshva Enterprises Ltd</t>
  </si>
  <si>
    <t>PARSHVA</t>
  </si>
  <si>
    <t>VJTF Eduservices Ltd</t>
  </si>
  <si>
    <t>VJTFEDU</t>
  </si>
  <si>
    <t>Oil Country Tubular Ltd</t>
  </si>
  <si>
    <t>OILCOUNTUB</t>
  </si>
  <si>
    <t>Electro Force (India) Ltd</t>
  </si>
  <si>
    <t>EFORCE</t>
  </si>
  <si>
    <t>Electronic Equipment &amp; Parts</t>
  </si>
  <si>
    <t>Indian Acrylics Ltd</t>
  </si>
  <si>
    <t>INDIANACRY</t>
  </si>
  <si>
    <t>Enfuse Solutions Ltd</t>
  </si>
  <si>
    <t>ENFUSE</t>
  </si>
  <si>
    <t>Tulive Developers Ltd</t>
  </si>
  <si>
    <t>TULIVE</t>
  </si>
  <si>
    <t>Bodhi Tree Multimedia Ltd</t>
  </si>
  <si>
    <t>BTML</t>
  </si>
  <si>
    <t>SAL Steel Ltd</t>
  </si>
  <si>
    <t>SALSTEEL</t>
  </si>
  <si>
    <t>Shri Techtex Ltd</t>
  </si>
  <si>
    <t>SHRITECH</t>
  </si>
  <si>
    <t>Reliance Naval and Engineering Ltd</t>
  </si>
  <si>
    <t>RNAVAL</t>
  </si>
  <si>
    <t>Sir Shadi Lal Enterprises Ltd</t>
  </si>
  <si>
    <t>SSLEL</t>
  </si>
  <si>
    <t>Aayush Art and Bullion Ltd</t>
  </si>
  <si>
    <t>AAYUSHBULL</t>
  </si>
  <si>
    <t>Globe Textiles (India) Ltd</t>
  </si>
  <si>
    <t>GLOBE</t>
  </si>
  <si>
    <t>De Neers Tools Ltd</t>
  </si>
  <si>
    <t>DENEERS</t>
  </si>
  <si>
    <t>Kifs Financial Services Ltd</t>
  </si>
  <si>
    <t>KIFS</t>
  </si>
  <si>
    <t>Ganges Securities Ltd</t>
  </si>
  <si>
    <t>GANGESSECU</t>
  </si>
  <si>
    <t>Chaman Metallics Ltd</t>
  </si>
  <si>
    <t>CMNL</t>
  </si>
  <si>
    <t>Pharmaids Pharmaceuticals Ltd</t>
  </si>
  <si>
    <t>PHARMAID</t>
  </si>
  <si>
    <t>Praxis Home Retail Ltd</t>
  </si>
  <si>
    <t>PRAXIS</t>
  </si>
  <si>
    <t>Lakshmi Automatic Loom Works Ltd</t>
  </si>
  <si>
    <t>LXMIATO</t>
  </si>
  <si>
    <t>Bharat Gears Ltd</t>
  </si>
  <si>
    <t>BHARATGEAR</t>
  </si>
  <si>
    <t>Rishiroop Ltd</t>
  </si>
  <si>
    <t>RISHIROOP</t>
  </si>
  <si>
    <t>DRS Dilip Roadlines Ltd</t>
  </si>
  <si>
    <t>DRSDILIP</t>
  </si>
  <si>
    <t>V R Infraspace Ltd</t>
  </si>
  <si>
    <t>VR</t>
  </si>
  <si>
    <t>Diensten Tech Ltd</t>
  </si>
  <si>
    <t>DTL</t>
  </si>
  <si>
    <t>Mukta Arts Ltd</t>
  </si>
  <si>
    <t>MUKTAARTS</t>
  </si>
  <si>
    <t>BN Rathi Securities Ltd</t>
  </si>
  <si>
    <t>BNRSEC</t>
  </si>
  <si>
    <t>Zenith Exports Ltd</t>
  </si>
  <si>
    <t>ZENITHEXPO</t>
  </si>
  <si>
    <t>Xelpmoc Design and Tech Ltd</t>
  </si>
  <si>
    <t>XELPMOC</t>
  </si>
  <si>
    <t>Indian Card Clothing Company Ltd</t>
  </si>
  <si>
    <t>INDIANCARD</t>
  </si>
  <si>
    <t>Kesar Petroproducts Ltd</t>
  </si>
  <si>
    <t>KESARPE</t>
  </si>
  <si>
    <t>7Seas Entertainment Ltd</t>
  </si>
  <si>
    <t>7SEASL</t>
  </si>
  <si>
    <t>Globe International Carriers Ltd</t>
  </si>
  <si>
    <t>GICL</t>
  </si>
  <si>
    <t>Parvati Sweetners and Power Ltd</t>
  </si>
  <si>
    <t>PARVATI</t>
  </si>
  <si>
    <t>Colab Cloud Platforms Ltd</t>
  </si>
  <si>
    <t>COLABCLOUD</t>
  </si>
  <si>
    <t>WeP Solutions Ltd</t>
  </si>
  <si>
    <t>WEPSOLN</t>
  </si>
  <si>
    <t>DIGJAM Ltd</t>
  </si>
  <si>
    <t>DIGJAMLMTD</t>
  </si>
  <si>
    <t>BN Holdings Ltd</t>
  </si>
  <si>
    <t>BNHOLDINGS</t>
  </si>
  <si>
    <t>New Swan Multitech Ltd</t>
  </si>
  <si>
    <t>SWANAGRO</t>
  </si>
  <si>
    <t>NTC Industries Ltd</t>
  </si>
  <si>
    <t>NTCIND</t>
  </si>
  <si>
    <t>Golkunda Diamonds and Jewellery Ltd</t>
  </si>
  <si>
    <t>GOLKUNDIA</t>
  </si>
  <si>
    <t>Nippon India ETF Nifty PSU Bank BeES</t>
  </si>
  <si>
    <t>PSUBNKBEES</t>
  </si>
  <si>
    <t>Prakash Steelage Ltd</t>
  </si>
  <si>
    <t>PRAKASHSTL</t>
  </si>
  <si>
    <t>Aspire &amp; Innovative Advertising Ltd</t>
  </si>
  <si>
    <t>ASPIRE</t>
  </si>
  <si>
    <t>Kesar Enterprises Ltd</t>
  </si>
  <si>
    <t>KESARENT</t>
  </si>
  <si>
    <t>Cadsys (India) Ltd</t>
  </si>
  <si>
    <t>CADSYS</t>
  </si>
  <si>
    <t>Kohinoor Foods Ltd</t>
  </si>
  <si>
    <t>KOHINOOR</t>
  </si>
  <si>
    <t>Piccadily Sugar and Allied Industries Ltd</t>
  </si>
  <si>
    <t>PICCASUG</t>
  </si>
  <si>
    <t>Ashika Credit Capital Ltd</t>
  </si>
  <si>
    <t>ASHIKA</t>
  </si>
  <si>
    <t>Manas Properties Ltd</t>
  </si>
  <si>
    <t>MANAS</t>
  </si>
  <si>
    <t>ATV Projects India Ltd</t>
  </si>
  <si>
    <t>ATVPR</t>
  </si>
  <si>
    <t>Lambodhara Textiles Ltd</t>
  </si>
  <si>
    <t>LAMBODHARA</t>
  </si>
  <si>
    <t>Patel Integrated Logistics Ltd</t>
  </si>
  <si>
    <t>PATINTLOG</t>
  </si>
  <si>
    <t>Sotac Pharmaceuticals Ltd</t>
  </si>
  <si>
    <t>SOTAC</t>
  </si>
  <si>
    <t>Future Consumer Ltd</t>
  </si>
  <si>
    <t>FCONSUMER</t>
  </si>
  <si>
    <t>Ai Champdany Industries Ltd</t>
  </si>
  <si>
    <t>AICHAMP</t>
  </si>
  <si>
    <t>Syschem (India) Ltd</t>
  </si>
  <si>
    <t>SYSCHEM</t>
  </si>
  <si>
    <t>Vaswani Industries Ltd</t>
  </si>
  <si>
    <t>VASWANI</t>
  </si>
  <si>
    <t>Tanvi Foods (India) Ltd</t>
  </si>
  <si>
    <t>TANVI</t>
  </si>
  <si>
    <t>Simplex Castings Ltd</t>
  </si>
  <si>
    <t>SIMPLEXCAS</t>
  </si>
  <si>
    <t>Cubex Tubings Ltd</t>
  </si>
  <si>
    <t>CUBEXTUB</t>
  </si>
  <si>
    <t>Metals - Copper</t>
  </si>
  <si>
    <t>Surya Lakshmi Cotton Mills Ltd</t>
  </si>
  <si>
    <t>SURYALAXMI</t>
  </si>
  <si>
    <t>Sonal Mercantile Ltd</t>
  </si>
  <si>
    <t>SONAL</t>
  </si>
  <si>
    <t>Premco Global Ltd</t>
  </si>
  <si>
    <t>PREMCO</t>
  </si>
  <si>
    <t>Deepak Spinners Ltd</t>
  </si>
  <si>
    <t>DEEPAKSP</t>
  </si>
  <si>
    <t>Flex Foods Ltd</t>
  </si>
  <si>
    <t>FLEXFO</t>
  </si>
  <si>
    <t>DB (International) Stock Brokers Ltd</t>
  </si>
  <si>
    <t>DBSTOCKBRO</t>
  </si>
  <si>
    <t>Ecoplast Ltd</t>
  </si>
  <si>
    <t>ECOPLAST</t>
  </si>
  <si>
    <t>Agri-Tech (India) Ltd</t>
  </si>
  <si>
    <t>AGRITECH</t>
  </si>
  <si>
    <t>Quadrant Televentures Ltd</t>
  </si>
  <si>
    <t>QUADRANT</t>
  </si>
  <si>
    <t>Ansal Properties and Infrastructure Ltd</t>
  </si>
  <si>
    <t>ANSALAPI</t>
  </si>
  <si>
    <t>HB Estate Developers Ltd</t>
  </si>
  <si>
    <t>HBESD</t>
  </si>
  <si>
    <t>Swastik Pipe Ltd</t>
  </si>
  <si>
    <t>SWASTIK</t>
  </si>
  <si>
    <t>Baweja Studios Ltd</t>
  </si>
  <si>
    <t>BAWEJA</t>
  </si>
  <si>
    <t>Bihar Sponge Iron Ltd</t>
  </si>
  <si>
    <t>BIHSPONG</t>
  </si>
  <si>
    <t>Visco Trade Associates Ltd</t>
  </si>
  <si>
    <t>VISCO</t>
  </si>
  <si>
    <t>Athena Global Technologies Ltd</t>
  </si>
  <si>
    <t>ATHENAGLO</t>
  </si>
  <si>
    <t>Munoth Capital Market Ltd</t>
  </si>
  <si>
    <t>MUNCAPM</t>
  </si>
  <si>
    <t>Milgrey Finance and Investments Ltd</t>
  </si>
  <si>
    <t>ZMILGFIN</t>
  </si>
  <si>
    <t>K I C Metaliks Ltd</t>
  </si>
  <si>
    <t>KAJARIR</t>
  </si>
  <si>
    <t>Teamo Productions HQ Ltd</t>
  </si>
  <si>
    <t>TPHQ</t>
  </si>
  <si>
    <t>Aluwind Architectural Ltd</t>
  </si>
  <si>
    <t>ALUWIND</t>
  </si>
  <si>
    <t>MPS Infotecnics Ltd</t>
  </si>
  <si>
    <t>VISESHINFO</t>
  </si>
  <si>
    <t>Panache Digilife Ltd</t>
  </si>
  <si>
    <t>PANACHE</t>
  </si>
  <si>
    <t>KHFM Hospitality and Facility Management Services Ltd</t>
  </si>
  <si>
    <t>KHFM</t>
  </si>
  <si>
    <t>Rexnord Electronics and Controls Ltd</t>
  </si>
  <si>
    <t>REXNORD</t>
  </si>
  <si>
    <t>Salona Cotspin Ltd</t>
  </si>
  <si>
    <t>SALONA</t>
  </si>
  <si>
    <t>Virat Crane Industries Ltd</t>
  </si>
  <si>
    <t>VIRATCRA</t>
  </si>
  <si>
    <t>Zenith Drugs Ltd</t>
  </si>
  <si>
    <t>ZENITHDRUG</t>
  </si>
  <si>
    <t>Shervani Industrial Syndicate Ltd</t>
  </si>
  <si>
    <t>SHERVANI</t>
  </si>
  <si>
    <t>Landmark Property Development Co Ltd</t>
  </si>
  <si>
    <t>LPDC</t>
  </si>
  <si>
    <t>Sundaram Multi Pap Ltd</t>
  </si>
  <si>
    <t>SUNDARAM</t>
  </si>
  <si>
    <t>Vaidya Sane Ayurved Laboratories Ltd</t>
  </si>
  <si>
    <t>MADHAVBAUG</t>
  </si>
  <si>
    <t>Touchwood Entertainment Ltd</t>
  </si>
  <si>
    <t>TOUCHWOOD</t>
  </si>
  <si>
    <t>Active Clothing Co Ltd</t>
  </si>
  <si>
    <t>ACTIVE</t>
  </si>
  <si>
    <t>India Steel Works Ltd</t>
  </si>
  <si>
    <t>ISWL</t>
  </si>
  <si>
    <t>Bengal Tea &amp; Fabrics Ltd</t>
  </si>
  <si>
    <t>BENGALT</t>
  </si>
  <si>
    <t>W H Brady &amp; Company Ltd</t>
  </si>
  <si>
    <t>WHBRADY</t>
  </si>
  <si>
    <t>United Van Der Horst Ltd</t>
  </si>
  <si>
    <t>UVDRHOR</t>
  </si>
  <si>
    <t>Amarjothi Spinning Mills Ltd</t>
  </si>
  <si>
    <t>AMARJOTHI</t>
  </si>
  <si>
    <t>Jhandewalas Foods Ltd</t>
  </si>
  <si>
    <t>JFL</t>
  </si>
  <si>
    <t>Jayant Infratech Ltd</t>
  </si>
  <si>
    <t>JAYANT</t>
  </si>
  <si>
    <t>Kundan Edifice Ltd</t>
  </si>
  <si>
    <t>KEL</t>
  </si>
  <si>
    <t>Indsil Hydro Power and Manganese Ltd</t>
  </si>
  <si>
    <t>INDSILHYD</t>
  </si>
  <si>
    <t>Ahasolar Technologies Ltd</t>
  </si>
  <si>
    <t>AHASOLAR</t>
  </si>
  <si>
    <t>Likhami Consulting Ltd</t>
  </si>
  <si>
    <t>LIKHAMI</t>
  </si>
  <si>
    <t>Sera Investments &amp; Finance India Ltd</t>
  </si>
  <si>
    <t>SERA</t>
  </si>
  <si>
    <t>Srivasavi Adhesive Tapes Ltd</t>
  </si>
  <si>
    <t>SRIVASAVI</t>
  </si>
  <si>
    <t>Rishi Laser Ltd</t>
  </si>
  <si>
    <t>RISHILASE</t>
  </si>
  <si>
    <t>Barak Valley Cements Ltd</t>
  </si>
  <si>
    <t>BVCL</t>
  </si>
  <si>
    <t>Edvenswa Enterprises Ltd</t>
  </si>
  <si>
    <t>EDVENSWA</t>
  </si>
  <si>
    <t>Fidel Softech Ltd</t>
  </si>
  <si>
    <t>FIDEL</t>
  </si>
  <si>
    <t>Ultracab (India) Ltd</t>
  </si>
  <si>
    <t>ULTRACAB</t>
  </si>
  <si>
    <t>Gayatri Sugars Ltd</t>
  </si>
  <si>
    <t>GAYATRI</t>
  </si>
  <si>
    <t>Zenith Steel Pipes &amp; Industries Ltd</t>
  </si>
  <si>
    <t>ZENITHSTL</t>
  </si>
  <si>
    <t>Jainam Ferro Alloys (I) Ltd</t>
  </si>
  <si>
    <t>JAINAM</t>
  </si>
  <si>
    <t>Garg Furnace Ltd</t>
  </si>
  <si>
    <t>GARGFUR</t>
  </si>
  <si>
    <t>Shri Gang Industries and Allied Products Ltd</t>
  </si>
  <si>
    <t>SHRIGANG</t>
  </si>
  <si>
    <t>Atishay Ltd</t>
  </si>
  <si>
    <t>ATISHAY</t>
  </si>
  <si>
    <t>Lotus Eye Hospital and Institute Ltd</t>
  </si>
  <si>
    <t>LOTUSEYE</t>
  </si>
  <si>
    <t>3rd Rock Multimedia Ltd</t>
  </si>
  <si>
    <t>3RDROCK</t>
  </si>
  <si>
    <t>MRO-TEK Realty Ltd</t>
  </si>
  <si>
    <t>MRO-TEK</t>
  </si>
  <si>
    <t>Sumuka Agro Industries Ltd</t>
  </si>
  <si>
    <t>SUMUKA</t>
  </si>
  <si>
    <t>Skil Infrastructure Ltd</t>
  </si>
  <si>
    <t>SKIL</t>
  </si>
  <si>
    <t>B-Right RealEstate Ltd</t>
  </si>
  <si>
    <t>BRRL</t>
  </si>
  <si>
    <t>Ahlada Engineers Ltd</t>
  </si>
  <si>
    <t>AHLADA</t>
  </si>
  <si>
    <t>Credent Global Finance Ltd</t>
  </si>
  <si>
    <t>CGFL</t>
  </si>
  <si>
    <t>Aksh Optifibre Ltd</t>
  </si>
  <si>
    <t>AKSHOPTFBR</t>
  </si>
  <si>
    <t>HIM Teknoforge Ltd</t>
  </si>
  <si>
    <t>HIMTEK</t>
  </si>
  <si>
    <t>Sampann Utpadan India Ltd</t>
  </si>
  <si>
    <t>SAMPANN</t>
  </si>
  <si>
    <t>Eyantra Ventures Ltd</t>
  </si>
  <si>
    <t>EY</t>
  </si>
  <si>
    <t>Vishal Bearings Ltd</t>
  </si>
  <si>
    <t>VISHALBL</t>
  </si>
  <si>
    <t>Pioneer Embroideries Ltd</t>
  </si>
  <si>
    <t>PIONEEREMB</t>
  </si>
  <si>
    <t>Kotak S&amp;P BSE Sensex ETF</t>
  </si>
  <si>
    <t>SENSEX1</t>
  </si>
  <si>
    <t>Motor and General Finance Ltd</t>
  </si>
  <si>
    <t>MOTOGENFIN</t>
  </si>
  <si>
    <t>ITL Industries Ltd</t>
  </si>
  <si>
    <t>ITL</t>
  </si>
  <si>
    <t>Aakash Exploration Services Ltd</t>
  </si>
  <si>
    <t>AAKASH</t>
  </si>
  <si>
    <t>ANI Integrated Services Ltd</t>
  </si>
  <si>
    <t>AISL</t>
  </si>
  <si>
    <t>Maiden Forgings Ltd</t>
  </si>
  <si>
    <t>MAIDEN</t>
  </si>
  <si>
    <t>Aarey Drugs and Pharmaceuticals Ltd</t>
  </si>
  <si>
    <t>AAREYDRUGS</t>
  </si>
  <si>
    <t>Beardsell Ltd</t>
  </si>
  <si>
    <t>BEARDSELL</t>
  </si>
  <si>
    <t>ICICI Prudential Nifty Next 50 ETF</t>
  </si>
  <si>
    <t>NEXT50IETF</t>
  </si>
  <si>
    <t>Dhruva Capital Services Ltd</t>
  </si>
  <si>
    <t>DHRUVCA</t>
  </si>
  <si>
    <t>Scanpoint Geomatics Ltd</t>
  </si>
  <si>
    <t>SCANPGEOM</t>
  </si>
  <si>
    <t>Prerna Infrabuild Ltd</t>
  </si>
  <si>
    <t>PRERINFRA</t>
  </si>
  <si>
    <t>Sharika Enterprises Ltd</t>
  </si>
  <si>
    <t>SHARIKA</t>
  </si>
  <si>
    <t>B C C Fuba India Ltd</t>
  </si>
  <si>
    <t>BCCFUBA</t>
  </si>
  <si>
    <t>Alkali Metals Ltd</t>
  </si>
  <si>
    <t>ALKALI</t>
  </si>
  <si>
    <t>Gujarat Intrux Ltd</t>
  </si>
  <si>
    <t>GUJINTRX</t>
  </si>
  <si>
    <t>Apis India Ltd</t>
  </si>
  <si>
    <t>APIS</t>
  </si>
  <si>
    <t>Samrat Forgings Ltd</t>
  </si>
  <si>
    <t>SAMRATFORG</t>
  </si>
  <si>
    <t>Swashthik Plascon Ltd</t>
  </si>
  <si>
    <t>SPL</t>
  </si>
  <si>
    <t>Pramara Promotions Ltd</t>
  </si>
  <si>
    <t>PRAMARA</t>
  </si>
  <si>
    <t>Transteel Seating Technologies Ltd</t>
  </si>
  <si>
    <t>TRANSTEEL</t>
  </si>
  <si>
    <t>Three M Paper Boards Ltd</t>
  </si>
  <si>
    <t>THREEMPAPE</t>
  </si>
  <si>
    <t>Gayatri Projects Ltd</t>
  </si>
  <si>
    <t>GAYAPROJ</t>
  </si>
  <si>
    <t>GTV Engineering Ltd</t>
  </si>
  <si>
    <t>GTV</t>
  </si>
  <si>
    <t>Master Components Ltd</t>
  </si>
  <si>
    <t>MASTER</t>
  </si>
  <si>
    <t>Future Retail Ltd</t>
  </si>
  <si>
    <t>FRETAIL</t>
  </si>
  <si>
    <t>Party Cruisers Ltd</t>
  </si>
  <si>
    <t>PARTYCRUS</t>
  </si>
  <si>
    <t>Facor Alloys Ltd</t>
  </si>
  <si>
    <t>FACORALL</t>
  </si>
  <si>
    <t>Varanium Cloud Ltd</t>
  </si>
  <si>
    <t>CLOUD</t>
  </si>
  <si>
    <t>Emerald Leisures Ltd</t>
  </si>
  <si>
    <t>EMERALL</t>
  </si>
  <si>
    <t>MRP Agro Ltd</t>
  </si>
  <si>
    <t>MRP</t>
  </si>
  <si>
    <t>Palash Securities Ltd</t>
  </si>
  <si>
    <t>PALASHSECU</t>
  </si>
  <si>
    <t>Sanco Trans Ltd</t>
  </si>
  <si>
    <t>SANCTRN</t>
  </si>
  <si>
    <t>Suraj Industries Ltd</t>
  </si>
  <si>
    <t>SURJIND</t>
  </si>
  <si>
    <t>Cinerad Communications Ltd</t>
  </si>
  <si>
    <t>CINERAD</t>
  </si>
  <si>
    <t>AAA Technologies Ltd</t>
  </si>
  <si>
    <t>AAATECH</t>
  </si>
  <si>
    <t>Bharat Immunologicals and Biologicals Corporation Ltd</t>
  </si>
  <si>
    <t>BIBCL</t>
  </si>
  <si>
    <t>COSCO (India) Ltd</t>
  </si>
  <si>
    <t>COSCO</t>
  </si>
  <si>
    <t>Sharp Chucks and Machines Ltd</t>
  </si>
  <si>
    <t>SCML</t>
  </si>
  <si>
    <t>Tamboli Industries Ltd</t>
  </si>
  <si>
    <t>TAMBOLIIN</t>
  </si>
  <si>
    <t>Bhagyanagar Properties Ltd</t>
  </si>
  <si>
    <t>BHAGYAPROP</t>
  </si>
  <si>
    <t>Acme Resources Ltd</t>
  </si>
  <si>
    <t>ACME</t>
  </si>
  <si>
    <t>Nath Industries Ltd</t>
  </si>
  <si>
    <t>NATHIND</t>
  </si>
  <si>
    <t>Lahoti Overseas Ltd</t>
  </si>
  <si>
    <t>LAHOTIOV</t>
  </si>
  <si>
    <t>Rachana Infrastructure Ltd</t>
  </si>
  <si>
    <t>RILINFRA</t>
  </si>
  <si>
    <t>Western India Plywoods Ltd</t>
  </si>
  <si>
    <t>WIPL</t>
  </si>
  <si>
    <t>AMD Industries Ltd</t>
  </si>
  <si>
    <t>AMDIND</t>
  </si>
  <si>
    <t>Banka BioLoo Ltd</t>
  </si>
  <si>
    <t>BANKA</t>
  </si>
  <si>
    <t>Paras Petrofils Ltd</t>
  </si>
  <si>
    <t>PARASPETRO</t>
  </si>
  <si>
    <t>Upsurge Investment and Finance Ltd</t>
  </si>
  <si>
    <t>UPSURGE</t>
  </si>
  <si>
    <t>Himalaya Food International Ltd</t>
  </si>
  <si>
    <t>HFIL</t>
  </si>
  <si>
    <t>Steel City Securities Ltd</t>
  </si>
  <si>
    <t>STEELCITY</t>
  </si>
  <si>
    <t>Accel Ltd</t>
  </si>
  <si>
    <t>ACCEL</t>
  </si>
  <si>
    <t>Rudra Gas Enterprise Ltd</t>
  </si>
  <si>
    <t>RUDRAGAS</t>
  </si>
  <si>
    <t>Royal Cushion Vinyl Products Ltd</t>
  </si>
  <si>
    <t>ROYALCU</t>
  </si>
  <si>
    <t>B &amp; A Packaging India Ltd</t>
  </si>
  <si>
    <t>BAPACK</t>
  </si>
  <si>
    <t>IBL Finance Ltd</t>
  </si>
  <si>
    <t>IBLFL</t>
  </si>
  <si>
    <t>Financial Technology</t>
  </si>
  <si>
    <t>Ansal Housing Ltd</t>
  </si>
  <si>
    <t>ANSALHSG</t>
  </si>
  <si>
    <t>Sagarsoft (India) Ltd</t>
  </si>
  <si>
    <t>SAGARSOFT</t>
  </si>
  <si>
    <t>Kkalpana Industries (India) Ltd</t>
  </si>
  <si>
    <t>KKALPANAIND</t>
  </si>
  <si>
    <t>SNL Bearings Ltd</t>
  </si>
  <si>
    <t>SNL</t>
  </si>
  <si>
    <t>Asarfi Hospital Ltd</t>
  </si>
  <si>
    <t>ASARFI</t>
  </si>
  <si>
    <t>D &amp; H India Ltd</t>
  </si>
  <si>
    <t>DHINDIA</t>
  </si>
  <si>
    <t>Bhagwati Autocast Ltd</t>
  </si>
  <si>
    <t>BGWTATO</t>
  </si>
  <si>
    <t>Goyal Aluminiums Ltd</t>
  </si>
  <si>
    <t>GOYALALUM</t>
  </si>
  <si>
    <t>Quantum Gold Fund</t>
  </si>
  <si>
    <t>QGOLDHALF</t>
  </si>
  <si>
    <t>Naman In-Store (India) Ltd</t>
  </si>
  <si>
    <t>NAMAN</t>
  </si>
  <si>
    <t>Energy Development Company Ltd</t>
  </si>
  <si>
    <t>ENERGYDEV</t>
  </si>
  <si>
    <t>HDFC S&amp;P BSE Sensex ETF</t>
  </si>
  <si>
    <t>HDFCSENSEX</t>
  </si>
  <si>
    <t>Winsome Breweries Ltd</t>
  </si>
  <si>
    <t>WINSOMBR</t>
  </si>
  <si>
    <t>Thacker and Company Ltd</t>
  </si>
  <si>
    <t>THACKER</t>
  </si>
  <si>
    <t>Arshiya Ltd</t>
  </si>
  <si>
    <t>ARSHIYA</t>
  </si>
  <si>
    <t>Ausom Enterprise Ltd</t>
  </si>
  <si>
    <t>AUSOMENT</t>
  </si>
  <si>
    <t>BLS Infotech Ltd</t>
  </si>
  <si>
    <t>BLSINFOTE</t>
  </si>
  <si>
    <t>Securekloud Technologies Ltd</t>
  </si>
  <si>
    <t>SECURKLOUD</t>
  </si>
  <si>
    <t>Shanti Spintex Ltd</t>
  </si>
  <si>
    <t>SHANTIDENM</t>
  </si>
  <si>
    <t>Madhucon Projects Ltd</t>
  </si>
  <si>
    <t>MADHUCON</t>
  </si>
  <si>
    <t>TCI Industries Ltd</t>
  </si>
  <si>
    <t>TCIIND</t>
  </si>
  <si>
    <t>Bilcare Ltd</t>
  </si>
  <si>
    <t>BI</t>
  </si>
  <si>
    <t>Abhinav Capital Services Ltd</t>
  </si>
  <si>
    <t>ABHICAP</t>
  </si>
  <si>
    <t>Durlax Top Surface Ltd</t>
  </si>
  <si>
    <t>DURLAX</t>
  </si>
  <si>
    <t>Digidrive Distributors Ltd</t>
  </si>
  <si>
    <t>DIGIDRIVE</t>
  </si>
  <si>
    <t>Yarn Syndicate Ltd</t>
  </si>
  <si>
    <t>YARNSYN</t>
  </si>
  <si>
    <t>Good Value Irrigation Ltd</t>
  </si>
  <si>
    <t>VUENOW</t>
  </si>
  <si>
    <t>Genpharmasec Ltd</t>
  </si>
  <si>
    <t>GENPHARMA</t>
  </si>
  <si>
    <t>G. G. Automotive Gears Ltd</t>
  </si>
  <si>
    <t>GGAUTO</t>
  </si>
  <si>
    <t>Aztec Fluids &amp; Machinery Ltd</t>
  </si>
  <si>
    <t>AZTEC</t>
  </si>
  <si>
    <t>Stratmont Industries Ltd</t>
  </si>
  <si>
    <t>STRATMONT</t>
  </si>
  <si>
    <t>Fiberweb (India) Ltd</t>
  </si>
  <si>
    <t>FIBERWEB</t>
  </si>
  <si>
    <t>Vedavaag Systems Ltd</t>
  </si>
  <si>
    <t>VEDAVAAG</t>
  </si>
  <si>
    <t>Transcorp International Ltd</t>
  </si>
  <si>
    <t>TRANSCOR</t>
  </si>
  <si>
    <t>Gujchem Distillers India Ltd</t>
  </si>
  <si>
    <t>GUJCMDS</t>
  </si>
  <si>
    <t>Binayak Tex Processors Ltd</t>
  </si>
  <si>
    <t>ZBINTXPP</t>
  </si>
  <si>
    <t>APM Industries Ltd</t>
  </si>
  <si>
    <t>APMIN</t>
  </si>
  <si>
    <t>Palred Technologies Ltd</t>
  </si>
  <si>
    <t>PALREDTEC</t>
  </si>
  <si>
    <t>Arunjyoti Bio Ventures Ltd</t>
  </si>
  <si>
    <t>ABVL</t>
  </si>
  <si>
    <t>Superior Industrial Enterprises Ltd</t>
  </si>
  <si>
    <t>SIEL</t>
  </si>
  <si>
    <t>Shetron Ltd</t>
  </si>
  <si>
    <t>SHETR</t>
  </si>
  <si>
    <t>Rainbow Foundations Ltd</t>
  </si>
  <si>
    <t>RAINBOWF</t>
  </si>
  <si>
    <t>Peria Karamalai Tea and Produce Company Ltd</t>
  </si>
  <si>
    <t>PKTEA</t>
  </si>
  <si>
    <t>Asit C Mehta Financial Services Ltd</t>
  </si>
  <si>
    <t>ASITCFIN</t>
  </si>
  <si>
    <t>Latteys Industries Ltd</t>
  </si>
  <si>
    <t>LATTEYS</t>
  </si>
  <si>
    <t>Mauria Udyog Ltd</t>
  </si>
  <si>
    <t>MUL</t>
  </si>
  <si>
    <t>United Cotfab Ltd</t>
  </si>
  <si>
    <t>COTFAB</t>
  </si>
  <si>
    <t>Nagreeka Exports Ltd</t>
  </si>
  <si>
    <t>NAGREEKEXP</t>
  </si>
  <si>
    <t>Sal Automotive Ltd</t>
  </si>
  <si>
    <t>SALAUTO</t>
  </si>
  <si>
    <t>Womancart Ltd</t>
  </si>
  <si>
    <t>WOMANCART</t>
  </si>
  <si>
    <t>National Fittings Ltd</t>
  </si>
  <si>
    <t>NATFIT</t>
  </si>
  <si>
    <t>Modern Dairies Ltd</t>
  </si>
  <si>
    <t>MODAIRY</t>
  </si>
  <si>
    <t>Promax Power Ltd</t>
  </si>
  <si>
    <t>PROMAX</t>
  </si>
  <si>
    <t>WSFx Global Pay Ltd</t>
  </si>
  <si>
    <t>WSFX</t>
  </si>
  <si>
    <t>Everest Organics Ltd</t>
  </si>
  <si>
    <t>EVERESTO</t>
  </si>
  <si>
    <t>Relicab Cable Manufacturing Ltd</t>
  </si>
  <si>
    <t>RELICAB</t>
  </si>
  <si>
    <t>Shri Krishna Devcon Ltd</t>
  </si>
  <si>
    <t>SHRIKRISH</t>
  </si>
  <si>
    <t>Power and Instrumentation (Gujarat) Ltd</t>
  </si>
  <si>
    <t>PIGL</t>
  </si>
  <si>
    <t>Suvidhaa Infoserve Ltd</t>
  </si>
  <si>
    <t>SUVIDHAA</t>
  </si>
  <si>
    <t>Veekayem Fashion &amp; Apparels Ltd</t>
  </si>
  <si>
    <t>VEEKAYEM</t>
  </si>
  <si>
    <t>Pee Cee Cosma Sope Ltd</t>
  </si>
  <si>
    <t>PCCOSMA</t>
  </si>
  <si>
    <t>Tilak Ventures Ltd</t>
  </si>
  <si>
    <t>TILAK</t>
  </si>
  <si>
    <t>Astron Paper &amp; Board Mill Ltd</t>
  </si>
  <si>
    <t>ASTRON</t>
  </si>
  <si>
    <t>Transwarranty Finance Ltd</t>
  </si>
  <si>
    <t>TFL</t>
  </si>
  <si>
    <t>MEP Infrastructure Developers Ltd</t>
  </si>
  <si>
    <t>MEP</t>
  </si>
  <si>
    <t>Akar Auto Industries Ltd</t>
  </si>
  <si>
    <t>AAIL</t>
  </si>
  <si>
    <t>Regency Ceramics Ltd</t>
  </si>
  <si>
    <t>REGENCERAM</t>
  </si>
  <si>
    <t>Chowgule Steamships Ltd</t>
  </si>
  <si>
    <t>CHOWGULSTM</t>
  </si>
  <si>
    <t>Saumya Consultants Ltd</t>
  </si>
  <si>
    <t>SAUMYA</t>
  </si>
  <si>
    <t>Jamshri Realty Ltd</t>
  </si>
  <si>
    <t>JAMSHRI</t>
  </si>
  <si>
    <t>Shah Alloys Ltd</t>
  </si>
  <si>
    <t>SHAHALLOYS</t>
  </si>
  <si>
    <t>AK Spintex Ltd</t>
  </si>
  <si>
    <t>AKSPINTEX</t>
  </si>
  <si>
    <t>Orissa Bengal Carrier Ltd</t>
  </si>
  <si>
    <t>OBCL</t>
  </si>
  <si>
    <t>Damodar Industries Ltd</t>
  </si>
  <si>
    <t>DAMODARIND</t>
  </si>
  <si>
    <t>Times Guaranty Ltd</t>
  </si>
  <si>
    <t>TIMESGTY</t>
  </si>
  <si>
    <t>Debock Industries Ltd</t>
  </si>
  <si>
    <t>DIL</t>
  </si>
  <si>
    <t>Gokak Textiles Ltd</t>
  </si>
  <si>
    <t>GOKAKTEX</t>
  </si>
  <si>
    <t>HEC Infra Projects Ltd</t>
  </si>
  <si>
    <t>HECPROJECT</t>
  </si>
  <si>
    <t>Resonance Specialties Ltd</t>
  </si>
  <si>
    <t>RESONANCE</t>
  </si>
  <si>
    <t>Maruti Interior Products Ltd</t>
  </si>
  <si>
    <t>SPITZE</t>
  </si>
  <si>
    <t>Alfred Herbert (India) Ltd</t>
  </si>
  <si>
    <t>ALFREDHE</t>
  </si>
  <si>
    <t>Nidhi Granites Ltd</t>
  </si>
  <si>
    <t>NIDHGRN</t>
  </si>
  <si>
    <t>Jasch Industries Ltd</t>
  </si>
  <si>
    <t>JASCH</t>
  </si>
  <si>
    <t>Som Datt Finance Corporation Ltd</t>
  </si>
  <si>
    <t>SODFC</t>
  </si>
  <si>
    <t>Advik Capital Ltd</t>
  </si>
  <si>
    <t>ADVIKCA</t>
  </si>
  <si>
    <t>Blue Pebble Ltd</t>
  </si>
  <si>
    <t>BLUEPEBBLE</t>
  </si>
  <si>
    <t>Lasa Supergenerics Ltd</t>
  </si>
  <si>
    <t>LASA</t>
  </si>
  <si>
    <t>Ajooni Biotech Ltd</t>
  </si>
  <si>
    <t>AJOONI</t>
  </si>
  <si>
    <t>Fortis Malar Hospitals Ltd</t>
  </si>
  <si>
    <t>FORTISMLR</t>
  </si>
  <si>
    <t>Harshdeep Hortico Ltd</t>
  </si>
  <si>
    <t>HARSHDEEP</t>
  </si>
  <si>
    <t>Excel Realty N Infra Ltd</t>
  </si>
  <si>
    <t>EXCEL</t>
  </si>
  <si>
    <t>Sayaji Industries Ltd</t>
  </si>
  <si>
    <t>SAYAJIIND</t>
  </si>
  <si>
    <t>Virat Leasing Ltd</t>
  </si>
  <si>
    <t>VLL</t>
  </si>
  <si>
    <t>Virya Resources Ltd</t>
  </si>
  <si>
    <t>VIRYA</t>
  </si>
  <si>
    <t>Cravatex Ltd</t>
  </si>
  <si>
    <t>CRAVATEX</t>
  </si>
  <si>
    <t>Oxygenta Pharmaceutical Ltd</t>
  </si>
  <si>
    <t>OXYGENTAPH</t>
  </si>
  <si>
    <t>Integrated Personnel Services Ltd</t>
  </si>
  <si>
    <t>IPSL</t>
  </si>
  <si>
    <t>Mercury Laboratories Ltd</t>
  </si>
  <si>
    <t>MERCURYLAB</t>
  </si>
  <si>
    <t>Pritika Engineering Components Ltd</t>
  </si>
  <si>
    <t>PRITIKA</t>
  </si>
  <si>
    <t>Pulz Electronics Ltd</t>
  </si>
  <si>
    <t>PULZ</t>
  </si>
  <si>
    <t>Mysore Petro Chemicals Ltd</t>
  </si>
  <si>
    <t>MYSORPETRO</t>
  </si>
  <si>
    <t>CNI Research Ltd</t>
  </si>
  <si>
    <t>CNIRESLTD</t>
  </si>
  <si>
    <t>Narbada Gems and Jewellery Ltd</t>
  </si>
  <si>
    <t>NARBADA</t>
  </si>
  <si>
    <t>Cian Agro Industries &amp; Infrastructure Ltd</t>
  </si>
  <si>
    <t>CIANAGRO</t>
  </si>
  <si>
    <t>T &amp; I Global Ltd</t>
  </si>
  <si>
    <t>TIGLOB</t>
  </si>
  <si>
    <t>Royale Manor Hotels and Industries Ltd</t>
  </si>
  <si>
    <t>RAYALEMA</t>
  </si>
  <si>
    <t>Polychem Ltd</t>
  </si>
  <si>
    <t>POLYCHEM</t>
  </si>
  <si>
    <t>Anjani Foods Ltd</t>
  </si>
  <si>
    <t>ANJANIFOODS</t>
  </si>
  <si>
    <t>Sattrix Information Security Ltd</t>
  </si>
  <si>
    <t>SATTRIX</t>
  </si>
  <si>
    <t>DRS Cargo Movers Ltd</t>
  </si>
  <si>
    <t>DRSCARGO</t>
  </si>
  <si>
    <t>Aditya Consumer Marketing Ltd</t>
  </si>
  <si>
    <t>ACML</t>
  </si>
  <si>
    <t>Ishan Dyes and Chemicals Ltd</t>
  </si>
  <si>
    <t>ISHANCH</t>
  </si>
  <si>
    <t>Kothari Fermentation and Biochem Ltd</t>
  </si>
  <si>
    <t>KFBL</t>
  </si>
  <si>
    <t>Gujarat Natural Resources Ltd</t>
  </si>
  <si>
    <t>GNRL</t>
  </si>
  <si>
    <t>Creative Castings Ltd</t>
  </si>
  <si>
    <t>VMS Industries Ltd</t>
  </si>
  <si>
    <t>VMS</t>
  </si>
  <si>
    <t>Ind Swift Ltd</t>
  </si>
  <si>
    <t>INDSWFTLTD</t>
  </si>
  <si>
    <t>Grob Tea Co Ltd</t>
  </si>
  <si>
    <t>GROBTEA</t>
  </si>
  <si>
    <t>Saptarishi Agro Industries Ltd</t>
  </si>
  <si>
    <t>SPTRSHI</t>
  </si>
  <si>
    <t>Soma Textiles &amp; Industries Ltd</t>
  </si>
  <si>
    <t>SOMATEX</t>
  </si>
  <si>
    <t>Bhilwara Spinners Ltd</t>
  </si>
  <si>
    <t>BHILSPIN</t>
  </si>
  <si>
    <t>KG Petrochem Ltd</t>
  </si>
  <si>
    <t>KGPETRO</t>
  </si>
  <si>
    <t>City Pulse Multiplex Ltd</t>
  </si>
  <si>
    <t>CPML</t>
  </si>
  <si>
    <t>Avro India Ltd</t>
  </si>
  <si>
    <t>AVROIND</t>
  </si>
  <si>
    <t>Porwal Auto Components Ltd</t>
  </si>
  <si>
    <t>PORWAL</t>
  </si>
  <si>
    <t>Filtra Consultants and Engineers Ltd</t>
  </si>
  <si>
    <t>FILTRA</t>
  </si>
  <si>
    <t>Hariyana Ship Breakers Ltd</t>
  </si>
  <si>
    <t>HRYNSHP</t>
  </si>
  <si>
    <t>Dynavision Ltd</t>
  </si>
  <si>
    <t>DYNAVSN</t>
  </si>
  <si>
    <t>Mcon Rasayan India Ltd</t>
  </si>
  <si>
    <t>MCON</t>
  </si>
  <si>
    <t>Medicamen Organics Ltd</t>
  </si>
  <si>
    <t>MEDIORG</t>
  </si>
  <si>
    <t>Mehai Technology Ltd</t>
  </si>
  <si>
    <t>MEHAI</t>
  </si>
  <si>
    <t>Dangee Dums Ltd</t>
  </si>
  <si>
    <t>DANGEE</t>
  </si>
  <si>
    <t>Aditya BSL Nifty Next 50 ETF</t>
  </si>
  <si>
    <t>ABSLNN50ET</t>
  </si>
  <si>
    <t>Mohini Health &amp; Hygiene Ltd</t>
  </si>
  <si>
    <t>MHHL</t>
  </si>
  <si>
    <t>Simbhaoli Sugars Ltd</t>
  </si>
  <si>
    <t>SIMBHALS</t>
  </si>
  <si>
    <t>Bansal Roofing Products Ltd</t>
  </si>
  <si>
    <t>BRPL</t>
  </si>
  <si>
    <t>NCL Research and Financial Services Ltd</t>
  </si>
  <si>
    <t>NCLRESE</t>
  </si>
  <si>
    <t>Sati Poly Plast Ltd</t>
  </si>
  <si>
    <t>SATIPOLY</t>
  </si>
  <si>
    <t>Tokyo Plast International Ltd</t>
  </si>
  <si>
    <t>TOKYOPLAST</t>
  </si>
  <si>
    <t>Source Natural Foods and Herbal Supplements Ltd</t>
  </si>
  <si>
    <t>SOURCENTRL</t>
  </si>
  <si>
    <t>Haryana Capfin Ltd</t>
  </si>
  <si>
    <t>HARYNACAP</t>
  </si>
  <si>
    <t>Eco Hotels and Resorts Ltd</t>
  </si>
  <si>
    <t>ECOHOTELS</t>
  </si>
  <si>
    <t>Raaj Medisafe India Ltd</t>
  </si>
  <si>
    <t>RAAJMEDI</t>
  </si>
  <si>
    <t>One Global Service Provider Ltd</t>
  </si>
  <si>
    <t>ONEGLOBAL</t>
  </si>
  <si>
    <t>Super Tannery Ltd</t>
  </si>
  <si>
    <t>SUPTANERY</t>
  </si>
  <si>
    <t>Parnax Lab Ltd</t>
  </si>
  <si>
    <t>PARNAXLAB</t>
  </si>
  <si>
    <t>Hisar Metal Industries Ltd</t>
  </si>
  <si>
    <t>HISARMETAL</t>
  </si>
  <si>
    <t>Wallfort Financial Services Ltd</t>
  </si>
  <si>
    <t>WALLFORT</t>
  </si>
  <si>
    <t>AVSL Industries Ltd</t>
  </si>
  <si>
    <t>AVSL</t>
  </si>
  <si>
    <t>Retina Paints Ltd</t>
  </si>
  <si>
    <t>RETINA</t>
  </si>
  <si>
    <t>Deepak Chemtex Ltd</t>
  </si>
  <si>
    <t>DEEPAKCHEM</t>
  </si>
  <si>
    <t>Raja Bahadur International Ltd</t>
  </si>
  <si>
    <t>RAJABAH</t>
  </si>
  <si>
    <t>Samrat Pharmachem Ltd</t>
  </si>
  <si>
    <t>SAMRATPH</t>
  </si>
  <si>
    <t>Welcast Steels Ltd</t>
  </si>
  <si>
    <t>ZWELCAST</t>
  </si>
  <si>
    <t>Cerebra Integrated Technologies Ltd</t>
  </si>
  <si>
    <t>CEREBRAINT</t>
  </si>
  <si>
    <t>Shristi Infrastructure Development Corporation Ltd</t>
  </si>
  <si>
    <t>SHRISTI</t>
  </si>
  <si>
    <t>Agni Green Power Ltd</t>
  </si>
  <si>
    <t>AGNI</t>
  </si>
  <si>
    <t>Mangalam Alloys Ltd</t>
  </si>
  <si>
    <t>MAL</t>
  </si>
  <si>
    <t>Archit Organosys Ltd</t>
  </si>
  <si>
    <t>ARCHITORG</t>
  </si>
  <si>
    <t>ICICI Prudential Silver ETF</t>
  </si>
  <si>
    <t>SILVERIETF</t>
  </si>
  <si>
    <t>Mayank Cattle Food Ltd</t>
  </si>
  <si>
    <t>MCFL</t>
  </si>
  <si>
    <t>Karma Energy Ltd</t>
  </si>
  <si>
    <t>KARMAENG</t>
  </si>
  <si>
    <t>Srei Infrastructure Finance Ltd</t>
  </si>
  <si>
    <t>SREINFRA</t>
  </si>
  <si>
    <t>Holmarc Opto-Mechatronics Ltd</t>
  </si>
  <si>
    <t>HOLMARC</t>
  </si>
  <si>
    <t>Kesar Terminals &amp; Infrastructure Ltd</t>
  </si>
  <si>
    <t>KTIL</t>
  </si>
  <si>
    <t>Auro Laboratories Ltd</t>
  </si>
  <si>
    <t>AUROLAB</t>
  </si>
  <si>
    <t>MKP Mobility Ltd</t>
  </si>
  <si>
    <t>MKPMOB</t>
  </si>
  <si>
    <t>Ganga Papers India Ltd</t>
  </si>
  <si>
    <t>GANGAPA</t>
  </si>
  <si>
    <t>Freshtrop Fruits Ltd</t>
  </si>
  <si>
    <t>FRSHTRP</t>
  </si>
  <si>
    <t>HB Stockholdings Ltd</t>
  </si>
  <si>
    <t>HBSL</t>
  </si>
  <si>
    <t>Aplab Ltd</t>
  </si>
  <si>
    <t>APLAB</t>
  </si>
  <si>
    <t>Kaizen Agro Infrabuild Ltd</t>
  </si>
  <si>
    <t>KAIZENAGRO</t>
  </si>
  <si>
    <t>Marco Cables &amp; Conductors Ltd</t>
  </si>
  <si>
    <t>MARCO</t>
  </si>
  <si>
    <t>Biofil Chemicals and Pharmaceuticals Ltd</t>
  </si>
  <si>
    <t>BIOFILCHEM</t>
  </si>
  <si>
    <t>Real Touch Finance Ltd</t>
  </si>
  <si>
    <t>RTFL</t>
  </si>
  <si>
    <t>Lesha Industries Ltd</t>
  </si>
  <si>
    <t>LESHAIND</t>
  </si>
  <si>
    <t>Trescon Ltd</t>
  </si>
  <si>
    <t>TRESCON</t>
  </si>
  <si>
    <t>Simmonds Marshall Ltd</t>
  </si>
  <si>
    <t>SIMMOND</t>
  </si>
  <si>
    <t>Pritish Nandy Communications Ltd</t>
  </si>
  <si>
    <t>PNC</t>
  </si>
  <si>
    <t>Arnold Holdings Ltd</t>
  </si>
  <si>
    <t>ARNOLD</t>
  </si>
  <si>
    <t>Murae Organisor Ltd</t>
  </si>
  <si>
    <t>MURAE</t>
  </si>
  <si>
    <t>Minal Industries Ltd</t>
  </si>
  <si>
    <t>MINALIND</t>
  </si>
  <si>
    <t>Shalimar Wires Industries Ltd</t>
  </si>
  <si>
    <t>SHALIWIR</t>
  </si>
  <si>
    <t>Baroda Extrusion Ltd</t>
  </si>
  <si>
    <t>BAROEXT</t>
  </si>
  <si>
    <t>Dutron Polymers Ltd</t>
  </si>
  <si>
    <t>DUTRON</t>
  </si>
  <si>
    <t>Kontor Space Ltd</t>
  </si>
  <si>
    <t>KONTOR</t>
  </si>
  <si>
    <t>Skyline Millars Ltd</t>
  </si>
  <si>
    <t>SKYLMILAR</t>
  </si>
  <si>
    <t>Chartered Logistics Ltd</t>
  </si>
  <si>
    <t>CHLOGIST</t>
  </si>
  <si>
    <t>SecMark Consultancy Ltd</t>
  </si>
  <si>
    <t>SECMARK</t>
  </si>
  <si>
    <t>Future Enterprises Ltd</t>
  </si>
  <si>
    <t>FELDVR</t>
  </si>
  <si>
    <t>Gujarat Containers Ltd</t>
  </si>
  <si>
    <t>GUJCONT</t>
  </si>
  <si>
    <t>Moksh Ornaments Ltd</t>
  </si>
  <si>
    <t>MOKSH</t>
  </si>
  <si>
    <t>Nilachal Refractories Ltd</t>
  </si>
  <si>
    <t>NILACHAL</t>
  </si>
  <si>
    <t>Cinevista Ltd</t>
  </si>
  <si>
    <t>CINEVISTA</t>
  </si>
  <si>
    <t>Krishanveer Forge Ltd</t>
  </si>
  <si>
    <t>KVFORGE</t>
  </si>
  <si>
    <t>Orient Press Ltd</t>
  </si>
  <si>
    <t>ORIENTLTD</t>
  </si>
  <si>
    <t>Auro Impex &amp; Chemicals Ltd</t>
  </si>
  <si>
    <t>AUROIMPEX</t>
  </si>
  <si>
    <t>Yogi Ltd</t>
  </si>
  <si>
    <t>YOGI</t>
  </si>
  <si>
    <t>Sangam Finserv Ltd</t>
  </si>
  <si>
    <t>SANGAMFIN</t>
  </si>
  <si>
    <t>Ameya Precision Engineers Ltd</t>
  </si>
  <si>
    <t>AMEYA</t>
  </si>
  <si>
    <t>Ansal Buildwell Ltd</t>
  </si>
  <si>
    <t>ANSALBU</t>
  </si>
  <si>
    <t>Sambhaav Media Ltd</t>
  </si>
  <si>
    <t>SAMBHAAV</t>
  </si>
  <si>
    <t>Macobs Technologies Ltd</t>
  </si>
  <si>
    <t>MACOBSTECH</t>
  </si>
  <si>
    <t>Kemp and Company Ltd</t>
  </si>
  <si>
    <t>KEMP</t>
  </si>
  <si>
    <t>McNally Bharat Engg Co Ltd</t>
  </si>
  <si>
    <t>MBECL</t>
  </si>
  <si>
    <t>Delta Manufacturing Ltd</t>
  </si>
  <si>
    <t>DELTAMAGNT</t>
  </si>
  <si>
    <t>Remi Edelstahl Tubulars Ltd</t>
  </si>
  <si>
    <t>REMIEDEL</t>
  </si>
  <si>
    <t>Mohite Industries Ltd</t>
  </si>
  <si>
    <t>MOHITE</t>
  </si>
  <si>
    <t>Mukesh Babu Financial Services Ltd</t>
  </si>
  <si>
    <t>MUKESHB</t>
  </si>
  <si>
    <t>Madhav Copper Ltd</t>
  </si>
  <si>
    <t>MCL</t>
  </si>
  <si>
    <t>Alstone Textiles (India) Ltd</t>
  </si>
  <si>
    <t>ALSTONE</t>
  </si>
  <si>
    <t>Dhanashree Electronics Ltd</t>
  </si>
  <si>
    <t>DEL</t>
  </si>
  <si>
    <t>Tree House Education and Accessories Ltd</t>
  </si>
  <si>
    <t>TREEHOUSE</t>
  </si>
  <si>
    <t>Graphisads Ltd</t>
  </si>
  <si>
    <t>GRAPHISAD</t>
  </si>
  <si>
    <t>Futuristic Solutions Ltd</t>
  </si>
  <si>
    <t>FUTSOL</t>
  </si>
  <si>
    <t>Ganga Forging Ltd</t>
  </si>
  <si>
    <t>GANGAFORGE</t>
  </si>
  <si>
    <t>Krishna Ventures Ltd</t>
  </si>
  <si>
    <t>KRISHNA</t>
  </si>
  <si>
    <t>Titan Securities Ltd</t>
  </si>
  <si>
    <t>TITANSEC</t>
  </si>
  <si>
    <t>Tayo Rolls Ltd</t>
  </si>
  <si>
    <t>TATAYODOGA</t>
  </si>
  <si>
    <t>Acknit Industries Ltd</t>
  </si>
  <si>
    <t>ACKNIT</t>
  </si>
  <si>
    <t>SVP Global Textiles Ltd</t>
  </si>
  <si>
    <t>SVPGLOB</t>
  </si>
  <si>
    <t>Sameera Agro and Infra Ltd</t>
  </si>
  <si>
    <t>SAIFL</t>
  </si>
  <si>
    <t>Homebuilding</t>
  </si>
  <si>
    <t>Biogen Pharmachem Industries Ltd</t>
  </si>
  <si>
    <t>BIOGEN</t>
  </si>
  <si>
    <t>Constronics Infra Ltd</t>
  </si>
  <si>
    <t>CONSTRONIC</t>
  </si>
  <si>
    <t>Shilp Gravures Ltd</t>
  </si>
  <si>
    <t>SHILGRAVQ</t>
  </si>
  <si>
    <t>LIC MF Nifty 8-13 yr G-Sec ETF</t>
  </si>
  <si>
    <t>LICNETFGSC</t>
  </si>
  <si>
    <t>Pressure Sensitive Systems (India) Ltd</t>
  </si>
  <si>
    <t>PRESSURS</t>
  </si>
  <si>
    <t>Manoj Ceramic Ltd</t>
  </si>
  <si>
    <t>MCPL</t>
  </si>
  <si>
    <t>Celebrity Fashions Ltd</t>
  </si>
  <si>
    <t>CELEBRITY</t>
  </si>
  <si>
    <t>ITCONS e-Solutions Ltd</t>
  </si>
  <si>
    <t>ITCONS</t>
  </si>
  <si>
    <t>Global Pet Industries Ltd</t>
  </si>
  <si>
    <t>GLOBALPET</t>
  </si>
  <si>
    <t>BSEL Algo Ltd</t>
  </si>
  <si>
    <t>BSELALGO</t>
  </si>
  <si>
    <t>IDBI Gold Exchange Traded Fund</t>
  </si>
  <si>
    <t>LICMFGOLD</t>
  </si>
  <si>
    <t>Patdiam Jewellery Ltd</t>
  </si>
  <si>
    <t>PJL</t>
  </si>
  <si>
    <t>Scoobee Day Garments (India) Ltd</t>
  </si>
  <si>
    <t>SCOOBEEDAY</t>
  </si>
  <si>
    <t>Agro Phos (India) Ltd</t>
  </si>
  <si>
    <t>AGROPHOS</t>
  </si>
  <si>
    <t>Silkflex Polymers (India) Ltd</t>
  </si>
  <si>
    <t>SILKFLEX</t>
  </si>
  <si>
    <t>Lykis Ltd</t>
  </si>
  <si>
    <t>LYKISLTD</t>
  </si>
  <si>
    <t>BLB Ltd</t>
  </si>
  <si>
    <t>BLBLIMITED</t>
  </si>
  <si>
    <t>Sakthi Finance Ltd</t>
  </si>
  <si>
    <t>SAKTHIFIN</t>
  </si>
  <si>
    <t>Marshall Machines Ltd</t>
  </si>
  <si>
    <t>MARSHALL</t>
  </si>
  <si>
    <t>Pulsar International Ltd</t>
  </si>
  <si>
    <t>PULSRIN</t>
  </si>
  <si>
    <t>Raminfo Ltd</t>
  </si>
  <si>
    <t>RAMINFO</t>
  </si>
  <si>
    <t>Vinny Overseas Ltd</t>
  </si>
  <si>
    <t>VINNY</t>
  </si>
  <si>
    <t>Shine Fashions (India) Ltd</t>
  </si>
  <si>
    <t>SHINEFASH</t>
  </si>
  <si>
    <t>KBS India Ltd</t>
  </si>
  <si>
    <t>KBSINDIA</t>
  </si>
  <si>
    <t>Dollex Agrotech Ltd</t>
  </si>
  <si>
    <t>DOLLEX</t>
  </si>
  <si>
    <t>TPI India Ltd</t>
  </si>
  <si>
    <t>TPINDIA</t>
  </si>
  <si>
    <t>Kay Power and Paper Ltd</t>
  </si>
  <si>
    <t>KAYPOWR</t>
  </si>
  <si>
    <t>Tera Software Ltd</t>
  </si>
  <si>
    <t>TERASOFT</t>
  </si>
  <si>
    <t>Riddhi Corporate Services Ltd</t>
  </si>
  <si>
    <t>RIDDHICORP</t>
  </si>
  <si>
    <t>Shivam Chemicals Ltd</t>
  </si>
  <si>
    <t>SHIVAM</t>
  </si>
  <si>
    <t>Vippy Spinpro Ltd</t>
  </si>
  <si>
    <t>VIPPYSP</t>
  </si>
  <si>
    <t>Aimco Pesticides Ltd</t>
  </si>
  <si>
    <t>AIMCOPEST</t>
  </si>
  <si>
    <t>Lexus Granito (India) Ltd</t>
  </si>
  <si>
    <t>LEXUS</t>
  </si>
  <si>
    <t>Universal Starch Chem Allied Ltd</t>
  </si>
  <si>
    <t>UNIVSTAR</t>
  </si>
  <si>
    <t>Aro Granite Industries Ltd</t>
  </si>
  <si>
    <t>AROGRANITE</t>
  </si>
  <si>
    <t>Clara Industries Ltd</t>
  </si>
  <si>
    <t>CLARA</t>
  </si>
  <si>
    <t>SKP Securities Ltd</t>
  </si>
  <si>
    <t>SKPSEC</t>
  </si>
  <si>
    <t>Supra Pacific Financial Services Ltd</t>
  </si>
  <si>
    <t>SUPRAPFSL</t>
  </si>
  <si>
    <t>CIL Nova Petrochemicals Ltd</t>
  </si>
  <si>
    <t>CNOVAPETRO</t>
  </si>
  <si>
    <t>IFL Enterprises Ltd</t>
  </si>
  <si>
    <t>IFL</t>
  </si>
  <si>
    <t>Healthy Life Agritec Ltd</t>
  </si>
  <si>
    <t>HEALTHYLIFE</t>
  </si>
  <si>
    <t>Mirae Asset S&amp;P 500 Top 50 ETF</t>
  </si>
  <si>
    <t>MASPTOP50</t>
  </si>
  <si>
    <t>Arihant Academy Ltd</t>
  </si>
  <si>
    <t>ARIHANTACA</t>
  </si>
  <si>
    <t>Bright Brothers Ltd</t>
  </si>
  <si>
    <t>BRIGHTBR</t>
  </si>
  <si>
    <t>Trans India House Impex Ltd</t>
  </si>
  <si>
    <t>TIHIL</t>
  </si>
  <si>
    <t>Pentagon Rubber Ltd</t>
  </si>
  <si>
    <t>PENTAGON</t>
  </si>
  <si>
    <t>Rama Vision Ltd</t>
  </si>
  <si>
    <t>RAMAVISION</t>
  </si>
  <si>
    <t>Trishakti Industries Ltd</t>
  </si>
  <si>
    <t>TRISHAKT</t>
  </si>
  <si>
    <t>Key Corp Ltd</t>
  </si>
  <si>
    <t>KEYCORP</t>
  </si>
  <si>
    <t>Hindustan Hardy Ltd</t>
  </si>
  <si>
    <t>HINDHARD</t>
  </si>
  <si>
    <t>Keerthi Industries Ltd</t>
  </si>
  <si>
    <t>KEERTHI</t>
  </si>
  <si>
    <t>Synoptics Technologies Ltd</t>
  </si>
  <si>
    <t>SYNOPTICS</t>
  </si>
  <si>
    <t>Dharni Capital Services Ltd</t>
  </si>
  <si>
    <t>DHARNI</t>
  </si>
  <si>
    <t>M V K Agro Food Product Ltd</t>
  </si>
  <si>
    <t>MVKAGRO</t>
  </si>
  <si>
    <t>Radiowalla Network Ltd</t>
  </si>
  <si>
    <t>RADIOWALLA</t>
  </si>
  <si>
    <t>Aayush Wellness Ltd</t>
  </si>
  <si>
    <t>AAYUSH</t>
  </si>
  <si>
    <t>Innovative Tech Pack Ltd</t>
  </si>
  <si>
    <t>INNOVTEC</t>
  </si>
  <si>
    <t>Banas Finance Ltd</t>
  </si>
  <si>
    <t>BANASFN</t>
  </si>
  <si>
    <t>Eiko Lifesciences Ltd</t>
  </si>
  <si>
    <t>EIKO</t>
  </si>
  <si>
    <t>Alkosign Ltd</t>
  </si>
  <si>
    <t>ALKOSIGN</t>
  </si>
  <si>
    <t>Ludlow Jute &amp; Specialities Ltd</t>
  </si>
  <si>
    <t>LUDLOWJUT</t>
  </si>
  <si>
    <t>Yaari Digital Integrated Services Ltd</t>
  </si>
  <si>
    <t>YAARI</t>
  </si>
  <si>
    <t>Vasundhara Rasayans Ltd</t>
  </si>
  <si>
    <t>VRL</t>
  </si>
  <si>
    <t>Mirae Asset NYSE FANG+ ETF</t>
  </si>
  <si>
    <t>MAFANG</t>
  </si>
  <si>
    <t>Rasi Electrodes Ltd</t>
  </si>
  <si>
    <t>RASIELEC</t>
  </si>
  <si>
    <t>Daikaffil Chemicals India Ltd</t>
  </si>
  <si>
    <t>DAIKAFFI</t>
  </si>
  <si>
    <t>Baba Food Processing (India) Ltd</t>
  </si>
  <si>
    <t>BABAFP</t>
  </si>
  <si>
    <t>TCFC Finance Ltd</t>
  </si>
  <si>
    <t>TCFCFINQ</t>
  </si>
  <si>
    <t>Dev Labtech Venture Ltd</t>
  </si>
  <si>
    <t>DEVLAB</t>
  </si>
  <si>
    <t>Auto Pins (India) Ltd</t>
  </si>
  <si>
    <t>AUTOPINS</t>
  </si>
  <si>
    <t>Sanrhea Technical Textiles Ltd</t>
  </si>
  <si>
    <t>SANTETX</t>
  </si>
  <si>
    <t>Vertexplus Technologies Ltd</t>
  </si>
  <si>
    <t>VERTEXPLUS</t>
  </si>
  <si>
    <t>Arabian Petroleum Ltd</t>
  </si>
  <si>
    <t>ARABIAN</t>
  </si>
  <si>
    <t>Saboo Sodium Chloro Ltd</t>
  </si>
  <si>
    <t>SABOOSOD</t>
  </si>
  <si>
    <t>F Mec International Financial Services Ltd</t>
  </si>
  <si>
    <t>FMEC</t>
  </si>
  <si>
    <t>AIK Pipes and Polymers Ltd</t>
  </si>
  <si>
    <t>AIKPIPES</t>
  </si>
  <si>
    <t>Presstonic Engineering Ltd</t>
  </si>
  <si>
    <t>PRESSTONIC</t>
  </si>
  <si>
    <t>Locomotive Engines &amp; Rolling Stock</t>
  </si>
  <si>
    <t>Reliable Data Services Ltd</t>
  </si>
  <si>
    <t>RELIABLE</t>
  </si>
  <si>
    <t>Aditya BSL Nifty Bank ETF</t>
  </si>
  <si>
    <t>ABSLBANETF</t>
  </si>
  <si>
    <t>Rajeshwari Cans Ltd</t>
  </si>
  <si>
    <t>RCAN</t>
  </si>
  <si>
    <t>Rollatainers Ltd</t>
  </si>
  <si>
    <t>ROLLT</t>
  </si>
  <si>
    <t>Max Heights Infrastructure Ltd</t>
  </si>
  <si>
    <t>MAXHEIGHTS</t>
  </si>
  <si>
    <t>Quicktouch Technologies Ltd</t>
  </si>
  <si>
    <t>QUICKTOUCH</t>
  </si>
  <si>
    <t>Shree Krishna Infrastructure Ltd</t>
  </si>
  <si>
    <t>SKIFL</t>
  </si>
  <si>
    <t>ICICI Prudential S&amp;P BSE Liquid Rate ETF</t>
  </si>
  <si>
    <t>LIQUIDIETF</t>
  </si>
  <si>
    <t>SunGarner Energies Ltd</t>
  </si>
  <si>
    <t>SEL</t>
  </si>
  <si>
    <t>Gujarat Hotels Ltd</t>
  </si>
  <si>
    <t>GUJHOTE</t>
  </si>
  <si>
    <t>HOV Services Ltd</t>
  </si>
  <si>
    <t>HOVS</t>
  </si>
  <si>
    <t>Precision Metaliks Ltd</t>
  </si>
  <si>
    <t>PRECISION</t>
  </si>
  <si>
    <t>Mena Mani Industries Ltd</t>
  </si>
  <si>
    <t>MENAMANI</t>
  </si>
  <si>
    <t>Nrb Industrial Bearings Ltd</t>
  </si>
  <si>
    <t>NIBL</t>
  </si>
  <si>
    <t>Everlon Financials Ltd</t>
  </si>
  <si>
    <t>EVERFIN</t>
  </si>
  <si>
    <t>Mahickra Chemicals Ltd</t>
  </si>
  <si>
    <t>MAHICKRA</t>
  </si>
  <si>
    <t>Le Lavoir Ltd</t>
  </si>
  <si>
    <t>LELAVOIR</t>
  </si>
  <si>
    <t>Titan Intech Ltd</t>
  </si>
  <si>
    <t>TITANIN</t>
  </si>
  <si>
    <t>Ganesha Ecoverse Ltd</t>
  </si>
  <si>
    <t>GANVERSE</t>
  </si>
  <si>
    <t>Maitreya Medicare Ltd</t>
  </si>
  <si>
    <t>MAITREYA</t>
  </si>
  <si>
    <t>Sky Industries Ltd</t>
  </si>
  <si>
    <t>SKYIND</t>
  </si>
  <si>
    <t>Growington Ventures India Ltd</t>
  </si>
  <si>
    <t>GROWINGTON</t>
  </si>
  <si>
    <t>Siddhika Coatings Ltd</t>
  </si>
  <si>
    <t>SIDDHIKA</t>
  </si>
  <si>
    <t>Ambar Protein Industries Ltd</t>
  </si>
  <si>
    <t>AMBARPIL</t>
  </si>
  <si>
    <t>Amrapali Industries Ltd</t>
  </si>
  <si>
    <t>AMRAPLIN</t>
  </si>
  <si>
    <t>Bheema Cements Ltd</t>
  </si>
  <si>
    <t>BHEEMACEM</t>
  </si>
  <si>
    <t>Crop Life Science Ltd</t>
  </si>
  <si>
    <t>CLSL</t>
  </si>
  <si>
    <t>Rapicut Carbides Ltd</t>
  </si>
  <si>
    <t>RAPICUT</t>
  </si>
  <si>
    <t>Arvind and Company Shipping Agencies Ltd</t>
  </si>
  <si>
    <t>ACSAL</t>
  </si>
  <si>
    <t>Archies Ltd</t>
  </si>
  <si>
    <t>ARCHIES</t>
  </si>
  <si>
    <t>Khoobsurat Ltd</t>
  </si>
  <si>
    <t>KHOOBSURAT</t>
  </si>
  <si>
    <t>Seya Industries Ltd</t>
  </si>
  <si>
    <t>SEYAIND</t>
  </si>
  <si>
    <t>Sunil Healthcare Ltd</t>
  </si>
  <si>
    <t>SUNLOC</t>
  </si>
  <si>
    <t>Jindal Hotels Ltd</t>
  </si>
  <si>
    <t>JINDHOT</t>
  </si>
  <si>
    <t>James Warren Tea Ltd</t>
  </si>
  <si>
    <t>JAMESWARREN</t>
  </si>
  <si>
    <t>Punjab Communications Ltd</t>
  </si>
  <si>
    <t>PUNJCOMMU</t>
  </si>
  <si>
    <t>Rajgor Castor Derivatives Ltd</t>
  </si>
  <si>
    <t>RCDL</t>
  </si>
  <si>
    <t>Aarvee Denims and Exports Ltd</t>
  </si>
  <si>
    <t>AARVEEDEN</t>
  </si>
  <si>
    <t>Kalyan Capitals Ltd</t>
  </si>
  <si>
    <t>KALYANCAP</t>
  </si>
  <si>
    <t>G-Tec Jainx Education Ltd</t>
  </si>
  <si>
    <t>GTECJAINX</t>
  </si>
  <si>
    <t>Slone Infosystems Ltd</t>
  </si>
  <si>
    <t>SLONE</t>
  </si>
  <si>
    <t>Ceejay Finance Ltd</t>
  </si>
  <si>
    <t>CEEJAY</t>
  </si>
  <si>
    <t>Twentyfirst Century Management Services Ltd</t>
  </si>
  <si>
    <t>21STCENMGM</t>
  </si>
  <si>
    <t>GACM Technologies Ltd</t>
  </si>
  <si>
    <t>GATECH</t>
  </si>
  <si>
    <t>Akiko Global Services Ltd</t>
  </si>
  <si>
    <t>AKIKO</t>
  </si>
  <si>
    <t>Polylink Polymers (India) Ltd</t>
  </si>
  <si>
    <t>POLYLINK</t>
  </si>
  <si>
    <t>Achyut Healthcare Ltd</t>
  </si>
  <si>
    <t>ACHYUT</t>
  </si>
  <si>
    <t>Gujarat Poly Electronics Ltd</t>
  </si>
  <si>
    <t>GUJARATPOLY</t>
  </si>
  <si>
    <t>Deem Roll Tech Ltd</t>
  </si>
  <si>
    <t>DEEM</t>
  </si>
  <si>
    <t>Prolife Industries Ltd</t>
  </si>
  <si>
    <t>PROLIFE</t>
  </si>
  <si>
    <t>Nhc Foods Ltd</t>
  </si>
  <si>
    <t>NHCFOODS</t>
  </si>
  <si>
    <t>Optimus Finance Ltd</t>
  </si>
  <si>
    <t>OPTIFIN</t>
  </si>
  <si>
    <t>Dhanalaxmi Roto Spinners Ltd</t>
  </si>
  <si>
    <t>DHANROTO</t>
  </si>
  <si>
    <t>Shiva Mills Ltd</t>
  </si>
  <si>
    <t>SHIVAMILLS</t>
  </si>
  <si>
    <t>Alfa Transformers Ltd</t>
  </si>
  <si>
    <t>ALFATRAN</t>
  </si>
  <si>
    <t>Omfurn India Ltd</t>
  </si>
  <si>
    <t>OMFURN</t>
  </si>
  <si>
    <t>Kalahridhaan Trendz Ltd</t>
  </si>
  <si>
    <t>KTL</t>
  </si>
  <si>
    <t>Vishwas Agri Seeds Ltd</t>
  </si>
  <si>
    <t>VISHWAS</t>
  </si>
  <si>
    <t>Thinkink Picturez Ltd</t>
  </si>
  <si>
    <t>THINKINK</t>
  </si>
  <si>
    <t>Kreon Finnancial Services Ltd</t>
  </si>
  <si>
    <t>KREONFIN</t>
  </si>
  <si>
    <t>Sam Industries Ltd</t>
  </si>
  <si>
    <t>SAMINDUS</t>
  </si>
  <si>
    <t>Hindustan Appliances Ltd</t>
  </si>
  <si>
    <t>HINDAPL</t>
  </si>
  <si>
    <t>Jeevan Scientific Technology Ltd</t>
  </si>
  <si>
    <t>JSTL</t>
  </si>
  <si>
    <t>Orient Beverages Ltd</t>
  </si>
  <si>
    <t>ORIBEVER</t>
  </si>
  <si>
    <t>SM Auto Stamping Ltd</t>
  </si>
  <si>
    <t>SMAUTO</t>
  </si>
  <si>
    <t>Escorp Asset Management Ltd</t>
  </si>
  <si>
    <t>ESCORP</t>
  </si>
  <si>
    <t>Rex Pipes and Cables Industries Ltd</t>
  </si>
  <si>
    <t>REXPIPES</t>
  </si>
  <si>
    <t>Kanishk Steel Industries Ltd</t>
  </si>
  <si>
    <t>KANSHST</t>
  </si>
  <si>
    <t>HB Portfolio Ltd</t>
  </si>
  <si>
    <t>HBPOR</t>
  </si>
  <si>
    <t>Kranti Industries Ltd</t>
  </si>
  <si>
    <t>KRANTI</t>
  </si>
  <si>
    <t>CMX Holdings Ltd</t>
  </si>
  <si>
    <t>SIELFNS</t>
  </si>
  <si>
    <t>Phoenix International Ltd</t>
  </si>
  <si>
    <t>PHOENXINTL</t>
  </si>
  <si>
    <t>Elegant Marbles and Grani Industries Ltd</t>
  </si>
  <si>
    <t>ELEMARB</t>
  </si>
  <si>
    <t>Perfectpac Ltd</t>
  </si>
  <si>
    <t>PERFEPA</t>
  </si>
  <si>
    <t>UR Sugar Industries Ltd</t>
  </si>
  <si>
    <t>URSUGAR</t>
  </si>
  <si>
    <t>East West Freight Carriers Ltd</t>
  </si>
  <si>
    <t>EASTWEST</t>
  </si>
  <si>
    <t>Krypton Industries Ltd</t>
  </si>
  <si>
    <t>KRYPTONQ</t>
  </si>
  <si>
    <t>Divyashakti Ltd</t>
  </si>
  <si>
    <t>DIVSHKT</t>
  </si>
  <si>
    <t>Riba Textiles Ltd</t>
  </si>
  <si>
    <t>RIBATEX</t>
  </si>
  <si>
    <t>Burnpur Cement Ltd</t>
  </si>
  <si>
    <t>BURNPUR</t>
  </si>
  <si>
    <t>Godavari Drugs Ltd</t>
  </si>
  <si>
    <t>GODAVARI</t>
  </si>
  <si>
    <t>Maestros Electronics &amp; Telecommunications Systems Ltd</t>
  </si>
  <si>
    <t>METSL</t>
  </si>
  <si>
    <t>Makers Laboratories Ltd</t>
  </si>
  <si>
    <t>MAKERSL</t>
  </si>
  <si>
    <t>Rathi Bars Ltd</t>
  </si>
  <si>
    <t>RATHIBAR</t>
  </si>
  <si>
    <t>Bombay Cycle and Motor Agency Ltd</t>
  </si>
  <si>
    <t>BOMBCYC</t>
  </si>
  <si>
    <t>Motilal Oswal Midcap 100 ETF</t>
  </si>
  <si>
    <t>MOM100</t>
  </si>
  <si>
    <t>Evans Electric Ltd</t>
  </si>
  <si>
    <t>EVANS</t>
  </si>
  <si>
    <t>Nova Iron and Steel Ltd</t>
  </si>
  <si>
    <t>NOVIS</t>
  </si>
  <si>
    <t>Bombay Metrics Supply Chain Ltd</t>
  </si>
  <si>
    <t>BMETRICS</t>
  </si>
  <si>
    <t>Modulex Construction Technologies Ltd</t>
  </si>
  <si>
    <t>MODULEX</t>
  </si>
  <si>
    <t>Vidli Restaurants Ltd</t>
  </si>
  <si>
    <t>VIDLI</t>
  </si>
  <si>
    <t>Balkrishna Paper Mills Ltd</t>
  </si>
  <si>
    <t>BALKRISHNA</t>
  </si>
  <si>
    <t>Walchand Peoplefirst Ltd</t>
  </si>
  <si>
    <t>WALCHPF</t>
  </si>
  <si>
    <t>Virat Industries Ltd</t>
  </si>
  <si>
    <t>VIRAT</t>
  </si>
  <si>
    <t>Candour Techtex Ltd</t>
  </si>
  <si>
    <t>CANDOUR</t>
  </si>
  <si>
    <t>Expo Gas Containers Ltd</t>
  </si>
  <si>
    <t>EXPOGAS</t>
  </si>
  <si>
    <t>Shri Vasuprada Plantations Ltd</t>
  </si>
  <si>
    <t>VASUPRADA</t>
  </si>
  <si>
    <t>Southern Magnesium and Chemicals Ltd</t>
  </si>
  <si>
    <t>SOUTHMG</t>
  </si>
  <si>
    <t>AccelerateBS India Ltd</t>
  </si>
  <si>
    <t>ACCELERATE</t>
  </si>
  <si>
    <t>Austin Engineering Company Ltd</t>
  </si>
  <si>
    <t>AUSTENG</t>
  </si>
  <si>
    <t>Landmarc Leisure Corporation Ltd</t>
  </si>
  <si>
    <t>LANDMARC</t>
  </si>
  <si>
    <t>Rolta India Ltd</t>
  </si>
  <si>
    <t>ROLTA</t>
  </si>
  <si>
    <t>Golden Tobacco Ltd</t>
  </si>
  <si>
    <t>GOLDENTOBC</t>
  </si>
  <si>
    <t>Raj Oil Mills Ltd</t>
  </si>
  <si>
    <t>ROML</t>
  </si>
  <si>
    <t>Kotak Nifty PSU Bank ETF</t>
  </si>
  <si>
    <t>PSUBANK</t>
  </si>
  <si>
    <t>Vels Film International Ltd</t>
  </si>
  <si>
    <t>VELS</t>
  </si>
  <si>
    <t>Transgene Biotek Ltd</t>
  </si>
  <si>
    <t>TRABI</t>
  </si>
  <si>
    <t>Ambo Agritec Ltd</t>
  </si>
  <si>
    <t>AMBOAGRI</t>
  </si>
  <si>
    <t>Royal Sense Ltd</t>
  </si>
  <si>
    <t>ROYAL</t>
  </si>
  <si>
    <t>Pattech Fitwell Tube Components Ltd</t>
  </si>
  <si>
    <t>PATTECH</t>
  </si>
  <si>
    <t>Terai Tea Co Ltd</t>
  </si>
  <si>
    <t>TERAI</t>
  </si>
  <si>
    <t>Gini Silk Mills Ltd</t>
  </si>
  <si>
    <t>GINISILK</t>
  </si>
  <si>
    <t>Kshitij Polyline Ltd</t>
  </si>
  <si>
    <t>KSHITIJPOL</t>
  </si>
  <si>
    <t>Popees Cares Ltd</t>
  </si>
  <si>
    <t>POPEES</t>
  </si>
  <si>
    <t>Invesco India Gold Exchange Traded Fund</t>
  </si>
  <si>
    <t>IVZINGOLD</t>
  </si>
  <si>
    <t>Modipon Ltd</t>
  </si>
  <si>
    <t>MODIPON</t>
  </si>
  <si>
    <t>GV Films Ltd</t>
  </si>
  <si>
    <t>GVFILM</t>
  </si>
  <si>
    <t>Prospect Commodities Ltd</t>
  </si>
  <si>
    <t>PCL</t>
  </si>
  <si>
    <t>Deccan Health Care Ltd</t>
  </si>
  <si>
    <t>DECCAN</t>
  </si>
  <si>
    <t>Dhampure Speciality Sugars Ltd</t>
  </si>
  <si>
    <t>DHAMPURE</t>
  </si>
  <si>
    <t>Astal Laboratories Ltd</t>
  </si>
  <si>
    <t>ASTALLTD</t>
  </si>
  <si>
    <t>Akshar Spintex Ltd</t>
  </si>
  <si>
    <t>AKSHAR</t>
  </si>
  <si>
    <t>We Win Ltd</t>
  </si>
  <si>
    <t>WEWIN</t>
  </si>
  <si>
    <t>Olatech Solutions Ltd</t>
  </si>
  <si>
    <t>OLATECH</t>
  </si>
  <si>
    <t>Apoorva Leasing Finance and Investment Company Ltd</t>
  </si>
  <si>
    <t>APOORVA</t>
  </si>
  <si>
    <t>Shreyas Intermediates Ltd</t>
  </si>
  <si>
    <t>SHREYASI</t>
  </si>
  <si>
    <t>Joindre Capital Services Ltd</t>
  </si>
  <si>
    <t>JOINDRE</t>
  </si>
  <si>
    <t>AKG Exim Ltd</t>
  </si>
  <si>
    <t>AKG</t>
  </si>
  <si>
    <t>Viaz Tyres Ltd</t>
  </si>
  <si>
    <t>VIAZ</t>
  </si>
  <si>
    <t>Sunrise Efficient Marketing Ltd</t>
  </si>
  <si>
    <t>SEML</t>
  </si>
  <si>
    <t>Valencia Nutrition Ltd</t>
  </si>
  <si>
    <t>VALENCIA</t>
  </si>
  <si>
    <t>Ravalgaon Sugar Farm Ltd</t>
  </si>
  <si>
    <t>RAVALSUGAR</t>
  </si>
  <si>
    <t>Magson Retail and Distribution Ltd</t>
  </si>
  <si>
    <t>MAGSON</t>
  </si>
  <si>
    <t>Morarka Finance Ltd</t>
  </si>
  <si>
    <t>MORARKFI</t>
  </si>
  <si>
    <t>Siti Networks Ltd</t>
  </si>
  <si>
    <t>SITINET</t>
  </si>
  <si>
    <t>Gita Renewable Energy Ltd</t>
  </si>
  <si>
    <t>GITARENEW</t>
  </si>
  <si>
    <t>Ekansh Concepts Ltd</t>
  </si>
  <si>
    <t>EKANSH</t>
  </si>
  <si>
    <t>Kenvi Jewels Ltd</t>
  </si>
  <si>
    <t>KENVI</t>
  </si>
  <si>
    <t>Mirae Asset Nifty Financial Services ETF</t>
  </si>
  <si>
    <t>BFSI</t>
  </si>
  <si>
    <t>Ambani Orgochem Ltd</t>
  </si>
  <si>
    <t>AMBANIORG</t>
  </si>
  <si>
    <t>Mono Pharmacare Ltd</t>
  </si>
  <si>
    <t>MONOPHARMA</t>
  </si>
  <si>
    <t>Chrome Silicon Ltd</t>
  </si>
  <si>
    <t>CHROME</t>
  </si>
  <si>
    <t>Tridhya Tech Ltd</t>
  </si>
  <si>
    <t>TRIDHYA</t>
  </si>
  <si>
    <t>Malu Paper Mills Ltd</t>
  </si>
  <si>
    <t>MALUPAPER</t>
  </si>
  <si>
    <t>Vistar Amar Ltd</t>
  </si>
  <si>
    <t>VISTARAMAR</t>
  </si>
  <si>
    <t>Chartered Capital and Investment Ltd</t>
  </si>
  <si>
    <t>CHRTEDCA</t>
  </si>
  <si>
    <t>Aristo Bio-Tech and Lifescience Ltd</t>
  </si>
  <si>
    <t>ARISTO</t>
  </si>
  <si>
    <t>Vruddhi Engineering Works Ltd</t>
  </si>
  <si>
    <t>VRUDDHI</t>
  </si>
  <si>
    <t>Jagan Lamps Ltd</t>
  </si>
  <si>
    <t>JAGANLAM</t>
  </si>
  <si>
    <t>Ravi Kumar Distilleries Ltd</t>
  </si>
  <si>
    <t>RKDL</t>
  </si>
  <si>
    <t>Sheetal Universal Ltd</t>
  </si>
  <si>
    <t>SHEETAL</t>
  </si>
  <si>
    <t>Globesecure Technologies Ltd</t>
  </si>
  <si>
    <t>GSTL</t>
  </si>
  <si>
    <t>LCC Infotech Ltd</t>
  </si>
  <si>
    <t>LCCINFOTEC</t>
  </si>
  <si>
    <t>Anand Rayons Ltd</t>
  </si>
  <si>
    <t>ARL</t>
  </si>
  <si>
    <t>Sri KPR Industries Ltd</t>
  </si>
  <si>
    <t>SRIKPRIND</t>
  </si>
  <si>
    <t>ANG Lifesciences India Ltd</t>
  </si>
  <si>
    <t>ANG</t>
  </si>
  <si>
    <t>Mefcom Capital Markets Ltd</t>
  </si>
  <si>
    <t>MEFCOMCAP</t>
  </si>
  <si>
    <t>Globalspace Technologies Ltd</t>
  </si>
  <si>
    <t>NAM Securities Ltd</t>
  </si>
  <si>
    <t>NAM</t>
  </si>
  <si>
    <t>Baba Arts Ltd</t>
  </si>
  <si>
    <t>BABA</t>
  </si>
  <si>
    <t>3P Land Holdings Ltd</t>
  </si>
  <si>
    <t>3PLAND</t>
  </si>
  <si>
    <t>Prudential Sugar Corp Ltd</t>
  </si>
  <si>
    <t>PRUDMOULI</t>
  </si>
  <si>
    <t>Swasti Vinayaka Synthetics Ltd</t>
  </si>
  <si>
    <t>SWASTIVI</t>
  </si>
  <si>
    <t>Cranes Software International Ltd</t>
  </si>
  <si>
    <t>CRANESSOFT</t>
  </si>
  <si>
    <t>Sambandam Spinning Mills Ltd</t>
  </si>
  <si>
    <t>SAMBANDAM</t>
  </si>
  <si>
    <t>Banaras Beads Ltd</t>
  </si>
  <si>
    <t>BANARBEADS</t>
  </si>
  <si>
    <t>Katare Spinning Mills Ltd</t>
  </si>
  <si>
    <t>KATRSPG</t>
  </si>
  <si>
    <t>Rasandik Engineering Industries India Ltd</t>
  </si>
  <si>
    <t>RASANDIK</t>
  </si>
  <si>
    <t>Envair Electrodyne Ltd</t>
  </si>
  <si>
    <t>ENVAIREL</t>
  </si>
  <si>
    <t>National Oxygen Ltd</t>
  </si>
  <si>
    <t>NOL</t>
  </si>
  <si>
    <t>Uma Converter Ltd</t>
  </si>
  <si>
    <t>UMA</t>
  </si>
  <si>
    <t>Shree Marutinandan Tubes Ltd</t>
  </si>
  <si>
    <t>SHREE</t>
  </si>
  <si>
    <t>Signoria Creation Ltd</t>
  </si>
  <si>
    <t>SIGNORIA</t>
  </si>
  <si>
    <t>Godha Cabcon &amp; Insulation Ltd</t>
  </si>
  <si>
    <t>GODHA</t>
  </si>
  <si>
    <t>Comrade Appliances Ltd</t>
  </si>
  <si>
    <t>COMRADE</t>
  </si>
  <si>
    <t>K G Denim Ltd</t>
  </si>
  <si>
    <t>KGDENIM</t>
  </si>
  <si>
    <t>Veeram Securities Ltd</t>
  </si>
  <si>
    <t>VSL</t>
  </si>
  <si>
    <t>Milton Industries Ltd</t>
  </si>
  <si>
    <t>MILTON</t>
  </si>
  <si>
    <t>Unifinz Capital India Ltd</t>
  </si>
  <si>
    <t>UCIL</t>
  </si>
  <si>
    <t>Ashnoor Textile Mills Ltd</t>
  </si>
  <si>
    <t>ASHNOOR</t>
  </si>
  <si>
    <t>BITS Ltd</t>
  </si>
  <si>
    <t>BITS</t>
  </si>
  <si>
    <t>Elixir Capital Ltd</t>
  </si>
  <si>
    <t>ELIXIR</t>
  </si>
  <si>
    <t>Real Eco Energy Ltd</t>
  </si>
  <si>
    <t>REALECO</t>
  </si>
  <si>
    <t>Poddar Housing and Development Ltd</t>
  </si>
  <si>
    <t>PODDARHOUS</t>
  </si>
  <si>
    <t>Omnitex Industries (India) Ltd</t>
  </si>
  <si>
    <t>OMNITEX</t>
  </si>
  <si>
    <t>Nandani Creation Ltd</t>
  </si>
  <si>
    <t>JAIPURKURT</t>
  </si>
  <si>
    <t>AJR Infra and Tolling Ltd</t>
  </si>
  <si>
    <t>AJRINFRA</t>
  </si>
  <si>
    <t>Kiduja India Ltd</t>
  </si>
  <si>
    <t>KIDUJA</t>
  </si>
  <si>
    <t>P B M Polytex Ltd</t>
  </si>
  <si>
    <t>PBMPOLY</t>
  </si>
  <si>
    <t>Amkay Products Ltd</t>
  </si>
  <si>
    <t>AMKAY</t>
  </si>
  <si>
    <t>Goel Food Products Ltd</t>
  </si>
  <si>
    <t>GOEL</t>
  </si>
  <si>
    <t>Vista Pharmaceuticals Ltd</t>
  </si>
  <si>
    <t>VISTAPH</t>
  </si>
  <si>
    <t>Service Care Ltd</t>
  </si>
  <si>
    <t>SERVICE</t>
  </si>
  <si>
    <t>Regency Fincorp Ltd</t>
  </si>
  <si>
    <t>REGENCY</t>
  </si>
  <si>
    <t>Bang Overseas Ltd</t>
  </si>
  <si>
    <t>BANG</t>
  </si>
  <si>
    <t>Balgopal Commercial Ltd</t>
  </si>
  <si>
    <t>BALGOPAL</t>
  </si>
  <si>
    <t>Yudiz Solutions Ltd</t>
  </si>
  <si>
    <t>YUDIZ</t>
  </si>
  <si>
    <t>Mish Designs Ltd</t>
  </si>
  <si>
    <t>MISHDESIGN</t>
  </si>
  <si>
    <t>AmpVolts Ltd</t>
  </si>
  <si>
    <t>QUEST</t>
  </si>
  <si>
    <t>Garment Mantra Lifestyle Ltd</t>
  </si>
  <si>
    <t>GARMNTMNTR</t>
  </si>
  <si>
    <t>Mohit Paper Mills Ltd</t>
  </si>
  <si>
    <t>MOHITPPR</t>
  </si>
  <si>
    <t>GTN Industries Ltd</t>
  </si>
  <si>
    <t>GTNINDS</t>
  </si>
  <si>
    <t>Angel Fibers Ltd</t>
  </si>
  <si>
    <t>ANGEL</t>
  </si>
  <si>
    <t>Erp Soft Systems Ltd</t>
  </si>
  <si>
    <t>ERPSOFT</t>
  </si>
  <si>
    <t>Fundviser Capital (India) Ltd</t>
  </si>
  <si>
    <t>FUNDVISER</t>
  </si>
  <si>
    <t>Cell Point (India) Ltd</t>
  </si>
  <si>
    <t>CELLPOINT</t>
  </si>
  <si>
    <t>Monotype India Ltd</t>
  </si>
  <si>
    <t>MONOT</t>
  </si>
  <si>
    <t>Silgo Retail Ltd</t>
  </si>
  <si>
    <t>SILGO</t>
  </si>
  <si>
    <t>Hemadri Cements Ltd</t>
  </si>
  <si>
    <t>HEMACEM</t>
  </si>
  <si>
    <t>Vivid Mercantile Ltd</t>
  </si>
  <si>
    <t>VIVIDM</t>
  </si>
  <si>
    <t>Metal Coatings (India) Ltd</t>
  </si>
  <si>
    <t>METALCO</t>
  </si>
  <si>
    <t>Diligent Industries Ltd</t>
  </si>
  <si>
    <t>DILIGENT</t>
  </si>
  <si>
    <t>Vadivarhe Speciality Chemicals Ltd</t>
  </si>
  <si>
    <t>VSCL</t>
  </si>
  <si>
    <t>Jet Freight Logistics Ltd</t>
  </si>
  <si>
    <t>JETFREIGHT</t>
  </si>
  <si>
    <t>Oceanic Foods Ltd</t>
  </si>
  <si>
    <t>OCEANIC</t>
  </si>
  <si>
    <t>Shrydus Industries Ltd</t>
  </si>
  <si>
    <t>SHRYDUS</t>
  </si>
  <si>
    <t>Naapbooks Ltd</t>
  </si>
  <si>
    <t>NBL</t>
  </si>
  <si>
    <t>SVC Industries Ltd</t>
  </si>
  <si>
    <t>SVCIND</t>
  </si>
  <si>
    <t>Manugraph India Ltd</t>
  </si>
  <si>
    <t>MANUGRAPH</t>
  </si>
  <si>
    <t>Winny Immigration &amp; Education Services Ltd</t>
  </si>
  <si>
    <t>WINNY</t>
  </si>
  <si>
    <t>Academic &amp; Educational Services</t>
  </si>
  <si>
    <t>Dmr Hydroengineering &amp; Infrastructures Ltd</t>
  </si>
  <si>
    <t>DMR</t>
  </si>
  <si>
    <t>Medi-Caps Ltd</t>
  </si>
  <si>
    <t>MEDICAPQ</t>
  </si>
  <si>
    <t>Mittal Life Style Ltd</t>
  </si>
  <si>
    <t>MITTAL</t>
  </si>
  <si>
    <t>Orchasp Ltd</t>
  </si>
  <si>
    <t>ORCHASP</t>
  </si>
  <si>
    <t>Sangani Hospitals Ltd</t>
  </si>
  <si>
    <t>SANGANI</t>
  </si>
  <si>
    <t>Ind Bank Housing Ltd</t>
  </si>
  <si>
    <t>INDBNK</t>
  </si>
  <si>
    <t>Jigar Cables Ltd</t>
  </si>
  <si>
    <t>JIGAR</t>
  </si>
  <si>
    <t>Lee &amp; Nee Softwares (Exports) Ltd</t>
  </si>
  <si>
    <t>LEENEE</t>
  </si>
  <si>
    <t>SPS Finquest Ltd</t>
  </si>
  <si>
    <t>SPS</t>
  </si>
  <si>
    <t>Prismx Global Ventures Ltd</t>
  </si>
  <si>
    <t>PRISMX</t>
  </si>
  <si>
    <t>PCS Technology Ltd</t>
  </si>
  <si>
    <t>PCS</t>
  </si>
  <si>
    <t>Shelter Pharma Ltd</t>
  </si>
  <si>
    <t>SHELTER</t>
  </si>
  <si>
    <t>MM Rubber Company Ltd</t>
  </si>
  <si>
    <t>MMRUBBR-B</t>
  </si>
  <si>
    <t>Goblin India Ltd</t>
  </si>
  <si>
    <t>GOBLIN</t>
  </si>
  <si>
    <t>Isl Consulting Ltd</t>
  </si>
  <si>
    <t>ISLCONSUL</t>
  </si>
  <si>
    <t>Kavveri Telecom Products Ltd</t>
  </si>
  <si>
    <t>KAVVERITEL</t>
  </si>
  <si>
    <t>Innovassynth Investments Ltd</t>
  </si>
  <si>
    <t>INOVSYNTH</t>
  </si>
  <si>
    <t>Ultra Wiring Connectivity System Ltd</t>
  </si>
  <si>
    <t>UWCSL</t>
  </si>
  <si>
    <t>AA Plus Tradelink Ltd</t>
  </si>
  <si>
    <t>AAPLUSTRAD</t>
  </si>
  <si>
    <t>Cybele Industries Ltd</t>
  </si>
  <si>
    <t>CYBELEIND</t>
  </si>
  <si>
    <t>National Plastic Industries Ltd</t>
  </si>
  <si>
    <t>NATPLAS</t>
  </si>
  <si>
    <t>Inter Globe Finance Ltd</t>
  </si>
  <si>
    <t>INTRGLB</t>
  </si>
  <si>
    <t>Mediaone Global Entertainment Ltd</t>
  </si>
  <si>
    <t>MEDIAONE</t>
  </si>
  <si>
    <t>Swarnsarita Jewels India Ltd</t>
  </si>
  <si>
    <t>SWARNSAR</t>
  </si>
  <si>
    <t>P H Capital Ltd</t>
  </si>
  <si>
    <t>PHCAP</t>
  </si>
  <si>
    <t>Aatmaj Healthcare Ltd</t>
  </si>
  <si>
    <t>AATMAJ</t>
  </si>
  <si>
    <t>Bhatia Colour Chem Ltd</t>
  </si>
  <si>
    <t>BCCL</t>
  </si>
  <si>
    <t>Contil India Ltd</t>
  </si>
  <si>
    <t>CONTILI</t>
  </si>
  <si>
    <t>Hardcastle and Waud Manufacturing Co Ltd</t>
  </si>
  <si>
    <t>HARDCAS</t>
  </si>
  <si>
    <t>Ushanti Colour Chem Ltd</t>
  </si>
  <si>
    <t>UCL</t>
  </si>
  <si>
    <t>Pioneer Investcorp Ltd</t>
  </si>
  <si>
    <t>PIONRINV</t>
  </si>
  <si>
    <t>Advance Metering Technology Ltd</t>
  </si>
  <si>
    <t>AMTL</t>
  </si>
  <si>
    <t>Shalimar Productions Ltd</t>
  </si>
  <si>
    <t>SHALPRO</t>
  </si>
  <si>
    <t>Lakshmi Finance and Industrial Corp Ltd</t>
  </si>
  <si>
    <t>LFIC</t>
  </si>
  <si>
    <t>Mandeep Auto Industries Ltd</t>
  </si>
  <si>
    <t>MANDEEP</t>
  </si>
  <si>
    <t>Greenhitech Ventures Ltd</t>
  </si>
  <si>
    <t>GVL</t>
  </si>
  <si>
    <t>Micropro Software Solutions Ltd</t>
  </si>
  <si>
    <t>MICROPRO</t>
  </si>
  <si>
    <t>Shree Pacetronix Ltd</t>
  </si>
  <si>
    <t>SHREEPAC</t>
  </si>
  <si>
    <t>Saven Technologies Ltd</t>
  </si>
  <si>
    <t>7TEC</t>
  </si>
  <si>
    <t>Agarwal Float Glass India Ltd</t>
  </si>
  <si>
    <t>AGARWALFT</t>
  </si>
  <si>
    <t>Aeonx Digital Technology Ltd</t>
  </si>
  <si>
    <t>AEONXDIGI</t>
  </si>
  <si>
    <t>Camex Ltd</t>
  </si>
  <si>
    <t>CAMEXLTD</t>
  </si>
  <si>
    <t>Anjani Synthetics Ltd</t>
  </si>
  <si>
    <t>ANJANI</t>
  </si>
  <si>
    <t>Johnson Pharmacare Ltd</t>
  </si>
  <si>
    <t>JOHNPHARMA</t>
  </si>
  <si>
    <t>Gujarat Craft Industries Ltd</t>
  </si>
  <si>
    <t>GUJCRAFT</t>
  </si>
  <si>
    <t>Sintex Plastics Technology Ltd</t>
  </si>
  <si>
    <t>SPTL</t>
  </si>
  <si>
    <t>Sylph Technologies Ltd</t>
  </si>
  <si>
    <t>SYLPH</t>
  </si>
  <si>
    <t>Diligent Media Corporation Ltd</t>
  </si>
  <si>
    <t>DNAMEDIA</t>
  </si>
  <si>
    <t>Inani Marbles and Industries Ltd</t>
  </si>
  <si>
    <t>INANI</t>
  </si>
  <si>
    <t>Ahmedabad Steel Craft Ltd</t>
  </si>
  <si>
    <t>AHMDSTE</t>
  </si>
  <si>
    <t>Pace E-Commerce Ventures Ltd</t>
  </si>
  <si>
    <t>PACE</t>
  </si>
  <si>
    <t>Yamini Investments Company Ltd</t>
  </si>
  <si>
    <t>YAMNINV</t>
  </si>
  <si>
    <t>DSJ Keep Learning Ltd</t>
  </si>
  <si>
    <t>KEEPLEARN</t>
  </si>
  <si>
    <t>Mehta Housing Finance Ltd</t>
  </si>
  <si>
    <t>MEHTAHG</t>
  </si>
  <si>
    <t>Shree Krishna Paper Mills &amp; Industries Ltd</t>
  </si>
  <si>
    <t>SKPMIL</t>
  </si>
  <si>
    <t>Tatia Global Vennture Ltd</t>
  </si>
  <si>
    <t>TATIAGLOB</t>
  </si>
  <si>
    <t>Response Informatics Ltd</t>
  </si>
  <si>
    <t>RESPONSINF</t>
  </si>
  <si>
    <t>Nakoda Group of Industries Ltd</t>
  </si>
  <si>
    <t>NGIL</t>
  </si>
  <si>
    <t>S &amp; T Corporation Ltd</t>
  </si>
  <si>
    <t>STCORP</t>
  </si>
  <si>
    <t>Kanani Industries Ltd</t>
  </si>
  <si>
    <t>KANANIIND</t>
  </si>
  <si>
    <t>RR Metalmakers India Ltd</t>
  </si>
  <si>
    <t>RRMETAL</t>
  </si>
  <si>
    <t>Softrak Venture Investment Limited</t>
  </si>
  <si>
    <t>SOFTRAKV</t>
  </si>
  <si>
    <t>Committed Cargo Care Ltd</t>
  </si>
  <si>
    <t>COMMITTED</t>
  </si>
  <si>
    <t>Ashnisha Industries Ltd</t>
  </si>
  <si>
    <t>ASHNI</t>
  </si>
  <si>
    <t>Warren Tea Ltd</t>
  </si>
  <si>
    <t>WARRENTEA</t>
  </si>
  <si>
    <t>DK Enterprises Global Ltd</t>
  </si>
  <si>
    <t>DKEGL</t>
  </si>
  <si>
    <t>Teesta Agro Industries Ltd</t>
  </si>
  <si>
    <t>TEEAI</t>
  </si>
  <si>
    <t>Unique Organics Ltd</t>
  </si>
  <si>
    <t>UNIQUEO</t>
  </si>
  <si>
    <t>ABC India Ltd</t>
  </si>
  <si>
    <t>ABCINDQ</t>
  </si>
  <si>
    <t>C P S Shapers Ltd</t>
  </si>
  <si>
    <t>CPS</t>
  </si>
  <si>
    <t>Sampre Nutritions Ltd</t>
  </si>
  <si>
    <t>SAMPRE</t>
  </si>
  <si>
    <t>ARCL Organics Ltd</t>
  </si>
  <si>
    <t>ARCL</t>
  </si>
  <si>
    <t>Dhanlaxmi Fabrics Ltd</t>
  </si>
  <si>
    <t>DHANFAB</t>
  </si>
  <si>
    <t>CCL International Ltd</t>
  </si>
  <si>
    <t>CCLINTER</t>
  </si>
  <si>
    <t>JFL Life Sciences Ltd</t>
  </si>
  <si>
    <t>JFLLIFE</t>
  </si>
  <si>
    <t>BDR Buildcon Ltd</t>
  </si>
  <si>
    <t>BDR</t>
  </si>
  <si>
    <t>G.S. Auto International Ltd</t>
  </si>
  <si>
    <t>GSAUTO</t>
  </si>
  <si>
    <t>ARC Finance Ltd</t>
  </si>
  <si>
    <t>ARCFIN</t>
  </si>
  <si>
    <t>Akash Infra-Projects Ltd</t>
  </si>
  <si>
    <t>AKASH</t>
  </si>
  <si>
    <t>VSF Projects Ltd</t>
  </si>
  <si>
    <t>VSFPROJ</t>
  </si>
  <si>
    <t>Vivo Bio Tech Ltd</t>
  </si>
  <si>
    <t>VIVOBIOT</t>
  </si>
  <si>
    <t>FEL</t>
  </si>
  <si>
    <t>Abm International Ltd</t>
  </si>
  <si>
    <t>ABMINTLLTD</t>
  </si>
  <si>
    <t>Ankit Metal &amp; Power Ltd</t>
  </si>
  <si>
    <t>ANKITMETAL</t>
  </si>
  <si>
    <t>Smiths &amp; Founders (India) Ltd</t>
  </si>
  <si>
    <t>SMFIL</t>
  </si>
  <si>
    <t>HOAC Foods India Ltd</t>
  </si>
  <si>
    <t>HOACFOODS</t>
  </si>
  <si>
    <t>Tarini International Ltd</t>
  </si>
  <si>
    <t>TARINI</t>
  </si>
  <si>
    <t>Phosphate Company Ltd</t>
  </si>
  <si>
    <t>PHOSPHATE</t>
  </si>
  <si>
    <t>Nimbus Projects Ltd</t>
  </si>
  <si>
    <t>NIMBSPROJ</t>
  </si>
  <si>
    <t>Arex Industries Ltd</t>
  </si>
  <si>
    <t>AREXMIS</t>
  </si>
  <si>
    <t>Meera Industries Ltd</t>
  </si>
  <si>
    <t>MEERA</t>
  </si>
  <si>
    <t>Savani Financials Limited</t>
  </si>
  <si>
    <t>SAVFI</t>
  </si>
  <si>
    <t>Hawa Engineers Ltd</t>
  </si>
  <si>
    <t>HAWAENG</t>
  </si>
  <si>
    <t>Ladderup Finance Ltd</t>
  </si>
  <si>
    <t>LADDERUP</t>
  </si>
  <si>
    <t>Galactico Corporate Services Ltd</t>
  </si>
  <si>
    <t>GALACTICO</t>
  </si>
  <si>
    <t>Sandu Pharmaceuticals Ltd</t>
  </si>
  <si>
    <t>SANDUPHQ</t>
  </si>
  <si>
    <t>Veejay Lakshmi Engineering Works Ltd</t>
  </si>
  <si>
    <t>VJLAXMIE</t>
  </si>
  <si>
    <t>Artefact Projects Ltd</t>
  </si>
  <si>
    <t>ARTEFACT</t>
  </si>
  <si>
    <t>MSR India Ltd</t>
  </si>
  <si>
    <t>MSRINDIA</t>
  </si>
  <si>
    <t>Sagardeep Alloys Ltd</t>
  </si>
  <si>
    <t>SAGARDEEP</t>
  </si>
  <si>
    <t>Sonu Infratech Ltd</t>
  </si>
  <si>
    <t>SONUINFRA</t>
  </si>
  <si>
    <t>Associated Ceramics Ltd</t>
  </si>
  <si>
    <t>ASSOCER</t>
  </si>
  <si>
    <t>Satchmo Holdings Ltd</t>
  </si>
  <si>
    <t>SATCH</t>
  </si>
  <si>
    <t>GSM Foils Ltd</t>
  </si>
  <si>
    <t>GSMFOILS</t>
  </si>
  <si>
    <t>Adroit Infotech Ltd</t>
  </si>
  <si>
    <t>ADROITINFO</t>
  </si>
  <si>
    <t>Axel Polymers Ltd</t>
  </si>
  <si>
    <t>AXELPOLY</t>
  </si>
  <si>
    <t>N G Industries Ltd</t>
  </si>
  <si>
    <t>NGIND</t>
  </si>
  <si>
    <t>Tirupati Tyres Ltd</t>
  </si>
  <si>
    <t>TTIL</t>
  </si>
  <si>
    <t>Gujrat Credit Corporation Ltd</t>
  </si>
  <si>
    <t>GUJCRED</t>
  </si>
  <si>
    <t>Salem Erode Investments Ltd</t>
  </si>
  <si>
    <t>SALEM</t>
  </si>
  <si>
    <t>Zodiac Ventures Ltd</t>
  </si>
  <si>
    <t>ZODIACVEN</t>
  </si>
  <si>
    <t>Yash Chemex Ltd</t>
  </si>
  <si>
    <t>YASHCHEM</t>
  </si>
  <si>
    <t>Kabsons Industries Ltd</t>
  </si>
  <si>
    <t>KABSON</t>
  </si>
  <si>
    <t>GKB Ophthalmics Ltd</t>
  </si>
  <si>
    <t>GKB</t>
  </si>
  <si>
    <t>Tapi Fruit Processing Ltd</t>
  </si>
  <si>
    <t>TAPIFRUIT</t>
  </si>
  <si>
    <t>Prime Property Development Corp Ltd</t>
  </si>
  <si>
    <t>PRIMEPRO</t>
  </si>
  <si>
    <t>Hindoostan Mills Ltd</t>
  </si>
  <si>
    <t>HINDMILL</t>
  </si>
  <si>
    <t>Wires and Fabriks (SA) Ltd</t>
  </si>
  <si>
    <t>WIREFABR</t>
  </si>
  <si>
    <t>Ashoka Metcast Ltd</t>
  </si>
  <si>
    <t>ASHOKAMET</t>
  </si>
  <si>
    <t>ASL Industries Ltd</t>
  </si>
  <si>
    <t>ASLIND</t>
  </si>
  <si>
    <t>Axis NIFTY IT ETF</t>
  </si>
  <si>
    <t>AXISTECETF</t>
  </si>
  <si>
    <t>The Victoria Mills Ltd</t>
  </si>
  <si>
    <t>VICTMILL</t>
  </si>
  <si>
    <t>Tejnaksh Healthcare Ltd</t>
  </si>
  <si>
    <t>TEJNAKSH</t>
  </si>
  <si>
    <t>SPA Capital Advisors Limited</t>
  </si>
  <si>
    <t>SPACAPS</t>
  </si>
  <si>
    <t>Grovy India Ltd</t>
  </si>
  <si>
    <t>GROVY</t>
  </si>
  <si>
    <t>Julien Agro Infratech Ltd</t>
  </si>
  <si>
    <t>JULIEN</t>
  </si>
  <si>
    <t>Gorani Industries Ltd</t>
  </si>
  <si>
    <t>GORANIN</t>
  </si>
  <si>
    <t>G G Dandekar Properties Ltd</t>
  </si>
  <si>
    <t>GGDPROP</t>
  </si>
  <si>
    <t>KKV Agro Powers Limited</t>
  </si>
  <si>
    <t>KKVAPOW</t>
  </si>
  <si>
    <t>Indianivesh Ltd</t>
  </si>
  <si>
    <t>INDIANVSH</t>
  </si>
  <si>
    <t>Haryana Leather Chemicals Ltd</t>
  </si>
  <si>
    <t>HARLETH</t>
  </si>
  <si>
    <t>Innokaiz India Ltd</t>
  </si>
  <si>
    <t>INNOKAIZ</t>
  </si>
  <si>
    <t>DRA Consultants Ltd</t>
  </si>
  <si>
    <t>DRA</t>
  </si>
  <si>
    <t>Walpar Nutritions Ltd</t>
  </si>
  <si>
    <t>WALPAR</t>
  </si>
  <si>
    <t>Atal Realtech Ltd</t>
  </si>
  <si>
    <t>ATALREAL</t>
  </si>
  <si>
    <t>Ecoboard Industries Ltd</t>
  </si>
  <si>
    <t>ECOBOAR</t>
  </si>
  <si>
    <t>Visaman Global Sales Ltd</t>
  </si>
  <si>
    <t>VISAMAN</t>
  </si>
  <si>
    <t>Sulabh Engineers and Services Ltd</t>
  </si>
  <si>
    <t>SULABEN</t>
  </si>
  <si>
    <t>ICICI Prudential S&amp;P BSE Sensex ETF</t>
  </si>
  <si>
    <t>SENSEXIETF</t>
  </si>
  <si>
    <t>Addi Industries Ltd</t>
  </si>
  <si>
    <t>ADDIND</t>
  </si>
  <si>
    <t>Salora International Ltd</t>
  </si>
  <si>
    <t>SALORAINTL</t>
  </si>
  <si>
    <t>Standard Surfactants Ltd</t>
  </si>
  <si>
    <t>STDSFAC</t>
  </si>
  <si>
    <t>Pearl Polymers Ltd</t>
  </si>
  <si>
    <t>PEARLPOLY</t>
  </si>
  <si>
    <t>Kwality Ltd</t>
  </si>
  <si>
    <t>KWALITY</t>
  </si>
  <si>
    <t>Sellwin Traders Ltd</t>
  </si>
  <si>
    <t>SELLWIN</t>
  </si>
  <si>
    <t>Jet Knitwears Ltd</t>
  </si>
  <si>
    <t>JETKNIT</t>
  </si>
  <si>
    <t>VAMA Industries Ltd</t>
  </si>
  <si>
    <t>VAMA</t>
  </si>
  <si>
    <t>Cranex Ltd</t>
  </si>
  <si>
    <t>CRANEX</t>
  </si>
  <si>
    <t>AD- Manum Finance Ltd</t>
  </si>
  <si>
    <t>ADMANUM</t>
  </si>
  <si>
    <t>Vineet Laboratories Ltd</t>
  </si>
  <si>
    <t>VINEETLAB</t>
  </si>
  <si>
    <t>Gogia Capital Services Ltd</t>
  </si>
  <si>
    <t>GOGIACAP</t>
  </si>
  <si>
    <t>Super Crop Safe Ltd</t>
  </si>
  <si>
    <t>SUCROSA</t>
  </si>
  <si>
    <t>Simran Farms Ltd</t>
  </si>
  <si>
    <t>SIMRAN</t>
  </si>
  <si>
    <t>Ashirwad Steels And Industries Ltd</t>
  </si>
  <si>
    <t>ASHSI</t>
  </si>
  <si>
    <t>Laxmi Cotspin Ltd</t>
  </si>
  <si>
    <t>LAXMICOT</t>
  </si>
  <si>
    <t>Earthstahl &amp; Alloys Ltd</t>
  </si>
  <si>
    <t>EARTH</t>
  </si>
  <si>
    <t>Cian Healthcare Ltd</t>
  </si>
  <si>
    <t>CHCL</t>
  </si>
  <si>
    <t>Visagar Financial Services Ltd</t>
  </si>
  <si>
    <t>VISAGAR</t>
  </si>
  <si>
    <t>Inland Printers Ltd</t>
  </si>
  <si>
    <t>INLANPR</t>
  </si>
  <si>
    <t>Kaiser Corporation Ltd</t>
  </si>
  <si>
    <t>KACL</t>
  </si>
  <si>
    <t>Franklin Industries Ltd</t>
  </si>
  <si>
    <t>FRANKLININD</t>
  </si>
  <si>
    <t>Maharashtra Corp Ltd</t>
  </si>
  <si>
    <t>MAHACORP</t>
  </si>
  <si>
    <t>Chandra Bhagat Pharma Ltd</t>
  </si>
  <si>
    <t>CBPL</t>
  </si>
  <si>
    <t>Manjeera Constructions Ltd</t>
  </si>
  <si>
    <t>MANJEERA</t>
  </si>
  <si>
    <t>Comfort Fincap Ltd</t>
  </si>
  <si>
    <t>COMFINCAP</t>
  </si>
  <si>
    <t>Country Condo's Ltd</t>
  </si>
  <si>
    <t>COUNCODOS</t>
  </si>
  <si>
    <t>Bonlon Industries Ltd</t>
  </si>
  <si>
    <t>BONLON</t>
  </si>
  <si>
    <t>Sacheta Metals Ltd</t>
  </si>
  <si>
    <t>SACHEMT</t>
  </si>
  <si>
    <t>Abhishek Integrations Ltd</t>
  </si>
  <si>
    <t>AILIMITED</t>
  </si>
  <si>
    <t>Luharuka Media &amp; Infra Ltd</t>
  </si>
  <si>
    <t>LUHARUKA</t>
  </si>
  <si>
    <t>Rose Merc Ltd</t>
  </si>
  <si>
    <t>ROSEMER</t>
  </si>
  <si>
    <t>Mishka Exim Ltd</t>
  </si>
  <si>
    <t>MISHKA</t>
  </si>
  <si>
    <t>PS IT Infrastructure &amp; Services Ltd</t>
  </si>
  <si>
    <t>PSITINFRA</t>
  </si>
  <si>
    <t>Italian Edibles Ltd</t>
  </si>
  <si>
    <t>ITALIANE</t>
  </si>
  <si>
    <t>Modern Engineering and Projects Ltd</t>
  </si>
  <si>
    <t>MEAPL</t>
  </si>
  <si>
    <t>Vivanta Industries Ltd</t>
  </si>
  <si>
    <t>VIVANTA</t>
  </si>
  <si>
    <t>Picturehouse Media Ltd</t>
  </si>
  <si>
    <t>PICTUREHS</t>
  </si>
  <si>
    <t>Veerhealth Care Ltd</t>
  </si>
  <si>
    <t>VEERHEALTH</t>
  </si>
  <si>
    <t>Telogica Ltd</t>
  </si>
  <si>
    <t>TELOGICA</t>
  </si>
  <si>
    <t>Flomic Global Logistics Ltd</t>
  </si>
  <si>
    <t>FLOMIC</t>
  </si>
  <si>
    <t>TGB Banquets and Hotels Ltd</t>
  </si>
  <si>
    <t>TGBHOTELS</t>
  </si>
  <si>
    <t>Manbro Industries Ltd</t>
  </si>
  <si>
    <t>MANBRO</t>
  </si>
  <si>
    <t>Sri Ramakrishna Mills (Coimbatore) Ltd</t>
  </si>
  <si>
    <t>SRMCL</t>
  </si>
  <si>
    <t>Transvoy Logistics India Ltd</t>
  </si>
  <si>
    <t>TRANSVOY</t>
  </si>
  <si>
    <t>Simplex Realty Ltd</t>
  </si>
  <si>
    <t>SIMPLXREA</t>
  </si>
  <si>
    <t>ICDS Ltd</t>
  </si>
  <si>
    <t>ICDSLTD</t>
  </si>
  <si>
    <t>Cyber Media (India) Ltd</t>
  </si>
  <si>
    <t>CYBERMEDIA</t>
  </si>
  <si>
    <t>Shrenik Ltd</t>
  </si>
  <si>
    <t>SHRENIK</t>
  </si>
  <si>
    <t>Restile Ceramics Ltd</t>
  </si>
  <si>
    <t>RESTILE</t>
  </si>
  <si>
    <t>Tirupati Foam Ltd</t>
  </si>
  <si>
    <t>TIRUFOAM</t>
  </si>
  <si>
    <t>Ceeta Industries Ltd</t>
  </si>
  <si>
    <t>CEETAIN</t>
  </si>
  <si>
    <t>Uttam Galva Steels Ltd</t>
  </si>
  <si>
    <t>UTTAMSTL</t>
  </si>
  <si>
    <t>Nidan Laboratories and Healthcare Ltd</t>
  </si>
  <si>
    <t>NIDAN</t>
  </si>
  <si>
    <t>Binani Industries Ltd</t>
  </si>
  <si>
    <t>BINANIIND</t>
  </si>
  <si>
    <t>Fine-Line Circuits Ltd</t>
  </si>
  <si>
    <t>FINELINE</t>
  </si>
  <si>
    <t>India Cements Capital Ltd</t>
  </si>
  <si>
    <t>INDCEMCAP</t>
  </si>
  <si>
    <t>Tirupati Sarjan Ltd</t>
  </si>
  <si>
    <t>TIRSARJ</t>
  </si>
  <si>
    <t>SBEC Systems (India) Ltd</t>
  </si>
  <si>
    <t>SBECSYS</t>
  </si>
  <si>
    <t>Alfavision Overseas (India) Ltd</t>
  </si>
  <si>
    <t>ALFAVIO</t>
  </si>
  <si>
    <t>Pan India Corp Ltd</t>
  </si>
  <si>
    <t>PANINDIAC</t>
  </si>
  <si>
    <t>Archidply Decor Ltd</t>
  </si>
  <si>
    <t>ADL</t>
  </si>
  <si>
    <t>Pecos Hotels and Pubs Ltd</t>
  </si>
  <si>
    <t>PECOS</t>
  </si>
  <si>
    <t>Sonal Adhesives Ltd</t>
  </si>
  <si>
    <t>SONALAD</t>
  </si>
  <si>
    <t>Morgan Ventures Ltd</t>
  </si>
  <si>
    <t>MORGAN</t>
  </si>
  <si>
    <t>Shree Ganesh Bio-Tech (India) Ltd</t>
  </si>
  <si>
    <t>SHREEGANES</t>
  </si>
  <si>
    <t>E L Forge Ltd</t>
  </si>
  <si>
    <t>ELFORGE</t>
  </si>
  <si>
    <t>West Leisure Resorts Ltd</t>
  </si>
  <si>
    <t>WESTLEIRES</t>
  </si>
  <si>
    <t>Vapi Enterprise Ltd</t>
  </si>
  <si>
    <t>VAPIENTER</t>
  </si>
  <si>
    <t>Eighty Jewellers Ltd</t>
  </si>
  <si>
    <t>EIGHTY</t>
  </si>
  <si>
    <t>Riddhi Steel and Tube Ltd</t>
  </si>
  <si>
    <t>RSTL</t>
  </si>
  <si>
    <t>ARSS Infrastructure Projects Ltd</t>
  </si>
  <si>
    <t>ARSSINFRA</t>
  </si>
  <si>
    <t>India Home Loan Ltd</t>
  </si>
  <si>
    <t>INDIAHOME</t>
  </si>
  <si>
    <t>Containe Technologies Ltd</t>
  </si>
  <si>
    <t>CONTAINE</t>
  </si>
  <si>
    <t>Future Lifestyle Fashions Ltd</t>
  </si>
  <si>
    <t>FLFL</t>
  </si>
  <si>
    <t>Unison Metals Ltd</t>
  </si>
  <si>
    <t>UNISON</t>
  </si>
  <si>
    <t>J Taparia Projects Ltd</t>
  </si>
  <si>
    <t>JTAPARIA</t>
  </si>
  <si>
    <t>H P Cotton Textile Mills Ltd</t>
  </si>
  <si>
    <t>HPCOTTON</t>
  </si>
  <si>
    <t>Gayatri BioOrganics Ltd</t>
  </si>
  <si>
    <t>GAYATRIBI</t>
  </si>
  <si>
    <t>Swasti Vinayaka Art and Heritage Corporation Ltd</t>
  </si>
  <si>
    <t>SVARTCORP</t>
  </si>
  <si>
    <t>Vandana Knitwear Ltd</t>
  </si>
  <si>
    <t>VANDANA</t>
  </si>
  <si>
    <t>Pearl Green Clubs and Resorts Ltd</t>
  </si>
  <si>
    <t>PGCRL</t>
  </si>
  <si>
    <t>STL Global Ltd</t>
  </si>
  <si>
    <t>SGL</t>
  </si>
  <si>
    <t>Arigato Universe Ltd</t>
  </si>
  <si>
    <t>ARIGATO</t>
  </si>
  <si>
    <t>Transchem Ltd</t>
  </si>
  <si>
    <t>TRANSCHEM</t>
  </si>
  <si>
    <t>Super Spinning Mills Ltd</t>
  </si>
  <si>
    <t>SUPERSPIN</t>
  </si>
  <si>
    <t>Balurghat Technologies Ltd</t>
  </si>
  <si>
    <t>BALTE</t>
  </si>
  <si>
    <t>Tamilnadu Telecommunication Ltd</t>
  </si>
  <si>
    <t>TNTELE</t>
  </si>
  <si>
    <t>Yasons Chemex Care Ltd</t>
  </si>
  <si>
    <t>YCCL</t>
  </si>
  <si>
    <t>Chandra Prabhu International Ltd</t>
  </si>
  <si>
    <t>CHANDRAP</t>
  </si>
  <si>
    <t>Next Mediaworks Ltd</t>
  </si>
  <si>
    <t>NEXTMEDIA</t>
  </si>
  <si>
    <t>Fervent Synergies Ltd</t>
  </si>
  <si>
    <t>FERVENTSYN</t>
  </si>
  <si>
    <t>Sainik Finance &amp; Industries Ltd</t>
  </si>
  <si>
    <t>SAINIK</t>
  </si>
  <si>
    <t>Yug Decor Ltd</t>
  </si>
  <si>
    <t>YUG</t>
  </si>
  <si>
    <t>Tijaria Polypipes Ltd</t>
  </si>
  <si>
    <t>TIJARIA</t>
  </si>
  <si>
    <t>Rolcon Engineering Company Ltd</t>
  </si>
  <si>
    <t>ROLCOEN</t>
  </si>
  <si>
    <t>Iykot Hitech Toolroom</t>
  </si>
  <si>
    <t>IYKOTHITE</t>
  </si>
  <si>
    <t>Solitaire Machine Tools Ltd</t>
  </si>
  <si>
    <t>SOLIMAC</t>
  </si>
  <si>
    <t>Rishi Techtex Ltd</t>
  </si>
  <si>
    <t>RISHITECH</t>
  </si>
  <si>
    <t>Emergent Industrial Solutions Ltd</t>
  </si>
  <si>
    <t>EMERGENT</t>
  </si>
  <si>
    <t>PVV Infra Ltd</t>
  </si>
  <si>
    <t>PVVINFRA</t>
  </si>
  <si>
    <t>Perfect Infraengineers Ltd</t>
  </si>
  <si>
    <t>PERFECT</t>
  </si>
  <si>
    <t>Libas Consumer Products Ltd</t>
  </si>
  <si>
    <t>LIBAS</t>
  </si>
  <si>
    <t>Polyspin Exports Ltd</t>
  </si>
  <si>
    <t>POLYSPIN</t>
  </si>
  <si>
    <t>Patspin India Ltd</t>
  </si>
  <si>
    <t>PATSPINLTD</t>
  </si>
  <si>
    <t>Destiny Logistics &amp; Infra Ltd</t>
  </si>
  <si>
    <t>DESTINY</t>
  </si>
  <si>
    <t>VERTEX Securities Ltd</t>
  </si>
  <si>
    <t>VERTEX</t>
  </si>
  <si>
    <t>SP Refractories Ltd</t>
  </si>
  <si>
    <t>SPRL</t>
  </si>
  <si>
    <t>Naturite Agro Products Ltd</t>
  </si>
  <si>
    <t>NAPL</t>
  </si>
  <si>
    <t>Roopa Industries Ltd</t>
  </si>
  <si>
    <t>ROOPAIND</t>
  </si>
  <si>
    <t>Medico Intercontinental Ltd</t>
  </si>
  <si>
    <t>MIL</t>
  </si>
  <si>
    <t>Acrow India Ltd</t>
  </si>
  <si>
    <t>ACROW</t>
  </si>
  <si>
    <t>Suryaamba Spinning Mills Ltd</t>
  </si>
  <si>
    <t>SURYAAMBA</t>
  </si>
  <si>
    <t>Odyssey Corporation Ltd</t>
  </si>
  <si>
    <t>ODYCORP</t>
  </si>
  <si>
    <t>Dynamic Portfolio Management &amp; Services Ltd</t>
  </si>
  <si>
    <t>DYNAMICP</t>
  </si>
  <si>
    <t>Cospower Engineering Ltd</t>
  </si>
  <si>
    <t>COSPOWER</t>
  </si>
  <si>
    <t>Ambica Agarbathies Aroma &amp; Industries Ltd</t>
  </si>
  <si>
    <t>AMBICAAGAR</t>
  </si>
  <si>
    <t>Nippon India Nifty Pharma ETF</t>
  </si>
  <si>
    <t>PHARMABEES</t>
  </si>
  <si>
    <t>Sai Capital Ltd</t>
  </si>
  <si>
    <t>SAICAPI</t>
  </si>
  <si>
    <t>Shreeram Proteins Ltd</t>
  </si>
  <si>
    <t>SRPL</t>
  </si>
  <si>
    <t>Trident Texofab Ltd</t>
  </si>
  <si>
    <t>TTFL</t>
  </si>
  <si>
    <t>Inducto Steels Ltd</t>
  </si>
  <si>
    <t>INDCTST</t>
  </si>
  <si>
    <t>Ashirwad Capital Ltd</t>
  </si>
  <si>
    <t>ASHCAP</t>
  </si>
  <si>
    <t>Starlog Enterprises Ltd</t>
  </si>
  <si>
    <t>STARLOG</t>
  </si>
  <si>
    <t>Supreme Engineering Ltd</t>
  </si>
  <si>
    <t>SUPREMEENG</t>
  </si>
  <si>
    <t>Sanginita Chemicals Ltd</t>
  </si>
  <si>
    <t>SANGINITA</t>
  </si>
  <si>
    <t>Sunil Agro Foods Ltd</t>
  </si>
  <si>
    <t>SUNILAGR</t>
  </si>
  <si>
    <t>Laxmipati Engineering Works Ltd</t>
  </si>
  <si>
    <t>LAXMIPATI</t>
  </si>
  <si>
    <t>Poojawestern Metaliks Ltd</t>
  </si>
  <si>
    <t>POOJA</t>
  </si>
  <si>
    <t>Sumeet Industries Ltd</t>
  </si>
  <si>
    <t>SUMEETINDS</t>
  </si>
  <si>
    <t>Ishan International Ltd</t>
  </si>
  <si>
    <t>ISHAN</t>
  </si>
  <si>
    <t>Inspire Films Ltd</t>
  </si>
  <si>
    <t>INSPIRE</t>
  </si>
  <si>
    <t>Chennai Ferrous Industries Ltd</t>
  </si>
  <si>
    <t>CHENFERRO</t>
  </si>
  <si>
    <t>Kridhan Infra Ltd</t>
  </si>
  <si>
    <t>KRIDHANINF</t>
  </si>
  <si>
    <t>Shiva Global Agro Industries Ltd</t>
  </si>
  <si>
    <t>SHIVAAGRO</t>
  </si>
  <si>
    <t>Assam Entrade Ltd</t>
  </si>
  <si>
    <t>ASSAMENT</t>
  </si>
  <si>
    <t>Timescan Logistics (India) Ltd</t>
  </si>
  <si>
    <t>TIMESCAN</t>
  </si>
  <si>
    <t>Shanthala FMCG Products Ltd</t>
  </si>
  <si>
    <t>SHANTHALA</t>
  </si>
  <si>
    <t>Diana Tea Co Ltd</t>
  </si>
  <si>
    <t>DIANATEA</t>
  </si>
  <si>
    <t>Kamadgiri Fashion Ltd</t>
  </si>
  <si>
    <t>KAMADGIRI</t>
  </si>
  <si>
    <t>City Crops Agro Ltd</t>
  </si>
  <si>
    <t>CCAL</t>
  </si>
  <si>
    <t>Prabhhans Industries Ltd</t>
  </si>
  <si>
    <t>PRABHHANS</t>
  </si>
  <si>
    <t>Cyber Media Research &amp; Services Ltd</t>
  </si>
  <si>
    <t>CMRSL</t>
  </si>
  <si>
    <t>Nippon India Silver ETF</t>
  </si>
  <si>
    <t>SILVERBEES</t>
  </si>
  <si>
    <t>Morarjee Textiles Ltd</t>
  </si>
  <si>
    <t>MORARJEE</t>
  </si>
  <si>
    <t>Standard Batteries Ltd</t>
  </si>
  <si>
    <t>STDBAT</t>
  </si>
  <si>
    <t>Hrh Next Services Ltd</t>
  </si>
  <si>
    <t>HRHNEXT</t>
  </si>
  <si>
    <t>Call Center Services</t>
  </si>
  <si>
    <t>Vasudhagama Enterprises Ltd</t>
  </si>
  <si>
    <t>VASUDHAGAM</t>
  </si>
  <si>
    <t>Conart Engineers Ltd</t>
  </si>
  <si>
    <t>CONART</t>
  </si>
  <si>
    <t>Fortune International Ltd</t>
  </si>
  <si>
    <t>FORINTL</t>
  </si>
  <si>
    <t>Focus Business Solution Ltd</t>
  </si>
  <si>
    <t>Genus Prime Infra Ltd</t>
  </si>
  <si>
    <t>GENUSPRIME</t>
  </si>
  <si>
    <t>Crestchem Ltd</t>
  </si>
  <si>
    <t>CRSTCHM</t>
  </si>
  <si>
    <t>Khandwala Securities Ltd</t>
  </si>
  <si>
    <t>KHANDSE</t>
  </si>
  <si>
    <t>Thakral Services (India) Ltd</t>
  </si>
  <si>
    <t>THAKRAL</t>
  </si>
  <si>
    <t>Choksi Laboratories Ltd</t>
  </si>
  <si>
    <t>CHOKSILA</t>
  </si>
  <si>
    <t>Add-Shop E-Retail Ltd</t>
  </si>
  <si>
    <t>ASRL</t>
  </si>
  <si>
    <t>Frontier Capital Ltd</t>
  </si>
  <si>
    <t>FRONTCAP</t>
  </si>
  <si>
    <t>Madhav Marbles and Granites Ltd</t>
  </si>
  <si>
    <t>MADHAV</t>
  </si>
  <si>
    <t>Integra Switchgear Ltd</t>
  </si>
  <si>
    <t>INTEGSW</t>
  </si>
  <si>
    <t>Infronics Systems Ltd</t>
  </si>
  <si>
    <t>INFRONICS</t>
  </si>
  <si>
    <t>Golden Crest Education &amp; Services Ltd</t>
  </si>
  <si>
    <t>GOLDENCREST</t>
  </si>
  <si>
    <t>Maks Energy Solutions India Ltd</t>
  </si>
  <si>
    <t>MAKS</t>
  </si>
  <si>
    <t>Nippon India ETF Nifty 50 Value 20</t>
  </si>
  <si>
    <t>NV20BEES</t>
  </si>
  <si>
    <t>Smart Finsec Ltd</t>
  </si>
  <si>
    <t>SMARTFIN</t>
  </si>
  <si>
    <t>B2B Software Technologies Ltd</t>
  </si>
  <si>
    <t>B2BSOFT</t>
  </si>
  <si>
    <t>Nivaka Fashions Ltd</t>
  </si>
  <si>
    <t>NIVAKA</t>
  </si>
  <si>
    <t>DECO MICA Ltd</t>
  </si>
  <si>
    <t>DECOMIC</t>
  </si>
  <si>
    <t>Faalcon Concepts Ltd</t>
  </si>
  <si>
    <t>FAALCON</t>
  </si>
  <si>
    <t>Ravileela Granites Ltd</t>
  </si>
  <si>
    <t>RALEGRA</t>
  </si>
  <si>
    <t>Kemistar Corporation Ltd</t>
  </si>
  <si>
    <t>KEMISTAR</t>
  </si>
  <si>
    <t>KMS Medisurgi Ltd</t>
  </si>
  <si>
    <t>KMSMEDI</t>
  </si>
  <si>
    <t>Benchmark Computer Solutions Ltd</t>
  </si>
  <si>
    <t>BENCHMARK</t>
  </si>
  <si>
    <t>Accedere Ltd</t>
  </si>
  <si>
    <t>ACCEDERE</t>
  </si>
  <si>
    <t>Hindustan Fluoro Carbons Ltd</t>
  </si>
  <si>
    <t>HINFLUR</t>
  </si>
  <si>
    <t>Continental Seeds and Chemicals Ltd</t>
  </si>
  <si>
    <t>CONTI</t>
  </si>
  <si>
    <t>Piotex Industries Ltd</t>
  </si>
  <si>
    <t>PIOTEX</t>
  </si>
  <si>
    <t>Bombay Wire Ropes Ltd</t>
  </si>
  <si>
    <t>BOMBWIR</t>
  </si>
  <si>
    <t>Suditi Industries Ltd</t>
  </si>
  <si>
    <t>SUDTIND-B</t>
  </si>
  <si>
    <t>Hemang Resources Ltd</t>
  </si>
  <si>
    <t>HEMANG</t>
  </si>
  <si>
    <t>Shantidoot Infra Services Ltd</t>
  </si>
  <si>
    <t>SISL</t>
  </si>
  <si>
    <t>Poona Dal and Oil Industries Ltd</t>
  </si>
  <si>
    <t>POONADAL</t>
  </si>
  <si>
    <t>Williamson Magor and Co Ltd</t>
  </si>
  <si>
    <t>WILLAMAGOR</t>
  </si>
  <si>
    <t>Centenial Surgical Suture Ltd</t>
  </si>
  <si>
    <t>CSURGSU</t>
  </si>
  <si>
    <t>Utique Enterprises Ltd</t>
  </si>
  <si>
    <t>UTIQUE</t>
  </si>
  <si>
    <t>Qgo Finance Ltd</t>
  </si>
  <si>
    <t>QGO</t>
  </si>
  <si>
    <t>Family Care Hospitals Ltd</t>
  </si>
  <si>
    <t>FAMILYCARE</t>
  </si>
  <si>
    <t>Sumedha Fiscal Services Ltd</t>
  </si>
  <si>
    <t>SUMEDHA</t>
  </si>
  <si>
    <t>Omega Interactive Technologies Ltd</t>
  </si>
  <si>
    <t>OMEGAIN</t>
  </si>
  <si>
    <t>Tecil Chemicals and Hydro Power Ltd</t>
  </si>
  <si>
    <t>TECILCHEM</t>
  </si>
  <si>
    <t>Mega Flex Plastics Ltd</t>
  </si>
  <si>
    <t>MEGAFLEX</t>
  </si>
  <si>
    <t>Ashiana Ispat Ltd</t>
  </si>
  <si>
    <t>ASHIS</t>
  </si>
  <si>
    <t>Kallam Textiles Ltd</t>
  </si>
  <si>
    <t>KALLAM</t>
  </si>
  <si>
    <t>Five Core Electronics Ltd</t>
  </si>
  <si>
    <t>FIVECORE</t>
  </si>
  <si>
    <t>Yuranus Infrastructure Ltd</t>
  </si>
  <si>
    <t>YURANUS</t>
  </si>
  <si>
    <t>Vinyoflex Ltd</t>
  </si>
  <si>
    <t>VINYOFL</t>
  </si>
  <si>
    <t>Adeshwar Meditex Ltd</t>
  </si>
  <si>
    <t>ADESHWAR</t>
  </si>
  <si>
    <t>Shree Hari Chemicals Export Ltd</t>
  </si>
  <si>
    <t>SHHARICH</t>
  </si>
  <si>
    <t>Veritaas Advertising Ltd</t>
  </si>
  <si>
    <t>VERITAAS</t>
  </si>
  <si>
    <t>Duropack Ltd</t>
  </si>
  <si>
    <t>DUROPACK</t>
  </si>
  <si>
    <t>Bizotic Commercial Ltd</t>
  </si>
  <si>
    <t>BIZOTIC</t>
  </si>
  <si>
    <t>Humming Bird Education Ltd</t>
  </si>
  <si>
    <t>HBEL</t>
  </si>
  <si>
    <t>Megri Soft Ltd</t>
  </si>
  <si>
    <t>MEGRISOFT</t>
  </si>
  <si>
    <t>Betex India Ltd</t>
  </si>
  <si>
    <t>BETXIND</t>
  </si>
  <si>
    <t>Mohit Industries Ltd</t>
  </si>
  <si>
    <t>MOHITIND</t>
  </si>
  <si>
    <t>Sabar Flex India Ltd</t>
  </si>
  <si>
    <t>SABAR</t>
  </si>
  <si>
    <t>Oasis Securities Ltd</t>
  </si>
  <si>
    <t>OASISEC</t>
  </si>
  <si>
    <t>Netlink Solutions (India) Ltd</t>
  </si>
  <si>
    <t>NETLINK</t>
  </si>
  <si>
    <t>UTI Nifty Bank ETF</t>
  </si>
  <si>
    <t>UTIBANKETF</t>
  </si>
  <si>
    <t>National General Industries Ltd</t>
  </si>
  <si>
    <t>NATGENI</t>
  </si>
  <si>
    <t>E-Land Apparel Ltd</t>
  </si>
  <si>
    <t>ELAND</t>
  </si>
  <si>
    <t>Unick Fix-A-Form And Printers Ltd</t>
  </si>
  <si>
    <t>UNICK</t>
  </si>
  <si>
    <t>Continental Petroleums Ltd</t>
  </si>
  <si>
    <t>CONTPTR</t>
  </si>
  <si>
    <t>Suumaya Industries Ltd</t>
  </si>
  <si>
    <t>SUULD</t>
  </si>
  <si>
    <t>Quality RO Industries Ltd</t>
  </si>
  <si>
    <t>QRIL</t>
  </si>
  <si>
    <t>JMD Ventures Ltd</t>
  </si>
  <si>
    <t>JMDVL</t>
  </si>
  <si>
    <t>Rex Sealing &amp; Packing Industries Ltd</t>
  </si>
  <si>
    <t>REXSEAL</t>
  </si>
  <si>
    <t>Prakash Woollen &amp; Synthetic Mills Ltd</t>
  </si>
  <si>
    <t>PWASML</t>
  </si>
  <si>
    <t>Uniinfo Telecom Services Ltd</t>
  </si>
  <si>
    <t>UNIINFO</t>
  </si>
  <si>
    <t>Mukand Engineers Ltd</t>
  </si>
  <si>
    <t>MUKANDENGG</t>
  </si>
  <si>
    <t>Mirae Asset Nifty India Manufacturing ETF</t>
  </si>
  <si>
    <t>MAKEINDIA</t>
  </si>
  <si>
    <t>Hipolin Ltd</t>
  </si>
  <si>
    <t>HIPOLIN</t>
  </si>
  <si>
    <t>Mirae Asset Nifty Midcap 150 ETF</t>
  </si>
  <si>
    <t>MIDCAPETF</t>
  </si>
  <si>
    <t>Kanco Tea &amp; Industries Ltd</t>
  </si>
  <si>
    <t>KANCOTEA</t>
  </si>
  <si>
    <t>Ascensive Educare Ltd</t>
  </si>
  <si>
    <t>ASCENSIVE</t>
  </si>
  <si>
    <t>Concord Drugs Ltd</t>
  </si>
  <si>
    <t>CONCORD</t>
  </si>
  <si>
    <t>Gabriel Pet Straps Ltd</t>
  </si>
  <si>
    <t>GPSL</t>
  </si>
  <si>
    <t>Shreeshay Engineers Ltd</t>
  </si>
  <si>
    <t>SHREESHAY</t>
  </si>
  <si>
    <t>Getalong Enterprise Ltd</t>
  </si>
  <si>
    <t>GETALONG</t>
  </si>
  <si>
    <t>Inditrade Capital Ltd</t>
  </si>
  <si>
    <t>INDICAP</t>
  </si>
  <si>
    <t>Hybrid Financial Services Ltd</t>
  </si>
  <si>
    <t>HYBRIDFIN</t>
  </si>
  <si>
    <t>Bhaskar Agro Chemicals Ltd</t>
  </si>
  <si>
    <t>BHASKAGR</t>
  </si>
  <si>
    <t>Aditya Spinners Ltd</t>
  </si>
  <si>
    <t>ADITYASP</t>
  </si>
  <si>
    <t>Sadhna Broadcast Ltd</t>
  </si>
  <si>
    <t>SADHNA</t>
  </si>
  <si>
    <t>Gujarat Petrosynthese Ltd</t>
  </si>
  <si>
    <t>GUJPETR</t>
  </si>
  <si>
    <t>Khaitan (India) Ltd</t>
  </si>
  <si>
    <t>KHAITANLTD</t>
  </si>
  <si>
    <t>USG Tech Solutions Ltd</t>
  </si>
  <si>
    <t>USGTECH</t>
  </si>
  <si>
    <t>Moxsh Overseas Educon Ltd</t>
  </si>
  <si>
    <t>MOXSH</t>
  </si>
  <si>
    <t>Lakhotia Polyesters (India) Ltd</t>
  </si>
  <si>
    <t>LAKHOTIA</t>
  </si>
  <si>
    <t>Epuja Spiritech Ltd</t>
  </si>
  <si>
    <t>EPUJA</t>
  </si>
  <si>
    <t>Sri Havisha Hospitality and Infrastructure Ltd</t>
  </si>
  <si>
    <t>HAVISHA</t>
  </si>
  <si>
    <t>Gothi Plascon (India) Ltd</t>
  </si>
  <si>
    <t>GOTHIPL</t>
  </si>
  <si>
    <t>Goenka Diamond And Jewels Ltd</t>
  </si>
  <si>
    <t>GOENKA</t>
  </si>
  <si>
    <t>Gautam Gems Ltd</t>
  </si>
  <si>
    <t>GGL</t>
  </si>
  <si>
    <t>Indong Tea Company Ltd</t>
  </si>
  <si>
    <t>INDONG</t>
  </si>
  <si>
    <t>Hind Aluminium Industries Ltd</t>
  </si>
  <si>
    <t>HINDALUMI</t>
  </si>
  <si>
    <t>Sai Swami Metals and Alloys Ltd</t>
  </si>
  <si>
    <t>SAI</t>
  </si>
  <si>
    <t>Tejassvi Aaharam Ltd</t>
  </si>
  <si>
    <t>TEJASSVI</t>
  </si>
  <si>
    <t>Grill Splendour Services Ltd</t>
  </si>
  <si>
    <t>BIRDYS</t>
  </si>
  <si>
    <t>Vera Synthetic Ltd</t>
  </si>
  <si>
    <t>VERA</t>
  </si>
  <si>
    <t>Axis Nifty 50 ETF</t>
  </si>
  <si>
    <t>AXISNIFTY</t>
  </si>
  <si>
    <t>Virtual Global Education Ltd</t>
  </si>
  <si>
    <t>VIRTUALG</t>
  </si>
  <si>
    <t>Future Market Networks Ltd</t>
  </si>
  <si>
    <t>FMNL</t>
  </si>
  <si>
    <t>Techindia Nirman Ltd</t>
  </si>
  <si>
    <t>TECHIN</t>
  </si>
  <si>
    <t>Kandarp Digi Smart Bpo Ltd</t>
  </si>
  <si>
    <t>KANDARP</t>
  </si>
  <si>
    <t>The Cochin Malabar Estates and Industries Ltd</t>
  </si>
  <si>
    <t>COCHMAL</t>
  </si>
  <si>
    <t>Texel Industries Ltd</t>
  </si>
  <si>
    <t>TEXELIN</t>
  </si>
  <si>
    <t>Sudal Industries Ltd</t>
  </si>
  <si>
    <t>SUDAI</t>
  </si>
  <si>
    <t>Falcon Technoprojects India Ltd</t>
  </si>
  <si>
    <t>FALCONTECH</t>
  </si>
  <si>
    <t>Bombay Talkies Ltd</t>
  </si>
  <si>
    <t>BOMTALKIES</t>
  </si>
  <si>
    <t>Polysil Irrigation Systems Ltd</t>
  </si>
  <si>
    <t>POLYSIL</t>
  </si>
  <si>
    <t>Nirmitee Robotics India Ltd</t>
  </si>
  <si>
    <t>NIRMITEE</t>
  </si>
  <si>
    <t>Nippon India Nifty Auto ETF</t>
  </si>
  <si>
    <t>AUTOBEES</t>
  </si>
  <si>
    <t>Kaushalya Infrastructure Development Corporation Ltd</t>
  </si>
  <si>
    <t>KAUSHALYA</t>
  </si>
  <si>
    <t>Aruna Hotels Ltd</t>
  </si>
  <si>
    <t>ARUNAHTEL</t>
  </si>
  <si>
    <t>Pratik Panels Ltd</t>
  </si>
  <si>
    <t>PRATIK</t>
  </si>
  <si>
    <t>Informed Technologies India Ltd</t>
  </si>
  <si>
    <t>INFORTEC</t>
  </si>
  <si>
    <t>Garnet Construction Ltd</t>
  </si>
  <si>
    <t>GARNET</t>
  </si>
  <si>
    <t>KK Shah Hospitals Limited</t>
  </si>
  <si>
    <t>KKSHL</t>
  </si>
  <si>
    <t>HCKK Ventures Ltd</t>
  </si>
  <si>
    <t>HCKKVENTURE</t>
  </si>
  <si>
    <t>Raw Edge Industrial Solutions Ltd</t>
  </si>
  <si>
    <t>RAWEDGE</t>
  </si>
  <si>
    <t>Medinova Diagnostic Services Ltd</t>
  </si>
  <si>
    <t>MEDINOV</t>
  </si>
  <si>
    <t>Mudunuru Ltd</t>
  </si>
  <si>
    <t>MUDUNURU</t>
  </si>
  <si>
    <t>Anuroop Packaging Ltd</t>
  </si>
  <si>
    <t>ANUROOP</t>
  </si>
  <si>
    <t>Jupiter Infomedia Ltd</t>
  </si>
  <si>
    <t>JUPITERIN</t>
  </si>
  <si>
    <t>Mindpool Technologies Ltd</t>
  </si>
  <si>
    <t>MINDPOOL</t>
  </si>
  <si>
    <t>Libord Finance Ltd</t>
  </si>
  <si>
    <t>LIBORDFIN</t>
  </si>
  <si>
    <t>Bandaram Pharma Packtech Ltd</t>
  </si>
  <si>
    <t>BANDARAM</t>
  </si>
  <si>
    <t>Marinetrans India Ltd</t>
  </si>
  <si>
    <t>MARINETRAN</t>
  </si>
  <si>
    <t>TTI Enterprise Ltd</t>
  </si>
  <si>
    <t>TTIENT</t>
  </si>
  <si>
    <t>Munoth Financial Services Ltd</t>
  </si>
  <si>
    <t>MUNOTHFI</t>
  </si>
  <si>
    <t>Sparc Electrex Ltd</t>
  </si>
  <si>
    <t>SPAR</t>
  </si>
  <si>
    <t>Olympia Industries Ltd</t>
  </si>
  <si>
    <t>OLYMPTX</t>
  </si>
  <si>
    <t>Cargosol Logistics Ltd</t>
  </si>
  <si>
    <t>CARGOSOL</t>
  </si>
  <si>
    <t>Varyaa Creations Ltd</t>
  </si>
  <si>
    <t>VARYAA</t>
  </si>
  <si>
    <t>Marble City India Ltd</t>
  </si>
  <si>
    <t>MARBLE</t>
  </si>
  <si>
    <t>Roni Households Ltd</t>
  </si>
  <si>
    <t>RONI</t>
  </si>
  <si>
    <t>Gujarat Terce Laboratories Ltd</t>
  </si>
  <si>
    <t>GUJTERC</t>
  </si>
  <si>
    <t>Aastamangalam Finance Ltd</t>
  </si>
  <si>
    <t>AASTAFIN</t>
  </si>
  <si>
    <t>Technopack Polymers Ltd</t>
  </si>
  <si>
    <t>TECHNOPACK</t>
  </si>
  <si>
    <t>Chordia Food Products Ltd</t>
  </si>
  <si>
    <t>CHORDIA</t>
  </si>
  <si>
    <t>Global Capital Markets Ltd</t>
  </si>
  <si>
    <t>GLOBALCA</t>
  </si>
  <si>
    <t>Jiwanram Sheoduttrai Industries Ltd</t>
  </si>
  <si>
    <t>JIWANRAM</t>
  </si>
  <si>
    <t>Tyroon Tea Co Ltd</t>
  </si>
  <si>
    <t>TYROON</t>
  </si>
  <si>
    <t>DSP NIFTY 1D Rate Liquid ETF</t>
  </si>
  <si>
    <t>LIQUIDETF</t>
  </si>
  <si>
    <t>Shaival Reality Ltd</t>
  </si>
  <si>
    <t>SHAIVAL</t>
  </si>
  <si>
    <t>Shahi Shipping Ltd</t>
  </si>
  <si>
    <t>SHAHISHIP</t>
  </si>
  <si>
    <t>Phaarmasia Ltd</t>
  </si>
  <si>
    <t>PHRMASI</t>
  </si>
  <si>
    <t>Shashijit Infraprojects Ltd</t>
  </si>
  <si>
    <t>SHASHIJIT</t>
  </si>
  <si>
    <t>Gold Line International Finvest Ltd</t>
  </si>
  <si>
    <t>GOLDLINE</t>
  </si>
  <si>
    <t>Starcom Information Technology Ltd</t>
  </si>
  <si>
    <t>STARCOM</t>
  </si>
  <si>
    <t>Arman Holdings Ltd</t>
  </si>
  <si>
    <t>ARMAN</t>
  </si>
  <si>
    <t>Indo Cotspin Ltd</t>
  </si>
  <si>
    <t>ICL</t>
  </si>
  <si>
    <t>TV Vision Ltd</t>
  </si>
  <si>
    <t>TVVISION</t>
  </si>
  <si>
    <t>Stanrose Mafatlal Investments and Finance Ltd</t>
  </si>
  <si>
    <t>STANROS</t>
  </si>
  <si>
    <t>Viji Finance Ltd</t>
  </si>
  <si>
    <t>VIJIFIN</t>
  </si>
  <si>
    <t>Harshil Agrotech Ltd</t>
  </si>
  <si>
    <t>HARSHILAGR</t>
  </si>
  <si>
    <t>Dhanlaxmi Cotex Ltd</t>
  </si>
  <si>
    <t>DHANCOT</t>
  </si>
  <si>
    <t>Leading Leasing Finance and Investment Company Ltd</t>
  </si>
  <si>
    <t>LLFICL</t>
  </si>
  <si>
    <t>Frontline corporation Ltd</t>
  </si>
  <si>
    <t>FRONTCORP</t>
  </si>
  <si>
    <t>Vikas WSP Ltd</t>
  </si>
  <si>
    <t>VIKASWSP</t>
  </si>
  <si>
    <t>A G Universal Ltd</t>
  </si>
  <si>
    <t>AGUL</t>
  </si>
  <si>
    <t>N K Industries Ltd</t>
  </si>
  <si>
    <t>NKIND</t>
  </si>
  <si>
    <t>Shubhlaxmi Jewel Art Ltd</t>
  </si>
  <si>
    <t>SHUBHLAXMI</t>
  </si>
  <si>
    <t>Sawaca Business Machines Ltd</t>
  </si>
  <si>
    <t>SAWABUSI</t>
  </si>
  <si>
    <t>Orient Tradelink Ltd</t>
  </si>
  <si>
    <t>ORIENTTR</t>
  </si>
  <si>
    <t>Rithwik Facility Management Services Ltd</t>
  </si>
  <si>
    <t>RITHWIKFMS</t>
  </si>
  <si>
    <t>TCM Ltd</t>
  </si>
  <si>
    <t>TCMLMTD</t>
  </si>
  <si>
    <t>Sj Corporation Ltd</t>
  </si>
  <si>
    <t>SJCORP</t>
  </si>
  <si>
    <t>Spectrum Foods Ltd</t>
  </si>
  <si>
    <t>SPECFOOD</t>
  </si>
  <si>
    <t>Infomedia Press Ltd</t>
  </si>
  <si>
    <t>INFOMEDIA</t>
  </si>
  <si>
    <t>JHS Svendgaard Retail Ventures Ltd</t>
  </si>
  <si>
    <t>RETAIL</t>
  </si>
  <si>
    <t>Net Avenue Technologies Ltd</t>
  </si>
  <si>
    <t>CBAZAAR</t>
  </si>
  <si>
    <t>Miven Machine Tools Ltd</t>
  </si>
  <si>
    <t>MIVENMACH</t>
  </si>
  <si>
    <t>Parabolic Drugs Ltd</t>
  </si>
  <si>
    <t>PARABDRUGS</t>
  </si>
  <si>
    <t>Sobhaygya Mercantile Ltd</t>
  </si>
  <si>
    <t>SOBME</t>
  </si>
  <si>
    <t>Sagar Diamonds Ltd</t>
  </si>
  <si>
    <t>SAGAR</t>
  </si>
  <si>
    <t>Greencrest Financial Services Ltd</t>
  </si>
  <si>
    <t>GREENCREST</t>
  </si>
  <si>
    <t>Beekay Niryat Ltd</t>
  </si>
  <si>
    <t>BNL</t>
  </si>
  <si>
    <t>S P Capital Financing Ltd</t>
  </si>
  <si>
    <t>SPCAPIT</t>
  </si>
  <si>
    <t>Markobenz Ventures Ltd</t>
  </si>
  <si>
    <t>MARKOBENZ</t>
  </si>
  <si>
    <t>Misquita Engineering Ltd</t>
  </si>
  <si>
    <t>MISQUITA</t>
  </si>
  <si>
    <t>Oneclick Logistics India Ltd</t>
  </si>
  <si>
    <t>OLIL</t>
  </si>
  <si>
    <t>KCD Industries India Ltd</t>
  </si>
  <si>
    <t>KCDGROUP</t>
  </si>
  <si>
    <t>Adarsh Plant Protect Ltd</t>
  </si>
  <si>
    <t>ADARSHPL</t>
  </si>
  <si>
    <t>Jetking Infotrain Ltd</t>
  </si>
  <si>
    <t>JETKINGQ</t>
  </si>
  <si>
    <t>Secur Credentials Ltd</t>
  </si>
  <si>
    <t>SECURCRED</t>
  </si>
  <si>
    <t>Bangalore Fort Farms Ltd</t>
  </si>
  <si>
    <t>BFFL</t>
  </si>
  <si>
    <t>Arrowhead Seperation Engineering Ltd</t>
  </si>
  <si>
    <t>ARROWHEAD</t>
  </si>
  <si>
    <t>Global Longlife Hospital and Research Ltd</t>
  </si>
  <si>
    <t>GLHRL</t>
  </si>
  <si>
    <t>Narendra Properties Ltd</t>
  </si>
  <si>
    <t>NARPROP</t>
  </si>
  <si>
    <t>BC Power Controls Ltd</t>
  </si>
  <si>
    <t>BCP</t>
  </si>
  <si>
    <t>Polymechplast Machines Ltd</t>
  </si>
  <si>
    <t>POLYCHMP</t>
  </si>
  <si>
    <t>Shree Rajasthan Syntex Ltd</t>
  </si>
  <si>
    <t>SHRAJSYNQ</t>
  </si>
  <si>
    <t>Hiliks Technologies Ltd</t>
  </si>
  <si>
    <t>HILIKS</t>
  </si>
  <si>
    <t>Oriental Trimex Ltd</t>
  </si>
  <si>
    <t>ORIENTALTL</t>
  </si>
  <si>
    <t>Nagreeka Capital &amp; Infrastructure Ltd</t>
  </si>
  <si>
    <t>NAGREEKCAP</t>
  </si>
  <si>
    <t>Zodiac-JRD-MKJ Ltd</t>
  </si>
  <si>
    <t>ZODJRDMKJ</t>
  </si>
  <si>
    <t>Zenith Fibres Ltd</t>
  </si>
  <si>
    <t>ZENIFIB</t>
  </si>
  <si>
    <t>Laffans Petrochemicals Ltd</t>
  </si>
  <si>
    <t>LAFFANSQ</t>
  </si>
  <si>
    <t>Neil Industries Ltd</t>
  </si>
  <si>
    <t>NEIL</t>
  </si>
  <si>
    <t>Spenta International Ltd</t>
  </si>
  <si>
    <t>SPENTA</t>
  </si>
  <si>
    <t>Incap Ltd</t>
  </si>
  <si>
    <t>INCAP</t>
  </si>
  <si>
    <t>Panjon Ltd</t>
  </si>
  <si>
    <t>PANJON</t>
  </si>
  <si>
    <t>Adhbhut Infrastructure Ltd</t>
  </si>
  <si>
    <t>ADHBHUTIN</t>
  </si>
  <si>
    <t>Ace Integrated Solutions Ltd</t>
  </si>
  <si>
    <t>ACEINTEG</t>
  </si>
  <si>
    <t>Visagar Polytex Ltd</t>
  </si>
  <si>
    <t>VIVIDHA</t>
  </si>
  <si>
    <t>Vanta Bioscience Ltd</t>
  </si>
  <si>
    <t>VANTABIO</t>
  </si>
  <si>
    <t>Aspira Pathlab &amp; Diagnostics Ltd</t>
  </si>
  <si>
    <t>ASPIRA</t>
  </si>
  <si>
    <t>Scarnose International Ltd</t>
  </si>
  <si>
    <t>SCARNOSE</t>
  </si>
  <si>
    <t>Blue Chip India Ltd</t>
  </si>
  <si>
    <t>BLUECHIP</t>
  </si>
  <si>
    <t>Garden Silk Mills Ltd</t>
  </si>
  <si>
    <t>GARDENSILK</t>
  </si>
  <si>
    <t>KJMC Financial Services Ltd</t>
  </si>
  <si>
    <t>KJMCFIN</t>
  </si>
  <si>
    <t>DSP Nifty50 Equal weight ETF</t>
  </si>
  <si>
    <t>EQUAL50ADD</t>
  </si>
  <si>
    <t>J A Finance Ltd</t>
  </si>
  <si>
    <t>JAFINANCE</t>
  </si>
  <si>
    <t>Jay Kailash Namkeen Ltd</t>
  </si>
  <si>
    <t>JAYKAILASH</t>
  </si>
  <si>
    <t>Gayatri Highways Ltd</t>
  </si>
  <si>
    <t>GAYAHWS</t>
  </si>
  <si>
    <t>Popular Estate Management Ltd</t>
  </si>
  <si>
    <t>POPULARES</t>
  </si>
  <si>
    <t>DocMode Health Technologies Ltd</t>
  </si>
  <si>
    <t>DHTL</t>
  </si>
  <si>
    <t>SBI Nifty 200 Quality 30 ETF</t>
  </si>
  <si>
    <t>SBIETFQLTY</t>
  </si>
  <si>
    <t>MPIL Corporation Ltd</t>
  </si>
  <si>
    <t>MPILCORPL</t>
  </si>
  <si>
    <t>Blue Chip Tex Industries Ltd</t>
  </si>
  <si>
    <t>BLUECHIPT</t>
  </si>
  <si>
    <t>Madhusudan Industries Ltd</t>
  </si>
  <si>
    <t>MADHUDIN</t>
  </si>
  <si>
    <t>Quality Foils (India) Ltd</t>
  </si>
  <si>
    <t>QFIL</t>
  </si>
  <si>
    <t>Palco Metals Ltd</t>
  </si>
  <si>
    <t>PALCO</t>
  </si>
  <si>
    <t>Tradewell Holdings Ltd</t>
  </si>
  <si>
    <t>TRADEWELL</t>
  </si>
  <si>
    <t>Motilal Oswal M50 ETF</t>
  </si>
  <si>
    <t>MOM50</t>
  </si>
  <si>
    <t>Safa Systems &amp; Technologies Ltd</t>
  </si>
  <si>
    <t>SSTL</t>
  </si>
  <si>
    <t>Ventura Textiles Ltd</t>
  </si>
  <si>
    <t>VENTURA</t>
  </si>
  <si>
    <t>MPDLLtd</t>
  </si>
  <si>
    <t>MPDL</t>
  </si>
  <si>
    <t>Pentokey Organy (India) Ltd</t>
  </si>
  <si>
    <t>PNTKYOR</t>
  </si>
  <si>
    <t>Veer Energy &amp; Infrastructure Ltd</t>
  </si>
  <si>
    <t>VEERENRGY</t>
  </si>
  <si>
    <t>Asian Tea &amp; Exports Ltd</t>
  </si>
  <si>
    <t>ASIANTNE</t>
  </si>
  <si>
    <t>Sreechem Resins Ltd</t>
  </si>
  <si>
    <t>SRECR</t>
  </si>
  <si>
    <t>Nippon India ETF Nifty 5 yr Benchmark G-Sec</t>
  </si>
  <si>
    <t>GILT5YBEES</t>
  </si>
  <si>
    <t>Swojas Energy Foods Ltd</t>
  </si>
  <si>
    <t>SWOEF</t>
  </si>
  <si>
    <t>RKD Agri &amp; Retail Ltd</t>
  </si>
  <si>
    <t>RKDAGRRTL</t>
  </si>
  <si>
    <t>Salguti Industries Ltd</t>
  </si>
  <si>
    <t>SALGUTI</t>
  </si>
  <si>
    <t>Impex Ferro Tech Ltd</t>
  </si>
  <si>
    <t>IMPEXFERRO</t>
  </si>
  <si>
    <t>Roselabs Finance Ltd</t>
  </si>
  <si>
    <t>ROSELABS</t>
  </si>
  <si>
    <t>Abirami Financial Services (India) Ltd</t>
  </si>
  <si>
    <t>ABIRAFN</t>
  </si>
  <si>
    <t>Continental Securities Ltd</t>
  </si>
  <si>
    <t>CSL</t>
  </si>
  <si>
    <t>Kratos Energy &amp; Infrastructure Ltd</t>
  </si>
  <si>
    <t>KRATOSENER</t>
  </si>
  <si>
    <t>COSYN Ltd</t>
  </si>
  <si>
    <t>COSYN</t>
  </si>
  <si>
    <t>Danube Industries Ltd</t>
  </si>
  <si>
    <t>DANUBE</t>
  </si>
  <si>
    <t>Gconnect Logitech and Supply Chain Ltd</t>
  </si>
  <si>
    <t>GCONNECT</t>
  </si>
  <si>
    <t>Winro Commercial (India) Ltd</t>
  </si>
  <si>
    <t>WINROC</t>
  </si>
  <si>
    <t>Chothani Foods Ltd</t>
  </si>
  <si>
    <t>CHOTHANI</t>
  </si>
  <si>
    <t>Mask Investments Ltd</t>
  </si>
  <si>
    <t>MASKINVEST</t>
  </si>
  <si>
    <t>Suncare Traders Ltd</t>
  </si>
  <si>
    <t>SCTL</t>
  </si>
  <si>
    <t>Pasupati Spinning and Weaving Mills Ltd</t>
  </si>
  <si>
    <t>PASUSPG</t>
  </si>
  <si>
    <t>Colorchips New Media Ltd</t>
  </si>
  <si>
    <t>COLORCHIPS</t>
  </si>
  <si>
    <t>Nuway Organic Naturals India Ltd</t>
  </si>
  <si>
    <t>NUWAY</t>
  </si>
  <si>
    <t>Sangal Papers Ltd</t>
  </si>
  <si>
    <t>SANPA</t>
  </si>
  <si>
    <t>Castex Technologies Ltd</t>
  </si>
  <si>
    <t>CASTEXTECH</t>
  </si>
  <si>
    <t>RRP Semiconductor Ltd</t>
  </si>
  <si>
    <t>GDTRAGN</t>
  </si>
  <si>
    <t>Educomp Solutions Ltd</t>
  </si>
  <si>
    <t>EDUCOMP</t>
  </si>
  <si>
    <t>Maris Spinners Ltd</t>
  </si>
  <si>
    <t>MARIS</t>
  </si>
  <si>
    <t>Grandma Trading and Agencies Ltd</t>
  </si>
  <si>
    <t>GRANDMA</t>
  </si>
  <si>
    <t>Rodium Realty Ltd</t>
  </si>
  <si>
    <t>RODIUM</t>
  </si>
  <si>
    <t>Sunil Industries Ltd</t>
  </si>
  <si>
    <t>SUNILTX</t>
  </si>
  <si>
    <t>BAMPSL Securities Ltd</t>
  </si>
  <si>
    <t>BAMPSL</t>
  </si>
  <si>
    <t>Mini Diamonds (India) Ltd</t>
  </si>
  <si>
    <t>MINID</t>
  </si>
  <si>
    <t>Citadel Realty and Developers Ltd</t>
  </si>
  <si>
    <t>CITADEL</t>
  </si>
  <si>
    <t>Mega Corp Ltd</t>
  </si>
  <si>
    <t>MEGACOR</t>
  </si>
  <si>
    <t>EP Biocomposites Ltd</t>
  </si>
  <si>
    <t>EPBIO</t>
  </si>
  <si>
    <t>Aditya BSL Nifty IT ETF</t>
  </si>
  <si>
    <t>TECH</t>
  </si>
  <si>
    <t>Quadpro Ites Ltd</t>
  </si>
  <si>
    <t>QUADPRO</t>
  </si>
  <si>
    <t>MFL India Ltd</t>
  </si>
  <si>
    <t>MFLINDIA</t>
  </si>
  <si>
    <t>Best Eastern Hotels Ltd</t>
  </si>
  <si>
    <t>BESTEAST</t>
  </si>
  <si>
    <t>Steel Strips Infrastructures Ltd</t>
  </si>
  <si>
    <t>STLSTRINF</t>
  </si>
  <si>
    <t>Intec Capital Ltd</t>
  </si>
  <si>
    <t>INTECCAP</t>
  </si>
  <si>
    <t>Innovative Ideals and Services (India) Ltd</t>
  </si>
  <si>
    <t>INNOVATIVE</t>
  </si>
  <si>
    <t>ICICI Prudential S&amp;P BSE Midcap Select ETF</t>
  </si>
  <si>
    <t>MIDSELIETF</t>
  </si>
  <si>
    <t>Lerthai Finance Ltd</t>
  </si>
  <si>
    <t>LERTHAI</t>
  </si>
  <si>
    <t>Sinnar Bidi Udyog Ltd</t>
  </si>
  <si>
    <t>SINNAR</t>
  </si>
  <si>
    <t>Venlon Enterprises Ltd</t>
  </si>
  <si>
    <t>VENLONENT</t>
  </si>
  <si>
    <t>H S India Ltd</t>
  </si>
  <si>
    <t>HOTLSILV</t>
  </si>
  <si>
    <t>Kapil Cotex Ltd</t>
  </si>
  <si>
    <t>KAPILCO</t>
  </si>
  <si>
    <t>Sahara Housingfina Corporation Ltd</t>
  </si>
  <si>
    <t>SAHARAHOUS</t>
  </si>
  <si>
    <t>Cargotrans Maritime Ltd</t>
  </si>
  <si>
    <t>CARGOTRANS</t>
  </si>
  <si>
    <t>Brisk Technovision Ltd</t>
  </si>
  <si>
    <t>BRISK</t>
  </si>
  <si>
    <t>Nalin Lease Finance Ltd</t>
  </si>
  <si>
    <t>NLFL</t>
  </si>
  <si>
    <t>Martin Burn Ltd</t>
  </si>
  <si>
    <t>MARBU</t>
  </si>
  <si>
    <t>Vrundavan Plantation Ltd</t>
  </si>
  <si>
    <t>VPL</t>
  </si>
  <si>
    <t>Ashish Polyplast Ltd</t>
  </si>
  <si>
    <t>ASHISHPO</t>
  </si>
  <si>
    <t>Narmada Agrobase Ltd</t>
  </si>
  <si>
    <t>NARMADA</t>
  </si>
  <si>
    <t>VR Films &amp; Studios Ltd</t>
  </si>
  <si>
    <t>VRFILMS</t>
  </si>
  <si>
    <t>SBI Nifty 10 yr Benchmark G-Sec ETF</t>
  </si>
  <si>
    <t>SETF10GILT</t>
  </si>
  <si>
    <t>Deep Diamond India Ltd</t>
  </si>
  <si>
    <t>DDIL</t>
  </si>
  <si>
    <t>Jagjanani Textiles Ltd</t>
  </si>
  <si>
    <t>JAGJANANI</t>
  </si>
  <si>
    <t>KJMC Corporate Advisors (India) Ltd</t>
  </si>
  <si>
    <t>KJMCCORP</t>
  </si>
  <si>
    <t>Roopshri Resorts Ltd</t>
  </si>
  <si>
    <t>ROOPSHRI</t>
  </si>
  <si>
    <t>Invigorated Business Consulting Ltd</t>
  </si>
  <si>
    <t>INVIGO</t>
  </si>
  <si>
    <t>Cityman Ltd</t>
  </si>
  <si>
    <t>CITYMAN</t>
  </si>
  <si>
    <t>Rishab Special Yarns Ltd</t>
  </si>
  <si>
    <t>RISHYRN</t>
  </si>
  <si>
    <t>Zenith Healthcare Ltd</t>
  </si>
  <si>
    <t>ZENITHHE</t>
  </si>
  <si>
    <t>Lex Nimble Solutions Ltd</t>
  </si>
  <si>
    <t>LEX</t>
  </si>
  <si>
    <t>Omkar Pharmachem Ltd</t>
  </si>
  <si>
    <t>OMKARPH</t>
  </si>
  <si>
    <t>Sahaj Fashions Ltd</t>
  </si>
  <si>
    <t>SAHAJ</t>
  </si>
  <si>
    <t>Sanwaria Consumer Ltd</t>
  </si>
  <si>
    <t>SANWARIA</t>
  </si>
  <si>
    <t>SVS Ventures Ltd</t>
  </si>
  <si>
    <t>SVS</t>
  </si>
  <si>
    <t>Shree Securities Ltd</t>
  </si>
  <si>
    <t>SHREESEC</t>
  </si>
  <si>
    <t>Winsome Yarns Ltd</t>
  </si>
  <si>
    <t>WINSOME</t>
  </si>
  <si>
    <t>Advance Lifestyles Ltd</t>
  </si>
  <si>
    <t>ADVLIFE</t>
  </si>
  <si>
    <t>Kotak Nifty IT ETF</t>
  </si>
  <si>
    <t>IT</t>
  </si>
  <si>
    <t>NMS Global Ltd</t>
  </si>
  <si>
    <t>NMSRESRC</t>
  </si>
  <si>
    <t>Triveni Glass Ltd</t>
  </si>
  <si>
    <t>TRIVENIGQ</t>
  </si>
  <si>
    <t>Gujarat Raffia Industries Ltd</t>
  </si>
  <si>
    <t>GUJRAFFIA</t>
  </si>
  <si>
    <t>Glance Finance Ltd</t>
  </si>
  <si>
    <t>GLANCE</t>
  </si>
  <si>
    <t>Naturo Indiabull Ltd</t>
  </si>
  <si>
    <t>NATURO</t>
  </si>
  <si>
    <t>Computer Point Ltd</t>
  </si>
  <si>
    <t>COMPUPN</t>
  </si>
  <si>
    <t>Onesource Ideas Venture Ltd</t>
  </si>
  <si>
    <t>OIVL</t>
  </si>
  <si>
    <t>Grand Foundry Ltd</t>
  </si>
  <si>
    <t>GFSTEELS</t>
  </si>
  <si>
    <t>N D A Securities Ltd</t>
  </si>
  <si>
    <t>NDASEC</t>
  </si>
  <si>
    <t>Croissance Ltd</t>
  </si>
  <si>
    <t>CROISSANCE</t>
  </si>
  <si>
    <t>Kapil Raj Finance Ltd</t>
  </si>
  <si>
    <t>KAPILRAJ</t>
  </si>
  <si>
    <t>Paragon Finance Ltd</t>
  </si>
  <si>
    <t>PARAGONF</t>
  </si>
  <si>
    <t>Vikas Proppant &amp; Granite Ltd</t>
  </si>
  <si>
    <t>VIKASPROP</t>
  </si>
  <si>
    <t>MY Money Securities Ltd</t>
  </si>
  <si>
    <t>MYMONEY</t>
  </si>
  <si>
    <t>Cella Space Ltd</t>
  </si>
  <si>
    <t>CELLA</t>
  </si>
  <si>
    <t>Chennai Meenakshi Multispeciality Hospital Ltd</t>
  </si>
  <si>
    <t>CMMHOSP</t>
  </si>
  <si>
    <t>Madhusudan Securities Ltd</t>
  </si>
  <si>
    <t>MADHUSE</t>
  </si>
  <si>
    <t>Alfa Ica (India) Ltd</t>
  </si>
  <si>
    <t>ALFAICA</t>
  </si>
  <si>
    <t>Shubham Polyspin Ltd</t>
  </si>
  <si>
    <t>SHUBHAM</t>
  </si>
  <si>
    <t>Amco India Ltd</t>
  </si>
  <si>
    <t>AMCOIND</t>
  </si>
  <si>
    <t>Challani Capital Ltd</t>
  </si>
  <si>
    <t>CHALLANI</t>
  </si>
  <si>
    <t>Apex Capital and Finance Ltd</t>
  </si>
  <si>
    <t>ACFL</t>
  </si>
  <si>
    <t>Axis NIFTY Healthcare ETF</t>
  </si>
  <si>
    <t>AXISHCETF</t>
  </si>
  <si>
    <t>Jayshree Chemicals Ltd</t>
  </si>
  <si>
    <t>JAYCH</t>
  </si>
  <si>
    <t>HDFC Nifty IT ETF</t>
  </si>
  <si>
    <t>HDFCNIFIT</t>
  </si>
  <si>
    <t>Amin Tannery Ltd</t>
  </si>
  <si>
    <t>AMINTAN</t>
  </si>
  <si>
    <t>Sancode Technologies Ltd</t>
  </si>
  <si>
    <t>SANCODE</t>
  </si>
  <si>
    <t>Adcon Capital Services Ltd</t>
  </si>
  <si>
    <t>ADCON</t>
  </si>
  <si>
    <t>Heads UP Ventures Limited</t>
  </si>
  <si>
    <t>HEADSUP</t>
  </si>
  <si>
    <t>Interworld Digital Ltd</t>
  </si>
  <si>
    <t>INTERDIGI</t>
  </si>
  <si>
    <t>Associated Coaters Ltd</t>
  </si>
  <si>
    <t>ASSOCIATED</t>
  </si>
  <si>
    <t>Bhakti Gems and Jewellery Ltd</t>
  </si>
  <si>
    <t>BGJL</t>
  </si>
  <si>
    <t>Elnet Technologies Ltd</t>
  </si>
  <si>
    <t>ELNET</t>
  </si>
  <si>
    <t>Compuage Infocom Ltd</t>
  </si>
  <si>
    <t>COMPINFO</t>
  </si>
  <si>
    <t>Choksi Imaging Ltd</t>
  </si>
  <si>
    <t>CHOKSI</t>
  </si>
  <si>
    <t>Plada Infotech Services Ltd</t>
  </si>
  <si>
    <t>PLADAINFO</t>
  </si>
  <si>
    <t>Magenta Lifecare Ltd</t>
  </si>
  <si>
    <t>MAGENTA</t>
  </si>
  <si>
    <t>Ajel Ltd</t>
  </si>
  <si>
    <t>AJEL</t>
  </si>
  <si>
    <t>Sunrest Lifescience Ltd</t>
  </si>
  <si>
    <t>SUNREST</t>
  </si>
  <si>
    <t>SMIFS Capital Markets Ltd</t>
  </si>
  <si>
    <t>SMIFS</t>
  </si>
  <si>
    <t>Ajcon Global Services Ltd</t>
  </si>
  <si>
    <t>AJCON</t>
  </si>
  <si>
    <t>JMJ Fintech Ltd</t>
  </si>
  <si>
    <t>JMJFIN</t>
  </si>
  <si>
    <t>Antarctica Ltd</t>
  </si>
  <si>
    <t>ANTGRAPHIC</t>
  </si>
  <si>
    <t>Shanti Guru Industries Ltd</t>
  </si>
  <si>
    <t>SHANTIGURU</t>
  </si>
  <si>
    <t>Lead Reclaim and Rubber Products Ltd</t>
  </si>
  <si>
    <t>LRRPL</t>
  </si>
  <si>
    <t>Modern Steel Ltd</t>
  </si>
  <si>
    <t>MDRNSTL</t>
  </si>
  <si>
    <t>California Software Company Ltd</t>
  </si>
  <si>
    <t>CALSOFT</t>
  </si>
  <si>
    <t>Machhar Industries Ltd</t>
  </si>
  <si>
    <t>MACIND</t>
  </si>
  <si>
    <t>Tai Industries Ltd</t>
  </si>
  <si>
    <t>TAIIND</t>
  </si>
  <si>
    <t>BNR Udyog Ltd</t>
  </si>
  <si>
    <t>BNRUDY</t>
  </si>
  <si>
    <t>N D Metal Industries Ltd</t>
  </si>
  <si>
    <t>NDMETAL</t>
  </si>
  <si>
    <t>Purshottam Investofin Ltd</t>
  </si>
  <si>
    <t>PURSHOTTAM</t>
  </si>
  <si>
    <t>Comfort Commotrade Ltd</t>
  </si>
  <si>
    <t>COMCL</t>
  </si>
  <si>
    <t>Nirav Commercials Ltd</t>
  </si>
  <si>
    <t>NIRAVCOM</t>
  </si>
  <si>
    <t>Samyak International Ltd</t>
  </si>
  <si>
    <t>SAMYAKINT</t>
  </si>
  <si>
    <t>Yaan Enterprises Ltd</t>
  </si>
  <si>
    <t>YAANENT</t>
  </si>
  <si>
    <t>MRC Agrotech Ltd</t>
  </si>
  <si>
    <t>MRCAGRO</t>
  </si>
  <si>
    <t>Usha Martin Education And Solutions Ltd</t>
  </si>
  <si>
    <t>UMESLTD</t>
  </si>
  <si>
    <t>Mukat Pipes Ltd</t>
  </si>
  <si>
    <t>MUKATPIP</t>
  </si>
  <si>
    <t>Sanblue Corporation Ltd</t>
  </si>
  <si>
    <t>SANBLUE</t>
  </si>
  <si>
    <t>Prima Industries Ltd</t>
  </si>
  <si>
    <t>PRIMAIN</t>
  </si>
  <si>
    <t>White Organic Agro Ltd</t>
  </si>
  <si>
    <t>WHITEORG</t>
  </si>
  <si>
    <t>CIL Securities Ltd</t>
  </si>
  <si>
    <t>CILSEC</t>
  </si>
  <si>
    <t>Ajwa Fun World and Resort Ltd</t>
  </si>
  <si>
    <t>AJWAFUN</t>
  </si>
  <si>
    <t>Caprolactam Chemicals Ltd</t>
  </si>
  <si>
    <t>CAPRO</t>
  </si>
  <si>
    <t>Jindal Capital Ltd</t>
  </si>
  <si>
    <t>JINDCAP</t>
  </si>
  <si>
    <t>Command Polymers Ltd</t>
  </si>
  <si>
    <t>COMMAND</t>
  </si>
  <si>
    <t>EVOQ Remedies Ltd</t>
  </si>
  <si>
    <t>EVOQ</t>
  </si>
  <si>
    <t>Prime Urban Development India Ltd</t>
  </si>
  <si>
    <t>PRIMEURB</t>
  </si>
  <si>
    <t>ACI Infocom Ltd</t>
  </si>
  <si>
    <t>ACIIN</t>
  </si>
  <si>
    <t>Zenlabs Ethica Ltd</t>
  </si>
  <si>
    <t>ZENLABS</t>
  </si>
  <si>
    <t>SBI Nifty Next 50 ETF</t>
  </si>
  <si>
    <t>SETFNN50</t>
  </si>
  <si>
    <t>Jyotirgamya Enterprises Ltd</t>
  </si>
  <si>
    <t>JEL</t>
  </si>
  <si>
    <t>Indifra Ltd</t>
  </si>
  <si>
    <t>INDIFRA</t>
  </si>
  <si>
    <t>Suvidha Infraestate Corporation Ltd</t>
  </si>
  <si>
    <t>SICL</t>
  </si>
  <si>
    <t>Reliable Ventures India Ltd</t>
  </si>
  <si>
    <t>RELIABVEN</t>
  </si>
  <si>
    <t>Pan Electronics (India) Ltd</t>
  </si>
  <si>
    <t>PANELEC</t>
  </si>
  <si>
    <t>Tuni Textile Mills Ltd</t>
  </si>
  <si>
    <t>TUNITEX</t>
  </si>
  <si>
    <t>Aditya BSL Nifty Healthcare ETF</t>
  </si>
  <si>
    <t>HEALTHY</t>
  </si>
  <si>
    <t>Veerkrupa Jewellers Ltd</t>
  </si>
  <si>
    <t>VEERKRUPA</t>
  </si>
  <si>
    <t>NIKS Technology Ltd</t>
  </si>
  <si>
    <t>NIKSTECH</t>
  </si>
  <si>
    <t>Ecs Biztech Ltd</t>
  </si>
  <si>
    <t>ECS</t>
  </si>
  <si>
    <t>LWS Knitwear Ltd</t>
  </si>
  <si>
    <t>LWSKNIT</t>
  </si>
  <si>
    <t>Sanghvi Forging and Engineering Ltd</t>
  </si>
  <si>
    <t>SANGHVIFOR</t>
  </si>
  <si>
    <t>Paos Industries Ltd</t>
  </si>
  <si>
    <t>PAOS</t>
  </si>
  <si>
    <t>PlatinumOne Business Services Ltd</t>
  </si>
  <si>
    <t>POBS</t>
  </si>
  <si>
    <t>SSPDL Ltd</t>
  </si>
  <si>
    <t>SSPDL</t>
  </si>
  <si>
    <t>Sungold Media and Entertainment Ltd</t>
  </si>
  <si>
    <t>SMEL</t>
  </si>
  <si>
    <t>Indergiri Finance Ltd</t>
  </si>
  <si>
    <t>INDERGR</t>
  </si>
  <si>
    <t>Paramount Cosmetics (India) Ltd</t>
  </si>
  <si>
    <t>PARMCOS-B</t>
  </si>
  <si>
    <t>MT Educare Ltd</t>
  </si>
  <si>
    <t>MTEDUCARE</t>
  </si>
  <si>
    <t>S R G Securities Finance Ltd</t>
  </si>
  <si>
    <t>SRGSFL</t>
  </si>
  <si>
    <t>Bervin Investment and Leasing Ltd</t>
  </si>
  <si>
    <t>BERVINL</t>
  </si>
  <si>
    <t>Jaihind Synthetics Ltd</t>
  </si>
  <si>
    <t>JAIHINDS</t>
  </si>
  <si>
    <t>Vijay Textiles Ltd</t>
  </si>
  <si>
    <t>VIJAYTX</t>
  </si>
  <si>
    <t>Gian Life Care Ltd</t>
  </si>
  <si>
    <t>GIANLIFE</t>
  </si>
  <si>
    <t>Bhanderi Infracon Ltd</t>
  </si>
  <si>
    <t>BHANDERI</t>
  </si>
  <si>
    <t>ICL Organic Dairy Products Ltd</t>
  </si>
  <si>
    <t>ICLORGANIC</t>
  </si>
  <si>
    <t>3C IT Solutions &amp; Telecoms (India) Ltd</t>
  </si>
  <si>
    <t>3CIT</t>
  </si>
  <si>
    <t>Alan Scott Enterprises Ltd</t>
  </si>
  <si>
    <t>ALAN SCOTT</t>
  </si>
  <si>
    <t>Dynamic Archistructures Ltd</t>
  </si>
  <si>
    <t>DAL</t>
  </si>
  <si>
    <t>Sterling Powergensys Ltd</t>
  </si>
  <si>
    <t>STERPOW</t>
  </si>
  <si>
    <t>Karnavati Finance Ltd</t>
  </si>
  <si>
    <t>KARNAVATI</t>
  </si>
  <si>
    <t>Vilin Bio Med Ltd</t>
  </si>
  <si>
    <t>VILINBIO</t>
  </si>
  <si>
    <t>Asian Warehousing Ltd</t>
  </si>
  <si>
    <t>ASIAN</t>
  </si>
  <si>
    <t>Samsrita Labs Ltd</t>
  </si>
  <si>
    <t>SAMSRITA</t>
  </si>
  <si>
    <t>Trans Freight Containers Ltd</t>
  </si>
  <si>
    <t>TRANSFRE</t>
  </si>
  <si>
    <t>RO Jewels Ltd</t>
  </si>
  <si>
    <t>ROJL</t>
  </si>
  <si>
    <t>Gajanan Securities Services Ltd</t>
  </si>
  <si>
    <t>GAJANANSEC</t>
  </si>
  <si>
    <t>Octavius Plantations Ltd</t>
  </si>
  <si>
    <t>OCTAVIUSPL</t>
  </si>
  <si>
    <t>Diggi Multitrade Ltd</t>
  </si>
  <si>
    <t>DML</t>
  </si>
  <si>
    <t>Mahaan Foods Ltd</t>
  </si>
  <si>
    <t>MAHAANF</t>
  </si>
  <si>
    <t>Jainex Aamcol Ltd</t>
  </si>
  <si>
    <t>JAINEX</t>
  </si>
  <si>
    <t>HDFC Silver ETF</t>
  </si>
  <si>
    <t>HDFCSILVER</t>
  </si>
  <si>
    <t>New Light Apparels Ltd</t>
  </si>
  <si>
    <t>NEWLIGHT</t>
  </si>
  <si>
    <t>Nanavati Ventures Ltd</t>
  </si>
  <si>
    <t>NVENTURES</t>
  </si>
  <si>
    <t>Richirich Inventures Ltd</t>
  </si>
  <si>
    <t>KISAAN</t>
  </si>
  <si>
    <t>K K Fincorp Ltd</t>
  </si>
  <si>
    <t>KKFIN</t>
  </si>
  <si>
    <t>Kcl Infra Projects Ltd</t>
  </si>
  <si>
    <t>KCLINFRA</t>
  </si>
  <si>
    <t>Gujarat Inject Kerala Ltd</t>
  </si>
  <si>
    <t>GUJINJEC</t>
  </si>
  <si>
    <t>Anupam Finserv Ltd</t>
  </si>
  <si>
    <t>ANUPAM</t>
  </si>
  <si>
    <t>Ritesh International Ltd</t>
  </si>
  <si>
    <t>RITESHIN</t>
  </si>
  <si>
    <t>WINPRO INDUSTRIES LIMITED</t>
  </si>
  <si>
    <t>WINPRO</t>
  </si>
  <si>
    <t>Valson Industries Ltd</t>
  </si>
  <si>
    <t>VALSONQ</t>
  </si>
  <si>
    <t>Easy Fincorp Ltd</t>
  </si>
  <si>
    <t>EASYFIN</t>
  </si>
  <si>
    <t>Novateor Research Laboratories Ltd</t>
  </si>
  <si>
    <t>NOVATEOR</t>
  </si>
  <si>
    <t>HB Leasing and Finance Co Ltd</t>
  </si>
  <si>
    <t>HBLEAS</t>
  </si>
  <si>
    <t>Sibar Auto Parts Ltd</t>
  </si>
  <si>
    <t>SIBARAUT</t>
  </si>
  <si>
    <t>Groarc Industries India Ltd</t>
  </si>
  <si>
    <t>TELESYS</t>
  </si>
  <si>
    <t>Yash Management &amp; Satellite Ltd.</t>
  </si>
  <si>
    <t>YASHMGM</t>
  </si>
  <si>
    <t>Tarapur Transformers Ltd</t>
  </si>
  <si>
    <t>TARAPUR</t>
  </si>
  <si>
    <t>Scan Projects Ltd</t>
  </si>
  <si>
    <t>SCANPRO</t>
  </si>
  <si>
    <t>Sanghvi Brands Ltd</t>
  </si>
  <si>
    <t>SBRANDS</t>
  </si>
  <si>
    <t>Osiajee Texfab Ltd</t>
  </si>
  <si>
    <t>OSIAJEE</t>
  </si>
  <si>
    <t>Ishita Drugs and Industries Ltd</t>
  </si>
  <si>
    <t>ISHITADR</t>
  </si>
  <si>
    <t>Spice Islands Industries Ltd</t>
  </si>
  <si>
    <t>SPICEISLIN</t>
  </si>
  <si>
    <t>Vamshi Rubber Ltd</t>
  </si>
  <si>
    <t>VAMSHIRU</t>
  </si>
  <si>
    <t>Easun Capital Markets Ltd</t>
  </si>
  <si>
    <t>EASUN</t>
  </si>
  <si>
    <t>TGIF Agribusiness Ltd</t>
  </si>
  <si>
    <t>TGIF</t>
  </si>
  <si>
    <t>Mihika Industries Ltd</t>
  </si>
  <si>
    <t>MIHIKA</t>
  </si>
  <si>
    <t>Pro Fin Capital Services Ltd</t>
  </si>
  <si>
    <t>PROFINC</t>
  </si>
  <si>
    <t>Axis NIFTY India Consumption ETF</t>
  </si>
  <si>
    <t>AXISCETF</t>
  </si>
  <si>
    <t>S V J Enterprises Ltd</t>
  </si>
  <si>
    <t>SVJ</t>
  </si>
  <si>
    <t>Emmessar Biotech and Nutrition Ltd</t>
  </si>
  <si>
    <t>EMMESSA</t>
  </si>
  <si>
    <t>Franklin Leasing and Finance Ltd</t>
  </si>
  <si>
    <t>FRANKLIN</t>
  </si>
  <si>
    <t>Flora Textiles Ltd</t>
  </si>
  <si>
    <t>FLORATX</t>
  </si>
  <si>
    <t>Sanathnagar Enterprises Ltd</t>
  </si>
  <si>
    <t>Gujarat Hy Spin Ltd</t>
  </si>
  <si>
    <t>GUJHYSPIN</t>
  </si>
  <si>
    <t>Prag Bosimi Synthetics Ltd</t>
  </si>
  <si>
    <t>PRAGBOS</t>
  </si>
  <si>
    <t>Dynamic Industries Ltd</t>
  </si>
  <si>
    <t>DYNAMIND</t>
  </si>
  <si>
    <t>Jackson Investments Ltd</t>
  </si>
  <si>
    <t>JACKSON</t>
  </si>
  <si>
    <t>RTCL Ltd</t>
  </si>
  <si>
    <t>RAGHUTOB</t>
  </si>
  <si>
    <t>ICICI Pru Nifty 5 yr Benchmark G-SEC ETF</t>
  </si>
  <si>
    <t>GSEC5IETF</t>
  </si>
  <si>
    <t>Sarthak Industries Ltd</t>
  </si>
  <si>
    <t>SARTHAKIND</t>
  </si>
  <si>
    <t>Neeraj Paper Marketing Ltd</t>
  </si>
  <si>
    <t>NEERAJ</t>
  </si>
  <si>
    <t>Stephanotis Finance Ltd</t>
  </si>
  <si>
    <t>STEPHANOTIS</t>
  </si>
  <si>
    <t>Classic Filaments Ltd</t>
  </si>
  <si>
    <t>CFL</t>
  </si>
  <si>
    <t>Marg Techno-Projects Ltd</t>
  </si>
  <si>
    <t>MTPL</t>
  </si>
  <si>
    <t>Gujarat Lease Financing Ltd</t>
  </si>
  <si>
    <t>GLFL</t>
  </si>
  <si>
    <t>Indus Finance Ltd</t>
  </si>
  <si>
    <t>INDUSFINL</t>
  </si>
  <si>
    <t>Shree Hanuman Sugar &amp; Industries Ltd</t>
  </si>
  <si>
    <t>HANSUGAR</t>
  </si>
  <si>
    <t>Onelife Capital Advisors Ltd</t>
  </si>
  <si>
    <t>ONELIFECAP</t>
  </si>
  <si>
    <t>Cindrella Hotels Ltd</t>
  </si>
  <si>
    <t>CINDHO</t>
  </si>
  <si>
    <t>Shree Bhavya Fabrics Ltd</t>
  </si>
  <si>
    <t>SBFL</t>
  </si>
  <si>
    <t>RICHA INFO SYSTEMS LIMITED</t>
  </si>
  <si>
    <t>RICHA</t>
  </si>
  <si>
    <t>Eastern Treads Ltd</t>
  </si>
  <si>
    <t>EASTRED</t>
  </si>
  <si>
    <t>Reetech International Cargo and Courier Ltd</t>
  </si>
  <si>
    <t>REETECH</t>
  </si>
  <si>
    <t>Jaipan Industries Ltd</t>
  </si>
  <si>
    <t>JAIPAN</t>
  </si>
  <si>
    <t>Suncity Synthetics Ltd</t>
  </si>
  <si>
    <t>SUNCITYSY</t>
  </si>
  <si>
    <t>Shree Metalloys Ltd</t>
  </si>
  <si>
    <t>SHREMETAL</t>
  </si>
  <si>
    <t>Yogi Infra Projects Ltd</t>
  </si>
  <si>
    <t>YOGISUNG</t>
  </si>
  <si>
    <t>Northlink Fiscal and Capital Services Ltd</t>
  </si>
  <si>
    <t>NORTHLINK</t>
  </si>
  <si>
    <t>BKV Industries Ltd</t>
  </si>
  <si>
    <t>BKV</t>
  </si>
  <si>
    <t>Silly Monks Entertainment Ltd</t>
  </si>
  <si>
    <t>SILLYMONKS</t>
  </si>
  <si>
    <t>Octaware Technologies Ltd</t>
  </si>
  <si>
    <t>OCTAWARE</t>
  </si>
  <si>
    <t>Nippon India ETF Nifty IT</t>
  </si>
  <si>
    <t>ITBEES</t>
  </si>
  <si>
    <t>IEL Ltd</t>
  </si>
  <si>
    <t>INDXTRA</t>
  </si>
  <si>
    <t>Citizen Infoline Ltd</t>
  </si>
  <si>
    <t>CIL</t>
  </si>
  <si>
    <t>Duke Offshore Ltd</t>
  </si>
  <si>
    <t>DUKEOFS</t>
  </si>
  <si>
    <t>Kunststoffe Industries Ltd</t>
  </si>
  <si>
    <t>KUNSTOFF</t>
  </si>
  <si>
    <t>O P Chains Ltd</t>
  </si>
  <si>
    <t>OPCHAINS</t>
  </si>
  <si>
    <t>Shreevatsaa Finance and Leasing Ltd</t>
  </si>
  <si>
    <t>SHVFL</t>
  </si>
  <si>
    <t>Gautam Exim Ltd</t>
  </si>
  <si>
    <t>GEL</t>
  </si>
  <si>
    <t>G K P Printing &amp; Packaging Ltd</t>
  </si>
  <si>
    <t>GKP</t>
  </si>
  <si>
    <t>Labelkraft Technologies Ltd</t>
  </si>
  <si>
    <t>LABELKRAFT</t>
  </si>
  <si>
    <t>Hindustan Agrigentics Ltd</t>
  </si>
  <si>
    <t>HINDUST</t>
  </si>
  <si>
    <t>Ind Renewable Energy Ltd</t>
  </si>
  <si>
    <t>INDRENEW</t>
  </si>
  <si>
    <t>Darshan Orna Ltd</t>
  </si>
  <si>
    <t>DARSHANORNA</t>
  </si>
  <si>
    <t>Nippon India ETF Nifty India Consumption</t>
  </si>
  <si>
    <t>CONSUMBEES</t>
  </si>
  <si>
    <t>IITL Projects Ltd</t>
  </si>
  <si>
    <t>IITLPROJ</t>
  </si>
  <si>
    <t>Howard Hotels Ltd</t>
  </si>
  <si>
    <t>HOWARHO</t>
  </si>
  <si>
    <t>South Asian Enterprises Ltd</t>
  </si>
  <si>
    <t>SAENTER</t>
  </si>
  <si>
    <t>Gem Spinners India Ltd</t>
  </si>
  <si>
    <t>GEMSPIN</t>
  </si>
  <si>
    <t>Kamanwala Housing Construction Ltd</t>
  </si>
  <si>
    <t>KAMANWALA</t>
  </si>
  <si>
    <t>A F Enterprises Ltd</t>
  </si>
  <si>
    <t>AFEL</t>
  </si>
  <si>
    <t>DSP Silver ETF</t>
  </si>
  <si>
    <t>SILVERADD</t>
  </si>
  <si>
    <t>Tasty Dairy Specialities Ltd</t>
  </si>
  <si>
    <t>TDSL</t>
  </si>
  <si>
    <t>Jai Mata Glass Ltd</t>
  </si>
  <si>
    <t>JAIMATAG</t>
  </si>
  <si>
    <t>Stampede Capital Ltd</t>
  </si>
  <si>
    <t>GATECHDVR</t>
  </si>
  <si>
    <t>Palm Jewels Limited</t>
  </si>
  <si>
    <t>PALMJEWELS</t>
  </si>
  <si>
    <t>Meyer Apparel Ltd</t>
  </si>
  <si>
    <t>Sujala Trading &amp; Holdings Ltd</t>
  </si>
  <si>
    <t>SUJALA</t>
  </si>
  <si>
    <t>Tavernier Resources Ltd</t>
  </si>
  <si>
    <t>TAVERNIER</t>
  </si>
  <si>
    <t>Daulat Securities Ltd</t>
  </si>
  <si>
    <t>DAULAT</t>
  </si>
  <si>
    <t>Indiabulls NIFTY50 Exchange Traded Fund</t>
  </si>
  <si>
    <t>IBMFNIFTY</t>
  </si>
  <si>
    <t>Southern Latex Ltd</t>
  </si>
  <si>
    <t>SOUTLAT</t>
  </si>
  <si>
    <t>Kahan Packaging Ltd</t>
  </si>
  <si>
    <t>KAHAN</t>
  </si>
  <si>
    <t>Euphoria Infotech (India) Ltd</t>
  </si>
  <si>
    <t>EUPHORIAIT</t>
  </si>
  <si>
    <t>Finelistings Technologies Ltd</t>
  </si>
  <si>
    <t>FTL</t>
  </si>
  <si>
    <t>Helpage Finlease Ltd</t>
  </si>
  <si>
    <t>HELPAGE</t>
  </si>
  <si>
    <t>Advance Petrochemicals Ltd</t>
  </si>
  <si>
    <t>ADVPETR-B</t>
  </si>
  <si>
    <t>Adinath Textiles Ltd</t>
  </si>
  <si>
    <t>ADINATH</t>
  </si>
  <si>
    <t>Nippon India ETF S&amp;P BSE Sensex Next 50</t>
  </si>
  <si>
    <t>SNXT50BEES</t>
  </si>
  <si>
    <t>K-Lifestyle and Industries Ltd</t>
  </si>
  <si>
    <t>KLIFESTYL</t>
  </si>
  <si>
    <t>IB Infotech Enterprises Ltd</t>
  </si>
  <si>
    <t>IBINFO</t>
  </si>
  <si>
    <t>Bothra Metals and Alloys Ltd</t>
  </si>
  <si>
    <t>BMAL</t>
  </si>
  <si>
    <t>Yunik Managing Advisors Ltd</t>
  </si>
  <si>
    <t>YUNIKM</t>
  </si>
  <si>
    <t>Trimurthi Ltd</t>
  </si>
  <si>
    <t>TRIMURTHI</t>
  </si>
  <si>
    <t>ETT Ltd</t>
  </si>
  <si>
    <t>ETT</t>
  </si>
  <si>
    <t>Margo Finance Ltd</t>
  </si>
  <si>
    <t>MARGOFIN</t>
  </si>
  <si>
    <t>Brandbucket Media &amp; Technology Ltd</t>
  </si>
  <si>
    <t>BRANDBUCKT</t>
  </si>
  <si>
    <t>Bohra Industries Ltd</t>
  </si>
  <si>
    <t>BOHRAIND</t>
  </si>
  <si>
    <t>ICICI Prudential Nifty FMCG ETF</t>
  </si>
  <si>
    <t>FMCGIETF</t>
  </si>
  <si>
    <t>Shree Karthik Papers Ltd</t>
  </si>
  <si>
    <t>SHKARTP</t>
  </si>
  <si>
    <t>Genesis IBRC India Ltd</t>
  </si>
  <si>
    <t>GENESIS</t>
  </si>
  <si>
    <t>Sterling Guaranty &amp; Finance Ltd</t>
  </si>
  <si>
    <t>STRLGUA</t>
  </si>
  <si>
    <t>7NR Retail Ltd</t>
  </si>
  <si>
    <t>7NR</t>
  </si>
  <si>
    <t>Fruition venture Ltd</t>
  </si>
  <si>
    <t>FRUTION</t>
  </si>
  <si>
    <t>Velan Hotels Ltd</t>
  </si>
  <si>
    <t>VELHO</t>
  </si>
  <si>
    <t>Asian Petro Products and Exports Ltd</t>
  </si>
  <si>
    <t>ASINPET</t>
  </si>
  <si>
    <t>Padam Cotton Yarns Ltd</t>
  </si>
  <si>
    <t>PADAMCO</t>
  </si>
  <si>
    <t>U H Zaveri Ltd</t>
  </si>
  <si>
    <t>UHZAVERI</t>
  </si>
  <si>
    <t>Link Pharmachem Ltd</t>
  </si>
  <si>
    <t>LINKPH</t>
  </si>
  <si>
    <t>Vivanza Biosciences Ltd</t>
  </si>
  <si>
    <t>VIVANZA</t>
  </si>
  <si>
    <t>Shree Ganesh Elastoplast Ltd</t>
  </si>
  <si>
    <t>SHGANEL</t>
  </si>
  <si>
    <t>Samtex Fashions Ltd</t>
  </si>
  <si>
    <t>SAMTEX</t>
  </si>
  <si>
    <t>Husys Consulting Ltd</t>
  </si>
  <si>
    <t>HUSYSLTD</t>
  </si>
  <si>
    <t>Parshwanath Corp Ltd</t>
  </si>
  <si>
    <t>PARSHWANA</t>
  </si>
  <si>
    <t>Rajkamal Synthetics Ltd</t>
  </si>
  <si>
    <t>RAJKSYN</t>
  </si>
  <si>
    <t>Bhudevi Infra Projects Ltd</t>
  </si>
  <si>
    <t>BHUDEVI</t>
  </si>
  <si>
    <t>Rishabh Digha Steel and Allied Products Ltd</t>
  </si>
  <si>
    <t>RISHDIGA</t>
  </si>
  <si>
    <t>Innovatus Entertainment Networks Ltd</t>
  </si>
  <si>
    <t>INNOVATUS</t>
  </si>
  <si>
    <t>Sarvottam Finvest Ltd</t>
  </si>
  <si>
    <t>SARVOTTAM</t>
  </si>
  <si>
    <t>Patron Exim Ltd</t>
  </si>
  <si>
    <t>PATRON</t>
  </si>
  <si>
    <t>ICICI Prudential Nifty 100 ETF</t>
  </si>
  <si>
    <t>NIF100IETF</t>
  </si>
  <si>
    <t>Lime Chemicals Ltd</t>
  </si>
  <si>
    <t>LIMECHM</t>
  </si>
  <si>
    <t>Nyssa Corporation Ltd</t>
  </si>
  <si>
    <t>NYSSACORP</t>
  </si>
  <si>
    <t>Ranjeet Mechatronics Ltd</t>
  </si>
  <si>
    <t>RANJEET</t>
  </si>
  <si>
    <t>ABC Gas (International) Ltd</t>
  </si>
  <si>
    <t>ABCGAS</t>
  </si>
  <si>
    <t>Polymac Thermoformers Ltd</t>
  </si>
  <si>
    <t>POLYMAC</t>
  </si>
  <si>
    <t>Crane Infrastructure Ltd</t>
  </si>
  <si>
    <t>CRANEINFRA</t>
  </si>
  <si>
    <t>Sharma East India Hospitals and Medical Research Ltd</t>
  </si>
  <si>
    <t>SHARMEH</t>
  </si>
  <si>
    <t>Natraj Proteins Ltd</t>
  </si>
  <si>
    <t>NATRAJPR</t>
  </si>
  <si>
    <t>Gala Global Products Ltd</t>
  </si>
  <si>
    <t>GGPL</t>
  </si>
  <si>
    <t>Ironwood Education Ltd</t>
  </si>
  <si>
    <t>IRONWOOD</t>
  </si>
  <si>
    <t>Garbi Finvest Ltd</t>
  </si>
  <si>
    <t>GARBIFIN</t>
  </si>
  <si>
    <t>Super Fine Knitters Ltd</t>
  </si>
  <si>
    <t>SKL</t>
  </si>
  <si>
    <t>R R Financial Consultants Ltd</t>
  </si>
  <si>
    <t>RRFIN</t>
  </si>
  <si>
    <t>Hira Automobiles Ltd</t>
  </si>
  <si>
    <t>HIRAUTO</t>
  </si>
  <si>
    <t>KMG Milk Food Ltd</t>
  </si>
  <si>
    <t>KMGMILK</t>
  </si>
  <si>
    <t>Saianand Commercial Ltd</t>
  </si>
  <si>
    <t>SAICOM</t>
  </si>
  <si>
    <t>Prism Finance Ltd</t>
  </si>
  <si>
    <t>PRISMFN</t>
  </si>
  <si>
    <t>Solid Stone Co Ltd</t>
  </si>
  <si>
    <t>SOLIDSTON</t>
  </si>
  <si>
    <t>Dhanuka Realty Ltd</t>
  </si>
  <si>
    <t>DRL</t>
  </si>
  <si>
    <t>Silver Oak (India) Ltd</t>
  </si>
  <si>
    <t>SILVOAK</t>
  </si>
  <si>
    <t>Decipher Labs Ltd</t>
  </si>
  <si>
    <t>DECIPHER</t>
  </si>
  <si>
    <t>Sugal and Damani Share Brokers Ltd</t>
  </si>
  <si>
    <t>SUGALDAM</t>
  </si>
  <si>
    <t>Omkar Speciality Chemicals Ltd</t>
  </si>
  <si>
    <t>OMKARCHEM</t>
  </si>
  <si>
    <t>Nagarjuna Agri Tech Ltd</t>
  </si>
  <si>
    <t>NAGTECH</t>
  </si>
  <si>
    <t>Titaanium Ten Enterprise Ltd</t>
  </si>
  <si>
    <t>TITAANIUM</t>
  </si>
  <si>
    <t>Minaxi Textiles Ltd</t>
  </si>
  <si>
    <t>MINAXI</t>
  </si>
  <si>
    <t>MPL Plastics Ltd</t>
  </si>
  <si>
    <t>MPL</t>
  </si>
  <si>
    <t>Kartik Investments Trust Ltd</t>
  </si>
  <si>
    <t>KARTKIN</t>
  </si>
  <si>
    <t>Dipna Pharmachem Ltd</t>
  </si>
  <si>
    <t>DPL</t>
  </si>
  <si>
    <t>Shiva Granito Export Ltd</t>
  </si>
  <si>
    <t>SHIVAEXPO</t>
  </si>
  <si>
    <t>Nippon India ETF Nifty Infrastructure BeES</t>
  </si>
  <si>
    <t>INFRABEES</t>
  </si>
  <si>
    <t>Interstate Oil Carrier Ltd</t>
  </si>
  <si>
    <t>INTSTOIL</t>
  </si>
  <si>
    <t>Hisar Spinning Mills Ltd</t>
  </si>
  <si>
    <t>HISARSP</t>
  </si>
  <si>
    <t>Rita Finance and Leasing Ltd</t>
  </si>
  <si>
    <t>RFLL</t>
  </si>
  <si>
    <t>ISF Ltd</t>
  </si>
  <si>
    <t>ISFL</t>
  </si>
  <si>
    <t>Mansi Finance (Chennai) Ltd</t>
  </si>
  <si>
    <t>MANSIFIN</t>
  </si>
  <si>
    <t>Saroja Pharma Industries India Ltd</t>
  </si>
  <si>
    <t>SAROJA</t>
  </si>
  <si>
    <t>GCM Securities Ltd</t>
  </si>
  <si>
    <t>GCMSECU</t>
  </si>
  <si>
    <t>Shricon Industries Ltd</t>
  </si>
  <si>
    <t>SHRICON</t>
  </si>
  <si>
    <t>Mehta Integrated Finance Ltd</t>
  </si>
  <si>
    <t>MEHIF</t>
  </si>
  <si>
    <t>Amrapali Capital and Finance Services Ltd</t>
  </si>
  <si>
    <t>ACFSL</t>
  </si>
  <si>
    <t>Lypsa Gems &amp; Jewellery Ltd</t>
  </si>
  <si>
    <t>LYPSAGEMS</t>
  </si>
  <si>
    <t>Ras Resorts and Apart Hotels Ltd</t>
  </si>
  <si>
    <t>RASRESOR</t>
  </si>
  <si>
    <t>APT Packaging Ltd</t>
  </si>
  <si>
    <t>APTPACK</t>
  </si>
  <si>
    <t>Vaxtex Cotfab Ltd</t>
  </si>
  <si>
    <t>VCL</t>
  </si>
  <si>
    <t>Switching Technologies Gunther Ltd</t>
  </si>
  <si>
    <t>SWITCHTE</t>
  </si>
  <si>
    <t>Metalyst Forgings Ltd</t>
  </si>
  <si>
    <t>METALFORGE</t>
  </si>
  <si>
    <t>Billwin Industries Ltd</t>
  </si>
  <si>
    <t>BILLWIN</t>
  </si>
  <si>
    <t>Polo Hotels Ltd</t>
  </si>
  <si>
    <t>POLOHOT</t>
  </si>
  <si>
    <t>Milestone Global Limited</t>
  </si>
  <si>
    <t>MILESTONE</t>
  </si>
  <si>
    <t>Square Four Projects India Ltd</t>
  </si>
  <si>
    <t>SFPIL</t>
  </si>
  <si>
    <t>Premier Capital Services Ltd</t>
  </si>
  <si>
    <t>PREMCAP</t>
  </si>
  <si>
    <t>Shanti Overseas (India) Ltd</t>
  </si>
  <si>
    <t>SHANTI</t>
  </si>
  <si>
    <t>Bright Solar Ltd</t>
  </si>
  <si>
    <t>Tci Finance Ltd</t>
  </si>
  <si>
    <t>TCIFINANCE</t>
  </si>
  <si>
    <t>Regent Enterprises Ltd</t>
  </si>
  <si>
    <t>REGENTRP</t>
  </si>
  <si>
    <t>United Credit Ltd</t>
  </si>
  <si>
    <t>UNITDCR</t>
  </si>
  <si>
    <t>Tarai Foods Ltd</t>
  </si>
  <si>
    <t>TARAI</t>
  </si>
  <si>
    <t>Aditya BSL Silver ETF</t>
  </si>
  <si>
    <t>SILVER</t>
  </si>
  <si>
    <t>Richfield Financial Services Ltd</t>
  </si>
  <si>
    <t>RFSL</t>
  </si>
  <si>
    <t>S M Gold Ltd</t>
  </si>
  <si>
    <t>SMGOLD</t>
  </si>
  <si>
    <t>Madhya Pradesh Today Media Ltd</t>
  </si>
  <si>
    <t>MPTODAY</t>
  </si>
  <si>
    <t>ICICI Prudential Nifty Healthcare ETF</t>
  </si>
  <si>
    <t>HEALTHIETF</t>
  </si>
  <si>
    <t>Mid India Industries Ltd</t>
  </si>
  <si>
    <t>MIDINDIA</t>
  </si>
  <si>
    <t>Amrapali Fincap Ltd</t>
  </si>
  <si>
    <t>AMRAFIN</t>
  </si>
  <si>
    <t>ICICI Prudential Nifty Auto ETF</t>
  </si>
  <si>
    <t>AUTOIETF</t>
  </si>
  <si>
    <t>Harish Textile Engineers Ltd</t>
  </si>
  <si>
    <t>HARISH</t>
  </si>
  <si>
    <t>Neelkanth Ltd</t>
  </si>
  <si>
    <t>NEELKANTH</t>
  </si>
  <si>
    <t>Amforge Industries Ltd</t>
  </si>
  <si>
    <t>AMFORG</t>
  </si>
  <si>
    <t>Span Divergent Ltd</t>
  </si>
  <si>
    <t>SDL</t>
  </si>
  <si>
    <t>Satra Properties (India) Ltd</t>
  </si>
  <si>
    <t>SATRAPROP</t>
  </si>
  <si>
    <t>Yuvraaj Hygiene Products Ltd</t>
  </si>
  <si>
    <t>YUVRAAJHPL</t>
  </si>
  <si>
    <t>Enbee Trade and Finance Ltd</t>
  </si>
  <si>
    <t>ENBETRD</t>
  </si>
  <si>
    <t>PBA Infrastructure Ltd</t>
  </si>
  <si>
    <t>PBAINFRA</t>
  </si>
  <si>
    <t>Manraj Housing Finance Ltd</t>
  </si>
  <si>
    <t>MANRAJH</t>
  </si>
  <si>
    <t>Colinz Laboratories Ltd</t>
  </si>
  <si>
    <t>COLINZ</t>
  </si>
  <si>
    <t>Golechha Global Finance Ltd</t>
  </si>
  <si>
    <t>GOLECHA</t>
  </si>
  <si>
    <t>Shyam Telecom Ltd</t>
  </si>
  <si>
    <t>SHYAMTEL</t>
  </si>
  <si>
    <t>Uniroyal Industries Ltd</t>
  </si>
  <si>
    <t>UNIROYAL</t>
  </si>
  <si>
    <t>Sovereign Diamonds Ltd</t>
  </si>
  <si>
    <t>SOVERDIA</t>
  </si>
  <si>
    <t>Rite Zone Chemcon India Ltd</t>
  </si>
  <si>
    <t>RITEZONE</t>
  </si>
  <si>
    <t>Hathway Bhawani Cabletel and Datacom Ltd</t>
  </si>
  <si>
    <t>HATHWAYB</t>
  </si>
  <si>
    <t>BFL Asset Finvest Ltd</t>
  </si>
  <si>
    <t>BFLAFL</t>
  </si>
  <si>
    <t>Aryavan Enterprise Ltd</t>
  </si>
  <si>
    <t>ARYAVAN</t>
  </si>
  <si>
    <t>Econo Trade (India) Ltd</t>
  </si>
  <si>
    <t>ETIL</t>
  </si>
  <si>
    <t>Bridge Securities Ltd</t>
  </si>
  <si>
    <t>BRIDGESE</t>
  </si>
  <si>
    <t>SBI Nifty Consumption ETF</t>
  </si>
  <si>
    <t>SBIETFCON</t>
  </si>
  <si>
    <t>Coastal Roadways Ltd</t>
  </si>
  <si>
    <t>COARO</t>
  </si>
  <si>
    <t>Vikalp Securities Ltd</t>
  </si>
  <si>
    <t>VIKALPS</t>
  </si>
  <si>
    <t>Future Supply Chain Solutions Ltd</t>
  </si>
  <si>
    <t>FSC</t>
  </si>
  <si>
    <t>Vivo Collaboration Solutions Ltd</t>
  </si>
  <si>
    <t>VIVO</t>
  </si>
  <si>
    <t>United Interactive Ltd</t>
  </si>
  <si>
    <t>UNITEDINT</t>
  </si>
  <si>
    <t>Octal Credit Capital Ltd</t>
  </si>
  <si>
    <t>OCTAL</t>
  </si>
  <si>
    <t>DSP Nifty Midcap 150 Quality 50 ETF</t>
  </si>
  <si>
    <t>MIDQ50ADD</t>
  </si>
  <si>
    <t>Garware Marine Industries Ltd</t>
  </si>
  <si>
    <t>GARWAMAR</t>
  </si>
  <si>
    <t>Vivaa Tradecom Ltd</t>
  </si>
  <si>
    <t>VIVAA</t>
  </si>
  <si>
    <t>Unistar Multimedia Ltd</t>
  </si>
  <si>
    <t>UNISTRMU</t>
  </si>
  <si>
    <t>Muller and Phipps (India) Ltd</t>
  </si>
  <si>
    <t>MULLER</t>
  </si>
  <si>
    <t>Tirth Plastic Ltd</t>
  </si>
  <si>
    <t>TIRTPLS</t>
  </si>
  <si>
    <t>Sarda Proteins Ltd</t>
  </si>
  <si>
    <t>SRDAPRT</t>
  </si>
  <si>
    <t>Beryl Drugs Ltd</t>
  </si>
  <si>
    <t>BERLDRG</t>
  </si>
  <si>
    <t>Sri Nachammai Cotton Mills Ltd</t>
  </si>
  <si>
    <t>SRINACHA</t>
  </si>
  <si>
    <t>Kkalpana Plastick Limited</t>
  </si>
  <si>
    <t>KKPLASTICK</t>
  </si>
  <si>
    <t>Koura Fine Diamond Jewelry Ltd</t>
  </si>
  <si>
    <t>KOURA</t>
  </si>
  <si>
    <t>Skyline Ventures India Ltd</t>
  </si>
  <si>
    <t>SKILVEN</t>
  </si>
  <si>
    <t>Yash Innoventures Ltd</t>
  </si>
  <si>
    <t>YASHINNO</t>
  </si>
  <si>
    <t>Sonalis Consumer Products Ltd</t>
  </si>
  <si>
    <t>SONALIS</t>
  </si>
  <si>
    <t>Modern Shares and Stockbrokers Ltd</t>
  </si>
  <si>
    <t>MODRNSH</t>
  </si>
  <si>
    <t>HDFC Nifty50 Value 20 ETF</t>
  </si>
  <si>
    <t>HDFCVALUE</t>
  </si>
  <si>
    <t>R J Shah and Company Ltd</t>
  </si>
  <si>
    <t>RJSHAH</t>
  </si>
  <si>
    <t>Vishvprabha Ventures Ltd</t>
  </si>
  <si>
    <t>VISVEN</t>
  </si>
  <si>
    <t>Bloom Industries Ltd</t>
  </si>
  <si>
    <t>BLOIN</t>
  </si>
  <si>
    <t>Tokyo Finance Ltd</t>
  </si>
  <si>
    <t>TOKYOFIN</t>
  </si>
  <si>
    <t>Ador Multi Products Ltd</t>
  </si>
  <si>
    <t>ADORMUL</t>
  </si>
  <si>
    <t>Premier Ltd</t>
  </si>
  <si>
    <t>PREMIER</t>
  </si>
  <si>
    <t>Mitshi India Ltd</t>
  </si>
  <si>
    <t>MITSHI</t>
  </si>
  <si>
    <t>Genomic Valley Biotech Ltd</t>
  </si>
  <si>
    <t>GVBL</t>
  </si>
  <si>
    <t>Prism Medico and Pharmacy Ltd</t>
  </si>
  <si>
    <t>PRISMMEDI</t>
  </si>
  <si>
    <t>Moongipa Capital Finance Ltd</t>
  </si>
  <si>
    <t>MONGIPA</t>
  </si>
  <si>
    <t>EPIC Energy Ltd</t>
  </si>
  <si>
    <t>EPIC</t>
  </si>
  <si>
    <t>Maitri Enterprises Ltd</t>
  </si>
  <si>
    <t>MAITRI</t>
  </si>
  <si>
    <t>White Organic Retail Ltd</t>
  </si>
  <si>
    <t>WORL</t>
  </si>
  <si>
    <t>Chandni Machines Ltd</t>
  </si>
  <si>
    <t>CHANDNIMACH</t>
  </si>
  <si>
    <t>Parle Industries Ltd</t>
  </si>
  <si>
    <t>PARLEIND</t>
  </si>
  <si>
    <t>Delta Industrial Resources Ltd</t>
  </si>
  <si>
    <t>DELTA</t>
  </si>
  <si>
    <t>GTN Textiles Ltd</t>
  </si>
  <si>
    <t>GTNTEX</t>
  </si>
  <si>
    <t>Kretto Syscon Ltd</t>
  </si>
  <si>
    <t>KRETTOSYS</t>
  </si>
  <si>
    <t>Sahara Maritime Ltd</t>
  </si>
  <si>
    <t>SMARITIME</t>
  </si>
  <si>
    <t>Pradhin Ltd</t>
  </si>
  <si>
    <t>PRADHIN</t>
  </si>
  <si>
    <t>Avasara Finance Ltd</t>
  </si>
  <si>
    <t>AVASARA</t>
  </si>
  <si>
    <t>Raasi Refractories Ltd</t>
  </si>
  <si>
    <t>RASSIREF</t>
  </si>
  <si>
    <t>DAPS Advertising Ltd</t>
  </si>
  <si>
    <t>DAPS</t>
  </si>
  <si>
    <t>Tata Nifty India Digital Exchange Traded Fund</t>
  </si>
  <si>
    <t>TNIDETF</t>
  </si>
  <si>
    <t>Orosil Smiths India Ltd</t>
  </si>
  <si>
    <t>OROSMITHS</t>
  </si>
  <si>
    <t>Step Two Corporation Ltd</t>
  </si>
  <si>
    <t>STEP2COR</t>
  </si>
  <si>
    <t>SOFCOM Systems Ltd</t>
  </si>
  <si>
    <t>SOFCOM</t>
  </si>
  <si>
    <t>Sarup Industries Ltd</t>
  </si>
  <si>
    <t>SARUPINDUS</t>
  </si>
  <si>
    <t>Sita Enterprises Ltd</t>
  </si>
  <si>
    <t>SITAENT</t>
  </si>
  <si>
    <t>HDFC Nifty 100 ETF</t>
  </si>
  <si>
    <t>HDFCNIF100</t>
  </si>
  <si>
    <t>Kotak Nifty Midcap 50 ETF</t>
  </si>
  <si>
    <t>MIDCAP</t>
  </si>
  <si>
    <t>Indo-City Infotech Ltd</t>
  </si>
  <si>
    <t>INDOCITY</t>
  </si>
  <si>
    <t>Rajdarshan Industries Ltd</t>
  </si>
  <si>
    <t>ARENTERP</t>
  </si>
  <si>
    <t>Ortin Global Ltd</t>
  </si>
  <si>
    <t>ORTINLAB</t>
  </si>
  <si>
    <t>Swarna Securities Ltd</t>
  </si>
  <si>
    <t>SWRNASE</t>
  </si>
  <si>
    <t>SPS International Ltd</t>
  </si>
  <si>
    <t>SPSINT</t>
  </si>
  <si>
    <t>RAP Media Ltd</t>
  </si>
  <si>
    <t>RAP</t>
  </si>
  <si>
    <t>Sri Lakshmi Saraswathi Textiles (Arni) Ltd</t>
  </si>
  <si>
    <t>SLSTLQ</t>
  </si>
  <si>
    <t>Mayukh Dealtrade Ltd</t>
  </si>
  <si>
    <t>MAYUKH</t>
  </si>
  <si>
    <t>Jattashankar Industries Ltd</t>
  </si>
  <si>
    <t>JATTAINDUS</t>
  </si>
  <si>
    <t>Amarnath Securities Ltd</t>
  </si>
  <si>
    <t>AMARSEC</t>
  </si>
  <si>
    <t>Neueon Towers Ltd</t>
  </si>
  <si>
    <t>NTL</t>
  </si>
  <si>
    <t>Rajasthan Tube Manufacturing Co Ltd</t>
  </si>
  <si>
    <t>RAJTUBE</t>
  </si>
  <si>
    <t>Norben Tea and Exports Ltd</t>
  </si>
  <si>
    <t>NORBTEAEXP</t>
  </si>
  <si>
    <t>Continental Chemicals Ltd</t>
  </si>
  <si>
    <t>CONTCHM</t>
  </si>
  <si>
    <t>Jindal Leasefin Ltd</t>
  </si>
  <si>
    <t>JLL</t>
  </si>
  <si>
    <t>Beryl Securities Ltd</t>
  </si>
  <si>
    <t>BERYLSE</t>
  </si>
  <si>
    <t>Pasari Spinning Mills Ltd</t>
  </si>
  <si>
    <t>PASARI</t>
  </si>
  <si>
    <t>Svaraj Trading and Agencies Ltd</t>
  </si>
  <si>
    <t>ZSVARAJT</t>
  </si>
  <si>
    <t>Prima Agro Ltd</t>
  </si>
  <si>
    <t>PRIMAGR</t>
  </si>
  <si>
    <t>Cubical Financial Services Ltd</t>
  </si>
  <si>
    <t>CUBIFIN</t>
  </si>
  <si>
    <t>Asia Pack Ltd</t>
  </si>
  <si>
    <t>ASIAPAK</t>
  </si>
  <si>
    <t>Kachchh Minerals Ltd</t>
  </si>
  <si>
    <t>KACHCHH</t>
  </si>
  <si>
    <t>Ekennis Software Service Ltd</t>
  </si>
  <si>
    <t>EKENNIS</t>
  </si>
  <si>
    <t>Aroma Enterprises (India) Ltd</t>
  </si>
  <si>
    <t>AROMAENT</t>
  </si>
  <si>
    <t>Transwind Infrastructures Ltd</t>
  </si>
  <si>
    <t>TRANSWIND</t>
  </si>
  <si>
    <t>Amalgamated Electricity Company Ltd</t>
  </si>
  <si>
    <t>AMALGAM</t>
  </si>
  <si>
    <t>CRP Risk Management Ltd</t>
  </si>
  <si>
    <t>CRPRISK</t>
  </si>
  <si>
    <t>Anka India Ltd</t>
  </si>
  <si>
    <t>ANKIN</t>
  </si>
  <si>
    <t>Triveni Enterprises Ltd</t>
  </si>
  <si>
    <t>TRIVENIENT</t>
  </si>
  <si>
    <t>Kush Industries Ltd</t>
  </si>
  <si>
    <t>KUSHIND</t>
  </si>
  <si>
    <t>Dalal Street Investments Ltd</t>
  </si>
  <si>
    <t>DSINVEST</t>
  </si>
  <si>
    <t>Padmanabh Alloys and Polymers Ltd</t>
  </si>
  <si>
    <t>PADALPO</t>
  </si>
  <si>
    <t>Opal Luxury Time Products Ltd</t>
  </si>
  <si>
    <t>OPAL</t>
  </si>
  <si>
    <t>Gilada Finance and Investments Ltd</t>
  </si>
  <si>
    <t>GILADAFINS</t>
  </si>
  <si>
    <t>Rapid Investments Ltd</t>
  </si>
  <si>
    <t>RAPIDIN</t>
  </si>
  <si>
    <t>Bharat Bhushan Finance And Commodity Brokers Ltd</t>
  </si>
  <si>
    <t>BHARAT</t>
  </si>
  <si>
    <t>Abate AS Industries Ltd</t>
  </si>
  <si>
    <t>ABATEAS</t>
  </si>
  <si>
    <t>Mirae Asset Hang Seng TECH ETF</t>
  </si>
  <si>
    <t>MAHKTECH</t>
  </si>
  <si>
    <t>Kothari Industrial Corp Ltd</t>
  </si>
  <si>
    <t>KOTIC</t>
  </si>
  <si>
    <t>Kotia Enterprises Ltd</t>
  </si>
  <si>
    <t>Globe Multi Ventures Ltd</t>
  </si>
  <si>
    <t>GLCL</t>
  </si>
  <si>
    <t>Rander Corp Ltd</t>
  </si>
  <si>
    <t>RANDER</t>
  </si>
  <si>
    <t>Integrated Capital Services Ltd</t>
  </si>
  <si>
    <t>ICSL</t>
  </si>
  <si>
    <t>Alexander Stamps and Coin Ltd</t>
  </si>
  <si>
    <t>ALEXANDER</t>
  </si>
  <si>
    <t>Libord Securities Ltd</t>
  </si>
  <si>
    <t>LIBORD</t>
  </si>
  <si>
    <t>Photoquip India Ltd</t>
  </si>
  <si>
    <t>PHOTOQUP</t>
  </si>
  <si>
    <t>SRM Energy Ltd</t>
  </si>
  <si>
    <t>SRMENERGY</t>
  </si>
  <si>
    <t>SMVD Poly Pack Ltd</t>
  </si>
  <si>
    <t>SMVD</t>
  </si>
  <si>
    <t>India Lease Development Ltd</t>
  </si>
  <si>
    <t>INDLEASE</t>
  </si>
  <si>
    <t>Supreme (India) Impex Ltd</t>
  </si>
  <si>
    <t>SIIL</t>
  </si>
  <si>
    <t>Objectone Information Systems Ltd</t>
  </si>
  <si>
    <t>OONE</t>
  </si>
  <si>
    <t>First Custodian Fund (India) Ltd</t>
  </si>
  <si>
    <t>1STCUS</t>
  </si>
  <si>
    <t>Midwest Gold Ltd</t>
  </si>
  <si>
    <t>MIDWEST</t>
  </si>
  <si>
    <t>Manav Infra Projects Ltd</t>
  </si>
  <si>
    <t>MANAV</t>
  </si>
  <si>
    <t>Abhishek Finlease Ltd</t>
  </si>
  <si>
    <t>ABHIFIN</t>
  </si>
  <si>
    <t>Eastcoast Steel Ltd</t>
  </si>
  <si>
    <t>ECSTSTL</t>
  </si>
  <si>
    <t>Olympic Oil Industries Ltd</t>
  </si>
  <si>
    <t>OLYOI</t>
  </si>
  <si>
    <t>Jakharia Fabric Ltd</t>
  </si>
  <si>
    <t>JAKHARIA</t>
  </si>
  <si>
    <t>Amiable Logistics (India) Ltd</t>
  </si>
  <si>
    <t>AMIABLE</t>
  </si>
  <si>
    <t>ICICI Prudential Nifty50 Value 20 ETF</t>
  </si>
  <si>
    <t>NV20IETF</t>
  </si>
  <si>
    <t>Seven Hill Industries Ltd</t>
  </si>
  <si>
    <t>SEVENHILL</t>
  </si>
  <si>
    <t>Radaan Media Works India Ltd</t>
  </si>
  <si>
    <t>RADAAN</t>
  </si>
  <si>
    <t>Radha Madhav Corp Ltd</t>
  </si>
  <si>
    <t>RMCL</t>
  </si>
  <si>
    <t>Yashraj Containeurs Ltd</t>
  </si>
  <si>
    <t>YASHRAJC</t>
  </si>
  <si>
    <t>Deccan Bearings Ltd</t>
  </si>
  <si>
    <t>DECANBRG</t>
  </si>
  <si>
    <t>Raama Paper Mills Ltd</t>
  </si>
  <si>
    <t>RAMAPPR-B</t>
  </si>
  <si>
    <t>Galaxy Agrico Exports Ltd</t>
  </si>
  <si>
    <t>GALAGEX</t>
  </si>
  <si>
    <t>SRU Steels Ltd</t>
  </si>
  <si>
    <t>SRUSTEELS</t>
  </si>
  <si>
    <t>Natural Biocon (India) Ltd</t>
  </si>
  <si>
    <t>NATURAL</t>
  </si>
  <si>
    <t>Sumeru Industries Ltd</t>
  </si>
  <si>
    <t>SUMERUIND</t>
  </si>
  <si>
    <t>Kakatiya Textiles Ltd</t>
  </si>
  <si>
    <t>KAKTEX</t>
  </si>
  <si>
    <t>Parmax Pharma Ltd</t>
  </si>
  <si>
    <t>PARMAX</t>
  </si>
  <si>
    <t>Velox Industries Ltd</t>
  </si>
  <si>
    <t>VELOXIND</t>
  </si>
  <si>
    <t>Longview Tea Co Ltd</t>
  </si>
  <si>
    <t>LONTE</t>
  </si>
  <si>
    <t>Sun Retail Ltd</t>
  </si>
  <si>
    <t>SUNRETAIL</t>
  </si>
  <si>
    <t>Creative Eye Ltd</t>
  </si>
  <si>
    <t>CREATIVEYE</t>
  </si>
  <si>
    <t>Rich Universe Network Ltd</t>
  </si>
  <si>
    <t>RICHUNV</t>
  </si>
  <si>
    <t>DCM Financial Services Ltd</t>
  </si>
  <si>
    <t>DCMFINSERV</t>
  </si>
  <si>
    <t>Shalimar Agencies Ltd</t>
  </si>
  <si>
    <t>SAGL</t>
  </si>
  <si>
    <t>Indo Euro Indchem Ltd</t>
  </si>
  <si>
    <t>INDOEURO</t>
  </si>
  <si>
    <t>Raj Packaging Industries Ltd</t>
  </si>
  <si>
    <t>RAJPACK</t>
  </si>
  <si>
    <t>Panafic Industrials Ltd</t>
  </si>
  <si>
    <t>PANAFIC</t>
  </si>
  <si>
    <t>Amraworld Agrico Ltd</t>
  </si>
  <si>
    <t>AMRAAGRI</t>
  </si>
  <si>
    <t>Sterling Greenwoods Ltd</t>
  </si>
  <si>
    <t>STRGRENWO</t>
  </si>
  <si>
    <t>SI Capital &amp; Financial Services Ltd</t>
  </si>
  <si>
    <t>SICAPIT</t>
  </si>
  <si>
    <t>Polycon International Ltd</t>
  </si>
  <si>
    <t>POLYCON</t>
  </si>
  <si>
    <t>Sailani Tours N Travel Limited</t>
  </si>
  <si>
    <t>SAILANI</t>
  </si>
  <si>
    <t>SK International Export Ltd</t>
  </si>
  <si>
    <t>SKIEL</t>
  </si>
  <si>
    <t>Gemstone Investments Ltd</t>
  </si>
  <si>
    <t>GEMSI</t>
  </si>
  <si>
    <t>Raunaq lnternational Ltd</t>
  </si>
  <si>
    <t>RAUNAQEPC</t>
  </si>
  <si>
    <t>Ace men engg works Ltd</t>
  </si>
  <si>
    <t>ACEMEN</t>
  </si>
  <si>
    <t>ICICI Prudential Nifty India Consumption ETF</t>
  </si>
  <si>
    <t>CONSUMIETF</t>
  </si>
  <si>
    <t>Disha Resources Ltd</t>
  </si>
  <si>
    <t>Prabhat Dairy Ltd</t>
  </si>
  <si>
    <t>PRABHAT</t>
  </si>
  <si>
    <t>Esaar (India) Ltd</t>
  </si>
  <si>
    <t>ESARIND</t>
  </si>
  <si>
    <t>Garware Synthetics Ltd</t>
  </si>
  <si>
    <t>GARWSYN</t>
  </si>
  <si>
    <t>Organic Coatings Ltd</t>
  </si>
  <si>
    <t>ORGCOAT</t>
  </si>
  <si>
    <t>Kuwer Industries Ltd</t>
  </si>
  <si>
    <t>KUWERIN</t>
  </si>
  <si>
    <t>Mahan Industries Ltd</t>
  </si>
  <si>
    <t>MAHANIN</t>
  </si>
  <si>
    <t>Mehta Securities Ltd</t>
  </si>
  <si>
    <t>MEHSECU</t>
  </si>
  <si>
    <t>Sharpline Broadcast Ltd</t>
  </si>
  <si>
    <t>SHARPLINE</t>
  </si>
  <si>
    <t>Alps Industries Ltd</t>
  </si>
  <si>
    <t>ALPSINDUS</t>
  </si>
  <si>
    <t>Southern Infosys Ltd</t>
  </si>
  <si>
    <t>SOUTHERNIN</t>
  </si>
  <si>
    <t>Mipco Seamless Rings (Gujarat) Ltd</t>
  </si>
  <si>
    <t>MPCOSEMB</t>
  </si>
  <si>
    <t>Lords Ishwar Hotels Ltd</t>
  </si>
  <si>
    <t>LORDSHOTL</t>
  </si>
  <si>
    <t>Trinity League India Ltd</t>
  </si>
  <si>
    <t>TRINITYLEA</t>
  </si>
  <si>
    <t>Norris Medicines Ltd</t>
  </si>
  <si>
    <t>NORRIS</t>
  </si>
  <si>
    <t>DSP Nifty 50 ETF</t>
  </si>
  <si>
    <t>NIFTY50ADD</t>
  </si>
  <si>
    <t>Panth Infinity Ltd</t>
  </si>
  <si>
    <t>PANTH</t>
  </si>
  <si>
    <t>HDFC Nifty Private Bank ETF</t>
  </si>
  <si>
    <t>HDFCPVTBAN</t>
  </si>
  <si>
    <t>Phyto Chem (India) Ltd</t>
  </si>
  <si>
    <t>PHYTO</t>
  </si>
  <si>
    <t>Surya India Ltd</t>
  </si>
  <si>
    <t>SURYAINDIA</t>
  </si>
  <si>
    <t>Rajasthan Cylinders and Containers Ltd</t>
  </si>
  <si>
    <t>RCCL</t>
  </si>
  <si>
    <t>Catvision Ltd</t>
  </si>
  <si>
    <t>CATVISION</t>
  </si>
  <si>
    <t>Aditya BSL S&amp;P BSE Sensex ETF</t>
  </si>
  <si>
    <t>BSLSENETFG</t>
  </si>
  <si>
    <t>Suryavanshi Spinning Mills Ltd</t>
  </si>
  <si>
    <t>SURYVANSP</t>
  </si>
  <si>
    <t>Transpact Enterprises Ltd</t>
  </si>
  <si>
    <t>TRANSPACT</t>
  </si>
  <si>
    <t>Shree Steel Wire Ropes Ltd</t>
  </si>
  <si>
    <t>SSWRL</t>
  </si>
  <si>
    <t>Nippon IN ETF Nifty 8-13 yr G-Sec Long Term Gilt</t>
  </si>
  <si>
    <t>LTGILTBEES</t>
  </si>
  <si>
    <t>Shukra Bullions Ltd</t>
  </si>
  <si>
    <t>SKRABUL</t>
  </si>
  <si>
    <t>NPR Finance Ltd</t>
  </si>
  <si>
    <t>NPRFIN</t>
  </si>
  <si>
    <t>York Exports Ltd</t>
  </si>
  <si>
    <t>YORKEXP</t>
  </si>
  <si>
    <t>S V Trading and Agencies Ltd</t>
  </si>
  <si>
    <t>ZSVTRADI</t>
  </si>
  <si>
    <t>Pratiksha Chemicals Ltd</t>
  </si>
  <si>
    <t>PRATIKSH</t>
  </si>
  <si>
    <t>Devine Impex Ltd</t>
  </si>
  <si>
    <t>DEVINE</t>
  </si>
  <si>
    <t>BCL Enterprises Ltd</t>
  </si>
  <si>
    <t>BCLENTERPR</t>
  </si>
  <si>
    <t>Times Green Energy (India) Ltd</t>
  </si>
  <si>
    <t>TIMESGREEN</t>
  </si>
  <si>
    <t>National Plywood Industries Ltd</t>
  </si>
  <si>
    <t>NATPLY</t>
  </si>
  <si>
    <t>Anjani Finance Ltd</t>
  </si>
  <si>
    <t>ANJANIFIN</t>
  </si>
  <si>
    <t>Shah Foods Ltd</t>
  </si>
  <si>
    <t>SHAHFOOD</t>
  </si>
  <si>
    <t>Mac Hotels Ltd</t>
  </si>
  <si>
    <t>MACH</t>
  </si>
  <si>
    <t>Shyamkamal Investments Ltd</t>
  </si>
  <si>
    <t>SHYMINV</t>
  </si>
  <si>
    <t>Swagtam Trading and Services Ltd</t>
  </si>
  <si>
    <t>SWAGTAM</t>
  </si>
  <si>
    <t>Sirohia &amp; Sons Ltd</t>
  </si>
  <si>
    <t>SIROHIA</t>
  </si>
  <si>
    <t>Goenka Business &amp; Finance Ltd</t>
  </si>
  <si>
    <t>GBFL</t>
  </si>
  <si>
    <t>Elegant Floriculture &amp; Agrotech (India) Ltd</t>
  </si>
  <si>
    <t>ELEFLOR</t>
  </si>
  <si>
    <t>Quantum Nifty 50 ETF</t>
  </si>
  <si>
    <t>QNIFTY</t>
  </si>
  <si>
    <t>Eurotex Industries and Exports Ltd</t>
  </si>
  <si>
    <t>EUROTEXIND</t>
  </si>
  <si>
    <t>Arunis Abode Ltd</t>
  </si>
  <si>
    <t>ARUNIS</t>
  </si>
  <si>
    <t>VKJ Infra Developers Ltd</t>
  </si>
  <si>
    <t>VKJINFRA</t>
  </si>
  <si>
    <t>Seasons Textiles Ltd</t>
  </si>
  <si>
    <t>SEASONST</t>
  </si>
  <si>
    <t>Harmony Capital Services Ltd</t>
  </si>
  <si>
    <t>HRMNYCP</t>
  </si>
  <si>
    <t>Motilal Oswal S&amp;P BSE Low Volatility ETF</t>
  </si>
  <si>
    <t>MOLOWVOL</t>
  </si>
  <si>
    <t>Vani Commercials Ltd</t>
  </si>
  <si>
    <t>VANICOM</t>
  </si>
  <si>
    <t>Gowra Leasing and Finance Ltd</t>
  </si>
  <si>
    <t>GOWRALE</t>
  </si>
  <si>
    <t>Millennium Online Solutions (India) Ltd</t>
  </si>
  <si>
    <t>MILLENNIUM</t>
  </si>
  <si>
    <t>Senthil Infotek Ltd</t>
  </si>
  <si>
    <t>SENINFO</t>
  </si>
  <si>
    <t>Navigant Corporate Advisors Ltd</t>
  </si>
  <si>
    <t>NAVIGANT</t>
  </si>
  <si>
    <t>Konark Synthetic Ltd</t>
  </si>
  <si>
    <t>KONARKSY</t>
  </si>
  <si>
    <t>Ganga Pharmaceuticals Ltd</t>
  </si>
  <si>
    <t>GANGAPHARM</t>
  </si>
  <si>
    <t>Kalyani Commercials Ltd</t>
  </si>
  <si>
    <t>Jointeca Education Solutions Ltd</t>
  </si>
  <si>
    <t>JOINTECAED</t>
  </si>
  <si>
    <t>Consecutive Investments &amp; Trading Co Ltd</t>
  </si>
  <si>
    <t>CITL</t>
  </si>
  <si>
    <t>NB Footwear Ltd</t>
  </si>
  <si>
    <t>NBFOOT</t>
  </si>
  <si>
    <t>UTL Industries Ltd</t>
  </si>
  <si>
    <t>UTLINDS</t>
  </si>
  <si>
    <t>Stellar Capital Services Ltd</t>
  </si>
  <si>
    <t>STELLAR</t>
  </si>
  <si>
    <t>Prime Capital Market Ltd</t>
  </si>
  <si>
    <t>PRIMECAPM</t>
  </si>
  <si>
    <t>Soma Papers and Industries Ltd</t>
  </si>
  <si>
    <t>SOMAPPR</t>
  </si>
  <si>
    <t>Lippi Systems Ltd</t>
  </si>
  <si>
    <t>LIPPISYS</t>
  </si>
  <si>
    <t>Blue Coast Hotels Ltd</t>
  </si>
  <si>
    <t>BLUECOAST</t>
  </si>
  <si>
    <t>Shree Manufacturing Co Ltd</t>
  </si>
  <si>
    <t>SHRMFGC</t>
  </si>
  <si>
    <t>Santosh Fine Fab Ltd</t>
  </si>
  <si>
    <t>SANTOSHF</t>
  </si>
  <si>
    <t>Uniroyal Marine Exports Ltd</t>
  </si>
  <si>
    <t>UNRYLMA</t>
  </si>
  <si>
    <t>Munoth Communication Ltd</t>
  </si>
  <si>
    <t>MCLTD</t>
  </si>
  <si>
    <t>Esha Media Research Ltd</t>
  </si>
  <si>
    <t>ESHAMEDIA</t>
  </si>
  <si>
    <t>Anna Infrastructures Ltd</t>
  </si>
  <si>
    <t>ANNAINFRA</t>
  </si>
  <si>
    <t>Simplex Mills Company Ltd</t>
  </si>
  <si>
    <t>SIMPLXMIL</t>
  </si>
  <si>
    <t>Kotak Nifty Alpha 50 ETF</t>
  </si>
  <si>
    <t>ALPHA</t>
  </si>
  <si>
    <t>Ashtasidhhi Industries Ltd</t>
  </si>
  <si>
    <t>GUJINV</t>
  </si>
  <si>
    <t>Supertex Industries Ltd</t>
  </si>
  <si>
    <t>SUPERTEX</t>
  </si>
  <si>
    <t>Niraj Ispat Industries Ltd</t>
  </si>
  <si>
    <t>NIRAJISPAT</t>
  </si>
  <si>
    <t>Univa Foods Ltd</t>
  </si>
  <si>
    <t>UNIVAFOODS</t>
  </si>
  <si>
    <t>RGF Capital Markets Ltd</t>
  </si>
  <si>
    <t>RGF</t>
  </si>
  <si>
    <t>Dr Lalchandani Labs Ltd</t>
  </si>
  <si>
    <t>DLCL</t>
  </si>
  <si>
    <t>Risa International Ltd</t>
  </si>
  <si>
    <t>RISAINTL</t>
  </si>
  <si>
    <t>Gallops Enterprise Ltd</t>
  </si>
  <si>
    <t>GALLOPENT</t>
  </si>
  <si>
    <t>Euro-Leder Fashion Ltd</t>
  </si>
  <si>
    <t>EUROLED</t>
  </si>
  <si>
    <t>Kotak Nifty 100 Low Volatility 30 ETF</t>
  </si>
  <si>
    <t>LOWVOL1</t>
  </si>
  <si>
    <t>Soni Medicare Ltd</t>
  </si>
  <si>
    <t>SML</t>
  </si>
  <si>
    <t>Encash Entertainment Ltd</t>
  </si>
  <si>
    <t>ENCASH</t>
  </si>
  <si>
    <t>Synthiko Foils Ltd</t>
  </si>
  <si>
    <t>SYNTHFO</t>
  </si>
  <si>
    <t>Nippon India ETF Nifty 100</t>
  </si>
  <si>
    <t>NIF100BEES</t>
  </si>
  <si>
    <t>Pyxis Finvest Ltd</t>
  </si>
  <si>
    <t>PYXISFIN</t>
  </si>
  <si>
    <t>Longspur International Ventures Ltd</t>
  </si>
  <si>
    <t>CONFINT</t>
  </si>
  <si>
    <t>Bisil Plast Ltd</t>
  </si>
  <si>
    <t>BISIL</t>
  </si>
  <si>
    <t>Glittek Granites Ltd</t>
  </si>
  <si>
    <t>GLITTEKG</t>
  </si>
  <si>
    <t>Raconteur Global Resources Ltd</t>
  </si>
  <si>
    <t>RACONTEUR</t>
  </si>
  <si>
    <t>Aanchal Ispat Ltd</t>
  </si>
  <si>
    <t>AANCHALISP</t>
  </si>
  <si>
    <t>Rajasthan Petro Synthetics Ltd</t>
  </si>
  <si>
    <t>RAJSPTR</t>
  </si>
  <si>
    <t>SC Agrotech Ltd</t>
  </si>
  <si>
    <t>SCAGRO</t>
  </si>
  <si>
    <t>Nippon India ETF Hang Seng BeES</t>
  </si>
  <si>
    <t>HNGSNGBEES</t>
  </si>
  <si>
    <t>Arihant's Securities Ltd</t>
  </si>
  <si>
    <t>ARISE</t>
  </si>
  <si>
    <t>Quantum Build-Tech Ltd</t>
  </si>
  <si>
    <t>QUANTBUILD</t>
  </si>
  <si>
    <t>Pankaj Piyush Trade and Investment Ltd</t>
  </si>
  <si>
    <t>PANKAJPIYUS</t>
  </si>
  <si>
    <t>Motilal Oswal Nasdaq Q50 ETF</t>
  </si>
  <si>
    <t>MONQ50</t>
  </si>
  <si>
    <t>Avishkar Infra Realty Ltd</t>
  </si>
  <si>
    <t>AIRLTD</t>
  </si>
  <si>
    <t>Chemo Pharma Laboratories Ltd</t>
  </si>
  <si>
    <t>CHEMOPH</t>
  </si>
  <si>
    <t>GCM Capital Advisors Ltd</t>
  </si>
  <si>
    <t>GCMCAPI</t>
  </si>
  <si>
    <t>Sea TV Network Ltd</t>
  </si>
  <si>
    <t>SEATV</t>
  </si>
  <si>
    <t>Nexus Surgical and Medicare Ltd</t>
  </si>
  <si>
    <t>NEXUSSURGL</t>
  </si>
  <si>
    <t>Rajputana Investment &amp; Finance Ltd</t>
  </si>
  <si>
    <t>RAJPUTANA</t>
  </si>
  <si>
    <t>Triton Corp Ltd</t>
  </si>
  <si>
    <t>TRITON</t>
  </si>
  <si>
    <t>Market Creators Ltd</t>
  </si>
  <si>
    <t>MKTCREAT</t>
  </si>
  <si>
    <t>MPAgro Industries Ltd</t>
  </si>
  <si>
    <t>MPAGI</t>
  </si>
  <si>
    <t>Panabyte Technologies Ltd</t>
  </si>
  <si>
    <t>PANABYTE</t>
  </si>
  <si>
    <t>Bhagawati Oxygen Ltd</t>
  </si>
  <si>
    <t>BHAGWOX</t>
  </si>
  <si>
    <t>Vedant Asset Ltd</t>
  </si>
  <si>
    <t>VEDANTASSET</t>
  </si>
  <si>
    <t>Abhinav Leasing &amp; Finance Ltd</t>
  </si>
  <si>
    <t>ALFL</t>
  </si>
  <si>
    <t>Sanchay Finvest Ltd</t>
  </si>
  <si>
    <t>SANCF</t>
  </si>
  <si>
    <t>Shakti Press Ltd</t>
  </si>
  <si>
    <t>SHAKTIPR</t>
  </si>
  <si>
    <t>Kashyap Tele-Medicines Ltd</t>
  </si>
  <si>
    <t>KASHYAP</t>
  </si>
  <si>
    <t>HDFC Nifty100 Quality 30 ETF</t>
  </si>
  <si>
    <t>HDFCQUAL</t>
  </si>
  <si>
    <t>Gagan Gases Ltd</t>
  </si>
  <si>
    <t>GAGAN</t>
  </si>
  <si>
    <t>Polytex India Ltd</t>
  </si>
  <si>
    <t>POLYTEX</t>
  </si>
  <si>
    <t>VCU Data Management Ltd</t>
  </si>
  <si>
    <t>VCU</t>
  </si>
  <si>
    <t>C J Gelatine Products Ltd</t>
  </si>
  <si>
    <t>CJGEL</t>
  </si>
  <si>
    <t>Sanco Industries Ltd</t>
  </si>
  <si>
    <t>SANCO</t>
  </si>
  <si>
    <t>Inani Securities Ltd</t>
  </si>
  <si>
    <t>INANISEC</t>
  </si>
  <si>
    <t>Tulasee Bio-Ethanol Ltd</t>
  </si>
  <si>
    <t>TULASEEBIOE</t>
  </si>
  <si>
    <t>Subhash Silk Mills Ltd</t>
  </si>
  <si>
    <t>SUBSM</t>
  </si>
  <si>
    <t>Suumaya Corporation Ltd</t>
  </si>
  <si>
    <t>SUUMAYA</t>
  </si>
  <si>
    <t>Perfect-Octave Media Projects Ltd</t>
  </si>
  <si>
    <t>OCTAVE</t>
  </si>
  <si>
    <t>KMF Builders and Developers Ltd</t>
  </si>
  <si>
    <t>KMFBLDR</t>
  </si>
  <si>
    <t>Bacil Pharma Ltd</t>
  </si>
  <si>
    <t>BACPHAR</t>
  </si>
  <si>
    <t>Sab Events &amp; Governance Now Media Ltd</t>
  </si>
  <si>
    <t>SABEVENTS</t>
  </si>
  <si>
    <t>Zinema Media and Entertainment Ltd</t>
  </si>
  <si>
    <t>ZINEMA</t>
  </si>
  <si>
    <t>Bazel International Ltd</t>
  </si>
  <si>
    <t>BAZELINTER</t>
  </si>
  <si>
    <t>Kandagiri Spinning Millis Ltd</t>
  </si>
  <si>
    <t>KANDAGIRI</t>
  </si>
  <si>
    <t>Photon Capital Advisors Ltd</t>
  </si>
  <si>
    <t>PHOTON</t>
  </si>
  <si>
    <t>GSB Finance Ltd</t>
  </si>
  <si>
    <t>GSBFIN</t>
  </si>
  <si>
    <t>Net Pix Shorts Digital Media Ltd</t>
  </si>
  <si>
    <t>NETPIX</t>
  </si>
  <si>
    <t>Shivagrico Implements Ltd</t>
  </si>
  <si>
    <t>SHIVAGR</t>
  </si>
  <si>
    <t>Adinath Exim Resources Ltd</t>
  </si>
  <si>
    <t>ADIEXRE</t>
  </si>
  <si>
    <t>Ladam Affordable Housing Ltd</t>
  </si>
  <si>
    <t>LAHL</t>
  </si>
  <si>
    <t>Universal Office Automation Ltd</t>
  </si>
  <si>
    <t>UNIOFFICE</t>
  </si>
  <si>
    <t>Integra Capital Ltd</t>
  </si>
  <si>
    <t>INTCAPL</t>
  </si>
  <si>
    <t>Unjha Formulations Ltd</t>
  </si>
  <si>
    <t>UNJHAFOR</t>
  </si>
  <si>
    <t>Vaksons Automobiles Ltd</t>
  </si>
  <si>
    <t>NAKSH</t>
  </si>
  <si>
    <t>Jagsonpal Finance and Leasing Ltd</t>
  </si>
  <si>
    <t>JAGSONFI</t>
  </si>
  <si>
    <t>K Z Leasing and Finance Ltd</t>
  </si>
  <si>
    <t>KZLFIN</t>
  </si>
  <si>
    <t>First Fintec Ltd</t>
  </si>
  <si>
    <t>FIRSTFIN</t>
  </si>
  <si>
    <t>Goyal Associates Ltd</t>
  </si>
  <si>
    <t>GOYALASS</t>
  </si>
  <si>
    <t>Artificial Electronics Intelligent Material Ltd</t>
  </si>
  <si>
    <t>AEIM</t>
  </si>
  <si>
    <t>OTCO International Ltd</t>
  </si>
  <si>
    <t>OTCO</t>
  </si>
  <si>
    <t>Dhruv Wellness Ltd</t>
  </si>
  <si>
    <t>DWL</t>
  </si>
  <si>
    <t>Bindal Exports Ltd</t>
  </si>
  <si>
    <t>BINDALEXPO</t>
  </si>
  <si>
    <t>G K Consultants Ltd</t>
  </si>
  <si>
    <t>GKCONS</t>
  </si>
  <si>
    <t>RLF Ltd</t>
  </si>
  <si>
    <t>RLF</t>
  </si>
  <si>
    <t>VR Woodart Ltd</t>
  </si>
  <si>
    <t>VRWODAR</t>
  </si>
  <si>
    <t>VB Industries Ltd</t>
  </si>
  <si>
    <t>VBIND</t>
  </si>
  <si>
    <t>Accord Synergy Ltd</t>
  </si>
  <si>
    <t>ACCORD</t>
  </si>
  <si>
    <t>Mystic Electronics Ltd</t>
  </si>
  <si>
    <t>MYSTICELE</t>
  </si>
  <si>
    <t>Flora Corporation Ltd</t>
  </si>
  <si>
    <t>FLORACORP</t>
  </si>
  <si>
    <t>Chemiesynth (Vapi) Ltd</t>
  </si>
  <si>
    <t>CHEMIESYNT</t>
  </si>
  <si>
    <t>HDFC Nifty Growth Sectors 15 ETF</t>
  </si>
  <si>
    <t>HDFCGROWTH</t>
  </si>
  <si>
    <t>BKM Industries Ltd</t>
  </si>
  <si>
    <t>BKMINDST</t>
  </si>
  <si>
    <t>Indian Link Chain Manufactrers Ltd</t>
  </si>
  <si>
    <t>INLCM</t>
  </si>
  <si>
    <t>F G P Ltd</t>
  </si>
  <si>
    <t>FGP</t>
  </si>
  <si>
    <t>KOBO Biotech Ltd</t>
  </si>
  <si>
    <t>KOBO</t>
  </si>
  <si>
    <t>Virgo Global Ltd</t>
  </si>
  <si>
    <t>VIRGOGLOB</t>
  </si>
  <si>
    <t>Welcure Drugs and Pharmaceuticals Ltd</t>
  </si>
  <si>
    <t>WELCURE</t>
  </si>
  <si>
    <t>Vaghani Techno Build Ltd</t>
  </si>
  <si>
    <t>VAGHANI</t>
  </si>
  <si>
    <t>Adline Chem Lab Ltd</t>
  </si>
  <si>
    <t>ADLINE</t>
  </si>
  <si>
    <t>iStreet Network Ltd</t>
  </si>
  <si>
    <t>ISTRNETWK</t>
  </si>
  <si>
    <t>Premier Synthetics Ltd</t>
  </si>
  <si>
    <t>PREMSYN</t>
  </si>
  <si>
    <t>Setubandhan Infrastructure Ltd</t>
  </si>
  <si>
    <t>SETUINFRA</t>
  </si>
  <si>
    <t>Ushakiran Finance Ltd</t>
  </si>
  <si>
    <t>USHAKIRA</t>
  </si>
  <si>
    <t>Shoora Designs Ltd</t>
  </si>
  <si>
    <t>SHOORA</t>
  </si>
  <si>
    <t>Siddha Ventures Ltd</t>
  </si>
  <si>
    <t>SIDDHA</t>
  </si>
  <si>
    <t>Rotographics India Ltd</t>
  </si>
  <si>
    <t>RGIL</t>
  </si>
  <si>
    <t>Nouveau Global Ventures Ltd</t>
  </si>
  <si>
    <t>NOUVEAU</t>
  </si>
  <si>
    <t>Mount Housing and Infrastructure Ltd</t>
  </si>
  <si>
    <t>MOUNT</t>
  </si>
  <si>
    <t>Symbiox Investment &amp; Trading Co Ltd</t>
  </si>
  <si>
    <t>SYMBIOX</t>
  </si>
  <si>
    <t>Shukra Jewellery Ltd</t>
  </si>
  <si>
    <t>SHUKJEW</t>
  </si>
  <si>
    <t>RCI Industries &amp; Technologies Ltd</t>
  </si>
  <si>
    <t>RCIIND</t>
  </si>
  <si>
    <t>Kiran Print Pack Ltd</t>
  </si>
  <si>
    <t>KIRANPR</t>
  </si>
  <si>
    <t>Rama Petrochemicals Ltd</t>
  </si>
  <si>
    <t>RAMAPETRO</t>
  </si>
  <si>
    <t>Vision Cinemas Ltd</t>
  </si>
  <si>
    <t>VISIONCINE</t>
  </si>
  <si>
    <t>Agio Paper &amp; Industries Ltd</t>
  </si>
  <si>
    <t>AGIOPAPER</t>
  </si>
  <si>
    <t>Shashwat Furnishing Solutions Ltd</t>
  </si>
  <si>
    <t>SFSL</t>
  </si>
  <si>
    <t>Shangar Decor Ltd</t>
  </si>
  <si>
    <t>SHANGAR</t>
  </si>
  <si>
    <t>Neo Infracon Ltd</t>
  </si>
  <si>
    <t>NEOINFRA</t>
  </si>
  <si>
    <t>Mukta Agriculture Ltd</t>
  </si>
  <si>
    <t>MUKTA</t>
  </si>
  <si>
    <t>Chadha Papers Ltd</t>
  </si>
  <si>
    <t>CHADPAP</t>
  </si>
  <si>
    <t>Jonjua Overseas Ltd</t>
  </si>
  <si>
    <t>JONJUA</t>
  </si>
  <si>
    <t>Peeti Securities Ltd</t>
  </si>
  <si>
    <t>PEETISEC</t>
  </si>
  <si>
    <t>Promact Impex Ltd</t>
  </si>
  <si>
    <t>PROMACT</t>
  </si>
  <si>
    <t>Haria Apparels Ltd</t>
  </si>
  <si>
    <t>HARIAAPL</t>
  </si>
  <si>
    <t>Super Bakers Ltd</t>
  </si>
  <si>
    <t>SUPERBAK</t>
  </si>
  <si>
    <t>Indra Industries Ltd</t>
  </si>
  <si>
    <t>INDRAIND</t>
  </si>
  <si>
    <t>J J Finance Corporation Ltd</t>
  </si>
  <si>
    <t>JJFINCOR</t>
  </si>
  <si>
    <t>Minolta Finance Ltd</t>
  </si>
  <si>
    <t>MINOLTAF</t>
  </si>
  <si>
    <t>Amanaya Ventures Ltd</t>
  </si>
  <si>
    <t>AMANAYA</t>
  </si>
  <si>
    <t>Rajath Finance Ltd</t>
  </si>
  <si>
    <t>RAJATH</t>
  </si>
  <si>
    <t>Hasti Finance Ltd</t>
  </si>
  <si>
    <t>HASTIFIN</t>
  </si>
  <si>
    <t>Dhyaani Tradeventtures Ltd</t>
  </si>
  <si>
    <t>DHYAANITR</t>
  </si>
  <si>
    <t>Retro Green Revolution Ltd</t>
  </si>
  <si>
    <t>RGRL</t>
  </si>
  <si>
    <t>Karnimata Cold Storage Ltd</t>
  </si>
  <si>
    <t>KCSL</t>
  </si>
  <si>
    <t>Ashiana Agro Industries Ltd</t>
  </si>
  <si>
    <t>ASHAI</t>
  </si>
  <si>
    <t>ANS Industries Ltd</t>
  </si>
  <si>
    <t>ANSINDUS</t>
  </si>
  <si>
    <t>Tashi India Ltd</t>
  </si>
  <si>
    <t>TASHIND</t>
  </si>
  <si>
    <t>Vaxfab Enterprises Ltd</t>
  </si>
  <si>
    <t>VEL</t>
  </si>
  <si>
    <t>HDFC Nifty NEXT 50 ETF</t>
  </si>
  <si>
    <t>HDFCNEXT50</t>
  </si>
  <si>
    <t>IGC Industries Ltd</t>
  </si>
  <si>
    <t>IGCIL</t>
  </si>
  <si>
    <t>Ramsons Projects Ltd</t>
  </si>
  <si>
    <t>RAMSONS</t>
  </si>
  <si>
    <t>AMS Polymers Ltd</t>
  </si>
  <si>
    <t>AMS</t>
  </si>
  <si>
    <t>Parker Agro Chem Exports Ltd</t>
  </si>
  <si>
    <t>PARKERAC</t>
  </si>
  <si>
    <t>Golden Carpets Ltd</t>
  </si>
  <si>
    <t>GOLCA</t>
  </si>
  <si>
    <t>Kumbhat Financial Services Ltd</t>
  </si>
  <si>
    <t>KUMPFIN</t>
  </si>
  <si>
    <t>Kore Foods Ltd</t>
  </si>
  <si>
    <t>Tamil Nadu Steel Tubes Ltd</t>
  </si>
  <si>
    <t>TNSTLTU</t>
  </si>
  <si>
    <t>Jet infraventure Ltd</t>
  </si>
  <si>
    <t>JETINFRA</t>
  </si>
  <si>
    <t>Mega Fin (India) Ltd</t>
  </si>
  <si>
    <t>MEGFI</t>
  </si>
  <si>
    <t>Vinayak Polycon International Ltd</t>
  </si>
  <si>
    <t>VINAYAKPOL</t>
  </si>
  <si>
    <t>V B Desai Financial Services Ltd</t>
  </si>
  <si>
    <t>VBDESAI</t>
  </si>
  <si>
    <t>Kabra Drugs Ltd</t>
  </si>
  <si>
    <t>KABRADG</t>
  </si>
  <si>
    <t>BGIL Films &amp; Technologies Ltd</t>
  </si>
  <si>
    <t>BGIL</t>
  </si>
  <si>
    <t>UTI S&amp;P BSE Sensex Next 50 Exchange Traded Fund</t>
  </si>
  <si>
    <t>UTISXN50</t>
  </si>
  <si>
    <t>Sabrimala Industries India Ltd</t>
  </si>
  <si>
    <t>Sybly Industries Ltd</t>
  </si>
  <si>
    <t>SYBLY</t>
  </si>
  <si>
    <t>Edynamics Solutions Limited</t>
  </si>
  <si>
    <t>EDSL</t>
  </si>
  <si>
    <t>Shree Salasar Investments Ltd</t>
  </si>
  <si>
    <t>SALSAIN</t>
  </si>
  <si>
    <t>Monind Ltd</t>
  </si>
  <si>
    <t>MONIND</t>
  </si>
  <si>
    <t>Neelkanth Rock-Minerals Ltd</t>
  </si>
  <si>
    <t>NEELKAN</t>
  </si>
  <si>
    <t>Hittco Tools Ltd</t>
  </si>
  <si>
    <t>HITTCO</t>
  </si>
  <si>
    <t>Mafia Trends Ltd</t>
  </si>
  <si>
    <t>MAFIA</t>
  </si>
  <si>
    <t>Janus Corporation Ltd</t>
  </si>
  <si>
    <t>JANUSCORP</t>
  </si>
  <si>
    <t>Narmada Macplast Drip Irrigation Systems Ltd</t>
  </si>
  <si>
    <t>NARMP</t>
  </si>
  <si>
    <t>Hindustan Bio Sciences Ltd</t>
  </si>
  <si>
    <t>HINDBIO</t>
  </si>
  <si>
    <t>Agarwal Fortune India Ltd</t>
  </si>
  <si>
    <t>AGARWAL</t>
  </si>
  <si>
    <t>Benara Bearings and Pistons Ltd</t>
  </si>
  <si>
    <t>BENARA</t>
  </si>
  <si>
    <t>Aravali Securities and Finance Ltd</t>
  </si>
  <si>
    <t>ARAVALIS</t>
  </si>
  <si>
    <t>RSC International Ltd</t>
  </si>
  <si>
    <t>RSCINT</t>
  </si>
  <si>
    <t>Axis Silver ETF</t>
  </si>
  <si>
    <t>AXISILVER</t>
  </si>
  <si>
    <t>Taparia Tools Ltd</t>
  </si>
  <si>
    <t>TAPARIA</t>
  </si>
  <si>
    <t>S G N Telecoms Ltd</t>
  </si>
  <si>
    <t>SGNTE</t>
  </si>
  <si>
    <t>Dhanvantri Jeevan Rekha Ltd</t>
  </si>
  <si>
    <t>ZDHJERK</t>
  </si>
  <si>
    <t>Worldwide Aluminium Limited</t>
  </si>
  <si>
    <t>WWALUM</t>
  </si>
  <si>
    <t>Containerway International Ltd</t>
  </si>
  <si>
    <t>CONTAINER</t>
  </si>
  <si>
    <t>Welterman International Ltd</t>
  </si>
  <si>
    <t>WELTI</t>
  </si>
  <si>
    <t>Sri Amarnath Finance Ltd</t>
  </si>
  <si>
    <t>AMARNATH</t>
  </si>
  <si>
    <t>Continental Controls Ltd</t>
  </si>
  <si>
    <t>CONTICON</t>
  </si>
  <si>
    <t>Integrated Proteins Ltd</t>
  </si>
  <si>
    <t>INTEGFD</t>
  </si>
  <si>
    <t>Advance Syntex Ltd</t>
  </si>
  <si>
    <t>ASYL</t>
  </si>
  <si>
    <t>Ramchandra Leasing and Finance Ltd</t>
  </si>
  <si>
    <t>RLFL</t>
  </si>
  <si>
    <t>Bloom Dekor Ltd</t>
  </si>
  <si>
    <t>BLOOM</t>
  </si>
  <si>
    <t>Vision Corporation Ltd</t>
  </si>
  <si>
    <t>VISIONCO</t>
  </si>
  <si>
    <t>Ramgopal Polytex Ltd</t>
  </si>
  <si>
    <t>RAMGOPOLY</t>
  </si>
  <si>
    <t>Milestone Furniture Ltd</t>
  </si>
  <si>
    <t>MILEFUR</t>
  </si>
  <si>
    <t>Shri Niwas Leasing and Finance Ltd</t>
  </si>
  <si>
    <t>SHRINIWAS</t>
  </si>
  <si>
    <t>Amit International Ltd</t>
  </si>
  <si>
    <t>AMITINT</t>
  </si>
  <si>
    <t>NCC Blue Water Products Ltd</t>
  </si>
  <si>
    <t>NCCBLUE</t>
  </si>
  <si>
    <t>Sword-Edge Commercials Ltd</t>
  </si>
  <si>
    <t>SWORDEDGE</t>
  </si>
  <si>
    <t>Ambassador Intra Holdings Ltd</t>
  </si>
  <si>
    <t>AIHL</t>
  </si>
  <si>
    <t>Kabra Commercial Ltd</t>
  </si>
  <si>
    <t>KCL</t>
  </si>
  <si>
    <t>Triliance Polymers Ltd</t>
  </si>
  <si>
    <t>TRILIANCE</t>
  </si>
  <si>
    <t>Tranway Technologies Ltd</t>
  </si>
  <si>
    <t>TRANWAY</t>
  </si>
  <si>
    <t>GSL Securities Ltd</t>
  </si>
  <si>
    <t>GSLSEC</t>
  </si>
  <si>
    <t>Melstar Information Technologies Ltd</t>
  </si>
  <si>
    <t>MELSTAR</t>
  </si>
  <si>
    <t>Ashram Online.com Ltd</t>
  </si>
  <si>
    <t>ASHRAM</t>
  </si>
  <si>
    <t>Gujarat Cotex Ltd</t>
  </si>
  <si>
    <t>GUJCOTEX</t>
  </si>
  <si>
    <t>Golkonda Aluminium Extrusions Ltd</t>
  </si>
  <si>
    <t>GOLKONDA</t>
  </si>
  <si>
    <t>Shashank Traders Ltd</t>
  </si>
  <si>
    <t>SHASHANK</t>
  </si>
  <si>
    <t>Nutricircle Ltd</t>
  </si>
  <si>
    <t>NUTRICIRCLE</t>
  </si>
  <si>
    <t>Jayatma Industries Ltd</t>
  </si>
  <si>
    <t>JAYIND</t>
  </si>
  <si>
    <t>Wherrelz IT Solutions Ltd</t>
  </si>
  <si>
    <t>WITS</t>
  </si>
  <si>
    <t>N2N Technologies Ltd</t>
  </si>
  <si>
    <t>NNTL</t>
  </si>
  <si>
    <t>Foundry Fuel Products Ltd</t>
  </si>
  <si>
    <t>FFPL</t>
  </si>
  <si>
    <t>CMI Ltd</t>
  </si>
  <si>
    <t>CMICABLES</t>
  </si>
  <si>
    <t>Krishna Capital and Securities Ltd</t>
  </si>
  <si>
    <t>KRISHNACAP</t>
  </si>
  <si>
    <t>Trio Mercantile And Trading Ltd</t>
  </si>
  <si>
    <t>TRIOMERC</t>
  </si>
  <si>
    <t>Unishire Urban Infra Ltd</t>
  </si>
  <si>
    <t>UNISHIRE</t>
  </si>
  <si>
    <t>Khandelwal Extractions Ltd</t>
  </si>
  <si>
    <t>ZKHANDEN</t>
  </si>
  <si>
    <t>Vintage Securities Ltd</t>
  </si>
  <si>
    <t>VINTAGES</t>
  </si>
  <si>
    <t>Enterprise International Ltd</t>
  </si>
  <si>
    <t>ENTRINT</t>
  </si>
  <si>
    <t>SDC Techmedia Ltd</t>
  </si>
  <si>
    <t>SDC</t>
  </si>
  <si>
    <t>Beeyu Overseas Ltd</t>
  </si>
  <si>
    <t>BEEYU</t>
  </si>
  <si>
    <t>Jain Marmo Industries Ltd</t>
  </si>
  <si>
    <t>JAINMARMO</t>
  </si>
  <si>
    <t>Rahul Merchandising Ltd</t>
  </si>
  <si>
    <t>RAHME</t>
  </si>
  <si>
    <t>Lynx Machinery and Commercials Ltd</t>
  </si>
  <si>
    <t>LYNMC</t>
  </si>
  <si>
    <t>VXL Instruments Ltd</t>
  </si>
  <si>
    <t>VXLINSTR</t>
  </si>
  <si>
    <t>Interactive Financial Services Ltd</t>
  </si>
  <si>
    <t>IFINSER</t>
  </si>
  <si>
    <t>Aris International Ltd</t>
  </si>
  <si>
    <t>ARISINT</t>
  </si>
  <si>
    <t>Lexoraa Industries Ltd</t>
  </si>
  <si>
    <t>SERVOTEACH</t>
  </si>
  <si>
    <t>Classic Leasing &amp; Finance Ltd</t>
  </si>
  <si>
    <t>CLFL</t>
  </si>
  <si>
    <t>Thirani Projects Ltd</t>
  </si>
  <si>
    <t>TPROJECT</t>
  </si>
  <si>
    <t>Silver Pearl Hospitality &amp; Luxury Spaces Ltd</t>
  </si>
  <si>
    <t>SILVERPRL</t>
  </si>
  <si>
    <t>Decillion Finance Ltd</t>
  </si>
  <si>
    <t>DFL</t>
  </si>
  <si>
    <t>Svarnim Trade Udyog Ltd</t>
  </si>
  <si>
    <t>SNIM</t>
  </si>
  <si>
    <t>AVI Products India Ltd</t>
  </si>
  <si>
    <t>APIL</t>
  </si>
  <si>
    <t>MPS Pharmaa Ltd</t>
  </si>
  <si>
    <t>ADVIKLA</t>
  </si>
  <si>
    <t>Brawn Biotech Ltd</t>
  </si>
  <si>
    <t>BRAWN</t>
  </si>
  <si>
    <t>CDG Petchem Ltd</t>
  </si>
  <si>
    <t>CDG</t>
  </si>
  <si>
    <t>Oswal Yarns Ltd</t>
  </si>
  <si>
    <t>OSWAYRN</t>
  </si>
  <si>
    <t>Bijoy Hans Ltd</t>
  </si>
  <si>
    <t>BIJHANS</t>
  </si>
  <si>
    <t>Stanpacks (India) Ltd</t>
  </si>
  <si>
    <t>STANPACK</t>
  </si>
  <si>
    <t>Quasar India Ltd</t>
  </si>
  <si>
    <t>QUASAR</t>
  </si>
  <si>
    <t>Kanungo Financiers Ltd</t>
  </si>
  <si>
    <t>KANUNGO</t>
  </si>
  <si>
    <t>Integrated Hitech Ltd</t>
  </si>
  <si>
    <t>INTEGHIT</t>
  </si>
  <si>
    <t>HDFC Nifty200 Momentum 30 ETF</t>
  </si>
  <si>
    <t>HDFCMOMENT</t>
  </si>
  <si>
    <t>Umiya Tubes Ltd</t>
  </si>
  <si>
    <t>UMIYA</t>
  </si>
  <si>
    <t>Satiate Agri Ltd</t>
  </si>
  <si>
    <t>SATAGRI</t>
  </si>
  <si>
    <t>Sharanam Infraproject and Trading Ltd</t>
  </si>
  <si>
    <t>SIPTL</t>
  </si>
  <si>
    <t>CHD Chemicals Ltd</t>
  </si>
  <si>
    <t>CHDCHEM</t>
  </si>
  <si>
    <t>Vardhman Concrete Ltd</t>
  </si>
  <si>
    <t>VARDHMAN</t>
  </si>
  <si>
    <t>Mathew Easow Research Securities Ltd</t>
  </si>
  <si>
    <t>MATHEWE</t>
  </si>
  <si>
    <t>Oswal Overseas Ltd</t>
  </si>
  <si>
    <t>OSWALOR</t>
  </si>
  <si>
    <t>Omnipotent Industries Ltd</t>
  </si>
  <si>
    <t>OMNIPOTENT</t>
  </si>
  <si>
    <t>TeleCanor Global Ltd</t>
  </si>
  <si>
    <t>TELECANOR</t>
  </si>
  <si>
    <t>Suryo Foods and Industries Ltd</t>
  </si>
  <si>
    <t>SURFI</t>
  </si>
  <si>
    <t>Aryan Share &amp; Stock Brokers Ltd</t>
  </si>
  <si>
    <t>ARYAN</t>
  </si>
  <si>
    <t>Shree Precoated Steels Ltd</t>
  </si>
  <si>
    <t>SPSL</t>
  </si>
  <si>
    <t>Wagend Infra Venture Ltd</t>
  </si>
  <si>
    <t>WAGEND</t>
  </si>
  <si>
    <t>Chandrima Mercantiles Ltd</t>
  </si>
  <si>
    <t>CHANDRIMA</t>
  </si>
  <si>
    <t>Space Incubatrics Technologies Ltd</t>
  </si>
  <si>
    <t>SPACEINCUBA</t>
  </si>
  <si>
    <t>Chambal Breweries and Distilleries Ltd</t>
  </si>
  <si>
    <t>CHMBBRW</t>
  </si>
  <si>
    <t>Woodsvilla Ltd</t>
  </si>
  <si>
    <t>WOODSVILA</t>
  </si>
  <si>
    <t>Sturdy Industries Ltd</t>
  </si>
  <si>
    <t>STURDY</t>
  </si>
  <si>
    <t>United Leasing &amp; Industries Ltd</t>
  </si>
  <si>
    <t>UNTTEMI</t>
  </si>
  <si>
    <t>Fone4 Communications(India) Ltd</t>
  </si>
  <si>
    <t>FONE4</t>
  </si>
  <si>
    <t>Ganesh Holdings Ltd</t>
  </si>
  <si>
    <t>GANHOLD</t>
  </si>
  <si>
    <t>Hypersoft Technologies Ltd</t>
  </si>
  <si>
    <t>HYPERSOFT</t>
  </si>
  <si>
    <t>Sheshadri Industries Ltd</t>
  </si>
  <si>
    <t>SHESHAINDS</t>
  </si>
  <si>
    <t>Sophia Traexpo Ltd</t>
  </si>
  <si>
    <t>STRAEXPO</t>
  </si>
  <si>
    <t>Mercury Trade Links Ltd</t>
  </si>
  <si>
    <t>MERCTRD</t>
  </si>
  <si>
    <t>Modella Woollens Ltd</t>
  </si>
  <si>
    <t>MODWOOL</t>
  </si>
  <si>
    <t>Incon Engineers Ltd</t>
  </si>
  <si>
    <t>INCON</t>
  </si>
  <si>
    <t>Pankaj Polymers Ltd</t>
  </si>
  <si>
    <t>PANKAJPO</t>
  </si>
  <si>
    <t>Omni AX's Software Ltd</t>
  </si>
  <si>
    <t>OMNIAX</t>
  </si>
  <si>
    <t>ICICI Prudential Nifty Infrastructure ETF</t>
  </si>
  <si>
    <t>INFRAIETF</t>
  </si>
  <si>
    <t>Shri Ram Switchgears Ltd</t>
  </si>
  <si>
    <t>SRIRAM</t>
  </si>
  <si>
    <t>Sree Jayalakshmi Autospin Ltd</t>
  </si>
  <si>
    <t>SREEJAYA</t>
  </si>
  <si>
    <t>Looks Health Services Ltd</t>
  </si>
  <si>
    <t>LOOKS</t>
  </si>
  <si>
    <t>Virtualsoft Systems Ltd</t>
  </si>
  <si>
    <t>VIRTUALS</t>
  </si>
  <si>
    <t>Lakshmi Precision Screws Ltd</t>
  </si>
  <si>
    <t>LAKPRE</t>
  </si>
  <si>
    <t>Progrex Ventures Ltd</t>
  </si>
  <si>
    <t>PROGREXV</t>
  </si>
  <si>
    <t>Integra Telecommunication and Software Ltd</t>
  </si>
  <si>
    <t>INTELSOFT</t>
  </si>
  <si>
    <t>IEC Education Ltd</t>
  </si>
  <si>
    <t>IECEDU</t>
  </si>
  <si>
    <t>Olympic Cards Ltd</t>
  </si>
  <si>
    <t>OLPCL</t>
  </si>
  <si>
    <t>Mega Nirman &amp; Industries Ltd</t>
  </si>
  <si>
    <t>MNIL</t>
  </si>
  <si>
    <t>Motilal Oswal S&amp;P BSE Enhanced Value ETF</t>
  </si>
  <si>
    <t>MOVALUE</t>
  </si>
  <si>
    <t>ADITYA BSL Nifty 200 Momentum 30 ETF</t>
  </si>
  <si>
    <t>MOMENTUM</t>
  </si>
  <si>
    <t>RCC Cements Ltd</t>
  </si>
  <si>
    <t>RCCEMEN</t>
  </si>
  <si>
    <t>Nihar Info Global Ltd</t>
  </si>
  <si>
    <t>NIHARINF</t>
  </si>
  <si>
    <t>Standard Shoe Sole and Mould (India) Ltd</t>
  </si>
  <si>
    <t>STDSHOE</t>
  </si>
  <si>
    <t>Konndor Industries Ltd</t>
  </si>
  <si>
    <t>KONNDOR</t>
  </si>
  <si>
    <t>Clio Infotech Ltd</t>
  </si>
  <si>
    <t>CLIOINFO</t>
  </si>
  <si>
    <t>Patidar Buildcon Ltd</t>
  </si>
  <si>
    <t>PATIDAR</t>
  </si>
  <si>
    <t>Alchemist Corporation Ltd</t>
  </si>
  <si>
    <t>ALCHCORP</t>
  </si>
  <si>
    <t>Bharat Textiles &amp; Proofing Industries Ltd</t>
  </si>
  <si>
    <t>BHATEXT</t>
  </si>
  <si>
    <t>Jainco Projects (India) Ltd</t>
  </si>
  <si>
    <t>JAINCO</t>
  </si>
  <si>
    <t>Mahalaxmi Seamless Ltd</t>
  </si>
  <si>
    <t>MAHALXSE</t>
  </si>
  <si>
    <t>Fabino Enterprises Ltd</t>
  </si>
  <si>
    <t>FABINO</t>
  </si>
  <si>
    <t>Svam Software Ltd</t>
  </si>
  <si>
    <t>SVAMSOF</t>
  </si>
  <si>
    <t>International Data Management Ltd</t>
  </si>
  <si>
    <t>IDM</t>
  </si>
  <si>
    <t>Vas Infrastructure Ltd (cn)</t>
  </si>
  <si>
    <t>VASINFRA</t>
  </si>
  <si>
    <t>Voltaire Leasing and Finance Ltd</t>
  </si>
  <si>
    <t>VOLLF</t>
  </si>
  <si>
    <t>52 Weeks Entertainment Ltd</t>
  </si>
  <si>
    <t>SHAQUAK</t>
  </si>
  <si>
    <t>Starlit Power Systems Ltd</t>
  </si>
  <si>
    <t>STARLIT</t>
  </si>
  <si>
    <t>Union Quality Plastics Ltd</t>
  </si>
  <si>
    <t>UNQTYMI</t>
  </si>
  <si>
    <t>Starlite Components Ltd</t>
  </si>
  <si>
    <t>STARLITE</t>
  </si>
  <si>
    <t>Epsom Properties Ltd</t>
  </si>
  <si>
    <t>EPSOMPRO</t>
  </si>
  <si>
    <t>Gratex Industries Ltd</t>
  </si>
  <si>
    <t>GRATEXI</t>
  </si>
  <si>
    <t>Sungold Capital Ltd</t>
  </si>
  <si>
    <t>SUNGOLD</t>
  </si>
  <si>
    <t>Prashant India Ltd</t>
  </si>
  <si>
    <t>PRSNTIN</t>
  </si>
  <si>
    <t>Kinetic Trust Ltd</t>
  </si>
  <si>
    <t>KINETRU</t>
  </si>
  <si>
    <t>SW Investments Ltd</t>
  </si>
  <si>
    <t>SW1</t>
  </si>
  <si>
    <t>Explicit Finance Ltd</t>
  </si>
  <si>
    <t>EXPLICITFIN</t>
  </si>
  <si>
    <t>Aananda Lakshmi Spinning Mills Ltd</t>
  </si>
  <si>
    <t>AANANDALAK</t>
  </si>
  <si>
    <t>Motilal Oswal S&amp;P BSE Quality ETF</t>
  </si>
  <si>
    <t>MOQUALITY</t>
  </si>
  <si>
    <t>Ridings Consulting Engineers India Ltd</t>
  </si>
  <si>
    <t>RIDINGS</t>
  </si>
  <si>
    <t>Motilal Oswal S&amp;P BSE Healthcare ETF</t>
  </si>
  <si>
    <t>MOHEALTH</t>
  </si>
  <si>
    <t>Hit Kit Global Solutions Ltd</t>
  </si>
  <si>
    <t>HITKITGLO</t>
  </si>
  <si>
    <t>Typhoon Financial Services Ltd</t>
  </si>
  <si>
    <t>TFSL</t>
  </si>
  <si>
    <t>Brijlaxmi Leasing &amp; Finance Ltd</t>
  </si>
  <si>
    <t>BRIJLEAS</t>
  </si>
  <si>
    <t>Nutech Global Ltd</t>
  </si>
  <si>
    <t>NUTECGLOB</t>
  </si>
  <si>
    <t>Ramasigns Industries Ltd</t>
  </si>
  <si>
    <t>RAMASIGNS</t>
  </si>
  <si>
    <t>HDFC Nifty100 Low Volatility 30 ETF</t>
  </si>
  <si>
    <t>HDFCLOWVOL</t>
  </si>
  <si>
    <t>Saffron Industries Ltd</t>
  </si>
  <si>
    <t>SAFFRON</t>
  </si>
  <si>
    <t>East Buildtech Ltd</t>
  </si>
  <si>
    <t>EASTBUILD</t>
  </si>
  <si>
    <t>Mayur Floorings Ltd</t>
  </si>
  <si>
    <t>MAYURFL</t>
  </si>
  <si>
    <t>Pradip Overseas Ltd</t>
  </si>
  <si>
    <t>PRADIP</t>
  </si>
  <si>
    <t>Shamrock Industrial Company Ltd</t>
  </si>
  <si>
    <t>SHAMROIN</t>
  </si>
  <si>
    <t>I Power Solutions India Ltd</t>
  </si>
  <si>
    <t>IPOWER</t>
  </si>
  <si>
    <t>Penta Gold Ltd</t>
  </si>
  <si>
    <t>PENTAGOLD</t>
  </si>
  <si>
    <t>Athena Constructions Ltd</t>
  </si>
  <si>
    <t>ATHCON</t>
  </si>
  <si>
    <t>Shantai Industries Ltd</t>
  </si>
  <si>
    <t>SHANTAI</t>
  </si>
  <si>
    <t>Haria Exports Ltd</t>
  </si>
  <si>
    <t>HARIAEXPO</t>
  </si>
  <si>
    <t>Raghunath International Ltd</t>
  </si>
  <si>
    <t>RAGHUNAT</t>
  </si>
  <si>
    <t>Sunraj Diamond Exports Ltd</t>
  </si>
  <si>
    <t>SUNRAJDI</t>
  </si>
  <si>
    <t>Corporate Merchant Bankers Ltd</t>
  </si>
  <si>
    <t>CMBL</t>
  </si>
  <si>
    <t>Navoday Enterprises Ltd</t>
  </si>
  <si>
    <t>NAVODAYENT</t>
  </si>
  <si>
    <t>Ekam Leasing and Finance Co Ltd</t>
  </si>
  <si>
    <t>EKAMLEA</t>
  </si>
  <si>
    <t>Aditya Ispat Ltd</t>
  </si>
  <si>
    <t>ADITYA</t>
  </si>
  <si>
    <t>Quintegra Solutions Ltd</t>
  </si>
  <si>
    <t>QUINTEGRA</t>
  </si>
  <si>
    <t>Shyama Infosys Ltd</t>
  </si>
  <si>
    <t>SHYAMAINFO</t>
  </si>
  <si>
    <t>Kotak Nifty MNC ETF</t>
  </si>
  <si>
    <t>MNC</t>
  </si>
  <si>
    <t>Ontic Finserve Ltd</t>
  </si>
  <si>
    <t>ONTIC</t>
  </si>
  <si>
    <t>Unitech International Ltd</t>
  </si>
  <si>
    <t>UNITINT</t>
  </si>
  <si>
    <t>Jetmall Spices and Masala Ltd</t>
  </si>
  <si>
    <t>JETMALL</t>
  </si>
  <si>
    <t>Checkpoint Trends Ltd</t>
  </si>
  <si>
    <t>CHECKPOINT</t>
  </si>
  <si>
    <t>Garodia Chemicals Ltd</t>
  </si>
  <si>
    <t>GARODCH</t>
  </si>
  <si>
    <t>Aadi Industries Ltd</t>
  </si>
  <si>
    <t>AADIIND</t>
  </si>
  <si>
    <t>Kotak Nifty India Consumption ETF</t>
  </si>
  <si>
    <t>CONS</t>
  </si>
  <si>
    <t>Sikozy Realtors Ltd</t>
  </si>
  <si>
    <t>SIKOZY</t>
  </si>
  <si>
    <t>ADITYA BSL Nifty 200 Quality 30 ETF</t>
  </si>
  <si>
    <t>NIFTYQLITY</t>
  </si>
  <si>
    <t>Citi Port Financial Services Ltd</t>
  </si>
  <si>
    <t>CITIPOR</t>
  </si>
  <si>
    <t>Ganon Products Ltd</t>
  </si>
  <si>
    <t>GANONPRO</t>
  </si>
  <si>
    <t>Afloat Enterprises Ltd</t>
  </si>
  <si>
    <t>ADISHAKTI</t>
  </si>
  <si>
    <t>P M Telelinnks Ltd</t>
  </si>
  <si>
    <t>PMTELELIN</t>
  </si>
  <si>
    <t>Relic Technologies Ltd</t>
  </si>
  <si>
    <t>RELICTEC</t>
  </si>
  <si>
    <t>United Textiles Ltd</t>
  </si>
  <si>
    <t>UNITEDTE</t>
  </si>
  <si>
    <t>Pithampur Poly Products Ltd</t>
  </si>
  <si>
    <t>PITHP</t>
  </si>
  <si>
    <t>Asia Capital Ltd</t>
  </si>
  <si>
    <t>ASIACAP</t>
  </si>
  <si>
    <t>Sashwat Technocrats Ltd</t>
  </si>
  <si>
    <t>SASHWAT</t>
  </si>
  <si>
    <t>JMG Corporation Ltd</t>
  </si>
  <si>
    <t>JMGCORP</t>
  </si>
  <si>
    <t>Scintilla Commercial &amp; Credit Ltd</t>
  </si>
  <si>
    <t>SCC</t>
  </si>
  <si>
    <t>AVI Polymers Ltd</t>
  </si>
  <si>
    <t>AVI</t>
  </si>
  <si>
    <t>Quantum Digital Vision (India) Ltd</t>
  </si>
  <si>
    <t>QUANTDIA</t>
  </si>
  <si>
    <t>Cindrella Financial Services Ltd</t>
  </si>
  <si>
    <t>CINDRELL</t>
  </si>
  <si>
    <t>Sujana Universal Industries Ltd</t>
  </si>
  <si>
    <t>SUJANAUNI</t>
  </si>
  <si>
    <t>Kuber Udyog Ltd</t>
  </si>
  <si>
    <t>KUBERJI</t>
  </si>
  <si>
    <t>Jayatma Enterprises Ltd</t>
  </si>
  <si>
    <t>JAYATMA</t>
  </si>
  <si>
    <t>Pushpanjali Realms and Infratech Ltd</t>
  </si>
  <si>
    <t>PUSHPREALM</t>
  </si>
  <si>
    <t>Bharatiya Global Infomedia Ltd</t>
  </si>
  <si>
    <t>BGLOBAL</t>
  </si>
  <si>
    <t>Simplex Papers Ltd</t>
  </si>
  <si>
    <t>SIMPLXPAP</t>
  </si>
  <si>
    <t>Datiware Maritime Infra Ltd</t>
  </si>
  <si>
    <t>DATIWARE</t>
  </si>
  <si>
    <t>Ishaan Infrastructures and Shelters Ltd</t>
  </si>
  <si>
    <t>IISL</t>
  </si>
  <si>
    <t>Coral Newsprints Ltd</t>
  </si>
  <si>
    <t>CORNE</t>
  </si>
  <si>
    <t>Padmalaya Telefilms Ltd</t>
  </si>
  <si>
    <t>PADMALAYAT</t>
  </si>
  <si>
    <t>Multipurpose Trading and Agencies Ltd</t>
  </si>
  <si>
    <t>ZMULTIPU</t>
  </si>
  <si>
    <t>Purohit Construction Ltd</t>
  </si>
  <si>
    <t>PUROHITCON</t>
  </si>
  <si>
    <t>Vallabh Steels Ltd</t>
  </si>
  <si>
    <t>VALLABHSQ</t>
  </si>
  <si>
    <t>Mahasagar Travels Ltd</t>
  </si>
  <si>
    <t>MHSGRMS</t>
  </si>
  <si>
    <t>Pae Ltd</t>
  </si>
  <si>
    <t>PAEL</t>
  </si>
  <si>
    <t>Oscar Global Ltd</t>
  </si>
  <si>
    <t>OSCARGLO</t>
  </si>
  <si>
    <t>Elango Industries Ltd</t>
  </si>
  <si>
    <t>ELANGO</t>
  </si>
  <si>
    <t>Hanman Fit Ltd</t>
  </si>
  <si>
    <t>HANMAN</t>
  </si>
  <si>
    <t>Maruti Securities Ltd</t>
  </si>
  <si>
    <t>MARUTISE</t>
  </si>
  <si>
    <t>Filmcity Media Ltd</t>
  </si>
  <si>
    <t>FILME</t>
  </si>
  <si>
    <t>IMP Powers Ltd</t>
  </si>
  <si>
    <t>INDLMETER</t>
  </si>
  <si>
    <t>Williamson Financial Services Ltd</t>
  </si>
  <si>
    <t>WILLIMFI</t>
  </si>
  <si>
    <t>Swadha Nature Ltd</t>
  </si>
  <si>
    <t>SWADHATURE</t>
  </si>
  <si>
    <t>Ambitious Plastomac Company Ltd</t>
  </si>
  <si>
    <t>AMBIT</t>
  </si>
  <si>
    <t>Gyan Developers and Builders Ltd</t>
  </si>
  <si>
    <t>GYANDEV</t>
  </si>
  <si>
    <t>Khyati Multimedia Entertainment Ltd</t>
  </si>
  <si>
    <t>KHYATI</t>
  </si>
  <si>
    <t>Kaarya Facilities &amp; Services Ltd</t>
  </si>
  <si>
    <t>KAARYAFSL</t>
  </si>
  <si>
    <t>Jyothi Infraventures Ltd</t>
  </si>
  <si>
    <t>JYOTHI</t>
  </si>
  <si>
    <t>Siddheswari Garments Ltd</t>
  </si>
  <si>
    <t>SIDDHEGA</t>
  </si>
  <si>
    <t>Universal Arts Ltd</t>
  </si>
  <si>
    <t>UNIVARTS</t>
  </si>
  <si>
    <t>Jalan Transolutions (India) Ltd</t>
  </si>
  <si>
    <t>JALAN</t>
  </si>
  <si>
    <t>Jayabharat Credit Ltd</t>
  </si>
  <si>
    <t>JAYBHCR</t>
  </si>
  <si>
    <t>Manor Estates and Industries Ltd</t>
  </si>
  <si>
    <t>KARANWO</t>
  </si>
  <si>
    <t>Ken Financial Services Ltd</t>
  </si>
  <si>
    <t>KENFIN</t>
  </si>
  <si>
    <t>Dhenu Buildcon Infra Ltd</t>
  </si>
  <si>
    <t>DHENUBUILD</t>
  </si>
  <si>
    <t>Futuristic Securities Ltd</t>
  </si>
  <si>
    <t>FUTURSEC</t>
  </si>
  <si>
    <t>Pro Clb Global Ltd</t>
  </si>
  <si>
    <t>PROCLB</t>
  </si>
  <si>
    <t>Ortel Communications Ltd</t>
  </si>
  <si>
    <t>ORTEL</t>
  </si>
  <si>
    <t>Superior Finlease Ltd</t>
  </si>
  <si>
    <t>SUPERIOR</t>
  </si>
  <si>
    <t>Amerise Biosciences Ltd</t>
  </si>
  <si>
    <t>AMERISE</t>
  </si>
  <si>
    <t>Ashoka Refineries Ltd</t>
  </si>
  <si>
    <t>ASHOKRE</t>
  </si>
  <si>
    <t>Desh Rakshak Aushdhalaya Ltd</t>
  </si>
  <si>
    <t>DESHRAK</t>
  </si>
  <si>
    <t>Sarthak Global Ltd</t>
  </si>
  <si>
    <t>SARTHAKGL</t>
  </si>
  <si>
    <t>Mideast Portfolio Management Ltd</t>
  </si>
  <si>
    <t>MIDEASTP</t>
  </si>
  <si>
    <t>Rajkot Investment Trust Ltd</t>
  </si>
  <si>
    <t>RAJKOTINV</t>
  </si>
  <si>
    <t>S K S Textiles Ltd</t>
  </si>
  <si>
    <t>SKSTEXTILE</t>
  </si>
  <si>
    <t>Diamant Infrastructure Ltd</t>
  </si>
  <si>
    <t>DIAMANT</t>
  </si>
  <si>
    <t>Galada Finance Ltd</t>
  </si>
  <si>
    <t>GALADAFIN</t>
  </si>
  <si>
    <t>Ambition Mica Ltd</t>
  </si>
  <si>
    <t>AMBITION</t>
  </si>
  <si>
    <t>Priya Ltd</t>
  </si>
  <si>
    <t>PRIYALT</t>
  </si>
  <si>
    <t>Pioneer Agro Extracts Ltd</t>
  </si>
  <si>
    <t>PIONAGR</t>
  </si>
  <si>
    <t>GCM Commodity &amp; Derivatives Ltd</t>
  </si>
  <si>
    <t>GCMCOMM</t>
  </si>
  <si>
    <t>Manipal Finance Corp Ltd</t>
  </si>
  <si>
    <t>MNPLFIN</t>
  </si>
  <si>
    <t>Atharv Enterprises Ltd</t>
  </si>
  <si>
    <t>ATHARVENT</t>
  </si>
  <si>
    <t>Lead Financial Services Ltd</t>
  </si>
  <si>
    <t>LEADFIN</t>
  </si>
  <si>
    <t>Richa Industries Ltd</t>
  </si>
  <si>
    <t>RICHAIND</t>
  </si>
  <si>
    <t>Crimson Metal Engineering Company Ltd</t>
  </si>
  <si>
    <t>CRIMSON</t>
  </si>
  <si>
    <t>Aarcon Facilities Ltd</t>
  </si>
  <si>
    <t>RBGUPTA</t>
  </si>
  <si>
    <t>Gangotri Textiles Ltd</t>
  </si>
  <si>
    <t>GANGOTRI</t>
  </si>
  <si>
    <t>Mahaveer Infoway Ltd</t>
  </si>
  <si>
    <t>MINFY</t>
  </si>
  <si>
    <t>Shelter Infra Projects Ltd</t>
  </si>
  <si>
    <t>SIPL</t>
  </si>
  <si>
    <t>Encode Packaging India Ltd</t>
  </si>
  <si>
    <t>ENCODE</t>
  </si>
  <si>
    <t>Gravity (India) Ltd</t>
  </si>
  <si>
    <t>GRAVITY</t>
  </si>
  <si>
    <t>Innocorp Ltd</t>
  </si>
  <si>
    <t>INNOCORP</t>
  </si>
  <si>
    <t>Tridev Infraestates Ltd</t>
  </si>
  <si>
    <t>ASHUTPM</t>
  </si>
  <si>
    <t>KLG Capital Services Ltd</t>
  </si>
  <si>
    <t>KLGCAP</t>
  </si>
  <si>
    <t>Purple Entertainment Ltd</t>
  </si>
  <si>
    <t>PURPLE</t>
  </si>
  <si>
    <t>Mahesh Developers Ltd</t>
  </si>
  <si>
    <t>MAHESH</t>
  </si>
  <si>
    <t>Autoriders International Ltd</t>
  </si>
  <si>
    <t>AUTOINT</t>
  </si>
  <si>
    <t>EMA India Ltd</t>
  </si>
  <si>
    <t>EMAINDIA</t>
  </si>
  <si>
    <t>High Street Filatex Ltd</t>
  </si>
  <si>
    <t>HIGHSTREE</t>
  </si>
  <si>
    <t>Capricorn Systems Global Solutions Ltd</t>
  </si>
  <si>
    <t>CAPRICORN</t>
  </si>
  <si>
    <t>Dharani Finance Ltd</t>
  </si>
  <si>
    <t>DHARFIN</t>
  </si>
  <si>
    <t>Adjia Technologies Ltd</t>
  </si>
  <si>
    <t>ADJIA</t>
  </si>
  <si>
    <t>Pagaria Energy Ltd</t>
  </si>
  <si>
    <t>WOMENNET</t>
  </si>
  <si>
    <t>CKP Leisure Ltd</t>
  </si>
  <si>
    <t>CKPLEISURE</t>
  </si>
  <si>
    <t>Nippon India ETF Nifty 50 Shariah BeES</t>
  </si>
  <si>
    <t>SHARIABEES</t>
  </si>
  <si>
    <t>Fraser and Co Ltd</t>
  </si>
  <si>
    <t>FRASER</t>
  </si>
  <si>
    <t>Rajeswari Infrastructure Ltd</t>
  </si>
  <si>
    <t>RAJINFRA</t>
  </si>
  <si>
    <t>Spectra Industries Ltd</t>
  </si>
  <si>
    <t>SPECTRA</t>
  </si>
  <si>
    <t>Jauss Polymers Ltd</t>
  </si>
  <si>
    <t>JAUSPOL</t>
  </si>
  <si>
    <t>B J Duplex Boards Ltd</t>
  </si>
  <si>
    <t>BJDUP</t>
  </si>
  <si>
    <t>T Spiritual World Ltd</t>
  </si>
  <si>
    <t>TSPIRITUAL</t>
  </si>
  <si>
    <t>Aviva Industries Ltd</t>
  </si>
  <si>
    <t>AVIVA</t>
  </si>
  <si>
    <t>Ahimsa Industries Ltd</t>
  </si>
  <si>
    <t>AHIMSA</t>
  </si>
  <si>
    <t>Systematix Securities Ltd</t>
  </si>
  <si>
    <t>SYTIXSE</t>
  </si>
  <si>
    <t>Shiva Suitings Ltd</t>
  </si>
  <si>
    <t>SHVSUIT</t>
  </si>
  <si>
    <t>Gopal Iron and Steels Company (Gujarat) Ltd</t>
  </si>
  <si>
    <t>GOPAIST</t>
  </si>
  <si>
    <t>MFS Intercorp Ltd</t>
  </si>
  <si>
    <t>MFSINTRCRP</t>
  </si>
  <si>
    <t>Heera Ispat Ltd</t>
  </si>
  <si>
    <t>HEERAISP</t>
  </si>
  <si>
    <t>SS Infrastructure Development Consultants Ltd</t>
  </si>
  <si>
    <t>SSINFRA</t>
  </si>
  <si>
    <t>Padmanabh Industries Ltd</t>
  </si>
  <si>
    <t>PADMAIND</t>
  </si>
  <si>
    <t>Abhishek Infraventures Ltd</t>
  </si>
  <si>
    <t>ABHIINFRA</t>
  </si>
  <si>
    <t>Diksha Greens Ltd</t>
  </si>
  <si>
    <t>DGL</t>
  </si>
  <si>
    <t>Vasa Retail and Overseas Ltd</t>
  </si>
  <si>
    <t>VASA</t>
  </si>
  <si>
    <t>Jumbo Bag Ltd</t>
  </si>
  <si>
    <t>JUMBO</t>
  </si>
  <si>
    <t>R R Securities Ltd</t>
  </si>
  <si>
    <t>RRSECUR</t>
  </si>
  <si>
    <t>CMM Infraprojects Ltd</t>
  </si>
  <si>
    <t>CMMIPL</t>
  </si>
  <si>
    <t>Natura Hue Chem Ltd</t>
  </si>
  <si>
    <t>NATHUEC</t>
  </si>
  <si>
    <t>Edelweiss Nifty 50 ETF</t>
  </si>
  <si>
    <t>NIFTYEES</t>
  </si>
  <si>
    <t>Regency Trust Ltd</t>
  </si>
  <si>
    <t>REGTRUS</t>
  </si>
  <si>
    <t>Hi-Klass Trading and Investment Ltd</t>
  </si>
  <si>
    <t>HIKLASS</t>
  </si>
  <si>
    <t>B P Capital Ltd</t>
  </si>
  <si>
    <t>BPCAP</t>
  </si>
  <si>
    <t>Cistro Telelink Ltd</t>
  </si>
  <si>
    <t>CISTRO</t>
  </si>
  <si>
    <t>Hemo Organic Ltd</t>
  </si>
  <si>
    <t>HEMORGANIC</t>
  </si>
  <si>
    <t>Krishna Filament Industries Ltd</t>
  </si>
  <si>
    <t>KRIFILIND</t>
  </si>
  <si>
    <t>Adarsh Mercantile Ltd</t>
  </si>
  <si>
    <t>ADARSH</t>
  </si>
  <si>
    <t>Gleam Fabmat Ltd</t>
  </si>
  <si>
    <t>GLEAM</t>
  </si>
  <si>
    <t>PFL Infotech Ltd</t>
  </si>
  <si>
    <t>PFLINFOTC</t>
  </si>
  <si>
    <t>Invesco India Nifty 50 ETF</t>
  </si>
  <si>
    <t>IVZINNIFTY</t>
  </si>
  <si>
    <t>City Online Services Ltd</t>
  </si>
  <si>
    <t>CITYONLINE</t>
  </si>
  <si>
    <t>Vitesse Agro Ltd</t>
  </si>
  <si>
    <t>VITESSE</t>
  </si>
  <si>
    <t>Vax Housing Ltd</t>
  </si>
  <si>
    <t>VAXHS</t>
  </si>
  <si>
    <t>Uniworth Ltd</t>
  </si>
  <si>
    <t>UNIWORTH</t>
  </si>
  <si>
    <t>Taaza International Ltd</t>
  </si>
  <si>
    <t>TAAZAINT</t>
  </si>
  <si>
    <t>Radhagobind Commercial Ltd</t>
  </si>
  <si>
    <t>RCL</t>
  </si>
  <si>
    <t>Kiran Syntex Ltd</t>
  </si>
  <si>
    <t>KIRANSY-B</t>
  </si>
  <si>
    <t>Kuberan Global Edu Solutions Ltd</t>
  </si>
  <si>
    <t>KGES</t>
  </si>
  <si>
    <t>Arcee Industries Ltd</t>
  </si>
  <si>
    <t>ARCEEIN</t>
  </si>
  <si>
    <t>SSPN Finance Ltd</t>
  </si>
  <si>
    <t>SSPNFIN</t>
  </si>
  <si>
    <t>Decorous Investment and Trading Co Ltd</t>
  </si>
  <si>
    <t>DITCO</t>
  </si>
  <si>
    <t>Nippon India ETF Nifty Dividend Opportunities 50</t>
  </si>
  <si>
    <t>DIVOPPBEES</t>
  </si>
  <si>
    <t>Source Industries (India) Ltd</t>
  </si>
  <si>
    <t>SOURCEIND</t>
  </si>
  <si>
    <t>Eureka Industries Ltd</t>
  </si>
  <si>
    <t>EUREKAI</t>
  </si>
  <si>
    <t>Twinstar Industries Ltd</t>
  </si>
  <si>
    <t>TWINSTAR</t>
  </si>
  <si>
    <t>Shri Kalyan Holdings Ltd</t>
  </si>
  <si>
    <t>SHKALYN</t>
  </si>
  <si>
    <t>S R Industries Ltd</t>
  </si>
  <si>
    <t>SRIND</t>
  </si>
  <si>
    <t>People's Investment Ltd</t>
  </si>
  <si>
    <t>PEOPLIN</t>
  </si>
  <si>
    <t>Shivansh Finserve Ltd</t>
  </si>
  <si>
    <t>SHIVA</t>
  </si>
  <si>
    <t>Capfin India Ltd</t>
  </si>
  <si>
    <t>CAPFIN</t>
  </si>
  <si>
    <t>SBL Infratech Ltd</t>
  </si>
  <si>
    <t>SBLI</t>
  </si>
  <si>
    <t>Nikki Global Finance Ltd</t>
  </si>
  <si>
    <t>NIKKIGL</t>
  </si>
  <si>
    <t>Kovalam Investment and Trading Co Ltd</t>
  </si>
  <si>
    <t>ZKOVALIN</t>
  </si>
  <si>
    <t>Ace Edutrend Ltd</t>
  </si>
  <si>
    <t>ACEEDU</t>
  </si>
  <si>
    <t>Tiaan Consumer Ltd</t>
  </si>
  <si>
    <t>TIAANC</t>
  </si>
  <si>
    <t>Charms Industries Ltd</t>
  </si>
  <si>
    <t>CHARMS</t>
  </si>
  <si>
    <t>Rajvir Industries Ltd</t>
  </si>
  <si>
    <t>RAJVIR</t>
  </si>
  <si>
    <t>Saptak Chem and Business Ltd</t>
  </si>
  <si>
    <t>SCBL</t>
  </si>
  <si>
    <t>Thakkers Group Limited</t>
  </si>
  <si>
    <t>THAKKERS</t>
  </si>
  <si>
    <t>AAR Shyam India Investment Company Ltd</t>
  </si>
  <si>
    <t>AARSHYAM</t>
  </si>
  <si>
    <t>Dolphin Medical Services Ltd</t>
  </si>
  <si>
    <t>DOLPHMED</t>
  </si>
  <si>
    <t>IDFC Nifty 50 ETF</t>
  </si>
  <si>
    <t>IDFNIFTYET</t>
  </si>
  <si>
    <t>Madhur Industries Ltd</t>
  </si>
  <si>
    <t>MADHURIND</t>
  </si>
  <si>
    <t>Premium Capital Market and Investment Ltd</t>
  </si>
  <si>
    <t>PREMCAPM</t>
  </si>
  <si>
    <t>Bronze Infra-Tech Ltd</t>
  </si>
  <si>
    <t>BITL</t>
  </si>
  <si>
    <t>Tricom Fruit Products Ltd</t>
  </si>
  <si>
    <t>TRICOMFRU</t>
  </si>
  <si>
    <t>SPV Global Trading Ltd</t>
  </si>
  <si>
    <t>SPVGLOBAL</t>
  </si>
  <si>
    <t>SVA India Ltd</t>
  </si>
  <si>
    <t>SVAINDIA</t>
  </si>
  <si>
    <t>Kanel Industries Ltd</t>
  </si>
  <si>
    <t>KANELIND</t>
  </si>
  <si>
    <t>Bansisons Tea Industries Ltd</t>
  </si>
  <si>
    <t>BANSTEA</t>
  </si>
  <si>
    <t>Kome-on Communication Ltd</t>
  </si>
  <si>
    <t>KOCL</t>
  </si>
  <si>
    <t>JLA Infraville Shoppers Ltd</t>
  </si>
  <si>
    <t>JSHL</t>
  </si>
  <si>
    <t>Swadeshi Industries and Leasing Ltd</t>
  </si>
  <si>
    <t>SWADEIN</t>
  </si>
  <si>
    <t>JPT Securities Ltd</t>
  </si>
  <si>
    <t>JPTSEC</t>
  </si>
  <si>
    <t>Euro Asia Exports Ltd</t>
  </si>
  <si>
    <t>EUROASIA</t>
  </si>
  <si>
    <t>Carnation Industries Ltd</t>
  </si>
  <si>
    <t>CARNATIN</t>
  </si>
  <si>
    <t>G D L Leasing and Finance Ltd</t>
  </si>
  <si>
    <t>GDLLEAS</t>
  </si>
  <si>
    <t>Gaekwar Mills Ltd</t>
  </si>
  <si>
    <t>ZGAEKWAR</t>
  </si>
  <si>
    <t>Omkar Overseas Ltd</t>
  </si>
  <si>
    <t>OMKAR</t>
  </si>
  <si>
    <t>Concrete Infra and Media Ltd</t>
  </si>
  <si>
    <t>CONCRETE</t>
  </si>
  <si>
    <t>Pasupati Fincap Ltd</t>
  </si>
  <si>
    <t>PASUFIN</t>
  </si>
  <si>
    <t>Neogem India Ltd</t>
  </si>
  <si>
    <t>NOGMIND</t>
  </si>
  <si>
    <t>Transglobe Foods Ltd</t>
  </si>
  <si>
    <t>TRANSFD</t>
  </si>
  <si>
    <t>Darjeeling Ropeway Co Ltd</t>
  </si>
  <si>
    <t>DARJEELING</t>
  </si>
  <si>
    <t>Jaihind Projects Ltd</t>
  </si>
  <si>
    <t>JAIHINDPRO</t>
  </si>
  <si>
    <t>Anand Projects Ltd</t>
  </si>
  <si>
    <t>ANANDPROJ</t>
  </si>
  <si>
    <t>Hindusthan Udyog Ltd</t>
  </si>
  <si>
    <t>ZHINUDYP</t>
  </si>
  <si>
    <t>Supra Trends Ltd</t>
  </si>
  <si>
    <t>SUPRATRE</t>
  </si>
  <si>
    <t>M Lakhamsi Industries Ltd</t>
  </si>
  <si>
    <t>MLINDLTD</t>
  </si>
  <si>
    <t>Motilal Oswal Nifty 200 Momentum 30 ETF</t>
  </si>
  <si>
    <t>MOMOMENTUM</t>
  </si>
  <si>
    <t>Linaks Micro Electronics Ltd</t>
  </si>
  <si>
    <t>LINAKS</t>
  </si>
  <si>
    <t>Goldcoin Health Foods Ltd</t>
  </si>
  <si>
    <t>GOLDCOINHF</t>
  </si>
  <si>
    <t>Brilliant Portfolios Ltd</t>
  </si>
  <si>
    <t>BRIPORT</t>
  </si>
  <si>
    <t>Stellant Securities (India) Ltd</t>
  </si>
  <si>
    <t>STELLANT</t>
  </si>
  <si>
    <t>ID Info Business Services Ltd</t>
  </si>
  <si>
    <t>IDINFO</t>
  </si>
  <si>
    <t>Mudra Financial Services Ltd</t>
  </si>
  <si>
    <t>MUDRA</t>
  </si>
  <si>
    <t>Fourth Generation Information Systems Ltd</t>
  </si>
  <si>
    <t>4THGEN</t>
  </si>
  <si>
    <t>Sagar Systech Ltd</t>
  </si>
  <si>
    <t>SAGARSYST</t>
  </si>
  <si>
    <t>Powerful Technologies Ltd</t>
  </si>
  <si>
    <t>POWERFUL</t>
  </si>
  <si>
    <t>TMT (India) Ltd</t>
  </si>
  <si>
    <t>TMTIND-B1</t>
  </si>
  <si>
    <t>Magnus Retail Ltd</t>
  </si>
  <si>
    <t>MAGNUS</t>
  </si>
  <si>
    <t>Deccan Polypacks Ltd</t>
  </si>
  <si>
    <t>DECPO</t>
  </si>
  <si>
    <t>Geetanjali Credit and Capital Ltd</t>
  </si>
  <si>
    <t>GEETANJ</t>
  </si>
  <si>
    <t>Aneri Fincap Ltd</t>
  </si>
  <si>
    <t>ANERI</t>
  </si>
  <si>
    <t>Edelweiss ETF-Nifty Bank</t>
  </si>
  <si>
    <t>EBANK</t>
  </si>
  <si>
    <t>Oswal Leasing Ltd</t>
  </si>
  <si>
    <t>OSWALEA</t>
  </si>
  <si>
    <t>CES Ltd</t>
  </si>
  <si>
    <t>CESL</t>
  </si>
  <si>
    <t>Indo Credit Capital Ltd</t>
  </si>
  <si>
    <t>INDOCRED</t>
  </si>
  <si>
    <t>Surbhi Industries Ltd</t>
  </si>
  <si>
    <t>SURBHIN</t>
  </si>
  <si>
    <t>IMEC Services Ltd</t>
  </si>
  <si>
    <t>IMEC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</si>
  <si>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</si>
  <si>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</si>
  <si>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</si>
  <si>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</si>
  <si>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</si>
  <si>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</si>
  <si>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</si>
  <si>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</si>
  <si>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</si>
  <si>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</si>
  <si>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</si>
  <si>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</si>
  <si>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MPF Systems Ltd</t>
  </si>
  <si>
    <t>MPFSL</t>
  </si>
  <si>
    <t>Hind Commerce Ltd</t>
  </si>
  <si>
    <t>HCLTD</t>
  </si>
  <si>
    <t>Blue Pearl Texspin Ltd</t>
  </si>
  <si>
    <t>BPTEX</t>
  </si>
  <si>
    <t>Rajvi Logitrade Ltd</t>
  </si>
  <si>
    <t>RAJVI</t>
  </si>
  <si>
    <t>Bansal Multiflex Ltd</t>
  </si>
  <si>
    <t>BANSAL</t>
  </si>
  <si>
    <t>Raymed Labs Ltd</t>
  </si>
  <si>
    <t>RAYLA</t>
  </si>
  <si>
    <t>Silveroak Commercials Ltd</t>
  </si>
  <si>
    <t>SILVERO</t>
  </si>
  <si>
    <t>Baron Infotech Ltd</t>
  </si>
  <si>
    <t>BARONINF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</si>
  <si>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</si>
  <si>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</si>
  <si>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</si>
  <si>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</si>
  <si>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</si>
  <si>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</si>
  <si>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</si>
  <si>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</si>
  <si>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</si>
  <si>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</si>
  <si>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Master Chemicals Ltd</t>
  </si>
  <si>
    <t>MASCH</t>
  </si>
  <si>
    <t>KSHITIJ Investments Ltd</t>
  </si>
  <si>
    <t>KSHITIJ</t>
  </si>
  <si>
    <t>ICICI Prudential Nifty 200 Momentum 30 ETF</t>
  </si>
  <si>
    <t>MOM30IETF</t>
  </si>
  <si>
    <t>G-Tech Info-Training Ltd</t>
  </si>
  <si>
    <t>GTEIT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</si>
  <si>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</si>
  <si>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</si>
  <si>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</si>
  <si>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</si>
  <si>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</si>
  <si>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</si>
  <si>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</si>
  <si>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</si>
  <si>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</si>
  <si>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</si>
  <si>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</si>
  <si>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</si>
  <si>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</si>
  <si>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</si>
  <si>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</si>
  <si>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</si>
  <si>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</si>
  <si>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</si>
  <si>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</si>
  <si>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</si>
  <si>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Procal Electronics India Ltd</t>
  </si>
  <si>
    <t>PROCAL</t>
  </si>
  <si>
    <t>Varun Mercantile Ltd</t>
  </si>
  <si>
    <t>VARUNME</t>
  </si>
  <si>
    <t>Coromandel Agro Products and Oils Ltd</t>
  </si>
  <si>
    <t>CORAGRO</t>
  </si>
  <si>
    <t>Turner Industries Ltd</t>
  </si>
  <si>
    <t>LADIAMO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</si>
  <si>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</si>
  <si>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</si>
  <si>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</si>
  <si>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</si>
  <si>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</si>
  <si>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</si>
  <si>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</si>
  <si>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</si>
  <si>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</si>
  <si>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</si>
  <si>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</si>
  <si>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</si>
  <si>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</si>
  <si>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</si>
  <si>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</si>
  <si>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</si>
  <si>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</si>
  <si>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</si>
  <si>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</si>
  <si>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</si>
  <si>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</si>
  <si>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</si>
  <si>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</si>
  <si>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</si>
  <si>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</si>
  <si>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</si>
  <si>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</si>
  <si>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</si>
  <si>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</si>
  <si>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</si>
  <si>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</si>
  <si>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</si>
  <si>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</si>
  <si>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</si>
  <si>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</si>
  <si>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</si>
  <si>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</si>
  <si>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</si>
  <si>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</si>
  <si>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</si>
  <si>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</si>
  <si>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</si>
  <si>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</si>
  <si>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</si>
  <si>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</si>
  <si>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</si>
  <si>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</si>
  <si>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</si>
  <si>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</si>
  <si>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</si>
  <si>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</si>
  <si>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</si>
  <si>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</si>
  <si>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</si>
  <si>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</si>
  <si>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</si>
  <si>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</si>
  <si>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</si>
  <si>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</si>
  <si>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</si>
  <si>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</si>
  <si>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</si>
  <si>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</si>
  <si>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</si>
  <si>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</si>
  <si>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</si>
  <si>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</si>
  <si>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</si>
  <si>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</si>
  <si>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</si>
  <si>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</si>
  <si>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</si>
  <si>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</si>
  <si>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</si>
  <si>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</si>
  <si>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</si>
  <si>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</si>
  <si>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</si>
  <si>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</si>
  <si>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</si>
  <si>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</si>
  <si>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</si>
  <si>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</si>
  <si>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</si>
  <si>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</si>
  <si>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</si>
  <si>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</si>
  <si>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</si>
  <si>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</si>
  <si>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</si>
  <si>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</si>
  <si>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</si>
  <si>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</si>
  <si>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</si>
  <si>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</si>
  <si>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</si>
  <si>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</si>
  <si>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</si>
  <si>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</si>
  <si>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</si>
  <si>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</si>
  <si>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</si>
  <si>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</si>
  <si>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</si>
  <si>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</si>
  <si>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</si>
  <si>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</si>
  <si>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</si>
  <si>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</si>
  <si>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</si>
  <si>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</si>
  <si>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</si>
  <si>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</si>
  <si>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</si>
  <si>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</si>
  <si>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</si>
  <si>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</si>
  <si>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</si>
  <si>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</si>
  <si>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</si>
  <si>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</si>
  <si>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</si>
  <si>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</si>
  <si>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</si>
  <si>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</si>
  <si>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</si>
  <si>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</si>
  <si>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</si>
  <si>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</si>
  <si>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</si>
  <si>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</si>
  <si>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</si>
  <si>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</si>
  <si>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</si>
  <si>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</si>
  <si>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</si>
  <si>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</si>
  <si>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</si>
  <si>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</si>
  <si>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</si>
  <si>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</si>
  <si>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</si>
  <si>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</si>
  <si>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</si>
  <si>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</si>
  <si>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</si>
  <si>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</si>
  <si>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</si>
  <si>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</si>
  <si>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</si>
  <si>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</si>
  <si>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</si>
  <si>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</si>
  <si>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</si>
  <si>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HRB Floriculture Ltd</t>
  </si>
  <si>
    <t>HRBFLOR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</si>
  <si>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</si>
  <si>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</si>
  <si>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</si>
  <si>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</si>
  <si>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</si>
  <si>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</si>
  <si>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</si>
  <si>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</si>
  <si>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</si>
  <si>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</si>
  <si>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</si>
  <si>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</si>
  <si>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</si>
  <si>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</si>
  <si>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</si>
  <si>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</si>
  <si>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</si>
  <si>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</si>
  <si>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</si>
  <si>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</si>
  <si>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</si>
  <si>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</si>
  <si>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</si>
  <si>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</si>
  <si>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</si>
  <si>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</si>
  <si>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New Markets Advisory Ltd</t>
  </si>
  <si>
    <t>NEWMKTADV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</si>
  <si>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</si>
  <si>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</si>
  <si>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</si>
  <si>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</si>
  <si>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</si>
  <si>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</si>
  <si>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</si>
  <si>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</si>
  <si>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</si>
  <si>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</si>
  <si>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</si>
  <si>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</si>
  <si>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</si>
  <si>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</si>
  <si>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</si>
  <si>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</si>
  <si>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</si>
  <si>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</si>
  <si>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</si>
  <si>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</si>
  <si>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</si>
  <si>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</si>
  <si>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</si>
  <si>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</si>
  <si>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</si>
  <si>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</si>
  <si>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</si>
  <si>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</si>
  <si>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</si>
  <si>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</si>
  <si>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</si>
  <si>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</si>
  <si>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</si>
  <si>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</si>
  <si>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</si>
  <si>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</si>
  <si>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</si>
  <si>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</si>
  <si>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Chase Bright Steel Ltd</t>
  </si>
  <si>
    <t>CHASBRT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</si>
  <si>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</si>
  <si>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</si>
  <si>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</si>
  <si>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</si>
  <si>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</si>
  <si>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</si>
  <si>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</si>
  <si>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</si>
  <si>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</si>
  <si>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</si>
  <si>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</si>
  <si>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</si>
  <si>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</si>
  <si>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</si>
  <si>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</si>
  <si>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</si>
  <si>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</si>
  <si>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</si>
  <si>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</si>
  <si>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</si>
  <si>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</si>
  <si>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</si>
  <si>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</si>
  <si>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</si>
  <si>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</si>
  <si>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</si>
  <si>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</si>
  <si>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</si>
  <si>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</si>
  <si>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</si>
  <si>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</si>
  <si>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</si>
  <si>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</si>
  <si>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</si>
  <si>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</si>
  <si>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</si>
  <si>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</si>
  <si>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</si>
  <si>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</si>
  <si>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</si>
  <si>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</si>
  <si>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</si>
  <si>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</si>
  <si>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</si>
  <si>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</si>
  <si>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</si>
  <si>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</si>
  <si>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</si>
  <si>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</si>
  <si>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</si>
  <si>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</si>
  <si>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</si>
  <si>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</si>
  <si>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</si>
  <si>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</si>
  <si>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</si>
  <si>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</si>
  <si>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</si>
  <si>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</si>
  <si>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</si>
  <si>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</si>
  <si>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</si>
  <si>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</si>
  <si>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</si>
  <si>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</si>
  <si>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</si>
  <si>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</si>
  <si>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</si>
  <si>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</si>
  <si>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</si>
  <si>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</si>
  <si>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</si>
  <si>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</si>
  <si>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</si>
  <si>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</si>
  <si>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</si>
  <si>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</si>
  <si>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</si>
  <si>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</si>
  <si>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</si>
  <si>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</si>
  <si>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</si>
  <si>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</si>
  <si>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</si>
  <si>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</si>
  <si>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</si>
  <si>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</si>
  <si>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</si>
  <si>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</si>
  <si>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</si>
  <si>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</si>
  <si>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</si>
  <si>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</si>
  <si>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</si>
  <si>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</si>
  <si>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</si>
  <si>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</si>
  <si>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</si>
  <si>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</si>
  <si>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</si>
  <si>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</si>
  <si>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</si>
  <si>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</si>
  <si>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</si>
  <si>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</si>
  <si>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</si>
  <si>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</si>
  <si>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</si>
  <si>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</si>
  <si>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</si>
  <si>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</si>
  <si>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</si>
  <si>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</si>
  <si>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</si>
  <si>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</si>
  <si>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</si>
  <si>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</si>
  <si>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</si>
  <si>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</si>
  <si>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</si>
  <si>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</si>
  <si>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</si>
  <si>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</si>
  <si>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</si>
  <si>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</si>
  <si>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</si>
  <si>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</si>
  <si>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</si>
  <si>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</si>
  <si>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</si>
  <si>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</si>
  <si>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</si>
  <si>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</si>
  <si>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</si>
  <si>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</si>
  <si>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</si>
  <si>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</si>
  <si>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</si>
  <si>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</si>
  <si>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</si>
  <si>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</si>
  <si>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</si>
  <si>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</si>
  <si>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</si>
  <si>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</si>
  <si>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</si>
  <si>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</si>
  <si>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</si>
  <si>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</si>
  <si>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</si>
  <si>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</si>
  <si>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</si>
  <si>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</si>
  <si>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</si>
  <si>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</si>
  <si>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</si>
  <si>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</si>
  <si>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</si>
  <si>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</si>
  <si>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</si>
  <si>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</si>
  <si>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</si>
  <si>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</si>
  <si>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</si>
  <si>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</si>
  <si>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</si>
  <si>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</si>
  <si>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</si>
  <si>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</si>
  <si>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</si>
  <si>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</si>
  <si>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</si>
  <si>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</si>
  <si>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</si>
  <si>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</si>
  <si>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</si>
  <si>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</si>
  <si>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</si>
  <si>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</si>
  <si>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</si>
  <si>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</si>
  <si>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</si>
  <si>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</si>
  <si>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</si>
  <si>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</si>
  <si>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</si>
  <si>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</si>
  <si>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</si>
  <si>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</si>
  <si>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Sanstar Ltd</t>
  </si>
  <si>
    <t>SANSTAR</t>
  </si>
  <si>
    <t>RNFI Services Ltd</t>
  </si>
  <si>
    <t>RNFI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</si>
  <si>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</si>
  <si>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</si>
  <si>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</si>
  <si>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</si>
  <si>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</si>
  <si>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</si>
  <si>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</si>
  <si>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</si>
  <si>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</si>
  <si>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</si>
  <si>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</si>
  <si>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Consumer Services</t>
  </si>
  <si>
    <t>Construction Materials</t>
  </si>
  <si>
    <t>Capital Goods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</si>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</sst>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56F76C-4810-41EB-825D-B7C4C7FEDC11}" name="Table3" displayName="Table3" ref="A1:Z122" totalsRowShown="0">
  <autoFilter ref="A1:Z122" xr:uid="{7256F76C-4810-41EB-825D-B7C4C7FEDC11}"/>
  <sortState xmlns:xlrd2="http://schemas.microsoft.com/office/spreadsheetml/2017/richdata2" ref="A2:Z122">
    <sortCondition ref="Z1:Z122"/>
  </sortState>
  <tableColumns count="26">
    <tableColumn id="1" xr3:uid="{2262D2A7-6EB6-479C-81CA-A0453013DD39}" name="Sub-Sector"/>
    <tableColumn id="2" xr3:uid="{AA0F70C7-12B1-4A17-834A-5C9C613C54CA}" name="Count" dataDxfId="56">
      <calculatedColumnFormula>COUNTIFS(Table2[Sub-Sector],Table3[[#This Row],[Sub-Sector]])</calculatedColumnFormula>
    </tableColumn>
    <tableColumn id="3" xr3:uid="{534AE50C-991A-4FA5-809D-CF47D593A237}" name="Uptrend" dataDxfId="55">
      <calculatedColumnFormula>COUNTIFS(Table2[Sub-Sector],Table3[[#This Row],[Sub-Sector]],Table2[Uptrend],"Uptrend")/Table3[[#This Row],[Count]]</calculatedColumnFormula>
    </tableColumn>
    <tableColumn id="4" xr3:uid="{220445C9-2A89-4E75-B4A3-13C1B54506A1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1DC213A8-CD1C-431D-83A1-6A95824E17BA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11AB3A8D-7C28-4FCB-A8E0-2D5BE879E503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DD0FC594-650F-489C-BB95-BC6503DBC8BF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AD2789AB-C338-4EF1-86A1-2E536ACB5FD0}" name="RSI" dataDxfId="50">
      <calculatedColumnFormula>COUNTIFS(Table2[Sub-Sector],Table3[[#This Row],[Sub-Sector]],Table2[RSI Exponential â€“ 14D],"&gt;=50")/Table3[[#This Row],[Count]]</calculatedColumnFormula>
    </tableColumn>
    <tableColumn id="9" xr3:uid="{1213FBF2-16FB-4E0E-B732-EF0391272883}" name="Relative Volume" dataDxfId="49">
      <calculatedColumnFormula>COUNTIFS(Table2[Sub-Sector],Table3[[#This Row],[Sub-Sector]],Table2[Relative Volume],"&gt;=1")/Table3[[#This Row],[Count]]</calculatedColumnFormula>
    </tableColumn>
    <tableColumn id="10" xr3:uid="{E26B100F-F627-4BB3-B973-389A230F6949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FC8E1783-EC55-4A7E-B82B-220FD2F2B492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889C7F6E-63ED-4663-A4FF-A4159896CB15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9BA4CC9A-5288-4574-ACB7-3346649880B7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65CE50F8-9AC6-4731-91CB-76D4026F8167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37A1EB00-A0C2-4BB4-B375-2E333BACF8CD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D6B0C003-598B-4388-9FEE-99E25B533BCD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744B828F-F370-4365-9BCC-1249B66A4EB0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AD1142EB-B555-45EA-845A-7BD80C7C79BD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D03304C4-A70B-40E4-912C-90F68C950388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513D3D97-25E4-4247-90DC-C30D7625B8D7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B33A427A-FECE-404E-BD24-589C70441BC9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E5A993A8-1AA8-4FB5-94C7-00FDD8157338}" name="Sharpe Ratio" dataDxfId="36">
      <calculatedColumnFormula>COUNTIFS(Table2[Sub-Sector],Table3[[#This Row],[Sub-Sector]],Table2[Sharpe Ratio],"&gt;=0.10")/Table3[[#This Row],[Count]]</calculatedColumnFormula>
    </tableColumn>
    <tableColumn id="23" xr3:uid="{B112856D-55CE-4E24-B1F5-9098FA71AB5B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4ABC77C-F71E-4006-94E8-9817D5DC2E8F}" name="Rank" dataDxfId="34">
      <calculatedColumnFormula>_xlfn.RANK.AVG(Table3[[#This Row],[Score]],Table3[Score],1)</calculatedColumnFormula>
    </tableColumn>
    <tableColumn id="25" xr3:uid="{2EF65F2C-19EF-41C2-A5DB-99EA4FA06711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2F9B17CC-77B4-400C-9BE6-3EAD4D33EE74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CD655-8BD0-4DBB-BA15-283835E125FA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39F06215-47A6-48D9-B2C6-76B5ABBD400F}" name="Name"/>
    <tableColumn id="2" xr3:uid="{B8DA1122-8088-4E5F-9D2C-01AE496C167F}" name="Ticker"/>
    <tableColumn id="3" xr3:uid="{AA2FFC12-2FFE-478B-9DF1-B423B2BF318F}" name="Industry"/>
    <tableColumn id="4" xr3:uid="{297EAB8C-4833-4D4F-AB1B-963EA1301F7F}" name="Sub-Sector"/>
    <tableColumn id="5" xr3:uid="{0F08924A-D30C-43C5-BFAA-F3016BEFFCBD}" name="Market Cap"/>
    <tableColumn id="6" xr3:uid="{E23BE13C-F80B-48FB-A4F1-B53918533280}" name="Close Price"/>
    <tableColumn id="7" xr3:uid="{2C3808E1-754C-413F-B725-860349AA2717}" name="1Y Return vs Nifty"/>
    <tableColumn id="18" xr3:uid="{FADCE23A-767D-45C8-959F-FA73807AD856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F48A90B8-64CE-4842-B54E-9760DFBEC665}" name="1M Return vs Nifty"/>
    <tableColumn id="19" xr3:uid="{3A42CEE7-3CF0-46AB-8D78-21EC6320C03C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30E3D082-61DA-48B2-9470-F5CD6CFADB28}" name="6M Return vs Nifty"/>
    <tableColumn id="20" xr3:uid="{73D3BBDE-4224-4189-AC9D-DE044D042465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20ACB629-18E3-4DBC-9F5B-A9A2B9E1AEC6}" name="1W Return vs Nifty"/>
    <tableColumn id="22" xr3:uid="{DDF5CB96-D8EB-4143-853E-AFE3602DD598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09BB95D3-DDDA-40C1-BCB4-4044307F45B0}" name="20D EMA" dataDxfId="27"/>
    <tableColumn id="11" xr3:uid="{8229C428-904C-4B13-9559-5F9200632B54}" name="50D EMA"/>
    <tableColumn id="12" xr3:uid="{E94CBDAE-A844-43A4-8053-BD2A0D32269C}" name="200D EMA"/>
    <tableColumn id="13" xr3:uid="{3BE46BAA-D115-4A00-A9FF-C00E84F7B56A}" name="RSI Exponential â€“ 14D"/>
    <tableColumn id="25" xr3:uid="{73CA4EB9-3E3C-4519-9DD5-A6A2383088E2}" name="% Price above 20 EMA" dataDxfId="26">
      <calculatedColumnFormula>(Table2[[#This Row],[Close Price]]-Table2[[#This Row],[20D EMA]])/Table2[[#This Row],[20D EMA]]</calculatedColumnFormula>
    </tableColumn>
    <tableColumn id="24" xr3:uid="{6AE19DBC-4166-4A47-A1CB-09F78DD90BF6}" name="% Price above 50 EMA" dataDxfId="25">
      <calculatedColumnFormula>(Table2[[#This Row],[Close Price]]-Table2[[#This Row],[50D EMA]])/Table2[[#This Row],[50D EMA]]</calculatedColumnFormula>
    </tableColumn>
    <tableColumn id="23" xr3:uid="{83B2A42C-FDC6-4189-BE09-126CFAEB655F}" name="% Price above 200 EMA" dataDxfId="24">
      <calculatedColumnFormula>(Table2[[#This Row],[Close Price]]-Table2[[#This Row],[200D EMA]])/Table2[[#This Row],[200D EMA]]</calculatedColumnFormula>
    </tableColumn>
    <tableColumn id="14" xr3:uid="{114EFBD6-55FB-4470-906B-AA33DA70B538}" name="Relative Volume"/>
    <tableColumn id="37" xr3:uid="{F838B344-1E70-4AAD-ACB0-8F275F3460F8}" name="Day Low" dataDxfId="23"/>
    <tableColumn id="36" xr3:uid="{02126E59-D373-45C8-8E27-B8353412F726}" name="Day High" dataDxfId="22"/>
    <tableColumn id="35" xr3:uid="{5128FB45-6CEC-4C2B-8BD0-00E9DCCC1FAA}" name="Current Week Low" dataDxfId="21"/>
    <tableColumn id="34" xr3:uid="{50E7BCF1-BF37-48AC-99DB-B20529F0DD04}" name="Current Week High" dataDxfId="20"/>
    <tableColumn id="33" xr3:uid="{56523610-AEA7-446B-933D-85982DA898F2}" name="Current Month Low" dataDxfId="19"/>
    <tableColumn id="32" xr3:uid="{B36011CE-D9BE-484F-86A0-4C5C6E58464B}" name="Current Month High" dataDxfId="18"/>
    <tableColumn id="31" xr3:uid="{A96A6C82-9D41-450C-94CF-D1AECA17466B}" name="% Away From Day Low" dataDxfId="17">
      <calculatedColumnFormula>(Table2[[#This Row],[Close Price]]/Table2[[#This Row],[Day Low]])-1</calculatedColumnFormula>
    </tableColumn>
    <tableColumn id="30" xr3:uid="{37E01C87-0E4A-4247-AFDB-FED6BF09DA4B}" name="% Away From Day High" dataDxfId="16">
      <calculatedColumnFormula>(Table2[[#This Row],[Day High]]/Table2[[#This Row],[Close Price]])-1</calculatedColumnFormula>
    </tableColumn>
    <tableColumn id="29" xr3:uid="{8330630E-6560-4433-B834-49FE17FAF99E}" name="% Away From Current Week Low" dataDxfId="15">
      <calculatedColumnFormula>(Table2[[#This Row],[Close Price]]/Table2[[#This Row],[Current Week Low]])-1</calculatedColumnFormula>
    </tableColumn>
    <tableColumn id="28" xr3:uid="{BA26F763-7715-4D31-A3E1-97DC5D9E6F96}" name="% Away From Current Week High" dataDxfId="14">
      <calculatedColumnFormula>(Table2[[#This Row],[Current Week High]]/Table2[[#This Row],[Close Price]])-1</calculatedColumnFormula>
    </tableColumn>
    <tableColumn id="27" xr3:uid="{FB898879-C0E1-451B-99F6-5993D661675A}" name="% Away From Current Month Low" dataDxfId="13">
      <calculatedColumnFormula>(Table2[[#This Row],[Close Price]]/Table2[[#This Row],[Current Month Low]])-1</calculatedColumnFormula>
    </tableColumn>
    <tableColumn id="26" xr3:uid="{294538A0-9449-4423-BA37-F351169AAD83}" name="% Away From Current Month High" dataDxfId="12">
      <calculatedColumnFormula>(Table2[[#This Row],[Current Month High]]/Table2[[#This Row],[Close Price]])-1</calculatedColumnFormula>
    </tableColumn>
    <tableColumn id="15" xr3:uid="{1E008B5E-09B4-420C-957F-8786B2DF0553}" name="% Away From 52W High"/>
    <tableColumn id="16" xr3:uid="{832C27CB-1B91-4592-87E5-CC7D94B5B77E}" name="% Away From 52W Low"/>
    <tableColumn id="38" xr3:uid="{A38B5E8A-056C-4A65-B341-BBCA3555CDF2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4056D0FE-D572-45BA-8CC8-136A111A0627}" name="Relative Strength Sector Index" dataDxfId="10"/>
    <tableColumn id="41" xr3:uid="{80A74A3F-22E5-4739-9875-6A017FAEFF38}" name="Relative Strength Sector Index - Zone" dataDxfId="9"/>
    <tableColumn id="40" xr3:uid="{57009B63-3300-436A-B96C-ECEB08AA395D}" name="Rate of Change" dataDxfId="8"/>
    <tableColumn id="39" xr3:uid="{40CF4700-360B-40F7-87AD-AF72C1BDD802}" name="Rate of Change - Zone" dataDxfId="7"/>
    <tableColumn id="17" xr3:uid="{3F46A0B4-8ADE-47F3-BBC8-9C2B5AC8CF39}" name="Sharpe Ratio"/>
    <tableColumn id="43" xr3:uid="{0E7D238F-CB71-4E77-8069-87F18945EA30}" name="Sharpe Ratio Z-Score" dataDxfId="6">
      <calculatedColumnFormula>(Table2[[#This Row],[Sharpe Ratio]]-AVERAGE(Table2[Sharpe Ratio]))/_xlfn.STDEV.P(Table2[Sharpe Ratio])</calculatedColumnFormula>
    </tableColumn>
    <tableColumn id="44" xr3:uid="{54EF2683-B887-409B-AD72-D96A047CEFC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E2C8810-9917-4A7A-8274-6F99C59F0285}" name="Rank 1Y" dataDxfId="4">
      <calculatedColumnFormula>_xlfn.RANK.AVG(Table2[[#This Row],[1Y Return vs Nifty Z-Score]],Table2[1Y Return vs Nifty Z-Score])</calculatedColumnFormula>
    </tableColumn>
    <tableColumn id="46" xr3:uid="{F7E103E3-CE36-4059-868C-E0FEAFDEFACB}" name="Rank 6M" dataDxfId="3">
      <calculatedColumnFormula>_xlfn.RANK.AVG(Table2[[#This Row],[6M Return vs Nifty Z-Score]],Table2[6M Return vs Nifty Z-Score])</calculatedColumnFormula>
    </tableColumn>
    <tableColumn id="47" xr3:uid="{FAC141CD-3F4D-4B2D-AE27-43A31B2B3EDD}" name="Rank Sharpe" dataDxfId="2">
      <calculatedColumnFormula>_xlfn.RANK.AVG(Table2[[#This Row],[Sharpe Ratio Z-Score]],Table2[Sharpe Ratio Z-Score])</calculatedColumnFormula>
    </tableColumn>
    <tableColumn id="48" xr3:uid="{2FD4B0C0-73E1-4F53-88E2-17F1C38153CB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869C1-A252-485D-BB6F-BCDD20E76271}" name="Table1" displayName="Table1" ref="A1:Q5158" totalsRowShown="0">
  <autoFilter ref="A1:Q5158" xr:uid="{5F1869C1-A252-485D-BB6F-BCDD20E76271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91481691-96BF-4101-8DE3-F000779E841B}" name="Name"/>
    <tableColumn id="2" xr3:uid="{DE92FD56-6CA0-43A3-85FB-EF4039DC88F9}" name="Ticker"/>
    <tableColumn id="17" xr3:uid="{7DE6744A-A3B8-4491-B386-EAD8650C4623}" name="Industry" dataDxfId="0">
      <calculatedColumnFormula>IFERROR(VLOOKUP(Table1[[#This Row],[Ticker]],[1]!Table1[[Symbol]:[Industry]],2,FALSE),"-")</calculatedColumnFormula>
    </tableColumn>
    <tableColumn id="3" xr3:uid="{F08996B0-1FD3-41A8-BDFC-9CAEF1E1089E}" name="Sub-Sector"/>
    <tableColumn id="4" xr3:uid="{236606DB-98FE-4310-8D97-A7A53FD764C6}" name="Market Cap"/>
    <tableColumn id="5" xr3:uid="{17ABA022-148D-43CB-AEDC-8940028BFB14}" name="Close Price"/>
    <tableColumn id="6" xr3:uid="{DFFA9F37-AE1E-4DA2-9715-A8DA3A2953C1}" name="1Y Return vs Nifty"/>
    <tableColumn id="7" xr3:uid="{F89712E3-F579-4AA8-A1BE-F3F587D25469}" name="1M Return vs Nifty"/>
    <tableColumn id="8" xr3:uid="{B9250235-6CA0-4E01-B74B-DD7EA566ADD9}" name="6M Return vs Nifty"/>
    <tableColumn id="9" xr3:uid="{DB64A216-9291-457A-A6A4-88B9B00714FF}" name="1W Return vs Nifty"/>
    <tableColumn id="10" xr3:uid="{1D556A83-BC75-43DB-B33C-DD8AB9E40146}" name="50D EMA"/>
    <tableColumn id="11" xr3:uid="{E2056D1A-740E-4857-9843-EAF8A6CFE851}" name="200D EMA"/>
    <tableColumn id="12" xr3:uid="{BE5F3880-70E2-402E-8A46-5E7831C5C319}" name="RSI Exponential â€“ 14D"/>
    <tableColumn id="13" xr3:uid="{9F02E0B8-FFE3-48D0-8411-06494578012F}" name="Relative Volume"/>
    <tableColumn id="14" xr3:uid="{7D85571C-C350-4FF1-B1CC-21B79D6987F5}" name="% Away From 52W High"/>
    <tableColumn id="15" xr3:uid="{9205C1F0-6851-425B-90A8-ED01AD3A246F}" name="% Away From 52W Low"/>
    <tableColumn id="16" xr3:uid="{165A81C8-7B28-4184-BB97-87DF1C88806E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4B49-F813-4AFE-97D5-EDF655F00467}">
  <dimension ref="A1:Z122"/>
  <sheetViews>
    <sheetView topLeftCell="P1" workbookViewId="0">
      <selection activeCell="Z18" sqref="Z18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</cols>
  <sheetData>
    <row r="1" spans="1:26" x14ac:dyDescent="0.3">
      <c r="A1" t="s">
        <v>2</v>
      </c>
      <c r="B1" t="s">
        <v>10528</v>
      </c>
      <c r="C1" t="s">
        <v>10514</v>
      </c>
      <c r="D1" t="s">
        <v>10529</v>
      </c>
      <c r="E1" t="s">
        <v>10530</v>
      </c>
      <c r="F1" t="s">
        <v>7</v>
      </c>
      <c r="G1" t="s">
        <v>5</v>
      </c>
      <c r="H1" t="s">
        <v>10531</v>
      </c>
      <c r="I1" t="s">
        <v>12</v>
      </c>
      <c r="J1" t="s">
        <v>10508</v>
      </c>
      <c r="K1" t="s">
        <v>10509</v>
      </c>
      <c r="L1" t="s">
        <v>10510</v>
      </c>
      <c r="M1" t="s">
        <v>10511</v>
      </c>
      <c r="N1" t="s">
        <v>10512</v>
      </c>
      <c r="O1" t="s">
        <v>10513</v>
      </c>
      <c r="P1" t="s">
        <v>13</v>
      </c>
      <c r="Q1" t="s">
        <v>14</v>
      </c>
      <c r="R1" t="s">
        <v>10532</v>
      </c>
      <c r="S1" t="s">
        <v>10500</v>
      </c>
      <c r="T1" t="s">
        <v>10501</v>
      </c>
      <c r="U1" t="s">
        <v>10518</v>
      </c>
      <c r="V1" t="s">
        <v>15</v>
      </c>
      <c r="W1" t="s">
        <v>10523</v>
      </c>
      <c r="X1" t="s">
        <v>10533</v>
      </c>
      <c r="Y1" t="s">
        <v>10534</v>
      </c>
      <c r="Z1" t="s">
        <v>10535</v>
      </c>
    </row>
    <row r="2" spans="1:26" x14ac:dyDescent="0.3">
      <c r="A2" t="s">
        <v>1595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84.5</v>
      </c>
      <c r="X2">
        <f>_xlfn.RANK.AVG(Table3[[#This Row],[Score]],Table3[Score],1)</f>
        <v>1.5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49.5</v>
      </c>
      <c r="Z2" s="3">
        <f>_xlfn.RANK.AVG(Table3[[#This Row],[Score 2 ]],Table3[[Score 2 ]],1)</f>
        <v>1.5</v>
      </c>
    </row>
    <row r="3" spans="1:26" x14ac:dyDescent="0.3">
      <c r="A3" t="s">
        <v>1093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84.5</v>
      </c>
      <c r="X3">
        <f>_xlfn.RANK.AVG(Table3[[#This Row],[Score]],Table3[Score],1)</f>
        <v>1.5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49.5</v>
      </c>
      <c r="Z3" s="3">
        <f>_xlfn.RANK.AVG(Table3[[#This Row],[Score 2 ]],Table3[[Score 2 ]],1)</f>
        <v>1.5</v>
      </c>
    </row>
    <row r="4" spans="1:26" x14ac:dyDescent="0.3">
      <c r="A4" t="s">
        <v>1141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1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0.5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1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115</v>
      </c>
      <c r="X4">
        <f>_xlfn.RANK.AVG(Table3[[#This Row],[Score]],Table3[Score],1)</f>
        <v>3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80</v>
      </c>
      <c r="Z4" s="3">
        <f>_xlfn.RANK.AVG(Table3[[#This Row],[Score 2 ]],Table3[[Score 2 ]],1)</f>
        <v>3</v>
      </c>
    </row>
    <row r="5" spans="1:26" x14ac:dyDescent="0.3">
      <c r="A5" t="s">
        <v>1160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0.66666666666666663</v>
      </c>
      <c r="D5" s="2">
        <f>COUNTIFS(Table2[Sub-Sector],Table3[[#This Row],[Sub-Sector]],Table2[1W Return vs Nifty],"&gt;=5")/Table3[[#This Row],[Count]]</f>
        <v>0.33333333333333331</v>
      </c>
      <c r="E5" s="2">
        <f>COUNTIFS(Table2[Sub-Sector],Table3[[#This Row],[Sub-Sector]],Table2[1M Return vs Nifty],"&gt;=5")/Table3[[#This Row],[Count]]</f>
        <v>0.33333333333333331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0.66666666666666663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0.33333333333333331</v>
      </c>
      <c r="K5" s="2">
        <f>COUNTIFS(Table2[Sub-Sector],Table3[[#This Row],[Sub-Sector]],Table2[% Away From Day High],"&lt;=0.05")/Table3[[#This Row],[Count]]</f>
        <v>0.66666666666666663</v>
      </c>
      <c r="L5" s="2">
        <f>COUNTIFS(Table2[Sub-Sector],Table3[[#This Row],[Sub-Sector]],Table2[% Away From Current Week Low],"&gt;=0.05")/Table3[[#This Row],[Count]]</f>
        <v>1</v>
      </c>
      <c r="M5" s="2">
        <f>COUNTIFS(Table2[Sub-Sector],Table3[[#This Row],[Sub-Sector]],Table2[% Away From Current Week High],"&lt;=0.05")/Table3[[#This Row],[Count]]</f>
        <v>0.66666666666666663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0.66666666666666663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</v>
      </c>
      <c r="X5">
        <f>_xlfn.RANK.AVG(Table3[[#This Row],[Score]],Table3[Score],1)</f>
        <v>7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</v>
      </c>
      <c r="Z5" s="3">
        <f>_xlfn.RANK.AVG(Table3[[#This Row],[Score 2 ]],Table3[[Score 2 ]],1)</f>
        <v>4</v>
      </c>
    </row>
    <row r="6" spans="1:26" x14ac:dyDescent="0.3">
      <c r="A6" t="s">
        <v>51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1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1</v>
      </c>
      <c r="M6" s="2">
        <f>COUNTIFS(Table2[Sub-Sector],Table3[[#This Row],[Sub-Sector]],Table2[% Away From Current Week High],"&lt;=0.05")/Table3[[#This Row],[Count]]</f>
        <v>0.66666666666666663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0.66666666666666663</v>
      </c>
      <c r="P6" s="2">
        <f>COUNTIFS(Table2[Sub-Sector],Table3[[#This Row],[Sub-Sector]],Table2[% Away From 52W High],"&lt;=10")/Table3[[#This Row],[Count]]</f>
        <v>0.66666666666666663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0.66666666666666663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206</v>
      </c>
      <c r="X6">
        <f>_xlfn.RANK.AVG(Table3[[#This Row],[Score]],Table3[Score],1)</f>
        <v>6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90.5</v>
      </c>
      <c r="Z6" s="3">
        <f>_xlfn.RANK.AVG(Table3[[#This Row],[Score 2 ]],Table3[[Score 2 ]],1)</f>
        <v>5</v>
      </c>
    </row>
    <row r="7" spans="1:26" x14ac:dyDescent="0.3">
      <c r="A7" t="s">
        <v>77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0.33333333333333331</v>
      </c>
      <c r="F7" s="2">
        <f>COUNTIFS(Table2[Sub-Sector],Table3[[#This Row],[Sub-Sector]],Table2[6M Return vs Nifty],"&gt;=10")/Table3[[#This Row],[Count]]</f>
        <v>0.66666666666666663</v>
      </c>
      <c r="G7" s="2">
        <f>COUNTIFS(Table2[Sub-Sector],Table3[[#This Row],[Sub-Sector]],Table2[1Y Return vs Nifty],"&gt;=10")/Table3[[#This Row],[Count]]</f>
        <v>0.66666666666666663</v>
      </c>
      <c r="H7" s="2">
        <f>COUNTIFS(Table2[Sub-Sector],Table3[[#This Row],[Sub-Sector]],Table2[RSI Exponential â€“ 14D],"&gt;=50")/Table3[[#This Row],[Count]]</f>
        <v>0.66666666666666663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0.33333333333333331</v>
      </c>
      <c r="M7" s="2">
        <f>COUNTIFS(Table2[Sub-Sector],Table3[[#This Row],[Sub-Sector]],Table2[% Away From Current Week High],"&lt;=0.05")/Table3[[#This Row],[Count]]</f>
        <v>0.66666666666666663</v>
      </c>
      <c r="N7" s="2">
        <f>COUNTIFS(Table2[Sub-Sector],Table3[[#This Row],[Sub-Sector]],Table2[% Away From Current Month Low],"&gt;=0.05")/Table3[[#This Row],[Count]]</f>
        <v>0.66666666666666663</v>
      </c>
      <c r="O7" s="2">
        <f>COUNTIFS(Table2[Sub-Sector],Table3[[#This Row],[Sub-Sector]],Table2[% Away From Current Month High],"&lt;=0.05")/Table3[[#This Row],[Count]]</f>
        <v>0.33333333333333331</v>
      </c>
      <c r="P7" s="2">
        <f>COUNTIFS(Table2[Sub-Sector],Table3[[#This Row],[Sub-Sector]],Table2[% Away From 52W High],"&lt;=10")/Table3[[#This Row],[Count]]</f>
        <v>0.66666666666666663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0.66666666666666663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7">
        <f>_xlfn.RANK.AVG(Table3[[#This Row],[Score]],Table3[Score],1)</f>
        <v>14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7" s="3">
        <f>_xlfn.RANK.AVG(Table3[[#This Row],[Score 2 ]],Table3[[Score 2 ]],1)</f>
        <v>6</v>
      </c>
    </row>
    <row r="8" spans="1:26" x14ac:dyDescent="0.3">
      <c r="A8" t="s">
        <v>361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0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0.5</v>
      </c>
      <c r="M8" s="2">
        <f>COUNTIFS(Table2[Sub-Sector],Table3[[#This Row],[Sub-Sector]],Table2[% Away From Current Week High],"&lt;=0.05")/Table3[[#This Row],[Count]]</f>
        <v>0.5</v>
      </c>
      <c r="N8" s="2">
        <f>COUNTIFS(Table2[Sub-Sector],Table3[[#This Row],[Sub-Sector]],Table2[% Away From Current Month Low],"&gt;=0.05")/Table3[[#This Row],[Count]]</f>
        <v>0.5</v>
      </c>
      <c r="O8" s="2">
        <f>COUNTIFS(Table2[Sub-Sector],Table3[[#This Row],[Sub-Sector]],Table2[% Away From Current Month High],"&lt;=0.05")/Table3[[#This Row],[Count]]</f>
        <v>0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0.5</v>
      </c>
      <c r="S8" s="2">
        <f>COUNTIFS(Table2[Sub-Sector],Table3[[#This Row],[Sub-Sector]],Table2[% Price above 50 EMA],"&gt;=0")/Table3[[#This Row],[Count]]</f>
        <v>0.5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0.5</v>
      </c>
      <c r="V8" s="2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8">
        <f>_xlfn.RANK.AVG(Table3[[#This Row],[Score]],Table3[Score],1)</f>
        <v>28.5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8" s="3">
        <f>_xlfn.RANK.AVG(Table3[[#This Row],[Score 2 ]],Table3[[Score 2 ]],1)</f>
        <v>7.5</v>
      </c>
    </row>
    <row r="9" spans="1:26" x14ac:dyDescent="0.3">
      <c r="A9" t="s">
        <v>479</v>
      </c>
      <c r="B9">
        <f>COUNTIFS(Table2[Sub-Sector],Table3[[#This Row],[Sub-Sector]])</f>
        <v>2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0.5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1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0.5</v>
      </c>
      <c r="V9" s="2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9">
        <f>_xlfn.RANK.AVG(Table3[[#This Row],[Score]],Table3[Score],1)</f>
        <v>28.5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9" s="3">
        <f>_xlfn.RANK.AVG(Table3[[#This Row],[Score 2 ]],Table3[[Score 2 ]],1)</f>
        <v>7.5</v>
      </c>
    </row>
    <row r="10" spans="1:26" x14ac:dyDescent="0.3">
      <c r="A10" t="s">
        <v>43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0.5</v>
      </c>
      <c r="F10" s="2">
        <f>COUNTIFS(Table2[Sub-Sector],Table3[[#This Row],[Sub-Sector]],Table2[6M Return vs Nifty],"&gt;=10")/Table3[[#This Row],[Count]]</f>
        <v>0.5</v>
      </c>
      <c r="G10" s="2">
        <f>COUNTIFS(Table2[Sub-Sector],Table3[[#This Row],[Sub-Sector]],Table2[1Y Return vs Nifty],"&gt;=10")/Table3[[#This Row],[Count]]</f>
        <v>0.5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1</v>
      </c>
      <c r="M10" s="2">
        <f>COUNTIFS(Table2[Sub-Sector],Table3[[#This Row],[Sub-Sector]],Table2[% Away From Current Week High],"&lt;=0.05")/Table3[[#This Row],[Count]]</f>
        <v>0.5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0.5</v>
      </c>
      <c r="P10" s="2">
        <f>COUNTIFS(Table2[Sub-Sector],Table3[[#This Row],[Sub-Sector]],Table2[% Away From 52W High],"&lt;=10")/Table3[[#This Row],[Count]]</f>
        <v>0.5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10">
        <f>_xlfn.RANK.AVG(Table3[[#This Row],[Score]],Table3[Score],1)</f>
        <v>13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0" s="3">
        <f>_xlfn.RANK.AVG(Table3[[#This Row],[Score 2 ]],Table3[[Score 2 ]],1)</f>
        <v>9.5</v>
      </c>
    </row>
    <row r="11" spans="1:26" x14ac:dyDescent="0.3">
      <c r="A11" t="s">
        <v>915</v>
      </c>
      <c r="B11">
        <f>COUNTIFS(Table2[Sub-Sector],Table3[[#This Row],[Sub-Sector]])</f>
        <v>2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0.5</v>
      </c>
      <c r="F11" s="2">
        <f>COUNTIFS(Table2[Sub-Sector],Table3[[#This Row],[Sub-Sector]],Table2[6M Return vs Nifty],"&gt;=10")/Table3[[#This Row],[Count]]</f>
        <v>0.5</v>
      </c>
      <c r="G11" s="2">
        <f>COUNTIFS(Table2[Sub-Sector],Table3[[#This Row],[Sub-Sector]],Table2[1Y Return vs Nifty],"&gt;=10")/Table3[[#This Row],[Count]]</f>
        <v>0.5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0.5</v>
      </c>
      <c r="P11" s="2">
        <f>COUNTIFS(Table2[Sub-Sector],Table3[[#This Row],[Sub-Sector]],Table2[% Away From 52W High],"&lt;=10")/Table3[[#This Row],[Count]]</f>
        <v>0.5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0.5</v>
      </c>
      <c r="T11" s="2">
        <f>COUNTIFS(Table2[Sub-Sector],Table3[[#This Row],[Sub-Sector]],Table2[% Price above 200 EMA],"&gt;=0")/Table3[[#This Row],[Count]]</f>
        <v>0.5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11">
        <f>_xlfn.RANK.AVG(Table3[[#This Row],[Score]],Table3[Score],1)</f>
        <v>30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1" s="3">
        <f>_xlfn.RANK.AVG(Table3[[#This Row],[Score 2 ]],Table3[[Score 2 ]],1)</f>
        <v>9.5</v>
      </c>
    </row>
    <row r="12" spans="1:26" x14ac:dyDescent="0.3">
      <c r="A12" t="s">
        <v>433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0.66666666666666663</v>
      </c>
      <c r="D12" s="2">
        <f>COUNTIFS(Table2[Sub-Sector],Table3[[#This Row],[Sub-Sector]],Table2[1W Return vs Nifty],"&gt;=5")/Table3[[#This Row],[Count]]</f>
        <v>0.33333333333333331</v>
      </c>
      <c r="E12" s="2">
        <f>COUNTIFS(Table2[Sub-Sector],Table3[[#This Row],[Sub-Sector]],Table2[1M Return vs Nifty],"&gt;=5")/Table3[[#This Row],[Count]]</f>
        <v>1</v>
      </c>
      <c r="F12" s="2">
        <f>COUNTIFS(Table2[Sub-Sector],Table3[[#This Row],[Sub-Sector]],Table2[6M Return vs Nifty],"&gt;=10")/Table3[[#This Row],[Count]]</f>
        <v>0.66666666666666663</v>
      </c>
      <c r="G12" s="2">
        <f>COUNTIFS(Table2[Sub-Sector],Table3[[#This Row],[Sub-Sector]],Table2[1Y Return vs Nifty],"&gt;=10")/Table3[[#This Row],[Count]]</f>
        <v>0.66666666666666663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1</v>
      </c>
      <c r="M12" s="2">
        <f>COUNTIFS(Table2[Sub-Sector],Table3[[#This Row],[Sub-Sector]],Table2[% Away From Current Week High],"&lt;=0.05")/Table3[[#This Row],[Count]]</f>
        <v>0.33333333333333331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0.33333333333333331</v>
      </c>
      <c r="P12" s="2">
        <f>COUNTIFS(Table2[Sub-Sector],Table3[[#This Row],[Sub-Sector]],Table2[% Away From 52W High],"&lt;=10")/Table3[[#This Row],[Count]]</f>
        <v>0.33333333333333331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0.66666666666666663</v>
      </c>
      <c r="V12" s="2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12">
        <f>_xlfn.RANK.AVG(Table3[[#This Row],[Score]],Table3[Score],1)</f>
        <v>8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2" s="3">
        <f>_xlfn.RANK.AVG(Table3[[#This Row],[Score 2 ]],Table3[[Score 2 ]],1)</f>
        <v>11</v>
      </c>
    </row>
    <row r="13" spans="1:26" x14ac:dyDescent="0.3">
      <c r="A13" t="s">
        <v>1340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0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1</v>
      </c>
      <c r="K13" s="2">
        <f>COUNTIFS(Table2[Sub-Sector],Table3[[#This Row],[Sub-Sector]],Table2[% Away From Day High],"&lt;=0.05")/Table3[[#This Row],[Count]]</f>
        <v>0</v>
      </c>
      <c r="L13" s="2">
        <f>COUNTIFS(Table2[Sub-Sector],Table3[[#This Row],[Sub-Sector]],Table2[% Away From Current Week Low],"&gt;=0.05")/Table3[[#This Row],[Count]]</f>
        <v>1</v>
      </c>
      <c r="M13" s="2">
        <f>COUNTIFS(Table2[Sub-Sector],Table3[[#This Row],[Sub-Sector]],Table2[% Away From Current Week High],"&lt;=0.05")/Table3[[#This Row],[Count]]</f>
        <v>0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0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13">
        <f>_xlfn.RANK.AVG(Table3[[#This Row],[Score]],Table3[Score],1)</f>
        <v>11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3" s="3">
        <f>_xlfn.RANK.AVG(Table3[[#This Row],[Score 2 ]],Table3[[Score 2 ]],1)</f>
        <v>12</v>
      </c>
    </row>
    <row r="14" spans="1:26" x14ac:dyDescent="0.3">
      <c r="A14" t="s">
        <v>472</v>
      </c>
      <c r="B14">
        <f>COUNTIFS(Table2[Sub-Sector],Table3[[#This Row],[Sub-Sector]])</f>
        <v>4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0.5</v>
      </c>
      <c r="F14" s="2">
        <f>COUNTIFS(Table2[Sub-Sector],Table3[[#This Row],[Sub-Sector]],Table2[6M Return vs Nifty],"&gt;=10")/Table3[[#This Row],[Count]]</f>
        <v>0.75</v>
      </c>
      <c r="G14" s="2">
        <f>COUNTIFS(Table2[Sub-Sector],Table3[[#This Row],[Sub-Sector]],Table2[1Y Return vs Nifty],"&gt;=10")/Table3[[#This Row],[Count]]</f>
        <v>0.75</v>
      </c>
      <c r="H14" s="2">
        <f>COUNTIFS(Table2[Sub-Sector],Table3[[#This Row],[Sub-Sector]],Table2[RSI Exponential â€“ 14D],"&gt;=50")/Table3[[#This Row],[Count]]</f>
        <v>0.5</v>
      </c>
      <c r="I14" s="2">
        <f>COUNTIFS(Table2[Sub-Sector],Table3[[#This Row],[Sub-Sector]],Table2[Relative Volume],"&gt;=1")/Table3[[#This Row],[Count]]</f>
        <v>0.5</v>
      </c>
      <c r="J14" s="2">
        <f>COUNTIFS(Table2[Sub-Sector],Table3[[#This Row],[Sub-Sector]],Table2[% Away From Day Low],"&gt;=0.05")/Table3[[#This Row],[Count]]</f>
        <v>0.25</v>
      </c>
      <c r="K14" s="2">
        <f>COUNTIFS(Table2[Sub-Sector],Table3[[#This Row],[Sub-Sector]],Table2[% Away From Day High],"&lt;=0.05")/Table3[[#This Row],[Count]]</f>
        <v>0.75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0.75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0.25</v>
      </c>
      <c r="P14" s="2">
        <f>COUNTIFS(Table2[Sub-Sector],Table3[[#This Row],[Sub-Sector]],Table2[% Away From 52W High],"&lt;=10")/Table3[[#This Row],[Count]]</f>
        <v>0.75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0.75</v>
      </c>
      <c r="V14" s="2">
        <f>COUNTIFS(Table2[Sub-Sector],Table3[[#This Row],[Sub-Sector]],Table2[Sharpe Ratio],"&gt;=0.10")/Table3[[#This Row],[Count]]</f>
        <v>0.5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14">
        <f>_xlfn.RANK.AVG(Table3[[#This Row],[Score]],Table3[Score],1)</f>
        <v>16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4" s="3">
        <f>_xlfn.RANK.AVG(Table3[[#This Row],[Score 2 ]],Table3[[Score 2 ]],1)</f>
        <v>13</v>
      </c>
    </row>
    <row r="15" spans="1:26" x14ac:dyDescent="0.3">
      <c r="A15" t="s">
        <v>1329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1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182.5</v>
      </c>
      <c r="X15">
        <f>_xlfn.RANK.AVG(Table3[[#This Row],[Score]],Table3[Score],1)</f>
        <v>4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5" s="3">
        <f>_xlfn.RANK.AVG(Table3[[#This Row],[Score 2 ]],Table3[[Score 2 ]],1)</f>
        <v>16</v>
      </c>
    </row>
    <row r="16" spans="1:26" x14ac:dyDescent="0.3">
      <c r="A16" t="s">
        <v>231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1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</v>
      </c>
      <c r="X16">
        <f>_xlfn.RANK.AVG(Table3[[#This Row],[Score]],Table3[Score],1)</f>
        <v>12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6" s="3">
        <f>_xlfn.RANK.AVG(Table3[[#This Row],[Score 2 ]],Table3[[Score 2 ]],1)</f>
        <v>16</v>
      </c>
    </row>
    <row r="17" spans="1:26" x14ac:dyDescent="0.3">
      <c r="A17" t="s">
        <v>130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1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17">
        <f>_xlfn.RANK.AVG(Table3[[#This Row],[Score]],Table3[Score],1)</f>
        <v>32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7" s="3">
        <f>_xlfn.RANK.AVG(Table3[[#This Row],[Score 2 ]],Table3[[Score 2 ]],1)</f>
        <v>16</v>
      </c>
    </row>
    <row r="18" spans="1:26" x14ac:dyDescent="0.3">
      <c r="A18" t="s">
        <v>153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1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18">
        <f>_xlfn.RANK.AVG(Table3[[#This Row],[Score]],Table3[Score],1)</f>
        <v>32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8" s="3">
        <f>_xlfn.RANK.AVG(Table3[[#This Row],[Score 2 ]],Table3[[Score 2 ]],1)</f>
        <v>16</v>
      </c>
    </row>
    <row r="19" spans="1:26" x14ac:dyDescent="0.3">
      <c r="A19" t="s">
        <v>484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1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19">
        <f>_xlfn.RANK.AVG(Table3[[#This Row],[Score]],Table3[Score],1)</f>
        <v>32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9" s="3">
        <f>_xlfn.RANK.AVG(Table3[[#This Row],[Score 2 ]],Table3[[Score 2 ]],1)</f>
        <v>16</v>
      </c>
    </row>
    <row r="20" spans="1:26" x14ac:dyDescent="0.3">
      <c r="A20" t="s">
        <v>240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1</v>
      </c>
      <c r="E20" s="2">
        <f>COUNTIFS(Table2[Sub-Sector],Table3[[#This Row],[Sub-Sector]],Table2[1M Return vs Nifty],"&gt;=5")/Table3[[#This Row],[Count]]</f>
        <v>1</v>
      </c>
      <c r="F20" s="2">
        <f>COUNTIFS(Table2[Sub-Sector],Table3[[#This Row],[Sub-Sector]],Table2[6M Return vs Nifty],"&gt;=10")/Table3[[#This Row],[Count]]</f>
        <v>0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1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20">
        <f>_xlfn.RANK.AVG(Table3[[#This Row],[Score]],Table3[Score],1)</f>
        <v>5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20" s="3">
        <f>_xlfn.RANK.AVG(Table3[[#This Row],[Score 2 ]],Table3[[Score 2 ]],1)</f>
        <v>19</v>
      </c>
    </row>
    <row r="21" spans="1:26" x14ac:dyDescent="0.3">
      <c r="A21" t="s">
        <v>95</v>
      </c>
      <c r="B21">
        <f>COUNTIFS(Table2[Sub-Sector],Table3[[#This Row],[Sub-Sector]])</f>
        <v>5</v>
      </c>
      <c r="C21" s="2">
        <f>COUNTIFS(Table2[Sub-Sector],Table3[[#This Row],[Sub-Sector]],Table2[Uptrend],"Uptrend")/Table3[[#This Row],[Count]]</f>
        <v>0.6</v>
      </c>
      <c r="D21" s="2">
        <f>COUNTIFS(Table2[Sub-Sector],Table3[[#This Row],[Sub-Sector]],Table2[1W Return vs Nifty],"&gt;=5")/Table3[[#This Row],[Count]]</f>
        <v>0.4</v>
      </c>
      <c r="E21" s="2">
        <f>COUNTIFS(Table2[Sub-Sector],Table3[[#This Row],[Sub-Sector]],Table2[1M Return vs Nifty],"&gt;=5")/Table3[[#This Row],[Count]]</f>
        <v>0.6</v>
      </c>
      <c r="F21" s="2">
        <f>COUNTIFS(Table2[Sub-Sector],Table3[[#This Row],[Sub-Sector]],Table2[6M Return vs Nifty],"&gt;=10")/Table3[[#This Row],[Count]]</f>
        <v>0.4</v>
      </c>
      <c r="G21" s="2">
        <f>COUNTIFS(Table2[Sub-Sector],Table3[[#This Row],[Sub-Sector]],Table2[1Y Return vs Nifty],"&gt;=10")/Table3[[#This Row],[Count]]</f>
        <v>0.6</v>
      </c>
      <c r="H21" s="2">
        <f>COUNTIFS(Table2[Sub-Sector],Table3[[#This Row],[Sub-Sector]],Table2[RSI Exponential â€“ 14D],"&gt;=50")/Table3[[#This Row],[Count]]</f>
        <v>0.8</v>
      </c>
      <c r="I21" s="2">
        <f>COUNTIFS(Table2[Sub-Sector],Table3[[#This Row],[Sub-Sector]],Table2[Relative Volume],"&gt;=1")/Table3[[#This Row],[Count]]</f>
        <v>1</v>
      </c>
      <c r="J21" s="2">
        <f>COUNTIFS(Table2[Sub-Sector],Table3[[#This Row],[Sub-Sector]],Table2[% Away From Day Low],"&gt;=0.05")/Table3[[#This Row],[Count]]</f>
        <v>0.2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0.8</v>
      </c>
      <c r="M21" s="2">
        <f>COUNTIFS(Table2[Sub-Sector],Table3[[#This Row],[Sub-Sector]],Table2[% Away From Current Week High],"&lt;=0.05")/Table3[[#This Row],[Count]]</f>
        <v>0.4</v>
      </c>
      <c r="N21" s="2">
        <f>COUNTIFS(Table2[Sub-Sector],Table3[[#This Row],[Sub-Sector]],Table2[% Away From Current Month Low],"&gt;=0.05")/Table3[[#This Row],[Count]]</f>
        <v>0.8</v>
      </c>
      <c r="O21" s="2">
        <f>COUNTIFS(Table2[Sub-Sector],Table3[[#This Row],[Sub-Sector]],Table2[% Away From Current Month High],"&lt;=0.05")/Table3[[#This Row],[Count]]</f>
        <v>0.4</v>
      </c>
      <c r="P21" s="2">
        <f>COUNTIFS(Table2[Sub-Sector],Table3[[#This Row],[Sub-Sector]],Table2[% Away From 52W High],"&lt;=10")/Table3[[#This Row],[Count]]</f>
        <v>0.2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0.8</v>
      </c>
      <c r="S21" s="2">
        <f>COUNTIFS(Table2[Sub-Sector],Table3[[#This Row],[Sub-Sector]],Table2[% Price above 50 EMA],"&gt;=0")/Table3[[#This Row],[Count]]</f>
        <v>0.8</v>
      </c>
      <c r="T21" s="2">
        <f>COUNTIFS(Table2[Sub-Sector],Table3[[#This Row],[Sub-Sector]],Table2[% Price above 200 EMA],"&gt;=0")/Table3[[#This Row],[Count]]</f>
        <v>0.8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0.4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</v>
      </c>
      <c r="X21">
        <f>_xlfn.RANK.AVG(Table3[[#This Row],[Score]],Table3[Score],1)</f>
        <v>15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1" s="3">
        <f>_xlfn.RANK.AVG(Table3[[#This Row],[Score 2 ]],Table3[[Score 2 ]],1)</f>
        <v>20</v>
      </c>
    </row>
    <row r="22" spans="1:26" x14ac:dyDescent="0.3">
      <c r="A22" t="s">
        <v>89</v>
      </c>
      <c r="B22">
        <f>COUNTIFS(Table2[Sub-Sector],Table3[[#This Row],[Sub-Sector]])</f>
        <v>3</v>
      </c>
      <c r="C22" s="2">
        <f>COUNTIFS(Table2[Sub-Sector],Table3[[#This Row],[Sub-Sector]],Table2[Uptrend],"Uptrend")/Table3[[#This Row],[Count]]</f>
        <v>0.66666666666666663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0.66666666666666663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0.66666666666666663</v>
      </c>
      <c r="I22" s="2">
        <f>COUNTIFS(Table2[Sub-Sector],Table3[[#This Row],[Sub-Sector]],Table2[Relative Volume],"&gt;=1")/Table3[[#This Row],[Count]]</f>
        <v>0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0.66666666666666663</v>
      </c>
      <c r="P22" s="2">
        <f>COUNTIFS(Table2[Sub-Sector],Table3[[#This Row],[Sub-Sector]],Table2[% Away From 52W High],"&lt;=10")/Table3[[#This Row],[Count]]</f>
        <v>1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22">
        <f>_xlfn.RANK.AVG(Table3[[#This Row],[Score]],Table3[Score],1)</f>
        <v>61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2" s="3">
        <f>_xlfn.RANK.AVG(Table3[[#This Row],[Score 2 ]],Table3[[Score 2 ]],1)</f>
        <v>21</v>
      </c>
    </row>
    <row r="23" spans="1:26" x14ac:dyDescent="0.3">
      <c r="A23" t="s">
        <v>315</v>
      </c>
      <c r="B23">
        <f>COUNTIFS(Table2[Sub-Sector],Table3[[#This Row],[Sub-Sector]])</f>
        <v>2</v>
      </c>
      <c r="C23" s="2">
        <f>COUNTIFS(Table2[Sub-Sector],Table3[[#This Row],[Sub-Sector]],Table2[Uptrend],"Uptrend")/Table3[[#This Row],[Count]]</f>
        <v>0.5</v>
      </c>
      <c r="D23" s="2">
        <f>COUNTIFS(Table2[Sub-Sector],Table3[[#This Row],[Sub-Sector]],Table2[1W Return vs Nifty],"&gt;=5")/Table3[[#This Row],[Count]]</f>
        <v>0.5</v>
      </c>
      <c r="E23" s="2">
        <f>COUNTIFS(Table2[Sub-Sector],Table3[[#This Row],[Sub-Sector]],Table2[1M Return vs Nifty],"&gt;=5")/Table3[[#This Row],[Count]]</f>
        <v>0.5</v>
      </c>
      <c r="F23" s="2">
        <f>COUNTIFS(Table2[Sub-Sector],Table3[[#This Row],[Sub-Sector]],Table2[6M Return vs Nifty],"&gt;=10")/Table3[[#This Row],[Count]]</f>
        <v>0.5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1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1</v>
      </c>
      <c r="O23" s="2">
        <f>COUNTIFS(Table2[Sub-Sector],Table3[[#This Row],[Sub-Sector]],Table2[% Away From Current Month High],"&lt;=0.05")/Table3[[#This Row],[Count]]</f>
        <v>0.5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0.5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3">
        <f>_xlfn.RANK.AVG(Table3[[#This Row],[Score]],Table3[Score],1)</f>
        <v>19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3" s="3">
        <f>_xlfn.RANK.AVG(Table3[[#This Row],[Score 2 ]],Table3[[Score 2 ]],1)</f>
        <v>22</v>
      </c>
    </row>
    <row r="24" spans="1:26" x14ac:dyDescent="0.3">
      <c r="A24" t="s">
        <v>290</v>
      </c>
      <c r="B24">
        <f>COUNTIFS(Table2[Sub-Sector],Table3[[#This Row],[Sub-Sector]])</f>
        <v>21</v>
      </c>
      <c r="C24" s="2">
        <f>COUNTIFS(Table2[Sub-Sector],Table3[[#This Row],[Sub-Sector]],Table2[Uptrend],"Uptrend")/Table3[[#This Row],[Count]]</f>
        <v>0.8571428571428571</v>
      </c>
      <c r="D24" s="2">
        <f>COUNTIFS(Table2[Sub-Sector],Table3[[#This Row],[Sub-Sector]],Table2[1W Return vs Nifty],"&gt;=5")/Table3[[#This Row],[Count]]</f>
        <v>0.19047619047619047</v>
      </c>
      <c r="E24" s="2">
        <f>COUNTIFS(Table2[Sub-Sector],Table3[[#This Row],[Sub-Sector]],Table2[1M Return vs Nifty],"&gt;=5")/Table3[[#This Row],[Count]]</f>
        <v>0.38095238095238093</v>
      </c>
      <c r="F24" s="2">
        <f>COUNTIFS(Table2[Sub-Sector],Table3[[#This Row],[Sub-Sector]],Table2[6M Return vs Nifty],"&gt;=10")/Table3[[#This Row],[Count]]</f>
        <v>0.52380952380952384</v>
      </c>
      <c r="G24" s="2">
        <f>COUNTIFS(Table2[Sub-Sector],Table3[[#This Row],[Sub-Sector]],Table2[1Y Return vs Nifty],"&gt;=10")/Table3[[#This Row],[Count]]</f>
        <v>0.7142857142857143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0.52380952380952384</v>
      </c>
      <c r="J24" s="2">
        <f>COUNTIFS(Table2[Sub-Sector],Table3[[#This Row],[Sub-Sector]],Table2[% Away From Day Low],"&gt;=0.05")/Table3[[#This Row],[Count]]</f>
        <v>9.5238095238095233E-2</v>
      </c>
      <c r="K24" s="2">
        <f>COUNTIFS(Table2[Sub-Sector],Table3[[#This Row],[Sub-Sector]],Table2[% Away From Day High],"&lt;=0.05")/Table3[[#This Row],[Count]]</f>
        <v>0.95238095238095233</v>
      </c>
      <c r="L24" s="2">
        <f>COUNTIFS(Table2[Sub-Sector],Table3[[#This Row],[Sub-Sector]],Table2[% Away From Current Week Low],"&gt;=0.05")/Table3[[#This Row],[Count]]</f>
        <v>0.80952380952380953</v>
      </c>
      <c r="M24" s="2">
        <f>COUNTIFS(Table2[Sub-Sector],Table3[[#This Row],[Sub-Sector]],Table2[% Away From Current Week High],"&lt;=0.05")/Table3[[#This Row],[Count]]</f>
        <v>0.80952380952380953</v>
      </c>
      <c r="N24" s="2">
        <f>COUNTIFS(Table2[Sub-Sector],Table3[[#This Row],[Sub-Sector]],Table2[% Away From Current Month Low],"&gt;=0.05")/Table3[[#This Row],[Count]]</f>
        <v>0.8571428571428571</v>
      </c>
      <c r="O24" s="2">
        <f>COUNTIFS(Table2[Sub-Sector],Table3[[#This Row],[Sub-Sector]],Table2[% Away From Current Month High],"&lt;=0.05")/Table3[[#This Row],[Count]]</f>
        <v>0.42857142857142855</v>
      </c>
      <c r="P24" s="2">
        <f>COUNTIFS(Table2[Sub-Sector],Table3[[#This Row],[Sub-Sector]],Table2[% Away From 52W High],"&lt;=10")/Table3[[#This Row],[Count]]</f>
        <v>0.5714285714285714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0.8571428571428571</v>
      </c>
      <c r="S24" s="2">
        <f>COUNTIFS(Table2[Sub-Sector],Table3[[#This Row],[Sub-Sector]],Table2[% Price above 50 EMA],"&gt;=0")/Table3[[#This Row],[Count]]</f>
        <v>0.90476190476190477</v>
      </c>
      <c r="T24" s="2">
        <f>COUNTIFS(Table2[Sub-Sector],Table3[[#This Row],[Sub-Sector]],Table2[% Price above 200 EMA],"&gt;=0")/Table3[[#This Row],[Count]]</f>
        <v>0.95238095238095233</v>
      </c>
      <c r="U24" s="2">
        <f>COUNTIFS(Table2[Sub-Sector],Table3[[#This Row],[Sub-Sector]],Table2[Rate of Change - Zone],"Positive")/Table3[[#This Row],[Count]]</f>
        <v>0.61904761904761907</v>
      </c>
      <c r="V24" s="2">
        <f>COUNTIFS(Table2[Sub-Sector],Table3[[#This Row],[Sub-Sector]],Table2[Sharpe Ratio],"&gt;=0.10")/Table3[[#This Row],[Count]]</f>
        <v>0.23809523809523808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24">
        <f>_xlfn.RANK.AVG(Table3[[#This Row],[Score]],Table3[Score],1)</f>
        <v>18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4" s="3">
        <f>_xlfn.RANK.AVG(Table3[[#This Row],[Score 2 ]],Table3[[Score 2 ]],1)</f>
        <v>23</v>
      </c>
    </row>
    <row r="25" spans="1:26" x14ac:dyDescent="0.3">
      <c r="A25" t="s">
        <v>906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0.5</v>
      </c>
      <c r="D25" s="2">
        <f>COUNTIFS(Table2[Sub-Sector],Table3[[#This Row],[Sub-Sector]],Table2[1W Return vs Nifty],"&gt;=5")/Table3[[#This Row],[Count]]</f>
        <v>0.5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1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0.5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1</v>
      </c>
      <c r="V25" s="2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25">
        <f>_xlfn.RANK.AVG(Table3[[#This Row],[Score]],Table3[Score],1)</f>
        <v>20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5" s="3">
        <f>_xlfn.RANK.AVG(Table3[[#This Row],[Score 2 ]],Table3[[Score 2 ]],1)</f>
        <v>24</v>
      </c>
    </row>
    <row r="26" spans="1:26" x14ac:dyDescent="0.3">
      <c r="A26" t="s">
        <v>98</v>
      </c>
      <c r="B26">
        <f>COUNTIFS(Table2[Sub-Sector],Table3[[#This Row],[Sub-Sector]])</f>
        <v>5</v>
      </c>
      <c r="C26" s="2">
        <f>COUNTIFS(Table2[Sub-Sector],Table3[[#This Row],[Sub-Sector]],Table2[Uptrend],"Uptrend")/Table3[[#This Row],[Count]]</f>
        <v>0.6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</v>
      </c>
      <c r="F26" s="2">
        <f>COUNTIFS(Table2[Sub-Sector],Table3[[#This Row],[Sub-Sector]],Table2[6M Return vs Nifty],"&gt;=10")/Table3[[#This Row],[Count]]</f>
        <v>0.2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0.4</v>
      </c>
      <c r="I26" s="2">
        <f>COUNTIFS(Table2[Sub-Sector],Table3[[#This Row],[Sub-Sector]],Table2[Relative Volume],"&gt;=1")/Table3[[#This Row],[Count]]</f>
        <v>0.4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0.6</v>
      </c>
      <c r="L26" s="2">
        <f>COUNTIFS(Table2[Sub-Sector],Table3[[#This Row],[Sub-Sector]],Table2[% Away From Current Week Low],"&gt;=0.05")/Table3[[#This Row],[Count]]</f>
        <v>1</v>
      </c>
      <c r="M26" s="2">
        <f>COUNTIFS(Table2[Sub-Sector],Table3[[#This Row],[Sub-Sector]],Table2[% Away From Current Week High],"&lt;=0.05")/Table3[[#This Row],[Count]]</f>
        <v>0.6</v>
      </c>
      <c r="N26" s="2">
        <f>COUNTIFS(Table2[Sub-Sector],Table3[[#This Row],[Sub-Sector]],Table2[% Away From Current Month Low],"&gt;=0.05")/Table3[[#This Row],[Count]]</f>
        <v>1</v>
      </c>
      <c r="O26" s="2">
        <f>COUNTIFS(Table2[Sub-Sector],Table3[[#This Row],[Sub-Sector]],Table2[% Away From Current Month High],"&lt;=0.05")/Table3[[#This Row],[Count]]</f>
        <v>0.2</v>
      </c>
      <c r="P26" s="2">
        <f>COUNTIFS(Table2[Sub-Sector],Table3[[#This Row],[Sub-Sector]],Table2[% Away From 52W High],"&lt;=10")/Table3[[#This Row],[Count]]</f>
        <v>0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0.8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0.8</v>
      </c>
      <c r="V26" s="2">
        <f>COUNTIFS(Table2[Sub-Sector],Table3[[#This Row],[Sub-Sector]],Table2[Sharpe Ratio],"&gt;=0.10")/Table3[[#This Row],[Count]]</f>
        <v>0.8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26">
        <f>_xlfn.RANK.AVG(Table3[[#This Row],[Score]],Table3[Score],1)</f>
        <v>75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26" s="3">
        <f>_xlfn.RANK.AVG(Table3[[#This Row],[Score 2 ]],Table3[[Score 2 ]],1)</f>
        <v>25</v>
      </c>
    </row>
    <row r="27" spans="1:26" x14ac:dyDescent="0.3">
      <c r="A27" t="s">
        <v>158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0.33333333333333331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1</v>
      </c>
      <c r="O27" s="2">
        <f>COUNTIFS(Table2[Sub-Sector],Table3[[#This Row],[Sub-Sector]],Table2[% Away From Current Month High],"&lt;=0.05")/Table3[[#This Row],[Count]]</f>
        <v>0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0.66666666666666663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0.33333333333333331</v>
      </c>
      <c r="V27" s="2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27">
        <f>_xlfn.RANK.AVG(Table3[[#This Row],[Score]],Table3[Score],1)</f>
        <v>27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27" s="3">
        <f>_xlfn.RANK.AVG(Table3[[#This Row],[Score 2 ]],Table3[[Score 2 ]],1)</f>
        <v>26</v>
      </c>
    </row>
    <row r="28" spans="1:26" x14ac:dyDescent="0.3">
      <c r="A28" t="s">
        <v>72</v>
      </c>
      <c r="B28">
        <f>COUNTIFS(Table2[Sub-Sector],Table3[[#This Row],[Sub-Sector]])</f>
        <v>3</v>
      </c>
      <c r="C28" s="2">
        <f>COUNTIFS(Table2[Sub-Sector],Table3[[#This Row],[Sub-Sector]],Table2[Uptrend],"Uptrend")/Table3[[#This Row],[Count]]</f>
        <v>0.66666666666666663</v>
      </c>
      <c r="D28" s="2">
        <f>COUNTIFS(Table2[Sub-Sector],Table3[[#This Row],[Sub-Sector]],Table2[1W Return vs Nifty],"&gt;=5")/Table3[[#This Row],[Count]]</f>
        <v>0.66666666666666663</v>
      </c>
      <c r="E28" s="2">
        <f>COUNTIFS(Table2[Sub-Sector],Table3[[#This Row],[Sub-Sector]],Table2[1M Return vs Nifty],"&gt;=5")/Table3[[#This Row],[Count]]</f>
        <v>0.33333333333333331</v>
      </c>
      <c r="F28" s="2">
        <f>COUNTIFS(Table2[Sub-Sector],Table3[[#This Row],[Sub-Sector]],Table2[6M Return vs Nifty],"&gt;=10")/Table3[[#This Row],[Count]]</f>
        <v>0.33333333333333331</v>
      </c>
      <c r="G28" s="2">
        <f>COUNTIFS(Table2[Sub-Sector],Table3[[#This Row],[Sub-Sector]],Table2[1Y Return vs Nifty],"&gt;=10")/Table3[[#This Row],[Count]]</f>
        <v>0.66666666666666663</v>
      </c>
      <c r="H28" s="2">
        <f>COUNTIFS(Table2[Sub-Sector],Table3[[#This Row],[Sub-Sector]],Table2[RSI Exponential â€“ 14D],"&gt;=50")/Table3[[#This Row],[Count]]</f>
        <v>0.66666666666666663</v>
      </c>
      <c r="I28" s="2">
        <f>COUNTIFS(Table2[Sub-Sector],Table3[[#This Row],[Sub-Sector]],Table2[Relative Volume],"&gt;=1")/Table3[[#This Row],[Count]]</f>
        <v>0.66666666666666663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0.66666666666666663</v>
      </c>
      <c r="L28" s="2">
        <f>COUNTIFS(Table2[Sub-Sector],Table3[[#This Row],[Sub-Sector]],Table2[% Away From Current Week Low],"&gt;=0.05")/Table3[[#This Row],[Count]]</f>
        <v>1</v>
      </c>
      <c r="M28" s="2">
        <f>COUNTIFS(Table2[Sub-Sector],Table3[[#This Row],[Sub-Sector]],Table2[% Away From Current Week High],"&lt;=0.05")/Table3[[#This Row],[Count]]</f>
        <v>0.33333333333333331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0.33333333333333331</v>
      </c>
      <c r="P28" s="2">
        <f>COUNTIFS(Table2[Sub-Sector],Table3[[#This Row],[Sub-Sector]],Table2[% Away From 52W High],"&lt;=10")/Table3[[#This Row],[Count]]</f>
        <v>0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0.66666666666666663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0.66666666666666663</v>
      </c>
      <c r="V28" s="2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28">
        <f>_xlfn.RANK.AVG(Table3[[#This Row],[Score]],Table3[Score],1)</f>
        <v>24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28" s="3">
        <f>_xlfn.RANK.AVG(Table3[[#This Row],[Score 2 ]],Table3[[Score 2 ]],1)</f>
        <v>27</v>
      </c>
    </row>
    <row r="29" spans="1:26" x14ac:dyDescent="0.3">
      <c r="A29" t="s">
        <v>146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0.66666666666666663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0.33333333333333331</v>
      </c>
      <c r="I29" s="2">
        <f>COUNTIFS(Table2[Sub-Sector],Table3[[#This Row],[Sub-Sector]],Table2[Relative Volume],"&gt;=1")/Table3[[#This Row],[Count]]</f>
        <v>0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0.66666666666666663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0.66666666666666663</v>
      </c>
      <c r="O29" s="2">
        <f>COUNTIFS(Table2[Sub-Sector],Table3[[#This Row],[Sub-Sector]],Table2[% Away From Current Month High],"&lt;=0.05")/Table3[[#This Row],[Count]]</f>
        <v>0.33333333333333331</v>
      </c>
      <c r="P29" s="2">
        <f>COUNTIFS(Table2[Sub-Sector],Table3[[#This Row],[Sub-Sector]],Table2[% Away From 52W High],"&lt;=10")/Table3[[#This Row],[Count]]</f>
        <v>0.66666666666666663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0.66666666666666663</v>
      </c>
      <c r="S29" s="2">
        <f>COUNTIFS(Table2[Sub-Sector],Table3[[#This Row],[Sub-Sector]],Table2[% Price above 50 EMA],"&gt;=0")/Table3[[#This Row],[Count]]</f>
        <v>0.66666666666666663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0.66666666666666663</v>
      </c>
      <c r="V29" s="2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29">
        <f>_xlfn.RANK.AVG(Table3[[#This Row],[Score]],Table3[Score],1)</f>
        <v>73.5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29" s="3">
        <f>_xlfn.RANK.AVG(Table3[[#This Row],[Score 2 ]],Table3[[Score 2 ]],1)</f>
        <v>28</v>
      </c>
    </row>
    <row r="30" spans="1:26" x14ac:dyDescent="0.3">
      <c r="A30" t="s">
        <v>285</v>
      </c>
      <c r="B30">
        <f>COUNTIFS(Table2[Sub-Sector],Table3[[#This Row],[Sub-Sector]])</f>
        <v>14</v>
      </c>
      <c r="C30" s="2">
        <f>COUNTIFS(Table2[Sub-Sector],Table3[[#This Row],[Sub-Sector]],Table2[Uptrend],"Uptrend")/Table3[[#This Row],[Count]]</f>
        <v>0.7857142857142857</v>
      </c>
      <c r="D30" s="2">
        <f>COUNTIFS(Table2[Sub-Sector],Table3[[#This Row],[Sub-Sector]],Table2[1W Return vs Nifty],"&gt;=5")/Table3[[#This Row],[Count]]</f>
        <v>7.1428571428571425E-2</v>
      </c>
      <c r="E30" s="2">
        <f>COUNTIFS(Table2[Sub-Sector],Table3[[#This Row],[Sub-Sector]],Table2[1M Return vs Nifty],"&gt;=5")/Table3[[#This Row],[Count]]</f>
        <v>0.35714285714285715</v>
      </c>
      <c r="F30" s="2">
        <f>COUNTIFS(Table2[Sub-Sector],Table3[[#This Row],[Sub-Sector]],Table2[6M Return vs Nifty],"&gt;=10")/Table3[[#This Row],[Count]]</f>
        <v>0.2857142857142857</v>
      </c>
      <c r="G30" s="2">
        <f>COUNTIFS(Table2[Sub-Sector],Table3[[#This Row],[Sub-Sector]],Table2[1Y Return vs Nifty],"&gt;=10")/Table3[[#This Row],[Count]]</f>
        <v>0.6428571428571429</v>
      </c>
      <c r="H30" s="2">
        <f>COUNTIFS(Table2[Sub-Sector],Table3[[#This Row],[Sub-Sector]],Table2[RSI Exponential â€“ 14D],"&gt;=50")/Table3[[#This Row],[Count]]</f>
        <v>0.7857142857142857</v>
      </c>
      <c r="I30" s="2">
        <f>COUNTIFS(Table2[Sub-Sector],Table3[[#This Row],[Sub-Sector]],Table2[Relative Volume],"&gt;=1")/Table3[[#This Row],[Count]]</f>
        <v>0.6428571428571429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0.5714285714285714</v>
      </c>
      <c r="M30" s="2">
        <f>COUNTIFS(Table2[Sub-Sector],Table3[[#This Row],[Sub-Sector]],Table2[% Away From Current Week High],"&lt;=0.05")/Table3[[#This Row],[Count]]</f>
        <v>0.7142857142857143</v>
      </c>
      <c r="N30" s="2">
        <f>COUNTIFS(Table2[Sub-Sector],Table3[[#This Row],[Sub-Sector]],Table2[% Away From Current Month Low],"&gt;=0.05")/Table3[[#This Row],[Count]]</f>
        <v>0.6428571428571429</v>
      </c>
      <c r="O30" s="2">
        <f>COUNTIFS(Table2[Sub-Sector],Table3[[#This Row],[Sub-Sector]],Table2[% Away From Current Month High],"&lt;=0.05")/Table3[[#This Row],[Count]]</f>
        <v>0.5714285714285714</v>
      </c>
      <c r="P30" s="2">
        <f>COUNTIFS(Table2[Sub-Sector],Table3[[#This Row],[Sub-Sector]],Table2[% Away From 52W High],"&lt;=10")/Table3[[#This Row],[Count]]</f>
        <v>0.35714285714285715</v>
      </c>
      <c r="Q30" s="2">
        <f>COUNTIFS(Table2[Sub-Sector],Table3[[#This Row],[Sub-Sector]],Table2[% Away From 52W Low],"&gt;=10")/Table3[[#This Row],[Count]]</f>
        <v>0.9285714285714286</v>
      </c>
      <c r="R30" s="2">
        <f>COUNTIFS(Table2[Sub-Sector],Table3[[#This Row],[Sub-Sector]],Table2[% Price above 20 EMA],"&gt;=0")/Table3[[#This Row],[Count]]</f>
        <v>0.7857142857142857</v>
      </c>
      <c r="S30" s="2">
        <f>COUNTIFS(Table2[Sub-Sector],Table3[[#This Row],[Sub-Sector]],Table2[% Price above 50 EMA],"&gt;=0")/Table3[[#This Row],[Count]]</f>
        <v>0.7857142857142857</v>
      </c>
      <c r="T30" s="2">
        <f>COUNTIFS(Table2[Sub-Sector],Table3[[#This Row],[Sub-Sector]],Table2[% Price above 200 EMA],"&gt;=0")/Table3[[#This Row],[Count]]</f>
        <v>0.8571428571428571</v>
      </c>
      <c r="U30" s="2">
        <f>COUNTIFS(Table2[Sub-Sector],Table3[[#This Row],[Sub-Sector]],Table2[Rate of Change - Zone],"Positive")/Table3[[#This Row],[Count]]</f>
        <v>0.7857142857142857</v>
      </c>
      <c r="V30" s="2">
        <f>COUNTIFS(Table2[Sub-Sector],Table3[[#This Row],[Sub-Sector]],Table2[Sharpe Ratio],"&gt;=0.10")/Table3[[#This Row],[Count]]</f>
        <v>0.21428571428571427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30">
        <f>_xlfn.RANK.AVG(Table3[[#This Row],[Score]],Table3[Score],1)</f>
        <v>26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0" s="3">
        <f>_xlfn.RANK.AVG(Table3[[#This Row],[Score 2 ]],Table3[[Score 2 ]],1)</f>
        <v>29</v>
      </c>
    </row>
    <row r="31" spans="1:26" x14ac:dyDescent="0.3">
      <c r="A31" t="s">
        <v>899</v>
      </c>
      <c r="B31">
        <f>COUNTIFS(Table2[Sub-Sector],Table3[[#This Row],[Sub-Sector]])</f>
        <v>2</v>
      </c>
      <c r="C31" s="2">
        <f>COUNTIFS(Table2[Sub-Sector],Table3[[#This Row],[Sub-Sector]],Table2[Uptrend],"Uptrend")/Table3[[#This Row],[Count]]</f>
        <v>0.5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0.5</v>
      </c>
      <c r="F31" s="2">
        <f>COUNTIFS(Table2[Sub-Sector],Table3[[#This Row],[Sub-Sector]],Table2[6M Return vs Nifty],"&gt;=10")/Table3[[#This Row],[Count]]</f>
        <v>1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</v>
      </c>
      <c r="I31" s="2">
        <f>COUNTIFS(Table2[Sub-Sector],Table3[[#This Row],[Sub-Sector]],Table2[Relative Volume],"&gt;=1")/Table3[[#This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0.5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0.5</v>
      </c>
      <c r="O31" s="2">
        <f>COUNTIFS(Table2[Sub-Sector],Table3[[#This Row],[Sub-Sector]],Table2[% Away From Current Month High],"&lt;=0.05")/Table3[[#This Row],[Count]]</f>
        <v>0</v>
      </c>
      <c r="P31" s="2">
        <f>COUNTIFS(Table2[Sub-Sector],Table3[[#This Row],[Sub-Sector]],Table2[% Away From 52W High],"&lt;=10")/Table3[[#This Row],[Count]]</f>
        <v>0.5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0.5</v>
      </c>
      <c r="S31" s="2">
        <f>COUNTIFS(Table2[Sub-Sector],Table3[[#This Row],[Sub-Sector]],Table2[% Price above 50 EMA],"&gt;=0")/Table3[[#This Row],[Count]]</f>
        <v>0.5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0.5</v>
      </c>
      <c r="V31" s="2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31">
        <f>_xlfn.RANK.AVG(Table3[[#This Row],[Score]],Table3[Score],1)</f>
        <v>54.5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1" s="3">
        <f>_xlfn.RANK.AVG(Table3[[#This Row],[Score 2 ]],Table3[[Score 2 ]],1)</f>
        <v>30.5</v>
      </c>
    </row>
    <row r="32" spans="1:26" x14ac:dyDescent="0.3">
      <c r="A32" t="s">
        <v>165</v>
      </c>
      <c r="B32">
        <f>COUNTIFS(Table2[Sub-Sector],Table3[[#This Row],[Sub-Sector]])</f>
        <v>10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0.2</v>
      </c>
      <c r="F32" s="2">
        <f>COUNTIFS(Table2[Sub-Sector],Table3[[#This Row],[Sub-Sector]],Table2[6M Return vs Nifty],"&gt;=10")/Table3[[#This Row],[Count]]</f>
        <v>0.9</v>
      </c>
      <c r="G32" s="2">
        <f>COUNTIFS(Table2[Sub-Sector],Table3[[#This Row],[Sub-Sector]],Table2[1Y Return vs Nifty],"&gt;=10")/Table3[[#This Row],[Count]]</f>
        <v>1</v>
      </c>
      <c r="H32" s="2">
        <f>COUNTIFS(Table2[Sub-Sector],Table3[[#This Row],[Sub-Sector]],Table2[RSI Exponential â€“ 14D],"&gt;=50")/Table3[[#This Row],[Count]]</f>
        <v>0.4</v>
      </c>
      <c r="I32" s="2">
        <f>COUNTIFS(Table2[Sub-Sector],Table3[[#This Row],[Sub-Sector]],Table2[Relative Volume],"&gt;=1")/Table3[[#This Row],[Count]]</f>
        <v>0.4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0.9</v>
      </c>
      <c r="M32" s="2">
        <f>COUNTIFS(Table2[Sub-Sector],Table3[[#This Row],[Sub-Sector]],Table2[% Away From Current Week High],"&lt;=0.05")/Table3[[#This Row],[Count]]</f>
        <v>0.9</v>
      </c>
      <c r="N32" s="2">
        <f>COUNTIFS(Table2[Sub-Sector],Table3[[#This Row],[Sub-Sector]],Table2[% Away From Current Month Low],"&gt;=0.05")/Table3[[#This Row],[Count]]</f>
        <v>0.9</v>
      </c>
      <c r="O32" s="2">
        <f>COUNTIFS(Table2[Sub-Sector],Table3[[#This Row],[Sub-Sector]],Table2[% Away From Current Month High],"&lt;=0.05")/Table3[[#This Row],[Count]]</f>
        <v>0.1</v>
      </c>
      <c r="P32" s="2">
        <f>COUNTIFS(Table2[Sub-Sector],Table3[[#This Row],[Sub-Sector]],Table2[% Away From 52W High],"&lt;=10")/Table3[[#This Row],[Count]]</f>
        <v>0.4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0.5</v>
      </c>
      <c r="S32" s="2">
        <f>COUNTIFS(Table2[Sub-Sector],Table3[[#This Row],[Sub-Sector]],Table2[% Price above 50 EMA],"&gt;=0")/Table3[[#This Row],[Count]]</f>
        <v>0.8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0.1</v>
      </c>
      <c r="V32" s="2">
        <f>COUNTIFS(Table2[Sub-Sector],Table3[[#This Row],[Sub-Sector]],Table2[Sharpe Ratio],"&gt;=0.10")/Table3[[#This Row],[Count]]</f>
        <v>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32">
        <f>_xlfn.RANK.AVG(Table3[[#This Row],[Score]],Table3[Score],1)</f>
        <v>39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2" s="3">
        <f>_xlfn.RANK.AVG(Table3[[#This Row],[Score 2 ]],Table3[[Score 2 ]],1)</f>
        <v>30.5</v>
      </c>
    </row>
    <row r="33" spans="1:26" x14ac:dyDescent="0.3">
      <c r="A33" t="s">
        <v>57</v>
      </c>
      <c r="B33">
        <f>COUNTIFS(Table2[Sub-Sector],Table3[[#This Row],[Sub-Sector]])</f>
        <v>4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0.5</v>
      </c>
      <c r="E33" s="2">
        <f>COUNTIFS(Table2[Sub-Sector],Table3[[#This Row],[Sub-Sector]],Table2[1M Return vs Nifty],"&gt;=5")/Table3[[#This Row],[Count]]</f>
        <v>0.5</v>
      </c>
      <c r="F33" s="2">
        <f>COUNTIFS(Table2[Sub-Sector],Table3[[#This Row],[Sub-Sector]],Table2[6M Return vs Nifty],"&gt;=10")/Table3[[#This Row],[Count]]</f>
        <v>1</v>
      </c>
      <c r="G33" s="2">
        <f>COUNTIFS(Table2[Sub-Sector],Table3[[#This Row],[Sub-Sector]],Table2[1Y Return vs Nifty],"&gt;=10")/Table3[[#This Row],[Count]]</f>
        <v>0.75</v>
      </c>
      <c r="H33" s="2">
        <f>COUNTIFS(Table2[Sub-Sector],Table3[[#This Row],[Sub-Sector]],Table2[RSI Exponential â€“ 14D],"&gt;=50")/Table3[[#This Row],[Count]]</f>
        <v>0.5</v>
      </c>
      <c r="I33" s="2">
        <f>COUNTIFS(Table2[Sub-Sector],Table3[[#This Row],[Sub-Sector]],Table2[Relative Volume],"&gt;=1")/Table3[[#This Row],[Count]]</f>
        <v>0.25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0.75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1</v>
      </c>
      <c r="O33" s="2">
        <f>COUNTIFS(Table2[Sub-Sector],Table3[[#This Row],[Sub-Sector]],Table2[% Away From Current Month High],"&lt;=0.05")/Table3[[#This Row],[Count]]</f>
        <v>0.75</v>
      </c>
      <c r="P33" s="2">
        <f>COUNTIFS(Table2[Sub-Sector],Table3[[#This Row],[Sub-Sector]],Table2[% Away From 52W High],"&lt;=10")/Table3[[#This Row],[Count]]</f>
        <v>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0.5</v>
      </c>
      <c r="V33" s="2">
        <f>COUNTIFS(Table2[Sub-Sector],Table3[[#This Row],[Sub-Sector]],Table2[Sharpe Ratio],"&gt;=0.10")/Table3[[#This Row],[Count]]</f>
        <v>0.75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</v>
      </c>
      <c r="X33">
        <f>_xlfn.RANK.AVG(Table3[[#This Row],[Score]],Table3[Score],1)</f>
        <v>10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3" s="3">
        <f>_xlfn.RANK.AVG(Table3[[#This Row],[Score 2 ]],Table3[[Score 2 ]],1)</f>
        <v>32</v>
      </c>
    </row>
    <row r="34" spans="1:26" x14ac:dyDescent="0.3">
      <c r="A34" t="s">
        <v>143</v>
      </c>
      <c r="B34">
        <f>COUNTIFS(Table2[Sub-Sector],Table3[[#This Row],[Sub-Sector]])</f>
        <v>8</v>
      </c>
      <c r="C34" s="2">
        <f>COUNTIFS(Table2[Sub-Sector],Table3[[#This Row],[Sub-Sector]],Table2[Uptrend],"Uptrend")/Table3[[#This Row],[Count]]</f>
        <v>0.75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0.375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0.75</v>
      </c>
      <c r="H34" s="2">
        <f>COUNTIFS(Table2[Sub-Sector],Table3[[#This Row],[Sub-Sector]],Table2[RSI Exponential â€“ 14D],"&gt;=50")/Table3[[#This Row],[Count]]</f>
        <v>0.875</v>
      </c>
      <c r="I34" s="2">
        <f>COUNTIFS(Table2[Sub-Sector],Table3[[#This Row],[Sub-Sector]],Table2[Relative Volume],"&gt;=1")/Table3[[#This Row],[Count]]</f>
        <v>0.25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0.75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0.75</v>
      </c>
      <c r="O34" s="2">
        <f>COUNTIFS(Table2[Sub-Sector],Table3[[#This Row],[Sub-Sector]],Table2[% Away From Current Month High],"&lt;=0.05")/Table3[[#This Row],[Count]]</f>
        <v>0.875</v>
      </c>
      <c r="P34" s="2">
        <f>COUNTIFS(Table2[Sub-Sector],Table3[[#This Row],[Sub-Sector]],Table2[% Away From 52W High],"&lt;=10")/Table3[[#This Row],[Count]]</f>
        <v>0.625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0.75</v>
      </c>
      <c r="S34" s="2">
        <f>COUNTIFS(Table2[Sub-Sector],Table3[[#This Row],[Sub-Sector]],Table2[% Price above 50 EMA],"&gt;=0")/Table3[[#This Row],[Count]]</f>
        <v>0.75</v>
      </c>
      <c r="T34" s="2">
        <f>COUNTIFS(Table2[Sub-Sector],Table3[[#This Row],[Sub-Sector]],Table2[% Price above 200 EMA],"&gt;=0")/Table3[[#This Row],[Count]]</f>
        <v>0.875</v>
      </c>
      <c r="U34" s="2">
        <f>COUNTIFS(Table2[Sub-Sector],Table3[[#This Row],[Sub-Sector]],Table2[Rate of Change - Zone],"Positive")/Table3[[#This Row],[Count]]</f>
        <v>0.75</v>
      </c>
      <c r="V34" s="2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34">
        <f>_xlfn.RANK.AVG(Table3[[#This Row],[Score]],Table3[Score],1)</f>
        <v>48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4" s="3">
        <f>_xlfn.RANK.AVG(Table3[[#This Row],[Score 2 ]],Table3[[Score 2 ]],1)</f>
        <v>33</v>
      </c>
    </row>
    <row r="35" spans="1:26" x14ac:dyDescent="0.3">
      <c r="A35" t="s">
        <v>370</v>
      </c>
      <c r="B35">
        <f>COUNTIFS(Table2[Sub-Sector],Table3[[#This Row],[Sub-Sector]])</f>
        <v>10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0.1</v>
      </c>
      <c r="E35" s="2">
        <f>COUNTIFS(Table2[Sub-Sector],Table3[[#This Row],[Sub-Sector]],Table2[1M Return vs Nifty],"&gt;=5")/Table3[[#This Row],[Count]]</f>
        <v>0.3</v>
      </c>
      <c r="F35" s="2">
        <f>COUNTIFS(Table2[Sub-Sector],Table3[[#This Row],[Sub-Sector]],Table2[6M Return vs Nifty],"&gt;=10")/Table3[[#This Row],[Count]]</f>
        <v>0.7</v>
      </c>
      <c r="G35" s="2">
        <f>COUNTIFS(Table2[Sub-Sector],Table3[[#This Row],[Sub-Sector]],Table2[1Y Return vs Nifty],"&gt;=10")/Table3[[#This Row],[Count]]</f>
        <v>0.8</v>
      </c>
      <c r="H35" s="2">
        <f>COUNTIFS(Table2[Sub-Sector],Table3[[#This Row],[Sub-Sector]],Table2[RSI Exponential â€“ 14D],"&gt;=50")/Table3[[#This Row],[Count]]</f>
        <v>0.6</v>
      </c>
      <c r="I35" s="2">
        <f>COUNTIFS(Table2[Sub-Sector],Table3[[#This Row],[Sub-Sector]],Table2[Relative Volume],"&gt;=1")/Table3[[#This Row],[Count]]</f>
        <v>0.2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0.9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1</v>
      </c>
      <c r="O35" s="2">
        <f>COUNTIFS(Table2[Sub-Sector],Table3[[#This Row],[Sub-Sector]],Table2[% Away From Current Month High],"&lt;=0.05")/Table3[[#This Row],[Count]]</f>
        <v>0.6</v>
      </c>
      <c r="P35" s="2">
        <f>COUNTIFS(Table2[Sub-Sector],Table3[[#This Row],[Sub-Sector]],Table2[% Away From 52W High],"&lt;=10")/Table3[[#This Row],[Count]]</f>
        <v>0.6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0.9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0.6</v>
      </c>
      <c r="V35" s="2">
        <f>COUNTIFS(Table2[Sub-Sector],Table3[[#This Row],[Sub-Sector]],Table2[Sharpe Ratio],"&gt;=0.10")/Table3[[#This Row],[Count]]</f>
        <v>0.1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35">
        <f>_xlfn.RANK.AVG(Table3[[#This Row],[Score]],Table3[Score],1)</f>
        <v>21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5" s="3">
        <f>_xlfn.RANK.AVG(Table3[[#This Row],[Score 2 ]],Table3[[Score 2 ]],1)</f>
        <v>34</v>
      </c>
    </row>
    <row r="36" spans="1:26" x14ac:dyDescent="0.3">
      <c r="A36" t="s">
        <v>60</v>
      </c>
      <c r="B36">
        <f>COUNTIFS(Table2[Sub-Sector],Table3[[#This Row],[Sub-Sector]])</f>
        <v>43</v>
      </c>
      <c r="C36" s="2">
        <f>COUNTIFS(Table2[Sub-Sector],Table3[[#This Row],[Sub-Sector]],Table2[Uptrend],"Uptrend")/Table3[[#This Row],[Count]]</f>
        <v>0.93023255813953487</v>
      </c>
      <c r="D36" s="2">
        <f>COUNTIFS(Table2[Sub-Sector],Table3[[#This Row],[Sub-Sector]],Table2[1W Return vs Nifty],"&gt;=5")/Table3[[#This Row],[Count]]</f>
        <v>0.13953488372093023</v>
      </c>
      <c r="E36" s="2">
        <f>COUNTIFS(Table2[Sub-Sector],Table3[[#This Row],[Sub-Sector]],Table2[1M Return vs Nifty],"&gt;=5")/Table3[[#This Row],[Count]]</f>
        <v>0.44186046511627908</v>
      </c>
      <c r="F36" s="2">
        <f>COUNTIFS(Table2[Sub-Sector],Table3[[#This Row],[Sub-Sector]],Table2[6M Return vs Nifty],"&gt;=10")/Table3[[#This Row],[Count]]</f>
        <v>0.34883720930232559</v>
      </c>
      <c r="G36" s="2">
        <f>COUNTIFS(Table2[Sub-Sector],Table3[[#This Row],[Sub-Sector]],Table2[1Y Return vs Nifty],"&gt;=10")/Table3[[#This Row],[Count]]</f>
        <v>0.7441860465116279</v>
      </c>
      <c r="H36" s="2">
        <f>COUNTIFS(Table2[Sub-Sector],Table3[[#This Row],[Sub-Sector]],Table2[RSI Exponential â€“ 14D],"&gt;=50")/Table3[[#This Row],[Count]]</f>
        <v>0.81395348837209303</v>
      </c>
      <c r="I36" s="2">
        <f>COUNTIFS(Table2[Sub-Sector],Table3[[#This Row],[Sub-Sector]],Table2[Relative Volume],"&gt;=1")/Table3[[#This Row],[Count]]</f>
        <v>0.34883720930232559</v>
      </c>
      <c r="J36" s="2">
        <f>COUNTIFS(Table2[Sub-Sector],Table3[[#This Row],[Sub-Sector]],Table2[% Away From Day Low],"&gt;=0.05")/Table3[[#This Row],[Count]]</f>
        <v>2.3255813953488372E-2</v>
      </c>
      <c r="K36" s="2">
        <f>COUNTIFS(Table2[Sub-Sector],Table3[[#This Row],[Sub-Sector]],Table2[% Away From Day High],"&lt;=0.05")/Table3[[#This Row],[Count]]</f>
        <v>0.95348837209302328</v>
      </c>
      <c r="L36" s="2">
        <f>COUNTIFS(Table2[Sub-Sector],Table3[[#This Row],[Sub-Sector]],Table2[% Away From Current Week Low],"&gt;=0.05")/Table3[[#This Row],[Count]]</f>
        <v>0.79069767441860461</v>
      </c>
      <c r="M36" s="2">
        <f>COUNTIFS(Table2[Sub-Sector],Table3[[#This Row],[Sub-Sector]],Table2[% Away From Current Week High],"&lt;=0.05")/Table3[[#This Row],[Count]]</f>
        <v>0.90697674418604646</v>
      </c>
      <c r="N36" s="2">
        <f>COUNTIFS(Table2[Sub-Sector],Table3[[#This Row],[Sub-Sector]],Table2[% Away From Current Month Low],"&gt;=0.05")/Table3[[#This Row],[Count]]</f>
        <v>0.88372093023255816</v>
      </c>
      <c r="O36" s="2">
        <f>COUNTIFS(Table2[Sub-Sector],Table3[[#This Row],[Sub-Sector]],Table2[% Away From Current Month High],"&lt;=0.05")/Table3[[#This Row],[Count]]</f>
        <v>0.62790697674418605</v>
      </c>
      <c r="P36" s="2">
        <f>COUNTIFS(Table2[Sub-Sector],Table3[[#This Row],[Sub-Sector]],Table2[% Away From 52W High],"&lt;=10")/Table3[[#This Row],[Count]]</f>
        <v>0.76744186046511631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0.79069767441860461</v>
      </c>
      <c r="S36" s="2">
        <f>COUNTIFS(Table2[Sub-Sector],Table3[[#This Row],[Sub-Sector]],Table2[% Price above 50 EMA],"&gt;=0")/Table3[[#This Row],[Count]]</f>
        <v>0.90697674418604646</v>
      </c>
      <c r="T36" s="2">
        <f>COUNTIFS(Table2[Sub-Sector],Table3[[#This Row],[Sub-Sector]],Table2[% Price above 200 EMA],"&gt;=0")/Table3[[#This Row],[Count]]</f>
        <v>0.95348837209302328</v>
      </c>
      <c r="U36" s="2">
        <f>COUNTIFS(Table2[Sub-Sector],Table3[[#This Row],[Sub-Sector]],Table2[Rate of Change - Zone],"Positive")/Table3[[#This Row],[Count]]</f>
        <v>0.72093023255813948</v>
      </c>
      <c r="V36" s="2">
        <f>COUNTIFS(Table2[Sub-Sector],Table3[[#This Row],[Sub-Sector]],Table2[Sharpe Ratio],"&gt;=0.10")/Table3[[#This Row],[Count]]</f>
        <v>2.3255813953488372E-2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36">
        <f>_xlfn.RANK.AVG(Table3[[#This Row],[Score]],Table3[Score],1)</f>
        <v>23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6" s="3">
        <f>_xlfn.RANK.AVG(Table3[[#This Row],[Score 2 ]],Table3[[Score 2 ]],1)</f>
        <v>35</v>
      </c>
    </row>
    <row r="37" spans="1:26" x14ac:dyDescent="0.3">
      <c r="A37" t="s">
        <v>195</v>
      </c>
      <c r="B37">
        <f>COUNTIFS(Table2[Sub-Sector],Table3[[#This Row],[Sub-Sector]])</f>
        <v>2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1</v>
      </c>
      <c r="G37" s="2">
        <f>COUNTIFS(Table2[Sub-Sector],Table3[[#This Row],[Sub-Sector]],Table2[1Y Return vs Nifty],"&gt;=10")/Table3[[#This Row],[Count]]</f>
        <v>0.5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1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1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1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37">
        <f>_xlfn.RANK.AVG(Table3[[#This Row],[Score]],Table3[Score],1)</f>
        <v>57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7" s="3">
        <f>_xlfn.RANK.AVG(Table3[[#This Row],[Score 2 ]],Table3[[Score 2 ]],1)</f>
        <v>36.5</v>
      </c>
    </row>
    <row r="38" spans="1:26" x14ac:dyDescent="0.3">
      <c r="A38" t="s">
        <v>37</v>
      </c>
      <c r="B38">
        <f>COUNTIFS(Table2[Sub-Sector],Table3[[#This Row],[Sub-Sector]])</f>
        <v>10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0.1</v>
      </c>
      <c r="E38" s="2">
        <f>COUNTIFS(Table2[Sub-Sector],Table3[[#This Row],[Sub-Sector]],Table2[1M Return vs Nifty],"&gt;=5")/Table3[[#This Row],[Count]]</f>
        <v>0.7</v>
      </c>
      <c r="F38" s="2">
        <f>COUNTIFS(Table2[Sub-Sector],Table3[[#This Row],[Sub-Sector]],Table2[6M Return vs Nifty],"&gt;=10")/Table3[[#This Row],[Count]]</f>
        <v>0.3</v>
      </c>
      <c r="G38" s="2">
        <f>COUNTIFS(Table2[Sub-Sector],Table3[[#This Row],[Sub-Sector]],Table2[1Y Return vs Nifty],"&gt;=10")/Table3[[#This Row],[Count]]</f>
        <v>0.4</v>
      </c>
      <c r="H38" s="2">
        <f>COUNTIFS(Table2[Sub-Sector],Table3[[#This Row],[Sub-Sector]],Table2[RSI Exponential â€“ 14D],"&gt;=50")/Table3[[#This Row],[Count]]</f>
        <v>0.7</v>
      </c>
      <c r="I38" s="2">
        <f>COUNTIFS(Table2[Sub-Sector],Table3[[#This Row],[Sub-Sector]],Table2[Relative Volume],"&gt;=1")/Table3[[#This Row],[Count]]</f>
        <v>0.9</v>
      </c>
      <c r="J38" s="2">
        <f>COUNTIFS(Table2[Sub-Sector],Table3[[#This Row],[Sub-Sector]],Table2[% Away From Day Low],"&gt;=0.05")/Table3[[#This Row],[Count]]</f>
        <v>0.2</v>
      </c>
      <c r="K38" s="2">
        <f>COUNTIFS(Table2[Sub-Sector],Table3[[#This Row],[Sub-Sector]],Table2[% Away From Day High],"&lt;=0.05")/Table3[[#This Row],[Count]]</f>
        <v>0.8</v>
      </c>
      <c r="L38" s="2">
        <f>COUNTIFS(Table2[Sub-Sector],Table3[[#This Row],[Sub-Sector]],Table2[% Away From Current Week Low],"&gt;=0.05")/Table3[[#This Row],[Count]]</f>
        <v>0.9</v>
      </c>
      <c r="M38" s="2">
        <f>COUNTIFS(Table2[Sub-Sector],Table3[[#This Row],[Sub-Sector]],Table2[% Away From Current Week High],"&lt;=0.05")/Table3[[#This Row],[Count]]</f>
        <v>0.8</v>
      </c>
      <c r="N38" s="2">
        <f>COUNTIFS(Table2[Sub-Sector],Table3[[#This Row],[Sub-Sector]],Table2[% Away From Current Month Low],"&gt;=0.05")/Table3[[#This Row],[Count]]</f>
        <v>0.9</v>
      </c>
      <c r="O38" s="2">
        <f>COUNTIFS(Table2[Sub-Sector],Table3[[#This Row],[Sub-Sector]],Table2[% Away From Current Month High],"&lt;=0.05")/Table3[[#This Row],[Count]]</f>
        <v>0.8</v>
      </c>
      <c r="P38" s="2">
        <f>COUNTIFS(Table2[Sub-Sector],Table3[[#This Row],[Sub-Sector]],Table2[% Away From 52W High],"&lt;=10")/Table3[[#This Row],[Count]]</f>
        <v>0.7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0.9</v>
      </c>
      <c r="S38" s="2">
        <f>COUNTIFS(Table2[Sub-Sector],Table3[[#This Row],[Sub-Sector]],Table2[% Price above 50 EMA],"&gt;=0")/Table3[[#This Row],[Count]]</f>
        <v>0.9</v>
      </c>
      <c r="T38" s="2">
        <f>COUNTIFS(Table2[Sub-Sector],Table3[[#This Row],[Sub-Sector]],Table2[% Price above 200 EMA],"&gt;=0")/Table3[[#This Row],[Count]]</f>
        <v>0.9</v>
      </c>
      <c r="U38" s="2">
        <f>COUNTIFS(Table2[Sub-Sector],Table3[[#This Row],[Sub-Sector]],Table2[Rate of Change - Zone],"Positive")/Table3[[#This Row],[Count]]</f>
        <v>0.9</v>
      </c>
      <c r="V38" s="2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38">
        <f>_xlfn.RANK.AVG(Table3[[#This Row],[Score]],Table3[Score],1)</f>
        <v>17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8" s="3">
        <f>_xlfn.RANK.AVG(Table3[[#This Row],[Score 2 ]],Table3[[Score 2 ]],1)</f>
        <v>36.5</v>
      </c>
    </row>
    <row r="39" spans="1:26" x14ac:dyDescent="0.3">
      <c r="A39" t="s">
        <v>40</v>
      </c>
      <c r="B39">
        <f>COUNTIFS(Table2[Sub-Sector],Table3[[#This Row],[Sub-Sector]])</f>
        <v>2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0.5</v>
      </c>
      <c r="E39" s="2">
        <f>COUNTIFS(Table2[Sub-Sector],Table3[[#This Row],[Sub-Sector]],Table2[1M Return vs Nifty],"&gt;=5")/Table3[[#This Row],[Count]]</f>
        <v>1</v>
      </c>
      <c r="F39" s="2">
        <f>COUNTIFS(Table2[Sub-Sector],Table3[[#This Row],[Sub-Sector]],Table2[6M Return vs Nifty],"&gt;=10")/Table3[[#This Row],[Count]]</f>
        <v>0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1</v>
      </c>
      <c r="I39" s="2">
        <f>COUNTIFS(Table2[Sub-Sector],Table3[[#This Row],[Sub-Sector]],Table2[Relative Volume],"&gt;=1")/Table3[[#This Row],[Count]]</f>
        <v>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0.5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1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1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1</v>
      </c>
      <c r="V39" s="2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39">
        <f>_xlfn.RANK.AVG(Table3[[#This Row],[Score]],Table3[Score],1)</f>
        <v>9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9" s="3">
        <f>_xlfn.RANK.AVG(Table3[[#This Row],[Score 2 ]],Table3[[Score 2 ]],1)</f>
        <v>38</v>
      </c>
    </row>
    <row r="40" spans="1:26" x14ac:dyDescent="0.3">
      <c r="A40" t="s">
        <v>568</v>
      </c>
      <c r="B40">
        <f>COUNTIFS(Table2[Sub-Sector],Table3[[#This Row],[Sub-Sector]])</f>
        <v>5</v>
      </c>
      <c r="C40" s="2">
        <f>COUNTIFS(Table2[Sub-Sector],Table3[[#This Row],[Sub-Sector]],Table2[Uptrend],"Uptrend")/Table3[[#This Row],[Count]]</f>
        <v>0.4</v>
      </c>
      <c r="D40" s="2">
        <f>COUNTIFS(Table2[Sub-Sector],Table3[[#This Row],[Sub-Sector]],Table2[1W Return vs Nifty],"&gt;=5")/Table3[[#This Row],[Count]]</f>
        <v>0.2</v>
      </c>
      <c r="E40" s="2">
        <f>COUNTIFS(Table2[Sub-Sector],Table3[[#This Row],[Sub-Sector]],Table2[1M Return vs Nifty],"&gt;=5")/Table3[[#This Row],[Count]]</f>
        <v>0.2</v>
      </c>
      <c r="F40" s="2">
        <f>COUNTIFS(Table2[Sub-Sector],Table3[[#This Row],[Sub-Sector]],Table2[6M Return vs Nifty],"&gt;=10")/Table3[[#This Row],[Count]]</f>
        <v>0.2</v>
      </c>
      <c r="G40" s="2">
        <f>COUNTIFS(Table2[Sub-Sector],Table3[[#This Row],[Sub-Sector]],Table2[1Y Return vs Nifty],"&gt;=10")/Table3[[#This Row],[Count]]</f>
        <v>0.8</v>
      </c>
      <c r="H40" s="2">
        <f>COUNTIFS(Table2[Sub-Sector],Table3[[#This Row],[Sub-Sector]],Table2[RSI Exponential â€“ 14D],"&gt;=50")/Table3[[#This Row],[Count]]</f>
        <v>0.6</v>
      </c>
      <c r="I40" s="2">
        <f>COUNTIFS(Table2[Sub-Sector],Table3[[#This Row],[Sub-Sector]],Table2[Relative Volume],"&gt;=1")/Table3[[#This Row],[Count]]</f>
        <v>0.6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0.6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0.6</v>
      </c>
      <c r="O40" s="2">
        <f>COUNTIFS(Table2[Sub-Sector],Table3[[#This Row],[Sub-Sector]],Table2[% Away From Current Month High],"&lt;=0.05")/Table3[[#This Row],[Count]]</f>
        <v>0.4</v>
      </c>
      <c r="P40" s="2">
        <f>COUNTIFS(Table2[Sub-Sector],Table3[[#This Row],[Sub-Sector]],Table2[% Away From 52W High],"&lt;=10")/Table3[[#This Row],[Count]]</f>
        <v>0.4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</v>
      </c>
      <c r="S40" s="2">
        <f>COUNTIFS(Table2[Sub-Sector],Table3[[#This Row],[Sub-Sector]],Table2[% Price above 50 EMA],"&gt;=0")/Table3[[#This Row],[Count]]</f>
        <v>0.4</v>
      </c>
      <c r="T40" s="2">
        <f>COUNTIFS(Table2[Sub-Sector],Table3[[#This Row],[Sub-Sector]],Table2[% Price above 200 EMA],"&gt;=0")/Table3[[#This Row],[Count]]</f>
        <v>0.8</v>
      </c>
      <c r="U40" s="2">
        <f>COUNTIFS(Table2[Sub-Sector],Table3[[#This Row],[Sub-Sector]],Table2[Rate of Change - Zone],"Positive")/Table3[[#This Row],[Count]]</f>
        <v>0.6</v>
      </c>
      <c r="V40" s="2">
        <f>COUNTIFS(Table2[Sub-Sector],Table3[[#This Row],[Sub-Sector]],Table2[Sharpe Ratio],"&gt;=0.10")/Table3[[#This Row],[Count]]</f>
        <v>0.2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40">
        <f>_xlfn.RANK.AVG(Table3[[#This Row],[Score]],Table3[Score],1)</f>
        <v>53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0" s="3">
        <f>_xlfn.RANK.AVG(Table3[[#This Row],[Score 2 ]],Table3[[Score 2 ]],1)</f>
        <v>39</v>
      </c>
    </row>
    <row r="41" spans="1:26" x14ac:dyDescent="0.3">
      <c r="A41" t="s">
        <v>138</v>
      </c>
      <c r="B41">
        <f>COUNTIFS(Table2[Sub-Sector],Table3[[#This Row],[Sub-Sector]])</f>
        <v>19</v>
      </c>
      <c r="C41" s="2">
        <f>COUNTIFS(Table2[Sub-Sector],Table3[[#This Row],[Sub-Sector]],Table2[Uptrend],"Uptrend")/Table3[[#This Row],[Count]]</f>
        <v>0.84210526315789469</v>
      </c>
      <c r="D41" s="2">
        <f>COUNTIFS(Table2[Sub-Sector],Table3[[#This Row],[Sub-Sector]],Table2[1W Return vs Nifty],"&gt;=5")/Table3[[#This Row],[Count]]</f>
        <v>5.2631578947368418E-2</v>
      </c>
      <c r="E41" s="2">
        <f>COUNTIFS(Table2[Sub-Sector],Table3[[#This Row],[Sub-Sector]],Table2[1M Return vs Nifty],"&gt;=5")/Table3[[#This Row],[Count]]</f>
        <v>0.10526315789473684</v>
      </c>
      <c r="F41" s="2">
        <f>COUNTIFS(Table2[Sub-Sector],Table3[[#This Row],[Sub-Sector]],Table2[6M Return vs Nifty],"&gt;=10")/Table3[[#This Row],[Count]]</f>
        <v>0.57894736842105265</v>
      </c>
      <c r="G41" s="2">
        <f>COUNTIFS(Table2[Sub-Sector],Table3[[#This Row],[Sub-Sector]],Table2[1Y Return vs Nifty],"&gt;=10")/Table3[[#This Row],[Count]]</f>
        <v>0.89473684210526316</v>
      </c>
      <c r="H41" s="2">
        <f>COUNTIFS(Table2[Sub-Sector],Table3[[#This Row],[Sub-Sector]],Table2[RSI Exponential â€“ 14D],"&gt;=50")/Table3[[#This Row],[Count]]</f>
        <v>0.26315789473684209</v>
      </c>
      <c r="I41" s="2">
        <f>COUNTIFS(Table2[Sub-Sector],Table3[[#This Row],[Sub-Sector]],Table2[Relative Volume],"&gt;=1")/Table3[[#This Row],[Count]]</f>
        <v>0.47368421052631576</v>
      </c>
      <c r="J41" s="2">
        <f>COUNTIFS(Table2[Sub-Sector],Table3[[#This Row],[Sub-Sector]],Table2[% Away From Day Low],"&gt;=0.05")/Table3[[#This Row],[Count]]</f>
        <v>0.15789473684210525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0.57894736842105265</v>
      </c>
      <c r="M41" s="2">
        <f>COUNTIFS(Table2[Sub-Sector],Table3[[#This Row],[Sub-Sector]],Table2[% Away From Current Week High],"&lt;=0.05")/Table3[[#This Row],[Count]]</f>
        <v>0.78947368421052633</v>
      </c>
      <c r="N41" s="2">
        <f>COUNTIFS(Table2[Sub-Sector],Table3[[#This Row],[Sub-Sector]],Table2[% Away From Current Month Low],"&gt;=0.05")/Table3[[#This Row],[Count]]</f>
        <v>0.68421052631578949</v>
      </c>
      <c r="O41" s="2">
        <f>COUNTIFS(Table2[Sub-Sector],Table3[[#This Row],[Sub-Sector]],Table2[% Away From Current Month High],"&lt;=0.05")/Table3[[#This Row],[Count]]</f>
        <v>0.26315789473684209</v>
      </c>
      <c r="P41" s="2">
        <f>COUNTIFS(Table2[Sub-Sector],Table3[[#This Row],[Sub-Sector]],Table2[% Away From 52W High],"&lt;=10")/Table3[[#This Row],[Count]]</f>
        <v>0.26315789473684209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0.52631578947368418</v>
      </c>
      <c r="S41" s="2">
        <f>COUNTIFS(Table2[Sub-Sector],Table3[[#This Row],[Sub-Sector]],Table2[% Price above 50 EMA],"&gt;=0")/Table3[[#This Row],[Count]]</f>
        <v>0.68421052631578949</v>
      </c>
      <c r="T41" s="2">
        <f>COUNTIFS(Table2[Sub-Sector],Table3[[#This Row],[Sub-Sector]],Table2[% Price above 200 EMA],"&gt;=0")/Table3[[#This Row],[Count]]</f>
        <v>0.94736842105263153</v>
      </c>
      <c r="U41" s="2">
        <f>COUNTIFS(Table2[Sub-Sector],Table3[[#This Row],[Sub-Sector]],Table2[Rate of Change - Zone],"Positive")/Table3[[#This Row],[Count]]</f>
        <v>0.31578947368421051</v>
      </c>
      <c r="V41" s="2">
        <f>COUNTIFS(Table2[Sub-Sector],Table3[[#This Row],[Sub-Sector]],Table2[Sharpe Ratio],"&gt;=0.10")/Table3[[#This Row],[Count]]</f>
        <v>0.63157894736842102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41">
        <f>_xlfn.RANK.AVG(Table3[[#This Row],[Score]],Table3[Score],1)</f>
        <v>43.5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1" s="3">
        <f>_xlfn.RANK.AVG(Table3[[#This Row],[Score 2 ]],Table3[[Score 2 ]],1)</f>
        <v>40</v>
      </c>
    </row>
    <row r="42" spans="1:26" x14ac:dyDescent="0.3">
      <c r="A42" t="s">
        <v>18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1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0.33333333333333331</v>
      </c>
      <c r="F42" s="2">
        <f>COUNTIFS(Table2[Sub-Sector],Table3[[#This Row],[Sub-Sector]],Table2[6M Return vs Nifty],"&gt;=10")/Table3[[#This Row],[Count]]</f>
        <v>0.16666666666666666</v>
      </c>
      <c r="G42" s="2">
        <f>COUNTIFS(Table2[Sub-Sector],Table3[[#This Row],[Sub-Sector]],Table2[1Y Return vs Nifty],"&gt;=10")/Table3[[#This Row],[Count]]</f>
        <v>0.83333333333333337</v>
      </c>
      <c r="H42" s="2">
        <f>COUNTIFS(Table2[Sub-Sector],Table3[[#This Row],[Sub-Sector]],Table2[RSI Exponential â€“ 14D],"&gt;=50")/Table3[[#This Row],[Count]]</f>
        <v>0.5</v>
      </c>
      <c r="I42" s="2">
        <f>COUNTIFS(Table2[Sub-Sector],Table3[[#This Row],[Sub-Sector]],Table2[Relative Volume],"&gt;=1")/Table3[[#This Row],[Count]]</f>
        <v>0.83333333333333337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0.83333333333333337</v>
      </c>
      <c r="M42" s="2">
        <f>COUNTIFS(Table2[Sub-Sector],Table3[[#This Row],[Sub-Sector]],Table2[% Away From Current Week High],"&lt;=0.05")/Table3[[#This Row],[Count]]</f>
        <v>0.83333333333333337</v>
      </c>
      <c r="N42" s="2">
        <f>COUNTIFS(Table2[Sub-Sector],Table3[[#This Row],[Sub-Sector]],Table2[% Away From Current Month Low],"&gt;=0.05")/Table3[[#This Row],[Count]]</f>
        <v>0.83333333333333337</v>
      </c>
      <c r="O42" s="2">
        <f>COUNTIFS(Table2[Sub-Sector],Table3[[#This Row],[Sub-Sector]],Table2[% Away From Current Month High],"&lt;=0.05")/Table3[[#This Row],[Count]]</f>
        <v>0.5</v>
      </c>
      <c r="P42" s="2">
        <f>COUNTIFS(Table2[Sub-Sector],Table3[[#This Row],[Sub-Sector]],Table2[% Away From 52W High],"&lt;=10")/Table3[[#This Row],[Count]]</f>
        <v>0.5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0.5</v>
      </c>
      <c r="S42" s="2">
        <f>COUNTIFS(Table2[Sub-Sector],Table3[[#This Row],[Sub-Sector]],Table2[% Price above 50 EMA],"&gt;=0")/Table3[[#This Row],[Count]]</f>
        <v>0.83333333333333337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0.5</v>
      </c>
      <c r="V42" s="2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42">
        <f>_xlfn.RANK.AVG(Table3[[#This Row],[Score]],Table3[Score],1)</f>
        <v>35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2" s="3">
        <f>_xlfn.RANK.AVG(Table3[[#This Row],[Score 2 ]],Table3[[Score 2 ]],1)</f>
        <v>41</v>
      </c>
    </row>
    <row r="43" spans="1:26" x14ac:dyDescent="0.3">
      <c r="A43" t="s">
        <v>121</v>
      </c>
      <c r="B43">
        <f>COUNTIFS(Table2[Sub-Sector],Table3[[#This Row],[Sub-Sector]])</f>
        <v>7</v>
      </c>
      <c r="C43" s="2">
        <f>COUNTIFS(Table2[Sub-Sector],Table3[[#This Row],[Sub-Sector]],Table2[Uptrend],"Uptrend")/Table3[[#This Row],[Count]]</f>
        <v>0.8571428571428571</v>
      </c>
      <c r="D43" s="2">
        <f>COUNTIFS(Table2[Sub-Sector],Table3[[#This Row],[Sub-Sector]],Table2[1W Return vs Nifty],"&gt;=5")/Table3[[#This Row],[Count]]</f>
        <v>0.14285714285714285</v>
      </c>
      <c r="E43" s="2">
        <f>COUNTIFS(Table2[Sub-Sector],Table3[[#This Row],[Sub-Sector]],Table2[1M Return vs Nifty],"&gt;=5")/Table3[[#This Row],[Count]]</f>
        <v>0.7142857142857143</v>
      </c>
      <c r="F43" s="2">
        <f>COUNTIFS(Table2[Sub-Sector],Table3[[#This Row],[Sub-Sector]],Table2[6M Return vs Nifty],"&gt;=10")/Table3[[#This Row],[Count]]</f>
        <v>0.42857142857142855</v>
      </c>
      <c r="G43" s="2">
        <f>COUNTIFS(Table2[Sub-Sector],Table3[[#This Row],[Sub-Sector]],Table2[1Y Return vs Nifty],"&gt;=10")/Table3[[#This Row],[Count]]</f>
        <v>0.8571428571428571</v>
      </c>
      <c r="H43" s="2">
        <f>COUNTIFS(Table2[Sub-Sector],Table3[[#This Row],[Sub-Sector]],Table2[RSI Exponential â€“ 14D],"&gt;=50")/Table3[[#This Row],[Count]]</f>
        <v>0.42857142857142855</v>
      </c>
      <c r="I43" s="2">
        <f>COUNTIFS(Table2[Sub-Sector],Table3[[#This Row],[Sub-Sector]],Table2[Relative Volume],"&gt;=1")/Table3[[#This Row],[Count]]</f>
        <v>0.42857142857142855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0.7142857142857143</v>
      </c>
      <c r="L43" s="2">
        <f>COUNTIFS(Table2[Sub-Sector],Table3[[#This Row],[Sub-Sector]],Table2[% Away From Current Week Low],"&gt;=0.05")/Table3[[#This Row],[Count]]</f>
        <v>0.8571428571428571</v>
      </c>
      <c r="M43" s="2">
        <f>COUNTIFS(Table2[Sub-Sector],Table3[[#This Row],[Sub-Sector]],Table2[% Away From Current Week High],"&lt;=0.05")/Table3[[#This Row],[Count]]</f>
        <v>0.5714285714285714</v>
      </c>
      <c r="N43" s="2">
        <f>COUNTIFS(Table2[Sub-Sector],Table3[[#This Row],[Sub-Sector]],Table2[% Away From Current Month Low],"&gt;=0.05")/Table3[[#This Row],[Count]]</f>
        <v>1</v>
      </c>
      <c r="O43" s="2">
        <f>COUNTIFS(Table2[Sub-Sector],Table3[[#This Row],[Sub-Sector]],Table2[% Away From Current Month High],"&lt;=0.05")/Table3[[#This Row],[Count]]</f>
        <v>0.2857142857142857</v>
      </c>
      <c r="P43" s="2">
        <f>COUNTIFS(Table2[Sub-Sector],Table3[[#This Row],[Sub-Sector]],Table2[% Away From 52W High],"&lt;=10")/Table3[[#This Row],[Count]]</f>
        <v>0.42857142857142855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0.8571428571428571</v>
      </c>
      <c r="S43" s="2">
        <f>COUNTIFS(Table2[Sub-Sector],Table3[[#This Row],[Sub-Sector]],Table2[% Price above 50 EMA],"&gt;=0")/Table3[[#This Row],[Count]]</f>
        <v>0.8571428571428571</v>
      </c>
      <c r="T43" s="2">
        <f>COUNTIFS(Table2[Sub-Sector],Table3[[#This Row],[Sub-Sector]],Table2[% Price above 200 EMA],"&gt;=0")/Table3[[#This Row],[Count]]</f>
        <v>0.8571428571428571</v>
      </c>
      <c r="U43" s="2">
        <f>COUNTIFS(Table2[Sub-Sector],Table3[[#This Row],[Sub-Sector]],Table2[Rate of Change - Zone],"Positive")/Table3[[#This Row],[Count]]</f>
        <v>0.42857142857142855</v>
      </c>
      <c r="V43" s="2">
        <f>COUNTIFS(Table2[Sub-Sector],Table3[[#This Row],[Sub-Sector]],Table2[Sharpe Ratio],"&gt;=0.10")/Table3[[#This Row],[Count]]</f>
        <v>0.8571428571428571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43">
        <f>_xlfn.RANK.AVG(Table3[[#This Row],[Score]],Table3[Score],1)</f>
        <v>22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3" s="3">
        <f>_xlfn.RANK.AVG(Table3[[#This Row],[Score 2 ]],Table3[[Score 2 ]],1)</f>
        <v>42</v>
      </c>
    </row>
    <row r="44" spans="1:26" x14ac:dyDescent="0.3">
      <c r="A44" t="s">
        <v>932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0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0.5</v>
      </c>
      <c r="M44" s="2">
        <f>COUNTIFS(Table2[Sub-Sector],Table3[[#This Row],[Sub-Sector]],Table2[% Away From Current Week High],"&lt;=0.05")/Table3[[#This Row],[Count]]</f>
        <v>0.5</v>
      </c>
      <c r="N44" s="2">
        <f>COUNTIFS(Table2[Sub-Sector],Table3[[#This Row],[Sub-Sector]],Table2[% Away From Current Month Low],"&gt;=0.05")/Table3[[#This Row],[Count]]</f>
        <v>0.5</v>
      </c>
      <c r="O44" s="2">
        <f>COUNTIFS(Table2[Sub-Sector],Table3[[#This Row],[Sub-Sector]],Table2[% Away From Current Month High],"&lt;=0.05")/Table3[[#This Row],[Count]]</f>
        <v>0</v>
      </c>
      <c r="P44" s="2">
        <f>COUNTIFS(Table2[Sub-Sector],Table3[[#This Row],[Sub-Sector]],Table2[% Away From 52W High],"&lt;=10")/Table3[[#This Row],[Count]]</f>
        <v>0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</v>
      </c>
      <c r="V44" s="2">
        <f>COUNTIFS(Table2[Sub-Sector],Table3[[#This Row],[Sub-Sector]],Table2[Sharpe Ratio],"&gt;=0.10")/Table3[[#This Row],[Count]]</f>
        <v>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44">
        <f>_xlfn.RANK.AVG(Table3[[#This Row],[Score]],Table3[Score],1)</f>
        <v>60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4" s="3">
        <f>_xlfn.RANK.AVG(Table3[[#This Row],[Score 2 ]],Table3[[Score 2 ]],1)</f>
        <v>43</v>
      </c>
    </row>
    <row r="45" spans="1:26" x14ac:dyDescent="0.3">
      <c r="A45" t="s">
        <v>373</v>
      </c>
      <c r="B45">
        <f>COUNTIFS(Table2[Sub-Sector],Table3[[#This Row],[Sub-Sector]])</f>
        <v>14</v>
      </c>
      <c r="C45" s="2">
        <f>COUNTIFS(Table2[Sub-Sector],Table3[[#This Row],[Sub-Sector]],Table2[Uptrend],"Uptrend")/Table3[[#This Row],[Count]]</f>
        <v>0.8571428571428571</v>
      </c>
      <c r="D45" s="2">
        <f>COUNTIFS(Table2[Sub-Sector],Table3[[#This Row],[Sub-Sector]],Table2[1W Return vs Nifty],"&gt;=5")/Table3[[#This Row],[Count]]</f>
        <v>7.1428571428571425E-2</v>
      </c>
      <c r="E45" s="2">
        <f>COUNTIFS(Table2[Sub-Sector],Table3[[#This Row],[Sub-Sector]],Table2[1M Return vs Nifty],"&gt;=5")/Table3[[#This Row],[Count]]</f>
        <v>0.21428571428571427</v>
      </c>
      <c r="F45" s="2">
        <f>COUNTIFS(Table2[Sub-Sector],Table3[[#This Row],[Sub-Sector]],Table2[6M Return vs Nifty],"&gt;=10")/Table3[[#This Row],[Count]]</f>
        <v>0.35714285714285715</v>
      </c>
      <c r="G45" s="2">
        <f>COUNTIFS(Table2[Sub-Sector],Table3[[#This Row],[Sub-Sector]],Table2[1Y Return vs Nifty],"&gt;=10")/Table3[[#This Row],[Count]]</f>
        <v>0.7142857142857143</v>
      </c>
      <c r="H45" s="2">
        <f>COUNTIFS(Table2[Sub-Sector],Table3[[#This Row],[Sub-Sector]],Table2[RSI Exponential â€“ 14D],"&gt;=50")/Table3[[#This Row],[Count]]</f>
        <v>0.35714285714285715</v>
      </c>
      <c r="I45" s="2">
        <f>COUNTIFS(Table2[Sub-Sector],Table3[[#This Row],[Sub-Sector]],Table2[Relative Volume],"&gt;=1")/Table3[[#This Row],[Count]]</f>
        <v>0.5714285714285714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0.5</v>
      </c>
      <c r="M45" s="2">
        <f>COUNTIFS(Table2[Sub-Sector],Table3[[#This Row],[Sub-Sector]],Table2[% Away From Current Week High],"&lt;=0.05")/Table3[[#This Row],[Count]]</f>
        <v>0.5</v>
      </c>
      <c r="N45" s="2">
        <f>COUNTIFS(Table2[Sub-Sector],Table3[[#This Row],[Sub-Sector]],Table2[% Away From Current Month Low],"&gt;=0.05")/Table3[[#This Row],[Count]]</f>
        <v>0.6428571428571429</v>
      </c>
      <c r="O45" s="2">
        <f>COUNTIFS(Table2[Sub-Sector],Table3[[#This Row],[Sub-Sector]],Table2[% Away From Current Month High],"&lt;=0.05")/Table3[[#This Row],[Count]]</f>
        <v>0.21428571428571427</v>
      </c>
      <c r="P45" s="2">
        <f>COUNTIFS(Table2[Sub-Sector],Table3[[#This Row],[Sub-Sector]],Table2[% Away From 52W High],"&lt;=10")/Table3[[#This Row],[Count]]</f>
        <v>0.35714285714285715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0.5</v>
      </c>
      <c r="S45" s="2">
        <f>COUNTIFS(Table2[Sub-Sector],Table3[[#This Row],[Sub-Sector]],Table2[% Price above 50 EMA],"&gt;=0")/Table3[[#This Row],[Count]]</f>
        <v>0.7857142857142857</v>
      </c>
      <c r="T45" s="2">
        <f>COUNTIFS(Table2[Sub-Sector],Table3[[#This Row],[Sub-Sector]],Table2[% Price above 200 EMA],"&gt;=0")/Table3[[#This Row],[Count]]</f>
        <v>0.8571428571428571</v>
      </c>
      <c r="U45" s="2">
        <f>COUNTIFS(Table2[Sub-Sector],Table3[[#This Row],[Sub-Sector]],Table2[Rate of Change - Zone],"Positive")/Table3[[#This Row],[Count]]</f>
        <v>0.35714285714285715</v>
      </c>
      <c r="V45" s="2">
        <f>COUNTIFS(Table2[Sub-Sector],Table3[[#This Row],[Sub-Sector]],Table2[Sharpe Ratio],"&gt;=0.10")/Table3[[#This Row],[Count]]</f>
        <v>7.1428571428571425E-2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45">
        <f>_xlfn.RANK.AVG(Table3[[#This Row],[Score]],Table3[Score],1)</f>
        <v>40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 s="3">
        <f>_xlfn.RANK.AVG(Table3[[#This Row],[Score 2 ]],Table3[[Score 2 ]],1)</f>
        <v>44</v>
      </c>
    </row>
    <row r="46" spans="1:26" x14ac:dyDescent="0.3">
      <c r="A46" t="s">
        <v>86</v>
      </c>
      <c r="B46">
        <f>COUNTIFS(Table2[Sub-Sector],Table3[[#This Row],[Sub-Sector]])</f>
        <v>3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0.33333333333333331</v>
      </c>
      <c r="E46" s="2">
        <f>COUNTIFS(Table2[Sub-Sector],Table3[[#This Row],[Sub-Sector]],Table2[1M Return vs Nifty],"&gt;=5")/Table3[[#This Row],[Count]]</f>
        <v>0</v>
      </c>
      <c r="F46" s="2">
        <f>COUNTIFS(Table2[Sub-Sector],Table3[[#This Row],[Sub-Sector]],Table2[6M Return vs Nifty],"&gt;=10")/Table3[[#This Row],[Count]]</f>
        <v>1</v>
      </c>
      <c r="G46" s="2">
        <f>COUNTIFS(Table2[Sub-Sector],Table3[[#This Row],[Sub-Sector]],Table2[1Y Return vs Nifty],"&gt;=10")/Table3[[#This Row],[Count]]</f>
        <v>1</v>
      </c>
      <c r="H46" s="2">
        <f>COUNTIFS(Table2[Sub-Sector],Table3[[#This Row],[Sub-Sector]],Table2[RSI Exponential â€“ 14D],"&gt;=50")/Table3[[#This Row],[Count]]</f>
        <v>0.66666666666666663</v>
      </c>
      <c r="I46" s="2">
        <f>COUNTIFS(Table2[Sub-Sector],Table3[[#This Row],[Sub-Sector]],Table2[Relative Volume],"&gt;=1")/Table3[[#This Row],[Count]]</f>
        <v>0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1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1</v>
      </c>
      <c r="O46" s="2">
        <f>COUNTIFS(Table2[Sub-Sector],Table3[[#This Row],[Sub-Sector]],Table2[% Away From Current Month High],"&lt;=0.05")/Table3[[#This Row],[Count]]</f>
        <v>0.33333333333333331</v>
      </c>
      <c r="P46" s="2">
        <f>COUNTIFS(Table2[Sub-Sector],Table3[[#This Row],[Sub-Sector]],Table2[% Away From 52W High],"&lt;=10")/Table3[[#This Row],[Count]]</f>
        <v>0.66666666666666663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0.33333333333333331</v>
      </c>
      <c r="V46" s="2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46">
        <f>_xlfn.RANK.AVG(Table3[[#This Row],[Score]],Table3[Score],1)</f>
        <v>34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6" s="3">
        <f>_xlfn.RANK.AVG(Table3[[#This Row],[Score 2 ]],Table3[[Score 2 ]],1)</f>
        <v>45</v>
      </c>
    </row>
    <row r="47" spans="1:26" x14ac:dyDescent="0.3">
      <c r="A47" t="s">
        <v>622</v>
      </c>
      <c r="B47">
        <f>COUNTIFS(Table2[Sub-Sector],Table3[[#This Row],[Sub-Sector]])</f>
        <v>14</v>
      </c>
      <c r="C47" s="2">
        <f>COUNTIFS(Table2[Sub-Sector],Table3[[#This Row],[Sub-Sector]],Table2[Uptrend],"Uptrend")/Table3[[#This Row],[Count]]</f>
        <v>0.7142857142857143</v>
      </c>
      <c r="D47" s="2">
        <f>COUNTIFS(Table2[Sub-Sector],Table3[[#This Row],[Sub-Sector]],Table2[1W Return vs Nifty],"&gt;=5")/Table3[[#This Row],[Count]]</f>
        <v>7.1428571428571425E-2</v>
      </c>
      <c r="E47" s="2">
        <f>COUNTIFS(Table2[Sub-Sector],Table3[[#This Row],[Sub-Sector]],Table2[1M Return vs Nifty],"&gt;=5")/Table3[[#This Row],[Count]]</f>
        <v>0.2857142857142857</v>
      </c>
      <c r="F47" s="2">
        <f>COUNTIFS(Table2[Sub-Sector],Table3[[#This Row],[Sub-Sector]],Table2[6M Return vs Nifty],"&gt;=10")/Table3[[#This Row],[Count]]</f>
        <v>0.2857142857142857</v>
      </c>
      <c r="G47" s="2">
        <f>COUNTIFS(Table2[Sub-Sector],Table3[[#This Row],[Sub-Sector]],Table2[1Y Return vs Nifty],"&gt;=10")/Table3[[#This Row],[Count]]</f>
        <v>0.7142857142857143</v>
      </c>
      <c r="H47" s="2">
        <f>COUNTIFS(Table2[Sub-Sector],Table3[[#This Row],[Sub-Sector]],Table2[RSI Exponential â€“ 14D],"&gt;=50")/Table3[[#This Row],[Count]]</f>
        <v>0.5</v>
      </c>
      <c r="I47" s="2">
        <f>COUNTIFS(Table2[Sub-Sector],Table3[[#This Row],[Sub-Sector]],Table2[Relative Volume],"&gt;=1")/Table3[[#This Row],[Count]]</f>
        <v>0.5714285714285714</v>
      </c>
      <c r="J47" s="2">
        <f>COUNTIFS(Table2[Sub-Sector],Table3[[#This Row],[Sub-Sector]],Table2[% Away From Day Low],"&gt;=0.05")/Table3[[#This Row],[Count]]</f>
        <v>7.1428571428571425E-2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0.8571428571428571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0.9285714285714286</v>
      </c>
      <c r="O47" s="2">
        <f>COUNTIFS(Table2[Sub-Sector],Table3[[#This Row],[Sub-Sector]],Table2[% Away From Current Month High],"&lt;=0.05")/Table3[[#This Row],[Count]]</f>
        <v>0.42857142857142855</v>
      </c>
      <c r="P47" s="2">
        <f>COUNTIFS(Table2[Sub-Sector],Table3[[#This Row],[Sub-Sector]],Table2[% Away From 52W High],"&lt;=10")/Table3[[#This Row],[Count]]</f>
        <v>0.35714285714285715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0.7142857142857143</v>
      </c>
      <c r="S47" s="2">
        <f>COUNTIFS(Table2[Sub-Sector],Table3[[#This Row],[Sub-Sector]],Table2[% Price above 50 EMA],"&gt;=0")/Table3[[#This Row],[Count]]</f>
        <v>0.7142857142857143</v>
      </c>
      <c r="T47" s="2">
        <f>COUNTIFS(Table2[Sub-Sector],Table3[[#This Row],[Sub-Sector]],Table2[% Price above 200 EMA],"&gt;=0")/Table3[[#This Row],[Count]]</f>
        <v>0.7857142857142857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0.14285714285714285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47">
        <f>_xlfn.RANK.AVG(Table3[[#This Row],[Score]],Table3[Score],1)</f>
        <v>45.5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7" s="3">
        <f>_xlfn.RANK.AVG(Table3[[#This Row],[Score 2 ]],Table3[[Score 2 ]],1)</f>
        <v>46</v>
      </c>
    </row>
    <row r="48" spans="1:26" x14ac:dyDescent="0.3">
      <c r="A48" t="s">
        <v>46</v>
      </c>
      <c r="B48">
        <f>COUNTIFS(Table2[Sub-Sector],Table3[[#This Row],[Sub-Sector]])</f>
        <v>27</v>
      </c>
      <c r="C48" s="2">
        <f>COUNTIFS(Table2[Sub-Sector],Table3[[#This Row],[Sub-Sector]],Table2[Uptrend],"Uptrend")/Table3[[#This Row],[Count]]</f>
        <v>0.88888888888888884</v>
      </c>
      <c r="D48" s="2">
        <f>COUNTIFS(Table2[Sub-Sector],Table3[[#This Row],[Sub-Sector]],Table2[1W Return vs Nifty],"&gt;=5")/Table3[[#This Row],[Count]]</f>
        <v>0.22222222222222221</v>
      </c>
      <c r="E48" s="2">
        <f>COUNTIFS(Table2[Sub-Sector],Table3[[#This Row],[Sub-Sector]],Table2[1M Return vs Nifty],"&gt;=5")/Table3[[#This Row],[Count]]</f>
        <v>0.18518518518518517</v>
      </c>
      <c r="F48" s="2">
        <f>COUNTIFS(Table2[Sub-Sector],Table3[[#This Row],[Sub-Sector]],Table2[6M Return vs Nifty],"&gt;=10")/Table3[[#This Row],[Count]]</f>
        <v>0.55555555555555558</v>
      </c>
      <c r="G48" s="2">
        <f>COUNTIFS(Table2[Sub-Sector],Table3[[#This Row],[Sub-Sector]],Table2[1Y Return vs Nifty],"&gt;=10")/Table3[[#This Row],[Count]]</f>
        <v>0.85185185185185186</v>
      </c>
      <c r="H48" s="2">
        <f>COUNTIFS(Table2[Sub-Sector],Table3[[#This Row],[Sub-Sector]],Table2[RSI Exponential â€“ 14D],"&gt;=50")/Table3[[#This Row],[Count]]</f>
        <v>0.55555555555555558</v>
      </c>
      <c r="I48" s="2">
        <f>COUNTIFS(Table2[Sub-Sector],Table3[[#This Row],[Sub-Sector]],Table2[Relative Volume],"&gt;=1")/Table3[[#This Row],[Count]]</f>
        <v>0.25925925925925924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0.88888888888888884</v>
      </c>
      <c r="M48" s="2">
        <f>COUNTIFS(Table2[Sub-Sector],Table3[[#This Row],[Sub-Sector]],Table2[% Away From Current Week High],"&lt;=0.05")/Table3[[#This Row],[Count]]</f>
        <v>0.77777777777777779</v>
      </c>
      <c r="N48" s="2">
        <f>COUNTIFS(Table2[Sub-Sector],Table3[[#This Row],[Sub-Sector]],Table2[% Away From Current Month Low],"&gt;=0.05")/Table3[[#This Row],[Count]]</f>
        <v>0.92592592592592593</v>
      </c>
      <c r="O48" s="2">
        <f>COUNTIFS(Table2[Sub-Sector],Table3[[#This Row],[Sub-Sector]],Table2[% Away From Current Month High],"&lt;=0.05")/Table3[[#This Row],[Count]]</f>
        <v>0.40740740740740738</v>
      </c>
      <c r="P48" s="2">
        <f>COUNTIFS(Table2[Sub-Sector],Table3[[#This Row],[Sub-Sector]],Table2[% Away From 52W High],"&lt;=10")/Table3[[#This Row],[Count]]</f>
        <v>0.44444444444444442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0.62962962962962965</v>
      </c>
      <c r="S48" s="2">
        <f>COUNTIFS(Table2[Sub-Sector],Table3[[#This Row],[Sub-Sector]],Table2[% Price above 50 EMA],"&gt;=0")/Table3[[#This Row],[Count]]</f>
        <v>0.85185185185185186</v>
      </c>
      <c r="T48" s="2">
        <f>COUNTIFS(Table2[Sub-Sector],Table3[[#This Row],[Sub-Sector]],Table2[% Price above 200 EMA],"&gt;=0")/Table3[[#This Row],[Count]]</f>
        <v>0.96296296296296291</v>
      </c>
      <c r="U48" s="2">
        <f>COUNTIFS(Table2[Sub-Sector],Table3[[#This Row],[Sub-Sector]],Table2[Rate of Change - Zone],"Positive")/Table3[[#This Row],[Count]]</f>
        <v>0.37037037037037035</v>
      </c>
      <c r="V48" s="2">
        <f>COUNTIFS(Table2[Sub-Sector],Table3[[#This Row],[Sub-Sector]],Table2[Sharpe Ratio],"&gt;=0.10")/Table3[[#This Row],[Count]]</f>
        <v>0.66666666666666663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48">
        <f>_xlfn.RANK.AVG(Table3[[#This Row],[Score]],Table3[Score],1)</f>
        <v>36.5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8" s="3">
        <f>_xlfn.RANK.AVG(Table3[[#This Row],[Score 2 ]],Table3[[Score 2 ]],1)</f>
        <v>47</v>
      </c>
    </row>
    <row r="49" spans="1:26" x14ac:dyDescent="0.3">
      <c r="A49" t="s">
        <v>833</v>
      </c>
      <c r="B49">
        <f>COUNTIFS(Table2[Sub-Sector],Table3[[#This Row],[Sub-Sector]])</f>
        <v>2</v>
      </c>
      <c r="C49" s="2">
        <f>COUNTIFS(Table2[Sub-Sector],Table3[[#This Row],[Sub-Sector]],Table2[Uptrend],"Uptrend")/Table3[[#This Row],[Count]]</f>
        <v>0.5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0.5</v>
      </c>
      <c r="G49" s="2">
        <f>COUNTIFS(Table2[Sub-Sector],Table3[[#This Row],[Sub-Sector]],Table2[1Y Return vs Nifty],"&gt;=10")/Table3[[#This Row],[Count]]</f>
        <v>0.5</v>
      </c>
      <c r="H49" s="2">
        <f>COUNTIFS(Table2[Sub-Sector],Table3[[#This Row],[Sub-Sector]],Table2[RSI Exponential â€“ 14D],"&gt;=50")/Table3[[#This Row],[Count]]</f>
        <v>1</v>
      </c>
      <c r="I49" s="2">
        <f>COUNTIFS(Table2[Sub-Sector],Table3[[#This Row],[Sub-Sector]],Table2[Relative Volume],"&gt;=1")/Table3[[#This Row],[Count]]</f>
        <v>0.5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1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1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0.5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0.5</v>
      </c>
      <c r="U49" s="2">
        <f>COUNTIFS(Table2[Sub-Sector],Table3[[#This Row],[Sub-Sector]],Table2[Rate of Change - Zone],"Positive")/Table3[[#This Row],[Count]]</f>
        <v>0.5</v>
      </c>
      <c r="V49" s="2">
        <f>COUNTIFS(Table2[Sub-Sector],Table3[[#This Row],[Sub-Sector]],Table2[Sharpe Ratio],"&gt;=0.10")/Table3[[#This Row],[Count]]</f>
        <v>0.5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49">
        <f>_xlfn.RANK.AVG(Table3[[#This Row],[Score]],Table3[Score],1)</f>
        <v>87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9" s="3">
        <f>_xlfn.RANK.AVG(Table3[[#This Row],[Score 2 ]],Table3[[Score 2 ]],1)</f>
        <v>48</v>
      </c>
    </row>
    <row r="50" spans="1:26" x14ac:dyDescent="0.3">
      <c r="A50" t="s">
        <v>662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0.2</v>
      </c>
      <c r="F50" s="2">
        <f>COUNTIFS(Table2[Sub-Sector],Table3[[#This Row],[Sub-Sector]],Table2[6M Return vs Nifty],"&gt;=10")/Table3[[#This Row],[Count]]</f>
        <v>0.8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0.2</v>
      </c>
      <c r="I50" s="2">
        <f>COUNTIFS(Table2[Sub-Sector],Table3[[#This Row],[Sub-Sector]],Table2[Relative Volume],"&gt;=1")/Table3[[#This Row],[Count]]</f>
        <v>0.2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0.8</v>
      </c>
      <c r="L50" s="2">
        <f>COUNTIFS(Table2[Sub-Sector],Table3[[#This Row],[Sub-Sector]],Table2[% Away From Current Week Low],"&gt;=0.05")/Table3[[#This Row],[Count]]</f>
        <v>0.6</v>
      </c>
      <c r="M50" s="2">
        <f>COUNTIFS(Table2[Sub-Sector],Table3[[#This Row],[Sub-Sector]],Table2[% Away From Current Week High],"&lt;=0.05")/Table3[[#This Row],[Count]]</f>
        <v>0.2</v>
      </c>
      <c r="N50" s="2">
        <f>COUNTIFS(Table2[Sub-Sector],Table3[[#This Row],[Sub-Sector]],Table2[% Away From Current Month Low],"&gt;=0.05")/Table3[[#This Row],[Count]]</f>
        <v>0.6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0.2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0.2</v>
      </c>
      <c r="S50" s="2">
        <f>COUNTIFS(Table2[Sub-Sector],Table3[[#This Row],[Sub-Sector]],Table2[% Price above 50 EMA],"&gt;=0")/Table3[[#This Row],[Count]]</f>
        <v>0.8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0.2</v>
      </c>
      <c r="V50" s="2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50">
        <f>_xlfn.RANK.AVG(Table3[[#This Row],[Score]],Table3[Score],1)</f>
        <v>49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0" s="3">
        <f>_xlfn.RANK.AVG(Table3[[#This Row],[Score 2 ]],Table3[[Score 2 ]],1)</f>
        <v>49</v>
      </c>
    </row>
    <row r="51" spans="1:26" x14ac:dyDescent="0.3">
      <c r="A51" t="s">
        <v>402</v>
      </c>
      <c r="B51">
        <f>COUNTIFS(Table2[Sub-Sector],Table3[[#This Row],[Sub-Sector]])</f>
        <v>6</v>
      </c>
      <c r="C51" s="2">
        <f>COUNTIFS(Table2[Sub-Sector],Table3[[#This Row],[Sub-Sector]],Table2[Uptrend],"Uptrend")/Table3[[#This Row],[Count]]</f>
        <v>0.66666666666666663</v>
      </c>
      <c r="D51" s="2">
        <f>COUNTIFS(Table2[Sub-Sector],Table3[[#This Row],[Sub-Sector]],Table2[1W Return vs Nifty],"&gt;=5")/Table3[[#This Row],[Count]]</f>
        <v>0.16666666666666666</v>
      </c>
      <c r="E51" s="2">
        <f>COUNTIFS(Table2[Sub-Sector],Table3[[#This Row],[Sub-Sector]],Table2[1M Return vs Nifty],"&gt;=5")/Table3[[#This Row],[Count]]</f>
        <v>0.33333333333333331</v>
      </c>
      <c r="F51" s="2">
        <f>COUNTIFS(Table2[Sub-Sector],Table3[[#This Row],[Sub-Sector]],Table2[6M Return vs Nifty],"&gt;=10")/Table3[[#This Row],[Count]]</f>
        <v>0.33333333333333331</v>
      </c>
      <c r="G51" s="2">
        <f>COUNTIFS(Table2[Sub-Sector],Table3[[#This Row],[Sub-Sector]],Table2[1Y Return vs Nifty],"&gt;=10")/Table3[[#This Row],[Count]]</f>
        <v>0.33333333333333331</v>
      </c>
      <c r="H51" s="2">
        <f>COUNTIFS(Table2[Sub-Sector],Table3[[#This Row],[Sub-Sector]],Table2[RSI Exponential â€“ 14D],"&gt;=50")/Table3[[#This Row],[Count]]</f>
        <v>0.83333333333333337</v>
      </c>
      <c r="I51" s="2">
        <f>COUNTIFS(Table2[Sub-Sector],Table3[[#This Row],[Sub-Sector]],Table2[Relative Volume],"&gt;=1")/Table3[[#This Row],[Count]]</f>
        <v>0.66666666666666663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0.83333333333333337</v>
      </c>
      <c r="M51" s="2">
        <f>COUNTIFS(Table2[Sub-Sector],Table3[[#This Row],[Sub-Sector]],Table2[% Away From Current Week High],"&lt;=0.05")/Table3[[#This Row],[Count]]</f>
        <v>0.66666666666666663</v>
      </c>
      <c r="N51" s="2">
        <f>COUNTIFS(Table2[Sub-Sector],Table3[[#This Row],[Sub-Sector]],Table2[% Away From Current Month Low],"&gt;=0.05")/Table3[[#This Row],[Count]]</f>
        <v>0.83333333333333337</v>
      </c>
      <c r="O51" s="2">
        <f>COUNTIFS(Table2[Sub-Sector],Table3[[#This Row],[Sub-Sector]],Table2[% Away From Current Month High],"&lt;=0.05")/Table3[[#This Row],[Count]]</f>
        <v>0.16666666666666666</v>
      </c>
      <c r="P51" s="2">
        <f>COUNTIFS(Table2[Sub-Sector],Table3[[#This Row],[Sub-Sector]],Table2[% Away From 52W High],"&lt;=10")/Table3[[#This Row],[Count]]</f>
        <v>0.33333333333333331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0.83333333333333337</v>
      </c>
      <c r="S51" s="2">
        <f>COUNTIFS(Table2[Sub-Sector],Table3[[#This Row],[Sub-Sector]],Table2[% Price above 50 EMA],"&gt;=0")/Table3[[#This Row],[Count]]</f>
        <v>0.83333333333333337</v>
      </c>
      <c r="T51" s="2">
        <f>COUNTIFS(Table2[Sub-Sector],Table3[[#This Row],[Sub-Sector]],Table2[% Price above 200 EMA],"&gt;=0")/Table3[[#This Row],[Count]]</f>
        <v>0.66666666666666663</v>
      </c>
      <c r="U51" s="2">
        <f>COUNTIFS(Table2[Sub-Sector],Table3[[#This Row],[Sub-Sector]],Table2[Rate of Change - Zone],"Positive")/Table3[[#This Row],[Count]]</f>
        <v>0.66666666666666663</v>
      </c>
      <c r="V51" s="2">
        <f>COUNTIFS(Table2[Sub-Sector],Table3[[#This Row],[Sub-Sector]],Table2[Sharpe Ratio],"&gt;=0.10")/Table3[[#This Row],[Count]]</f>
        <v>0.16666666666666666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51">
        <f>_xlfn.RANK.AVG(Table3[[#This Row],[Score]],Table3[Score],1)</f>
        <v>45.5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1" s="3">
        <f>_xlfn.RANK.AVG(Table3[[#This Row],[Score 2 ]],Table3[[Score 2 ]],1)</f>
        <v>50</v>
      </c>
    </row>
    <row r="52" spans="1:26" x14ac:dyDescent="0.3">
      <c r="A52" t="s">
        <v>619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0.5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0.5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0.75</v>
      </c>
      <c r="H52" s="2">
        <f>COUNTIFS(Table2[Sub-Sector],Table3[[#This Row],[Sub-Sector]],Table2[RSI Exponential â€“ 14D],"&gt;=50")/Table3[[#This Row],[Count]]</f>
        <v>0.75</v>
      </c>
      <c r="I52" s="2">
        <f>COUNTIFS(Table2[Sub-Sector],Table3[[#This Row],[Sub-Sector]],Table2[Relative Volume],"&gt;=1")/Table3[[#This Row],[Count]]</f>
        <v>0.25</v>
      </c>
      <c r="J52" s="2">
        <f>COUNTIFS(Table2[Sub-Sector],Table3[[#This Row],[Sub-Sector]],Table2[% Away From Day Low],"&gt;=0.05")/Table3[[#This Row],[Count]]</f>
        <v>0.25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0.75</v>
      </c>
      <c r="M52" s="2">
        <f>COUNTIFS(Table2[Sub-Sector],Table3[[#This Row],[Sub-Sector]],Table2[% Away From Current Week High],"&lt;=0.05")/Table3[[#This Row],[Count]]</f>
        <v>0.75</v>
      </c>
      <c r="N52" s="2">
        <f>COUNTIFS(Table2[Sub-Sector],Table3[[#This Row],[Sub-Sector]],Table2[% Away From Current Month Low],"&gt;=0.05")/Table3[[#This Row],[Count]]</f>
        <v>0.75</v>
      </c>
      <c r="O52" s="2">
        <f>COUNTIFS(Table2[Sub-Sector],Table3[[#This Row],[Sub-Sector]],Table2[% Away From Current Month High],"&lt;=0.05")/Table3[[#This Row],[Count]]</f>
        <v>0.75</v>
      </c>
      <c r="P52" s="2">
        <f>COUNTIFS(Table2[Sub-Sector],Table3[[#This Row],[Sub-Sector]],Table2[% Away From 52W High],"&lt;=10")/Table3[[#This Row],[Count]]</f>
        <v>0.25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0.75</v>
      </c>
      <c r="S52" s="2">
        <f>COUNTIFS(Table2[Sub-Sector],Table3[[#This Row],[Sub-Sector]],Table2[% Price above 50 EMA],"&gt;=0")/Table3[[#This Row],[Count]]</f>
        <v>0.5</v>
      </c>
      <c r="T52" s="2">
        <f>COUNTIFS(Table2[Sub-Sector],Table3[[#This Row],[Sub-Sector]],Table2[% Price above 200 EMA],"&gt;=0")/Table3[[#This Row],[Count]]</f>
        <v>0.75</v>
      </c>
      <c r="U52" s="2">
        <f>COUNTIFS(Table2[Sub-Sector],Table3[[#This Row],[Sub-Sector]],Table2[Rate of Change - Zone],"Positive")/Table3[[#This Row],[Count]]</f>
        <v>0.5</v>
      </c>
      <c r="V52" s="2">
        <f>COUNTIFS(Table2[Sub-Sector],Table3[[#This Row],[Sub-Sector]],Table2[Sharpe Ratio],"&gt;=0.10")/Table3[[#This Row],[Count]]</f>
        <v>0.25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52">
        <f>_xlfn.RANK.AVG(Table3[[#This Row],[Score]],Table3[Score],1)</f>
        <v>65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2" s="3">
        <f>_xlfn.RANK.AVG(Table3[[#This Row],[Score 2 ]],Table3[[Score 2 ]],1)</f>
        <v>51</v>
      </c>
    </row>
    <row r="53" spans="1:26" x14ac:dyDescent="0.3">
      <c r="A53" t="s">
        <v>469</v>
      </c>
      <c r="B53">
        <f>COUNTIFS(Table2[Sub-Sector],Table3[[#This Row],[Sub-Sector]])</f>
        <v>11</v>
      </c>
      <c r="C53" s="2">
        <f>COUNTIFS(Table2[Sub-Sector],Table3[[#This Row],[Sub-Sector]],Table2[Uptrend],"Uptrend")/Table3[[#This Row],[Count]]</f>
        <v>0.72727272727272729</v>
      </c>
      <c r="D53" s="2">
        <f>COUNTIFS(Table2[Sub-Sector],Table3[[#This Row],[Sub-Sector]],Table2[1W Return vs Nifty],"&gt;=5")/Table3[[#This Row],[Count]]</f>
        <v>0.18181818181818182</v>
      </c>
      <c r="E53" s="2">
        <f>COUNTIFS(Table2[Sub-Sector],Table3[[#This Row],[Sub-Sector]],Table2[1M Return vs Nifty],"&gt;=5")/Table3[[#This Row],[Count]]</f>
        <v>0.18181818181818182</v>
      </c>
      <c r="F53" s="2">
        <f>COUNTIFS(Table2[Sub-Sector],Table3[[#This Row],[Sub-Sector]],Table2[6M Return vs Nifty],"&gt;=10")/Table3[[#This Row],[Count]]</f>
        <v>0.27272727272727271</v>
      </c>
      <c r="G53" s="2">
        <f>COUNTIFS(Table2[Sub-Sector],Table3[[#This Row],[Sub-Sector]],Table2[1Y Return vs Nifty],"&gt;=10")/Table3[[#This Row],[Count]]</f>
        <v>0.45454545454545453</v>
      </c>
      <c r="H53" s="2">
        <f>COUNTIFS(Table2[Sub-Sector],Table3[[#This Row],[Sub-Sector]],Table2[RSI Exponential â€“ 14D],"&gt;=50")/Table3[[#This Row],[Count]]</f>
        <v>0.81818181818181823</v>
      </c>
      <c r="I53" s="2">
        <f>COUNTIFS(Table2[Sub-Sector],Table3[[#This Row],[Sub-Sector]],Table2[Relative Volume],"&gt;=1")/Table3[[#This Row],[Count]]</f>
        <v>0.54545454545454541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0.90909090909090906</v>
      </c>
      <c r="L53" s="2">
        <f>COUNTIFS(Table2[Sub-Sector],Table3[[#This Row],[Sub-Sector]],Table2[% Away From Current Week Low],"&gt;=0.05")/Table3[[#This Row],[Count]]</f>
        <v>0.81818181818181823</v>
      </c>
      <c r="M53" s="2">
        <f>COUNTIFS(Table2[Sub-Sector],Table3[[#This Row],[Sub-Sector]],Table2[% Away From Current Week High],"&lt;=0.05")/Table3[[#This Row],[Count]]</f>
        <v>0.81818181818181823</v>
      </c>
      <c r="N53" s="2">
        <f>COUNTIFS(Table2[Sub-Sector],Table3[[#This Row],[Sub-Sector]],Table2[% Away From Current Month Low],"&gt;=0.05")/Table3[[#This Row],[Count]]</f>
        <v>0.90909090909090906</v>
      </c>
      <c r="O53" s="2">
        <f>COUNTIFS(Table2[Sub-Sector],Table3[[#This Row],[Sub-Sector]],Table2[% Away From Current Month High],"&lt;=0.05")/Table3[[#This Row],[Count]]</f>
        <v>0.72727272727272729</v>
      </c>
      <c r="P53" s="2">
        <f>COUNTIFS(Table2[Sub-Sector],Table3[[#This Row],[Sub-Sector]],Table2[% Away From 52W High],"&lt;=10")/Table3[[#This Row],[Count]]</f>
        <v>0.54545454545454541</v>
      </c>
      <c r="Q53" s="2">
        <f>COUNTIFS(Table2[Sub-Sector],Table3[[#This Row],[Sub-Sector]],Table2[% Away From 52W Low],"&gt;=10")/Table3[[#This Row],[Count]]</f>
        <v>0.90909090909090906</v>
      </c>
      <c r="R53" s="2">
        <f>COUNTIFS(Table2[Sub-Sector],Table3[[#This Row],[Sub-Sector]],Table2[% Price above 20 EMA],"&gt;=0")/Table3[[#This Row],[Count]]</f>
        <v>0.81818181818181823</v>
      </c>
      <c r="S53" s="2">
        <f>COUNTIFS(Table2[Sub-Sector],Table3[[#This Row],[Sub-Sector]],Table2[% Price above 50 EMA],"&gt;=0")/Table3[[#This Row],[Count]]</f>
        <v>0.81818181818181823</v>
      </c>
      <c r="T53" s="2">
        <f>COUNTIFS(Table2[Sub-Sector],Table3[[#This Row],[Sub-Sector]],Table2[% Price above 200 EMA],"&gt;=0")/Table3[[#This Row],[Count]]</f>
        <v>0.81818181818181823</v>
      </c>
      <c r="U53" s="2">
        <f>COUNTIFS(Table2[Sub-Sector],Table3[[#This Row],[Sub-Sector]],Table2[Rate of Change - Zone],"Positive")/Table3[[#This Row],[Count]]</f>
        <v>0.72727272727272729</v>
      </c>
      <c r="V53" s="2">
        <f>COUNTIFS(Table2[Sub-Sector],Table3[[#This Row],[Sub-Sector]],Table2[Sharpe Ratio],"&gt;=0.10")/Table3[[#This Row],[Count]]</f>
        <v>0.36363636363636365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53">
        <f>_xlfn.RANK.AVG(Table3[[#This Row],[Score]],Table3[Score],1)</f>
        <v>51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 s="3">
        <f>_xlfn.RANK.AVG(Table3[[#This Row],[Score 2 ]],Table3[[Score 2 ]],1)</f>
        <v>52</v>
      </c>
    </row>
    <row r="54" spans="1:26" x14ac:dyDescent="0.3">
      <c r="A54" t="s">
        <v>174</v>
      </c>
      <c r="B54">
        <f>COUNTIFS(Table2[Sub-Sector],Table3[[#This Row],[Sub-Sector]])</f>
        <v>8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0.375</v>
      </c>
      <c r="F54" s="2">
        <f>COUNTIFS(Table2[Sub-Sector],Table3[[#This Row],[Sub-Sector]],Table2[6M Return vs Nifty],"&gt;=10")/Table3[[#This Row],[Count]]</f>
        <v>0.375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1</v>
      </c>
      <c r="I54" s="2">
        <f>COUNTIFS(Table2[Sub-Sector],Table3[[#This Row],[Sub-Sector]],Table2[Relative Volume],"&gt;=1")/Table3[[#This Row],[Count]]</f>
        <v>0.125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0.375</v>
      </c>
      <c r="M54" s="2">
        <f>COUNTIFS(Table2[Sub-Sector],Table3[[#This Row],[Sub-Sector]],Table2[% Away From Current Week High],"&lt;=0.05")/Table3[[#This Row],[Count]]</f>
        <v>0.875</v>
      </c>
      <c r="N54" s="2">
        <f>COUNTIFS(Table2[Sub-Sector],Table3[[#This Row],[Sub-Sector]],Table2[% Away From Current Month Low],"&gt;=0.05")/Table3[[#This Row],[Count]]</f>
        <v>1</v>
      </c>
      <c r="O54" s="2">
        <f>COUNTIFS(Table2[Sub-Sector],Table3[[#This Row],[Sub-Sector]],Table2[% Away From Current Month High],"&lt;=0.05")/Table3[[#This Row],[Count]]</f>
        <v>0.875</v>
      </c>
      <c r="P54" s="2">
        <f>COUNTIFS(Table2[Sub-Sector],Table3[[#This Row],[Sub-Sector]],Table2[% Away From 52W High],"&lt;=10")/Table3[[#This Row],[Count]]</f>
        <v>0.875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1</v>
      </c>
      <c r="V54" s="2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54">
        <f>_xlfn.RANK.AVG(Table3[[#This Row],[Score]],Table3[Score],1)</f>
        <v>41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4" s="3">
        <f>_xlfn.RANK.AVG(Table3[[#This Row],[Score 2 ]],Table3[[Score 2 ]],1)</f>
        <v>53.5</v>
      </c>
    </row>
    <row r="55" spans="1:26" x14ac:dyDescent="0.3">
      <c r="A55" t="s">
        <v>302</v>
      </c>
      <c r="B55">
        <f>COUNTIFS(Table2[Sub-Sector],Table3[[#This Row],[Sub-Sector]])</f>
        <v>6</v>
      </c>
      <c r="C55" s="2">
        <f>COUNTIFS(Table2[Sub-Sector],Table3[[#This Row],[Sub-Sector]],Table2[Uptrend],"Uptrend")/Table3[[#This Row],[Count]]</f>
        <v>0.66666666666666663</v>
      </c>
      <c r="D55" s="2">
        <f>COUNTIFS(Table2[Sub-Sector],Table3[[#This Row],[Sub-Sector]],Table2[1W Return vs Nifty],"&gt;=5")/Table3[[#This Row],[Count]]</f>
        <v>0.33333333333333331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0.33333333333333331</v>
      </c>
      <c r="G55" s="2">
        <f>COUNTIFS(Table2[Sub-Sector],Table3[[#This Row],[Sub-Sector]],Table2[1Y Return vs Nifty],"&gt;=10")/Table3[[#This Row],[Count]]</f>
        <v>0.83333333333333337</v>
      </c>
      <c r="H55" s="2">
        <f>COUNTIFS(Table2[Sub-Sector],Table3[[#This Row],[Sub-Sector]],Table2[RSI Exponential â€“ 14D],"&gt;=50")/Table3[[#This Row],[Count]]</f>
        <v>0.83333333333333337</v>
      </c>
      <c r="I55" s="2">
        <f>COUNTIFS(Table2[Sub-Sector],Table3[[#This Row],[Sub-Sector]],Table2[Relative Volume],"&gt;=1")/Table3[[#This Row],[Count]]</f>
        <v>0.5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1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1</v>
      </c>
      <c r="O55" s="2">
        <f>COUNTIFS(Table2[Sub-Sector],Table3[[#This Row],[Sub-Sector]],Table2[% Away From Current Month High],"&lt;=0.05")/Table3[[#This Row],[Count]]</f>
        <v>0.66666666666666663</v>
      </c>
      <c r="P55" s="2">
        <f>COUNTIFS(Table2[Sub-Sector],Table3[[#This Row],[Sub-Sector]],Table2[% Away From 52W High],"&lt;=10")/Table3[[#This Row],[Count]]</f>
        <v>0.5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0.66666666666666663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0.33333333333333331</v>
      </c>
      <c r="V55" s="2">
        <f>COUNTIFS(Table2[Sub-Sector],Table3[[#This Row],[Sub-Sector]],Table2[Sharpe Ratio],"&gt;=0.10")/Table3[[#This Row],[Count]]</f>
        <v>0.66666666666666663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55">
        <f>_xlfn.RANK.AVG(Table3[[#This Row],[Score]],Table3[Score],1)</f>
        <v>62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5" s="3">
        <f>_xlfn.RANK.AVG(Table3[[#This Row],[Score 2 ]],Table3[[Score 2 ]],1)</f>
        <v>53.5</v>
      </c>
    </row>
    <row r="56" spans="1:26" x14ac:dyDescent="0.3">
      <c r="A56" t="s">
        <v>27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0.25</v>
      </c>
      <c r="E56" s="2">
        <f>COUNTIFS(Table2[Sub-Sector],Table3[[#This Row],[Sub-Sector]],Table2[1M Return vs Nifty],"&gt;=5")/Table3[[#This Row],[Count]]</f>
        <v>0.25</v>
      </c>
      <c r="F56" s="2">
        <f>COUNTIFS(Table2[Sub-Sector],Table3[[#This Row],[Sub-Sector]],Table2[6M Return vs Nifty],"&gt;=10")/Table3[[#This Row],[Count]]</f>
        <v>0.25</v>
      </c>
      <c r="G56" s="2">
        <f>COUNTIFS(Table2[Sub-Sector],Table3[[#This Row],[Sub-Sector]],Table2[1Y Return vs Nifty],"&gt;=10")/Table3[[#This Row],[Count]]</f>
        <v>0.5</v>
      </c>
      <c r="H56" s="2">
        <f>COUNTIFS(Table2[Sub-Sector],Table3[[#This Row],[Sub-Sector]],Table2[RSI Exponential â€“ 14D],"&gt;=50")/Table3[[#This Row],[Count]]</f>
        <v>0.25</v>
      </c>
      <c r="I56" s="2">
        <f>COUNTIFS(Table2[Sub-Sector],Table3[[#This Row],[Sub-Sector]],Table2[Relative Volume],"&gt;=1")/Table3[[#This Row],[Count]]</f>
        <v>0.5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0.75</v>
      </c>
      <c r="L56" s="2">
        <f>COUNTIFS(Table2[Sub-Sector],Table3[[#This Row],[Sub-Sector]],Table2[% Away From Current Week Low],"&gt;=0.05")/Table3[[#This Row],[Count]]</f>
        <v>1</v>
      </c>
      <c r="M56" s="2">
        <f>COUNTIFS(Table2[Sub-Sector],Table3[[#This Row],[Sub-Sector]],Table2[% Away From Current Week High],"&lt;=0.05")/Table3[[#This Row],[Count]]</f>
        <v>0.75</v>
      </c>
      <c r="N56" s="2">
        <f>COUNTIFS(Table2[Sub-Sector],Table3[[#This Row],[Sub-Sector]],Table2[% Away From Current Month Low],"&gt;=0.05")/Table3[[#This Row],[Count]]</f>
        <v>1</v>
      </c>
      <c r="O56" s="2">
        <f>COUNTIFS(Table2[Sub-Sector],Table3[[#This Row],[Sub-Sector]],Table2[% Away From Current Month High],"&lt;=0.05")/Table3[[#This Row],[Count]]</f>
        <v>0.5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0.75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0.75</v>
      </c>
      <c r="V56" s="2">
        <f>COUNTIFS(Table2[Sub-Sector],Table3[[#This Row],[Sub-Sector]],Table2[Sharpe Ratio],"&gt;=0.10")/Table3[[#This Row],[Count]]</f>
        <v>0.25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56">
        <f>_xlfn.RANK.AVG(Table3[[#This Row],[Score]],Table3[Score],1)</f>
        <v>25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6" s="3">
        <f>_xlfn.RANK.AVG(Table3[[#This Row],[Score 2 ]],Table3[[Score 2 ]],1)</f>
        <v>55</v>
      </c>
    </row>
    <row r="57" spans="1:26" x14ac:dyDescent="0.3">
      <c r="A57" t="s">
        <v>21</v>
      </c>
      <c r="B57">
        <f>COUNTIFS(Table2[Sub-Sector],Table3[[#This Row],[Sub-Sector]])</f>
        <v>20</v>
      </c>
      <c r="C57" s="2">
        <f>COUNTIFS(Table2[Sub-Sector],Table3[[#This Row],[Sub-Sector]],Table2[Uptrend],"Uptrend")/Table3[[#This Row],[Count]]</f>
        <v>0.9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0.35</v>
      </c>
      <c r="F57" s="2">
        <f>COUNTIFS(Table2[Sub-Sector],Table3[[#This Row],[Sub-Sector]],Table2[6M Return vs Nifty],"&gt;=10")/Table3[[#This Row],[Count]]</f>
        <v>0.2</v>
      </c>
      <c r="G57" s="2">
        <f>COUNTIFS(Table2[Sub-Sector],Table3[[#This Row],[Sub-Sector]],Table2[1Y Return vs Nifty],"&gt;=10")/Table3[[#This Row],[Count]]</f>
        <v>0.4</v>
      </c>
      <c r="H57" s="2">
        <f>COUNTIFS(Table2[Sub-Sector],Table3[[#This Row],[Sub-Sector]],Table2[RSI Exponential â€“ 14D],"&gt;=50")/Table3[[#This Row],[Count]]</f>
        <v>0.55000000000000004</v>
      </c>
      <c r="I57" s="2">
        <f>COUNTIFS(Table2[Sub-Sector],Table3[[#This Row],[Sub-Sector]],Table2[Relative Volume],"&gt;=1")/Table3[[#This Row],[Count]]</f>
        <v>0.85</v>
      </c>
      <c r="J57" s="2">
        <f>COUNTIFS(Table2[Sub-Sector],Table3[[#This Row],[Sub-Sector]],Table2[% Away From Day Low],"&gt;=0.05")/Table3[[#This Row],[Count]]</f>
        <v>0.15</v>
      </c>
      <c r="K57" s="2">
        <f>COUNTIFS(Table2[Sub-Sector],Table3[[#This Row],[Sub-Sector]],Table2[% Away From Day High],"&lt;=0.05")/Table3[[#This Row],[Count]]</f>
        <v>0.95</v>
      </c>
      <c r="L57" s="2">
        <f>COUNTIFS(Table2[Sub-Sector],Table3[[#This Row],[Sub-Sector]],Table2[% Away From Current Week Low],"&gt;=0.05")/Table3[[#This Row],[Count]]</f>
        <v>0.7</v>
      </c>
      <c r="M57" s="2">
        <f>COUNTIFS(Table2[Sub-Sector],Table3[[#This Row],[Sub-Sector]],Table2[% Away From Current Week High],"&lt;=0.05")/Table3[[#This Row],[Count]]</f>
        <v>0.9</v>
      </c>
      <c r="N57" s="2">
        <f>COUNTIFS(Table2[Sub-Sector],Table3[[#This Row],[Sub-Sector]],Table2[% Away From Current Month Low],"&gt;=0.05")/Table3[[#This Row],[Count]]</f>
        <v>0.85</v>
      </c>
      <c r="O57" s="2">
        <f>COUNTIFS(Table2[Sub-Sector],Table3[[#This Row],[Sub-Sector]],Table2[% Away From Current Month High],"&lt;=0.05")/Table3[[#This Row],[Count]]</f>
        <v>0.65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0.85</v>
      </c>
      <c r="S57" s="2">
        <f>COUNTIFS(Table2[Sub-Sector],Table3[[#This Row],[Sub-Sector]],Table2[% Price above 50 EMA],"&gt;=0")/Table3[[#This Row],[Count]]</f>
        <v>0.9</v>
      </c>
      <c r="T57" s="2">
        <f>COUNTIFS(Table2[Sub-Sector],Table3[[#This Row],[Sub-Sector]],Table2[% Price above 200 EMA],"&gt;=0")/Table3[[#This Row],[Count]]</f>
        <v>0.95</v>
      </c>
      <c r="U57" s="2">
        <f>COUNTIFS(Table2[Sub-Sector],Table3[[#This Row],[Sub-Sector]],Table2[Rate of Change - Zone],"Positive")/Table3[[#This Row],[Count]]</f>
        <v>0.7</v>
      </c>
      <c r="V57" s="2">
        <f>COUNTIFS(Table2[Sub-Sector],Table3[[#This Row],[Sub-Sector]],Table2[Sharpe Ratio],"&gt;=0.10")/Table3[[#This Row],[Count]]</f>
        <v>0.1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57">
        <f>_xlfn.RANK.AVG(Table3[[#This Row],[Score]],Table3[Score],1)</f>
        <v>54.5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7" s="3">
        <f>_xlfn.RANK.AVG(Table3[[#This Row],[Score 2 ]],Table3[[Score 2 ]],1)</f>
        <v>56</v>
      </c>
    </row>
    <row r="58" spans="1:26" x14ac:dyDescent="0.3">
      <c r="A58" t="s">
        <v>111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0.33333333333333331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0.33333333333333331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0.66666666666666663</v>
      </c>
      <c r="I58" s="2">
        <f>COUNTIFS(Table2[Sub-Sector],Table3[[#This Row],[Sub-Sector]],Table2[Relative Volume],"&gt;=1")/Table3[[#This Row],[Count]]</f>
        <v>0.33333333333333331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0.66666666666666663</v>
      </c>
      <c r="M58" s="2">
        <f>COUNTIFS(Table2[Sub-Sector],Table3[[#This Row],[Sub-Sector]],Table2[% Away From Current Week High],"&lt;=0.05")/Table3[[#This Row],[Count]]</f>
        <v>0</v>
      </c>
      <c r="N58" s="2">
        <f>COUNTIFS(Table2[Sub-Sector],Table3[[#This Row],[Sub-Sector]],Table2[% Away From Current Month Low],"&gt;=0.05")/Table3[[#This Row],[Count]]</f>
        <v>0.66666666666666663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0.33333333333333331</v>
      </c>
      <c r="S58" s="2">
        <f>COUNTIFS(Table2[Sub-Sector],Table3[[#This Row],[Sub-Sector]],Table2[% Price above 50 EMA],"&gt;=0")/Table3[[#This Row],[Count]]</f>
        <v>0.33333333333333331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0.33333333333333331</v>
      </c>
      <c r="V58" s="2">
        <f>COUNTIFS(Table2[Sub-Sector],Table3[[#This Row],[Sub-Sector]],Table2[Sharpe Ratio],"&gt;=0.10")/Table3[[#This Row],[Count]]</f>
        <v>0.33333333333333331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58">
        <f>_xlfn.RANK.AVG(Table3[[#This Row],[Score]],Table3[Score],1)</f>
        <v>42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8" s="3">
        <f>_xlfn.RANK.AVG(Table3[[#This Row],[Score 2 ]],Table3[[Score 2 ]],1)</f>
        <v>58</v>
      </c>
    </row>
    <row r="59" spans="1:26" x14ac:dyDescent="0.3">
      <c r="A59" t="s">
        <v>890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0.33333333333333331</v>
      </c>
      <c r="F59" s="2">
        <f>COUNTIFS(Table2[Sub-Sector],Table3[[#This Row],[Sub-Sector]],Table2[6M Return vs Nifty],"&gt;=10")/Table3[[#This Row],[Count]]</f>
        <v>0.33333333333333331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0.33333333333333331</v>
      </c>
      <c r="I59" s="2">
        <f>COUNTIFS(Table2[Sub-Sector],Table3[[#This Row],[Sub-Sector]],Table2[Relative Volume],"&gt;=1")/Table3[[#This Row],[Count]]</f>
        <v>0.33333333333333331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0.66666666666666663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0.66666666666666663</v>
      </c>
      <c r="O59" s="2">
        <f>COUNTIFS(Table2[Sub-Sector],Table3[[#This Row],[Sub-Sector]],Table2[% Away From Current Month High],"&lt;=0.05")/Table3[[#This Row],[Count]]</f>
        <v>0.33333333333333331</v>
      </c>
      <c r="P59" s="2">
        <f>COUNTIFS(Table2[Sub-Sector],Table3[[#This Row],[Sub-Sector]],Table2[% Away From 52W High],"&lt;=10")/Table3[[#This Row],[Count]]</f>
        <v>0.33333333333333331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0.33333333333333331</v>
      </c>
      <c r="S59" s="2">
        <f>COUNTIFS(Table2[Sub-Sector],Table3[[#This Row],[Sub-Sector]],Table2[% Price above 50 EMA],"&gt;=0")/Table3[[#This Row],[Count]]</f>
        <v>0.66666666666666663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0.33333333333333331</v>
      </c>
      <c r="V59" s="2">
        <f>COUNTIFS(Table2[Sub-Sector],Table3[[#This Row],[Sub-Sector]],Table2[Sharpe Ratio],"&gt;=0.10")/Table3[[#This Row],[Count]]</f>
        <v>0.33333333333333331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59">
        <f>_xlfn.RANK.AVG(Table3[[#This Row],[Score]],Table3[Score],1)</f>
        <v>47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9" s="3">
        <f>_xlfn.RANK.AVG(Table3[[#This Row],[Score 2 ]],Table3[[Score 2 ]],1)</f>
        <v>58</v>
      </c>
    </row>
    <row r="60" spans="1:26" x14ac:dyDescent="0.3">
      <c r="A60" t="s">
        <v>108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0.33333333333333331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0.33333333333333331</v>
      </c>
      <c r="I60" s="2">
        <f>COUNTIFS(Table2[Sub-Sector],Table3[[#This Row],[Sub-Sector]],Table2[Relative Volume],"&gt;=1")/Table3[[#This Row],[Count]]</f>
        <v>0.33333333333333331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0.66666666666666663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0.66666666666666663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0.66666666666666663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0.33333333333333331</v>
      </c>
      <c r="V60" s="2">
        <f>COUNTIFS(Table2[Sub-Sector],Table3[[#This Row],[Sub-Sector]],Table2[Sharpe Ratio],"&gt;=0.10")/Table3[[#This Row],[Count]]</f>
        <v>0.66666666666666663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60">
        <f>_xlfn.RANK.AVG(Table3[[#This Row],[Score]],Table3[Score],1)</f>
        <v>66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0" s="3">
        <f>_xlfn.RANK.AVG(Table3[[#This Row],[Score 2 ]],Table3[[Score 2 ]],1)</f>
        <v>58</v>
      </c>
    </row>
    <row r="61" spans="1:26" x14ac:dyDescent="0.3">
      <c r="A61" t="s">
        <v>219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0.66666666666666663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0.66666666666666663</v>
      </c>
      <c r="F61" s="2">
        <f>COUNTIFS(Table2[Sub-Sector],Table3[[#This Row],[Sub-Sector]],Table2[6M Return vs Nifty],"&gt;=10")/Table3[[#This Row],[Count]]</f>
        <v>0.33333333333333331</v>
      </c>
      <c r="G61" s="2">
        <f>COUNTIFS(Table2[Sub-Sector],Table3[[#This Row],[Sub-Sector]],Table2[1Y Return vs Nifty],"&gt;=10")/Table3[[#This Row],[Count]]</f>
        <v>0.66666666666666663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0.33333333333333331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0.66666666666666663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0.66666666666666663</v>
      </c>
      <c r="P61" s="2">
        <f>COUNTIFS(Table2[Sub-Sector],Table3[[#This Row],[Sub-Sector]],Table2[% Away From 52W High],"&lt;=10")/Table3[[#This Row],[Count]]</f>
        <v>0.66666666666666663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0.66666666666666663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61">
        <f>_xlfn.RANK.AVG(Table3[[#This Row],[Score]],Table3[Score],1)</f>
        <v>58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1" s="3">
        <f>_xlfn.RANK.AVG(Table3[[#This Row],[Score 2 ]],Table3[[Score 2 ]],1)</f>
        <v>60</v>
      </c>
    </row>
    <row r="62" spans="1:26" x14ac:dyDescent="0.3">
      <c r="A62" t="s">
        <v>1771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0.66666666666666663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0.66666666666666663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0.66666666666666663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0.66666666666666663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0.66666666666666663</v>
      </c>
      <c r="T62" s="2">
        <f>COUNTIFS(Table2[Sub-Sector],Table3[[#This Row],[Sub-Sector]],Table2[% Price above 200 EMA],"&gt;=0")/Table3[[#This Row],[Count]]</f>
        <v>0.66666666666666663</v>
      </c>
      <c r="U62" s="2">
        <f>COUNTIFS(Table2[Sub-Sector],Table3[[#This Row],[Sub-Sector]],Table2[Rate of Change - Zone],"Positive")/Table3[[#This Row],[Count]]</f>
        <v>0.66666666666666663</v>
      </c>
      <c r="V62" s="2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62">
        <f>_xlfn.RANK.AVG(Table3[[#This Row],[Score]],Table3[Score],1)</f>
        <v>85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2" s="3">
        <f>_xlfn.RANK.AVG(Table3[[#This Row],[Score 2 ]],Table3[[Score 2 ]],1)</f>
        <v>61</v>
      </c>
    </row>
    <row r="63" spans="1:26" x14ac:dyDescent="0.3">
      <c r="A63" t="s">
        <v>32</v>
      </c>
      <c r="B63">
        <f>COUNTIFS(Table2[Sub-Sector],Table3[[#This Row],[Sub-Sector]])</f>
        <v>11</v>
      </c>
      <c r="C63" s="2">
        <f>COUNTIFS(Table2[Sub-Sector],Table3[[#This Row],[Sub-Sector]],Table2[Uptrend],"Uptrend")/Table3[[#This Row],[Count]]</f>
        <v>0.45454545454545453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0.27272727272727271</v>
      </c>
      <c r="G63" s="2">
        <f>COUNTIFS(Table2[Sub-Sector],Table3[[#This Row],[Sub-Sector]],Table2[1Y Return vs Nifty],"&gt;=10")/Table3[[#This Row],[Count]]</f>
        <v>0.90909090909090906</v>
      </c>
      <c r="H63" s="2">
        <f>COUNTIFS(Table2[Sub-Sector],Table3[[#This Row],[Sub-Sector]],Table2[RSI Exponential â€“ 14D],"&gt;=50")/Table3[[#This Row],[Count]]</f>
        <v>0.36363636363636365</v>
      </c>
      <c r="I63" s="2">
        <f>COUNTIFS(Table2[Sub-Sector],Table3[[#This Row],[Sub-Sector]],Table2[Relative Volume],"&gt;=1")/Table3[[#This Row],[Count]]</f>
        <v>0.36363636363636365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0.54545454545454541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0.54545454545454541</v>
      </c>
      <c r="O63" s="2">
        <f>COUNTIFS(Table2[Sub-Sector],Table3[[#This Row],[Sub-Sector]],Table2[% Away From Current Month High],"&lt;=0.05")/Table3[[#This Row],[Count]]</f>
        <v>0.45454545454545453</v>
      </c>
      <c r="P63" s="2">
        <f>COUNTIFS(Table2[Sub-Sector],Table3[[#This Row],[Sub-Sector]],Table2[% Away From 52W High],"&lt;=10")/Table3[[#This Row],[Count]]</f>
        <v>0.27272727272727271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0.54545454545454541</v>
      </c>
      <c r="S63" s="2">
        <f>COUNTIFS(Table2[Sub-Sector],Table3[[#This Row],[Sub-Sector]],Table2[% Price above 50 EMA],"&gt;=0")/Table3[[#This Row],[Count]]</f>
        <v>0.54545454545454541</v>
      </c>
      <c r="T63" s="2">
        <f>COUNTIFS(Table2[Sub-Sector],Table3[[#This Row],[Sub-Sector]],Table2[% Price above 200 EMA],"&gt;=0")/Table3[[#This Row],[Count]]</f>
        <v>0.90909090909090906</v>
      </c>
      <c r="U63" s="2">
        <f>COUNTIFS(Table2[Sub-Sector],Table3[[#This Row],[Sub-Sector]],Table2[Rate of Change - Zone],"Positive")/Table3[[#This Row],[Count]]</f>
        <v>0.45454545454545453</v>
      </c>
      <c r="V63" s="2">
        <f>COUNTIFS(Table2[Sub-Sector],Table3[[#This Row],[Sub-Sector]],Table2[Sharpe Ratio],"&gt;=0.10")/Table3[[#This Row],[Count]]</f>
        <v>0.63636363636363635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63">
        <f>_xlfn.RANK.AVG(Table3[[#This Row],[Score]],Table3[Score],1)</f>
        <v>91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3" s="3">
        <f>_xlfn.RANK.AVG(Table3[[#This Row],[Score 2 ]],Table3[[Score 2 ]],1)</f>
        <v>62</v>
      </c>
    </row>
    <row r="64" spans="1:26" x14ac:dyDescent="0.3">
      <c r="A64" t="s">
        <v>1506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1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64">
        <f>_xlfn.RANK.AVG(Table3[[#This Row],[Score]],Table3[Score],1)</f>
        <v>68.5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4" s="3">
        <f>_xlfn.RANK.AVG(Table3[[#This Row],[Score 2 ]],Table3[[Score 2 ]],1)</f>
        <v>64</v>
      </c>
    </row>
    <row r="65" spans="1:26" x14ac:dyDescent="0.3">
      <c r="A65" t="s">
        <v>444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1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65">
        <f>_xlfn.RANK.AVG(Table3[[#This Row],[Score]],Table3[Score],1)</f>
        <v>68.5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5" s="3">
        <f>_xlfn.RANK.AVG(Table3[[#This Row],[Score 2 ]],Table3[[Score 2 ]],1)</f>
        <v>64</v>
      </c>
    </row>
    <row r="66" spans="1:26" x14ac:dyDescent="0.3">
      <c r="A66" t="s">
        <v>968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66">
        <f>_xlfn.RANK.AVG(Table3[[#This Row],[Score]],Table3[Score],1)</f>
        <v>94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6" s="3">
        <f>_xlfn.RANK.AVG(Table3[[#This Row],[Score 2 ]],Table3[[Score 2 ]],1)</f>
        <v>64</v>
      </c>
    </row>
    <row r="67" spans="1:26" x14ac:dyDescent="0.3">
      <c r="A67" t="s">
        <v>83</v>
      </c>
      <c r="B67">
        <f>COUNTIFS(Table2[Sub-Sector],Table3[[#This Row],[Sub-Sector]])</f>
        <v>5</v>
      </c>
      <c r="C67" s="2">
        <f>COUNTIFS(Table2[Sub-Sector],Table3[[#This Row],[Sub-Sector]],Table2[Uptrend],"Uptrend")/Table3[[#This Row],[Count]]</f>
        <v>0.8</v>
      </c>
      <c r="D67" s="2">
        <f>COUNTIFS(Table2[Sub-Sector],Table3[[#This Row],[Sub-Sector]],Table2[1W Return vs Nifty],"&gt;=5")/Table3[[#This Row],[Count]]</f>
        <v>0.2</v>
      </c>
      <c r="E67" s="2">
        <f>COUNTIFS(Table2[Sub-Sector],Table3[[#This Row],[Sub-Sector]],Table2[1M Return vs Nifty],"&gt;=5")/Table3[[#This Row],[Count]]</f>
        <v>0.2</v>
      </c>
      <c r="F67" s="2">
        <f>COUNTIFS(Table2[Sub-Sector],Table3[[#This Row],[Sub-Sector]],Table2[6M Return vs Nifty],"&gt;=10")/Table3[[#This Row],[Count]]</f>
        <v>0.8</v>
      </c>
      <c r="G67" s="2">
        <f>COUNTIFS(Table2[Sub-Sector],Table3[[#This Row],[Sub-Sector]],Table2[1Y Return vs Nifty],"&gt;=10")/Table3[[#This Row],[Count]]</f>
        <v>0.8</v>
      </c>
      <c r="H67" s="2">
        <f>COUNTIFS(Table2[Sub-Sector],Table3[[#This Row],[Sub-Sector]],Table2[RSI Exponential â€“ 14D],"&gt;=50")/Table3[[#This Row],[Count]]</f>
        <v>0.2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0.6</v>
      </c>
      <c r="M67" s="2">
        <f>COUNTIFS(Table2[Sub-Sector],Table3[[#This Row],[Sub-Sector]],Table2[% Away From Current Week High],"&lt;=0.05")/Table3[[#This Row],[Count]]</f>
        <v>0.6</v>
      </c>
      <c r="N67" s="2">
        <f>COUNTIFS(Table2[Sub-Sector],Table3[[#This Row],[Sub-Sector]],Table2[% Away From Current Month Low],"&gt;=0.05")/Table3[[#This Row],[Count]]</f>
        <v>0.6</v>
      </c>
      <c r="O67" s="2">
        <f>COUNTIFS(Table2[Sub-Sector],Table3[[#This Row],[Sub-Sector]],Table2[% Away From Current Month High],"&lt;=0.05")/Table3[[#This Row],[Count]]</f>
        <v>0.2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0.4</v>
      </c>
      <c r="S67" s="2">
        <f>COUNTIFS(Table2[Sub-Sector],Table3[[#This Row],[Sub-Sector]],Table2[% Price above 50 EMA],"&gt;=0")/Table3[[#This Row],[Count]]</f>
        <v>0.6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0.4</v>
      </c>
      <c r="V67" s="2">
        <f>COUNTIFS(Table2[Sub-Sector],Table3[[#This Row],[Sub-Sector]],Table2[Sharpe Ratio],"&gt;=0.10")/Table3[[#This Row],[Count]]</f>
        <v>0.6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67">
        <f>_xlfn.RANK.AVG(Table3[[#This Row],[Score]],Table3[Score],1)</f>
        <v>50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7" s="3">
        <f>_xlfn.RANK.AVG(Table3[[#This Row],[Score 2 ]],Table3[[Score 2 ]],1)</f>
        <v>66</v>
      </c>
    </row>
    <row r="68" spans="1:26" x14ac:dyDescent="0.3">
      <c r="A68" t="s">
        <v>92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68">
        <f>_xlfn.RANK.AVG(Table3[[#This Row],[Score]],Table3[Score],1)</f>
        <v>70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8" s="3">
        <f>_xlfn.RANK.AVG(Table3[[#This Row],[Score 2 ]],Table3[[Score 2 ]],1)</f>
        <v>67</v>
      </c>
    </row>
    <row r="69" spans="1:26" x14ac:dyDescent="0.3">
      <c r="A69" t="s">
        <v>276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1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</v>
      </c>
      <c r="N69" s="2">
        <f>COUNTIFS(Table2[Sub-Sector],Table3[[#This Row],[Sub-Sector]],Table2[% Away From Current Month Low],"&gt;=0.05")/Table3[[#This Row],[Count]]</f>
        <v>0.66666666666666663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69">
        <f>_xlfn.RANK.AVG(Table3[[#This Row],[Score]],Table3[Score],1)</f>
        <v>38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9" s="3">
        <f>_xlfn.RANK.AVG(Table3[[#This Row],[Score 2 ]],Table3[[Score 2 ]],1)</f>
        <v>68</v>
      </c>
    </row>
    <row r="70" spans="1:26" x14ac:dyDescent="0.3">
      <c r="A70" t="s">
        <v>1379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0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</v>
      </c>
      <c r="I70" s="2">
        <f>COUNTIFS(Table2[Sub-Sector],Table3[[#This Row],[Sub-Sector]],Table2[Relative Volume],"&gt;=1")/Table3[[#This Row],[Count]]</f>
        <v>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0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70">
        <f>_xlfn.RANK.AVG(Table3[[#This Row],[Score]],Table3[Score],1)</f>
        <v>97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70" s="3">
        <f>_xlfn.RANK.AVG(Table3[[#This Row],[Score 2 ]],Table3[[Score 2 ]],1)</f>
        <v>69</v>
      </c>
    </row>
    <row r="71" spans="1:26" x14ac:dyDescent="0.3">
      <c r="A71" t="s">
        <v>177</v>
      </c>
      <c r="B71">
        <f>COUNTIFS(Table2[Sub-Sector],Table3[[#This Row],[Sub-Sector]])</f>
        <v>6</v>
      </c>
      <c r="C71" s="2">
        <f>COUNTIFS(Table2[Sub-Sector],Table3[[#This Row],[Sub-Sector]],Table2[Uptrend],"Uptrend")/Table3[[#This Row],[Count]]</f>
        <v>0.66666666666666663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0.33333333333333331</v>
      </c>
      <c r="F71" s="2">
        <f>COUNTIFS(Table2[Sub-Sector],Table3[[#This Row],[Sub-Sector]],Table2[6M Return vs Nifty],"&gt;=10")/Table3[[#This Row],[Count]]</f>
        <v>0.5</v>
      </c>
      <c r="G71" s="2">
        <f>COUNTIFS(Table2[Sub-Sector],Table3[[#This Row],[Sub-Sector]],Table2[1Y Return vs Nifty],"&gt;=10")/Table3[[#This Row],[Count]]</f>
        <v>0.5</v>
      </c>
      <c r="H71" s="2">
        <f>COUNTIFS(Table2[Sub-Sector],Table3[[#This Row],[Sub-Sector]],Table2[RSI Exponential â€“ 14D],"&gt;=50")/Table3[[#This Row],[Count]]</f>
        <v>0.83333333333333337</v>
      </c>
      <c r="I71" s="2">
        <f>COUNTIFS(Table2[Sub-Sector],Table3[[#This Row],[Sub-Sector]],Table2[Relative Volume],"&gt;=1")/Table3[[#This Row],[Count]]</f>
        <v>0.16666666666666666</v>
      </c>
      <c r="J71" s="2">
        <f>COUNTIFS(Table2[Sub-Sector],Table3[[#This Row],[Sub-Sector]],Table2[% Away From Day Low],"&gt;=0.05")/Table3[[#This Row],[Count]]</f>
        <v>0.16666666666666666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0.66666666666666663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0.83333333333333337</v>
      </c>
      <c r="O71" s="2">
        <f>COUNTIFS(Table2[Sub-Sector],Table3[[#This Row],[Sub-Sector]],Table2[% Away From Current Month High],"&lt;=0.05")/Table3[[#This Row],[Count]]</f>
        <v>0.83333333333333337</v>
      </c>
      <c r="P71" s="2">
        <f>COUNTIFS(Table2[Sub-Sector],Table3[[#This Row],[Sub-Sector]],Table2[% Away From 52W High],"&lt;=10")/Table3[[#This Row],[Count]]</f>
        <v>0.66666666666666663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0.83333333333333337</v>
      </c>
      <c r="S71" s="2">
        <f>COUNTIFS(Table2[Sub-Sector],Table3[[#This Row],[Sub-Sector]],Table2[% Price above 50 EMA],"&gt;=0")/Table3[[#This Row],[Count]]</f>
        <v>0.83333333333333337</v>
      </c>
      <c r="T71" s="2">
        <f>COUNTIFS(Table2[Sub-Sector],Table3[[#This Row],[Sub-Sector]],Table2[% Price above 200 EMA],"&gt;=0")/Table3[[#This Row],[Count]]</f>
        <v>0.83333333333333337</v>
      </c>
      <c r="U71" s="2">
        <f>COUNTIFS(Table2[Sub-Sector],Table3[[#This Row],[Sub-Sector]],Table2[Rate of Change - Zone],"Positive")/Table3[[#This Row],[Count]]</f>
        <v>0.66666666666666663</v>
      </c>
      <c r="V71" s="2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71">
        <f>_xlfn.RANK.AVG(Table3[[#This Row],[Score]],Table3[Score],1)</f>
        <v>72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1" s="3">
        <f>_xlfn.RANK.AVG(Table3[[#This Row],[Score 2 ]],Table3[[Score 2 ]],1)</f>
        <v>70</v>
      </c>
    </row>
    <row r="72" spans="1:26" x14ac:dyDescent="0.3">
      <c r="A72" t="s">
        <v>124</v>
      </c>
      <c r="B72">
        <f>COUNTIFS(Table2[Sub-Sector],Table3[[#This Row],[Sub-Sector]])</f>
        <v>8</v>
      </c>
      <c r="C72" s="2">
        <f>COUNTIFS(Table2[Sub-Sector],Table3[[#This Row],[Sub-Sector]],Table2[Uptrend],"Uptrend")/Table3[[#This Row],[Count]]</f>
        <v>0.875</v>
      </c>
      <c r="D72" s="2">
        <f>COUNTIFS(Table2[Sub-Sector],Table3[[#This Row],[Sub-Sector]],Table2[1W Return vs Nifty],"&gt;=5")/Table3[[#This Row],[Count]]</f>
        <v>0.25</v>
      </c>
      <c r="E72" s="2">
        <f>COUNTIFS(Table2[Sub-Sector],Table3[[#This Row],[Sub-Sector]],Table2[1M Return vs Nifty],"&gt;=5")/Table3[[#This Row],[Count]]</f>
        <v>0.25</v>
      </c>
      <c r="F72" s="2">
        <f>COUNTIFS(Table2[Sub-Sector],Table3[[#This Row],[Sub-Sector]],Table2[6M Return vs Nifty],"&gt;=10")/Table3[[#This Row],[Count]]</f>
        <v>0.25</v>
      </c>
      <c r="G72" s="2">
        <f>COUNTIFS(Table2[Sub-Sector],Table3[[#This Row],[Sub-Sector]],Table2[1Y Return vs Nifty],"&gt;=10")/Table3[[#This Row],[Count]]</f>
        <v>0.625</v>
      </c>
      <c r="H72" s="2">
        <f>COUNTIFS(Table2[Sub-Sector],Table3[[#This Row],[Sub-Sector]],Table2[RSI Exponential â€“ 14D],"&gt;=50")/Table3[[#This Row],[Count]]</f>
        <v>0.625</v>
      </c>
      <c r="I72" s="2">
        <f>COUNTIFS(Table2[Sub-Sector],Table3[[#This Row],[Sub-Sector]],Table2[Relative Volume],"&gt;=1")/Table3[[#This Row],[Count]]</f>
        <v>0.375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0.25</v>
      </c>
      <c r="M72" s="2">
        <f>COUNTIFS(Table2[Sub-Sector],Table3[[#This Row],[Sub-Sector]],Table2[% Away From Current Week High],"&lt;=0.05")/Table3[[#This Row],[Count]]</f>
        <v>0.625</v>
      </c>
      <c r="N72" s="2">
        <f>COUNTIFS(Table2[Sub-Sector],Table3[[#This Row],[Sub-Sector]],Table2[% Away From Current Month Low],"&gt;=0.05")/Table3[[#This Row],[Count]]</f>
        <v>0.5</v>
      </c>
      <c r="O72" s="2">
        <f>COUNTIFS(Table2[Sub-Sector],Table3[[#This Row],[Sub-Sector]],Table2[% Away From Current Month High],"&lt;=0.05")/Table3[[#This Row],[Count]]</f>
        <v>0.375</v>
      </c>
      <c r="P72" s="2">
        <f>COUNTIFS(Table2[Sub-Sector],Table3[[#This Row],[Sub-Sector]],Table2[% Away From 52W High],"&lt;=10")/Table3[[#This Row],[Count]]</f>
        <v>0.375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0.75</v>
      </c>
      <c r="S72" s="2">
        <f>COUNTIFS(Table2[Sub-Sector],Table3[[#This Row],[Sub-Sector]],Table2[% Price above 50 EMA],"&gt;=0")/Table3[[#This Row],[Count]]</f>
        <v>0.75</v>
      </c>
      <c r="T72" s="2">
        <f>COUNTIFS(Table2[Sub-Sector],Table3[[#This Row],[Sub-Sector]],Table2[% Price above 200 EMA],"&gt;=0")/Table3[[#This Row],[Count]]</f>
        <v>0.875</v>
      </c>
      <c r="U72" s="2">
        <f>COUNTIFS(Table2[Sub-Sector],Table3[[#This Row],[Sub-Sector]],Table2[Rate of Change - Zone],"Positive")/Table3[[#This Row],[Count]]</f>
        <v>0.625</v>
      </c>
      <c r="V72" s="2">
        <f>COUNTIFS(Table2[Sub-Sector],Table3[[#This Row],[Sub-Sector]],Table2[Sharpe Ratio],"&gt;=0.10")/Table3[[#This Row],[Count]]</f>
        <v>0.125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72">
        <f>_xlfn.RANK.AVG(Table3[[#This Row],[Score]],Table3[Score],1)</f>
        <v>43.5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2" s="3">
        <f>_xlfn.RANK.AVG(Table3[[#This Row],[Score 2 ]],Table3[[Score 2 ]],1)</f>
        <v>71</v>
      </c>
    </row>
    <row r="73" spans="1:26" x14ac:dyDescent="0.3">
      <c r="A73" t="s">
        <v>65</v>
      </c>
      <c r="B73">
        <f>COUNTIFS(Table2[Sub-Sector],Table3[[#This Row],[Sub-Sector]])</f>
        <v>6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0.33333333333333331</v>
      </c>
      <c r="E73" s="2">
        <f>COUNTIFS(Table2[Sub-Sector],Table3[[#This Row],[Sub-Sector]],Table2[1M Return vs Nifty],"&gt;=5")/Table3[[#This Row],[Count]]</f>
        <v>0.16666666666666666</v>
      </c>
      <c r="F73" s="2">
        <f>COUNTIFS(Table2[Sub-Sector],Table3[[#This Row],[Sub-Sector]],Table2[6M Return vs Nifty],"&gt;=10")/Table3[[#This Row],[Count]]</f>
        <v>0.33333333333333331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0.5</v>
      </c>
      <c r="I73" s="2">
        <f>COUNTIFS(Table2[Sub-Sector],Table3[[#This Row],[Sub-Sector]],Table2[Relative Volume],"&gt;=1")/Table3[[#This Row],[Count]]</f>
        <v>0.16666666666666666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0.83333333333333337</v>
      </c>
      <c r="M73" s="2">
        <f>COUNTIFS(Table2[Sub-Sector],Table3[[#This Row],[Sub-Sector]],Table2[% Away From Current Week High],"&lt;=0.05")/Table3[[#This Row],[Count]]</f>
        <v>0.83333333333333337</v>
      </c>
      <c r="N73" s="2">
        <f>COUNTIFS(Table2[Sub-Sector],Table3[[#This Row],[Sub-Sector]],Table2[% Away From Current Month Low],"&gt;=0.05")/Table3[[#This Row],[Count]]</f>
        <v>0.83333333333333337</v>
      </c>
      <c r="O73" s="2">
        <f>COUNTIFS(Table2[Sub-Sector],Table3[[#This Row],[Sub-Sector]],Table2[% Away From Current Month High],"&lt;=0.05")/Table3[[#This Row],[Count]]</f>
        <v>0.5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0.66666666666666663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0.33333333333333331</v>
      </c>
      <c r="V73" s="2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73">
        <f>_xlfn.RANK.AVG(Table3[[#This Row],[Score]],Table3[Score],1)</f>
        <v>36.5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3" s="3">
        <f>_xlfn.RANK.AVG(Table3[[#This Row],[Score 2 ]],Table3[[Score 2 ]],1)</f>
        <v>72</v>
      </c>
    </row>
    <row r="74" spans="1:26" x14ac:dyDescent="0.3">
      <c r="A74" t="s">
        <v>395</v>
      </c>
      <c r="B74">
        <f>COUNTIFS(Table2[Sub-Sector],Table3[[#This Row],[Sub-Sector]])</f>
        <v>6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0.16666666666666666</v>
      </c>
      <c r="G74" s="2">
        <f>COUNTIFS(Table2[Sub-Sector],Table3[[#This Row],[Sub-Sector]],Table2[1Y Return vs Nifty],"&gt;=10")/Table3[[#This Row],[Count]]</f>
        <v>0.33333333333333331</v>
      </c>
      <c r="H74" s="2">
        <f>COUNTIFS(Table2[Sub-Sector],Table3[[#This Row],[Sub-Sector]],Table2[RSI Exponential â€“ 14D],"&gt;=50")/Table3[[#This Row],[Count]]</f>
        <v>0.66666666666666663</v>
      </c>
      <c r="I74" s="2">
        <f>COUNTIFS(Table2[Sub-Sector],Table3[[#This Row],[Sub-Sector]],Table2[Relative Volume],"&gt;=1")/Table3[[#This Row],[Count]]</f>
        <v>0.66666666666666663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0.83333333333333337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0.83333333333333337</v>
      </c>
      <c r="O74" s="2">
        <f>COUNTIFS(Table2[Sub-Sector],Table3[[#This Row],[Sub-Sector]],Table2[% Away From Current Month High],"&lt;=0.05")/Table3[[#This Row],[Count]]</f>
        <v>0.66666666666666663</v>
      </c>
      <c r="P74" s="2">
        <f>COUNTIFS(Table2[Sub-Sector],Table3[[#This Row],[Sub-Sector]],Table2[% Away From 52W High],"&lt;=10")/Table3[[#This Row],[Count]]</f>
        <v>0.66666666666666663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0.83333333333333337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0.66666666666666663</v>
      </c>
      <c r="V74" s="2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74">
        <f>_xlfn.RANK.AVG(Table3[[#This Row],[Score]],Table3[Score],1)</f>
        <v>76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4" s="3">
        <f>_xlfn.RANK.AVG(Table3[[#This Row],[Score 2 ]],Table3[[Score 2 ]],1)</f>
        <v>73</v>
      </c>
    </row>
    <row r="75" spans="1:26" x14ac:dyDescent="0.3">
      <c r="A75" t="s">
        <v>251</v>
      </c>
      <c r="B75">
        <f>COUNTIFS(Table2[Sub-Sector],Table3[[#This Row],[Sub-Sector]])</f>
        <v>5</v>
      </c>
      <c r="C75" s="2">
        <f>COUNTIFS(Table2[Sub-Sector],Table3[[#This Row],[Sub-Sector]],Table2[Uptrend],"Uptrend")/Table3[[#This Row],[Count]]</f>
        <v>0.6</v>
      </c>
      <c r="D75" s="2">
        <f>COUNTIFS(Table2[Sub-Sector],Table3[[#This Row],[Sub-Sector]],Table2[1W Return vs Nifty],"&gt;=5")/Table3[[#This Row],[Count]]</f>
        <v>0.2</v>
      </c>
      <c r="E75" s="2">
        <f>COUNTIFS(Table2[Sub-Sector],Table3[[#This Row],[Sub-Sector]],Table2[1M Return vs Nifty],"&gt;=5")/Table3[[#This Row],[Count]]</f>
        <v>0.2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0.4</v>
      </c>
      <c r="H75" s="2">
        <f>COUNTIFS(Table2[Sub-Sector],Table3[[#This Row],[Sub-Sector]],Table2[RSI Exponential â€“ 14D],"&gt;=50")/Table3[[#This Row],[Count]]</f>
        <v>0.8</v>
      </c>
      <c r="I75" s="2">
        <f>COUNTIFS(Table2[Sub-Sector],Table3[[#This Row],[Sub-Sector]],Table2[Relative Volume],"&gt;=1")/Table3[[#This Row],[Count]]</f>
        <v>0.6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0.4</v>
      </c>
      <c r="M75" s="2">
        <f>COUNTIFS(Table2[Sub-Sector],Table3[[#This Row],[Sub-Sector]],Table2[% Away From Current Week High],"&lt;=0.05")/Table3[[#This Row],[Count]]</f>
        <v>0.6</v>
      </c>
      <c r="N75" s="2">
        <f>COUNTIFS(Table2[Sub-Sector],Table3[[#This Row],[Sub-Sector]],Table2[% Away From Current Month Low],"&gt;=0.05")/Table3[[#This Row],[Count]]</f>
        <v>0.6</v>
      </c>
      <c r="O75" s="2">
        <f>COUNTIFS(Table2[Sub-Sector],Table3[[#This Row],[Sub-Sector]],Table2[% Away From Current Month High],"&lt;=0.05")/Table3[[#This Row],[Count]]</f>
        <v>0.6</v>
      </c>
      <c r="P75" s="2">
        <f>COUNTIFS(Table2[Sub-Sector],Table3[[#This Row],[Sub-Sector]],Table2[% Away From 52W High],"&lt;=10")/Table3[[#This Row],[Count]]</f>
        <v>0.4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0.6</v>
      </c>
      <c r="S75" s="2">
        <f>COUNTIFS(Table2[Sub-Sector],Table3[[#This Row],[Sub-Sector]],Table2[% Price above 50 EMA],"&gt;=0")/Table3[[#This Row],[Count]]</f>
        <v>0.8</v>
      </c>
      <c r="T75" s="2">
        <f>COUNTIFS(Table2[Sub-Sector],Table3[[#This Row],[Sub-Sector]],Table2[% Price above 200 EMA],"&gt;=0")/Table3[[#This Row],[Count]]</f>
        <v>0.8</v>
      </c>
      <c r="U75" s="2">
        <f>COUNTIFS(Table2[Sub-Sector],Table3[[#This Row],[Sub-Sector]],Table2[Rate of Change - Zone],"Positive")/Table3[[#This Row],[Count]]</f>
        <v>0.8</v>
      </c>
      <c r="V75" s="2">
        <f>COUNTIFS(Table2[Sub-Sector],Table3[[#This Row],[Sub-Sector]],Table2[Sharpe Ratio],"&gt;=0.10")/Table3[[#This Row],[Count]]</f>
        <v>0.2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75">
        <f>_xlfn.RANK.AVG(Table3[[#This Row],[Score]],Table3[Score],1)</f>
        <v>64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5" s="3">
        <f>_xlfn.RANK.AVG(Table3[[#This Row],[Score 2 ]],Table3[[Score 2 ]],1)</f>
        <v>74</v>
      </c>
    </row>
    <row r="76" spans="1:26" x14ac:dyDescent="0.3">
      <c r="A76" t="s">
        <v>418</v>
      </c>
      <c r="B76">
        <f>COUNTIFS(Table2[Sub-Sector],Table3[[#This Row],[Sub-Sector]])</f>
        <v>11</v>
      </c>
      <c r="C76" s="2">
        <f>COUNTIFS(Table2[Sub-Sector],Table3[[#This Row],[Sub-Sector]],Table2[Uptrend],"Uptrend")/Table3[[#This Row],[Count]]</f>
        <v>0.36363636363636365</v>
      </c>
      <c r="D76" s="2">
        <f>COUNTIFS(Table2[Sub-Sector],Table3[[#This Row],[Sub-Sector]],Table2[1W Return vs Nifty],"&gt;=5")/Table3[[#This Row],[Count]]</f>
        <v>0.18181818181818182</v>
      </c>
      <c r="E76" s="2">
        <f>COUNTIFS(Table2[Sub-Sector],Table3[[#This Row],[Sub-Sector]],Table2[1M Return vs Nifty],"&gt;=5")/Table3[[#This Row],[Count]]</f>
        <v>0.27272727272727271</v>
      </c>
      <c r="F76" s="2">
        <f>COUNTIFS(Table2[Sub-Sector],Table3[[#This Row],[Sub-Sector]],Table2[6M Return vs Nifty],"&gt;=10")/Table3[[#This Row],[Count]]</f>
        <v>0.45454545454545453</v>
      </c>
      <c r="G76" s="2">
        <f>COUNTIFS(Table2[Sub-Sector],Table3[[#This Row],[Sub-Sector]],Table2[1Y Return vs Nifty],"&gt;=10")/Table3[[#This Row],[Count]]</f>
        <v>0.45454545454545453</v>
      </c>
      <c r="H76" s="2">
        <f>COUNTIFS(Table2[Sub-Sector],Table3[[#This Row],[Sub-Sector]],Table2[RSI Exponential â€“ 14D],"&gt;=50")/Table3[[#This Row],[Count]]</f>
        <v>0.54545454545454541</v>
      </c>
      <c r="I76" s="2">
        <f>COUNTIFS(Table2[Sub-Sector],Table3[[#This Row],[Sub-Sector]],Table2[Relative Volume],"&gt;=1")/Table3[[#This Row],[Count]]</f>
        <v>0.27272727272727271</v>
      </c>
      <c r="J76" s="2">
        <f>COUNTIFS(Table2[Sub-Sector],Table3[[#This Row],[Sub-Sector]],Table2[% Away From Day Low],"&gt;=0.05")/Table3[[#This Row],[Count]]</f>
        <v>0.18181818181818182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0.63636363636363635</v>
      </c>
      <c r="M76" s="2">
        <f>COUNTIFS(Table2[Sub-Sector],Table3[[#This Row],[Sub-Sector]],Table2[% Away From Current Week High],"&lt;=0.05")/Table3[[#This Row],[Count]]</f>
        <v>0.90909090909090906</v>
      </c>
      <c r="N76" s="2">
        <f>COUNTIFS(Table2[Sub-Sector],Table3[[#This Row],[Sub-Sector]],Table2[% Away From Current Month Low],"&gt;=0.05")/Table3[[#This Row],[Count]]</f>
        <v>0.72727272727272729</v>
      </c>
      <c r="O76" s="2">
        <f>COUNTIFS(Table2[Sub-Sector],Table3[[#This Row],[Sub-Sector]],Table2[% Away From Current Month High],"&lt;=0.05")/Table3[[#This Row],[Count]]</f>
        <v>0.36363636363636365</v>
      </c>
      <c r="P76" s="2">
        <f>COUNTIFS(Table2[Sub-Sector],Table3[[#This Row],[Sub-Sector]],Table2[% Away From 52W High],"&lt;=10")/Table3[[#This Row],[Count]]</f>
        <v>0.27272727272727271</v>
      </c>
      <c r="Q76" s="2">
        <f>COUNTIFS(Table2[Sub-Sector],Table3[[#This Row],[Sub-Sector]],Table2[% Away From 52W Low],"&gt;=10")/Table3[[#This Row],[Count]]</f>
        <v>0.90909090909090906</v>
      </c>
      <c r="R76" s="2">
        <f>COUNTIFS(Table2[Sub-Sector],Table3[[#This Row],[Sub-Sector]],Table2[% Price above 20 EMA],"&gt;=0")/Table3[[#This Row],[Count]]</f>
        <v>0.54545454545454541</v>
      </c>
      <c r="S76" s="2">
        <f>COUNTIFS(Table2[Sub-Sector],Table3[[#This Row],[Sub-Sector]],Table2[% Price above 50 EMA],"&gt;=0")/Table3[[#This Row],[Count]]</f>
        <v>0.54545454545454541</v>
      </c>
      <c r="T76" s="2">
        <f>COUNTIFS(Table2[Sub-Sector],Table3[[#This Row],[Sub-Sector]],Table2[% Price above 200 EMA],"&gt;=0")/Table3[[#This Row],[Count]]</f>
        <v>0.63636363636363635</v>
      </c>
      <c r="U76" s="2">
        <f>COUNTIFS(Table2[Sub-Sector],Table3[[#This Row],[Sub-Sector]],Table2[Rate of Change - Zone],"Positive")/Table3[[#This Row],[Count]]</f>
        <v>0.54545454545454541</v>
      </c>
      <c r="V76" s="2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76">
        <f>_xlfn.RANK.AVG(Table3[[#This Row],[Score]],Table3[Score],1)</f>
        <v>67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6" s="3">
        <f>_xlfn.RANK.AVG(Table3[[#This Row],[Score 2 ]],Table3[[Score 2 ]],1)</f>
        <v>75</v>
      </c>
    </row>
    <row r="77" spans="1:26" x14ac:dyDescent="0.3">
      <c r="A77" t="s">
        <v>254</v>
      </c>
      <c r="B77">
        <f>COUNTIFS(Table2[Sub-Sector],Table3[[#This Row],[Sub-Sector]])</f>
        <v>7</v>
      </c>
      <c r="C77" s="2">
        <f>COUNTIFS(Table2[Sub-Sector],Table3[[#This Row],[Sub-Sector]],Table2[Uptrend],"Uptrend")/Table3[[#This Row],[Count]]</f>
        <v>0.7142857142857143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0.14285714285714285</v>
      </c>
      <c r="F77" s="2">
        <f>COUNTIFS(Table2[Sub-Sector],Table3[[#This Row],[Sub-Sector]],Table2[6M Return vs Nifty],"&gt;=10")/Table3[[#This Row],[Count]]</f>
        <v>0.2857142857142857</v>
      </c>
      <c r="G77" s="2">
        <f>COUNTIFS(Table2[Sub-Sector],Table3[[#This Row],[Sub-Sector]],Table2[1Y Return vs Nifty],"&gt;=10")/Table3[[#This Row],[Count]]</f>
        <v>0.7142857142857143</v>
      </c>
      <c r="H77" s="2">
        <f>COUNTIFS(Table2[Sub-Sector],Table3[[#This Row],[Sub-Sector]],Table2[RSI Exponential â€“ 14D],"&gt;=50")/Table3[[#This Row],[Count]]</f>
        <v>0.14285714285714285</v>
      </c>
      <c r="I77" s="2">
        <f>COUNTIFS(Table2[Sub-Sector],Table3[[#This Row],[Sub-Sector]],Table2[Relative Volume],"&gt;=1")/Table3[[#This Row],[Count]]</f>
        <v>0.5714285714285714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0.7142857142857143</v>
      </c>
      <c r="M77" s="2">
        <f>COUNTIFS(Table2[Sub-Sector],Table3[[#This Row],[Sub-Sector]],Table2[% Away From Current Week High],"&lt;=0.05")/Table3[[#This Row],[Count]]</f>
        <v>0.7142857142857143</v>
      </c>
      <c r="N77" s="2">
        <f>COUNTIFS(Table2[Sub-Sector],Table3[[#This Row],[Sub-Sector]],Table2[% Away From Current Month Low],"&gt;=0.05")/Table3[[#This Row],[Count]]</f>
        <v>0.8571428571428571</v>
      </c>
      <c r="O77" s="2">
        <f>COUNTIFS(Table2[Sub-Sector],Table3[[#This Row],[Sub-Sector]],Table2[% Away From Current Month High],"&lt;=0.05")/Table3[[#This Row],[Count]]</f>
        <v>0.14285714285714285</v>
      </c>
      <c r="P77" s="2">
        <f>COUNTIFS(Table2[Sub-Sector],Table3[[#This Row],[Sub-Sector]],Table2[% Away From 52W High],"&lt;=10")/Table3[[#This Row],[Count]]</f>
        <v>0.7142857142857143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0.7142857142857143</v>
      </c>
      <c r="S77" s="2">
        <f>COUNTIFS(Table2[Sub-Sector],Table3[[#This Row],[Sub-Sector]],Table2[% Price above 50 EMA],"&gt;=0")/Table3[[#This Row],[Count]]</f>
        <v>0.7142857142857143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0.14285714285714285</v>
      </c>
      <c r="V77" s="2">
        <f>COUNTIFS(Table2[Sub-Sector],Table3[[#This Row],[Sub-Sector]],Table2[Sharpe Ratio],"&gt;=0.10")/Table3[[#This Row],[Count]]</f>
        <v>0.2857142857142857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77">
        <f>_xlfn.RANK.AVG(Table3[[#This Row],[Score]],Table3[Score],1)</f>
        <v>82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7" s="3">
        <f>_xlfn.RANK.AVG(Table3[[#This Row],[Score 2 ]],Table3[[Score 2 ]],1)</f>
        <v>76</v>
      </c>
    </row>
    <row r="78" spans="1:26" x14ac:dyDescent="0.3">
      <c r="A78" t="s">
        <v>295</v>
      </c>
      <c r="B78">
        <f>COUNTIFS(Table2[Sub-Sector],Table3[[#This Row],[Sub-Sector]])</f>
        <v>14</v>
      </c>
      <c r="C78" s="2">
        <f>COUNTIFS(Table2[Sub-Sector],Table3[[#This Row],[Sub-Sector]],Table2[Uptrend],"Uptrend")/Table3[[#This Row],[Count]]</f>
        <v>0.7857142857142857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7.1428571428571425E-2</v>
      </c>
      <c r="F78" s="2">
        <f>COUNTIFS(Table2[Sub-Sector],Table3[[#This Row],[Sub-Sector]],Table2[6M Return vs Nifty],"&gt;=10")/Table3[[#This Row],[Count]]</f>
        <v>0.21428571428571427</v>
      </c>
      <c r="G78" s="2">
        <f>COUNTIFS(Table2[Sub-Sector],Table3[[#This Row],[Sub-Sector]],Table2[1Y Return vs Nifty],"&gt;=10")/Table3[[#This Row],[Count]]</f>
        <v>0.42857142857142855</v>
      </c>
      <c r="H78" s="2">
        <f>COUNTIFS(Table2[Sub-Sector],Table3[[#This Row],[Sub-Sector]],Table2[RSI Exponential â€“ 14D],"&gt;=50")/Table3[[#This Row],[Count]]</f>
        <v>0.7142857142857143</v>
      </c>
      <c r="I78" s="2">
        <f>COUNTIFS(Table2[Sub-Sector],Table3[[#This Row],[Sub-Sector]],Table2[Relative Volume],"&gt;=1")/Table3[[#This Row],[Count]]</f>
        <v>0.42857142857142855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0.6428571428571429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0.7857142857142857</v>
      </c>
      <c r="O78" s="2">
        <f>COUNTIFS(Table2[Sub-Sector],Table3[[#This Row],[Sub-Sector]],Table2[% Away From Current Month High],"&lt;=0.05")/Table3[[#This Row],[Count]]</f>
        <v>0.6428571428571429</v>
      </c>
      <c r="P78" s="2">
        <f>COUNTIFS(Table2[Sub-Sector],Table3[[#This Row],[Sub-Sector]],Table2[% Away From 52W High],"&lt;=10")/Table3[[#This Row],[Count]]</f>
        <v>0.5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0.7857142857142857</v>
      </c>
      <c r="S78" s="2">
        <f>COUNTIFS(Table2[Sub-Sector],Table3[[#This Row],[Sub-Sector]],Table2[% Price above 50 EMA],"&gt;=0")/Table3[[#This Row],[Count]]</f>
        <v>0.7857142857142857</v>
      </c>
      <c r="T78" s="2">
        <f>COUNTIFS(Table2[Sub-Sector],Table3[[#This Row],[Sub-Sector]],Table2[% Price above 200 EMA],"&gt;=0")/Table3[[#This Row],[Count]]</f>
        <v>0.8571428571428571</v>
      </c>
      <c r="U78" s="2">
        <f>COUNTIFS(Table2[Sub-Sector],Table3[[#This Row],[Sub-Sector]],Table2[Rate of Change - Zone],"Positive")/Table3[[#This Row],[Count]]</f>
        <v>0.7142857142857143</v>
      </c>
      <c r="V78" s="2">
        <f>COUNTIFS(Table2[Sub-Sector],Table3[[#This Row],[Sub-Sector]],Table2[Sharpe Ratio],"&gt;=0.10")/Table3[[#This Row],[Count]]</f>
        <v>0.14285714285714285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78">
        <f>_xlfn.RANK.AVG(Table3[[#This Row],[Score]],Table3[Score],1)</f>
        <v>79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8" s="3">
        <f>_xlfn.RANK.AVG(Table3[[#This Row],[Score 2 ]],Table3[[Score 2 ]],1)</f>
        <v>77</v>
      </c>
    </row>
    <row r="79" spans="1:26" x14ac:dyDescent="0.3">
      <c r="A79" t="s">
        <v>625</v>
      </c>
      <c r="B79">
        <f>COUNTIFS(Table2[Sub-Sector],Table3[[#This Row],[Sub-Sector]])</f>
        <v>4</v>
      </c>
      <c r="C79" s="2">
        <f>COUNTIFS(Table2[Sub-Sector],Table3[[#This Row],[Sub-Sector]],Table2[Uptrend],"Uptrend")/Table3[[#This Row],[Count]]</f>
        <v>0.75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0.25</v>
      </c>
      <c r="G79" s="2">
        <f>COUNTIFS(Table2[Sub-Sector],Table3[[#This Row],[Sub-Sector]],Table2[1Y Return vs Nifty],"&gt;=10")/Table3[[#This Row],[Count]]</f>
        <v>0.75</v>
      </c>
      <c r="H79" s="2">
        <f>COUNTIFS(Table2[Sub-Sector],Table3[[#This Row],[Sub-Sector]],Table2[RSI Exponential â€“ 14D],"&gt;=50")/Table3[[#This Row],[Count]]</f>
        <v>0.25</v>
      </c>
      <c r="I79" s="2">
        <f>COUNTIFS(Table2[Sub-Sector],Table3[[#This Row],[Sub-Sector]],Table2[Relative Volume],"&gt;=1")/Table3[[#This Row],[Count]]</f>
        <v>0.5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1</v>
      </c>
      <c r="M79" s="2">
        <f>COUNTIFS(Table2[Sub-Sector],Table3[[#This Row],[Sub-Sector]],Table2[% Away From Current Week High],"&lt;=0.05")/Table3[[#This Row],[Count]]</f>
        <v>0.75</v>
      </c>
      <c r="N79" s="2">
        <f>COUNTIFS(Table2[Sub-Sector],Table3[[#This Row],[Sub-Sector]],Table2[% Away From Current Month Low],"&gt;=0.05")/Table3[[#This Row],[Count]]</f>
        <v>1</v>
      </c>
      <c r="O79" s="2">
        <f>COUNTIFS(Table2[Sub-Sector],Table3[[#This Row],[Sub-Sector]],Table2[% Away From Current Month High],"&lt;=0.05")/Table3[[#This Row],[Count]]</f>
        <v>0.25</v>
      </c>
      <c r="P79" s="2">
        <f>COUNTIFS(Table2[Sub-Sector],Table3[[#This Row],[Sub-Sector]],Table2[% Away From 52W High],"&lt;=10")/Table3[[#This Row],[Count]]</f>
        <v>0.25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0.75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0.25</v>
      </c>
      <c r="V79" s="2">
        <f>COUNTIFS(Table2[Sub-Sector],Table3[[#This Row],[Sub-Sector]],Table2[Sharpe Ratio],"&gt;=0.10")/Table3[[#This Row],[Count]]</f>
        <v>0.25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79">
        <f>_xlfn.RANK.AVG(Table3[[#This Row],[Score]],Table3[Score],1)</f>
        <v>89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9" s="3">
        <f>_xlfn.RANK.AVG(Table3[[#This Row],[Score 2 ]],Table3[[Score 2 ]],1)</f>
        <v>78</v>
      </c>
    </row>
    <row r="80" spans="1:26" x14ac:dyDescent="0.3">
      <c r="A80" t="s">
        <v>228</v>
      </c>
      <c r="B80">
        <f>COUNTIFS(Table2[Sub-Sector],Table3[[#This Row],[Sub-Sector]])</f>
        <v>9</v>
      </c>
      <c r="C80" s="2">
        <f>COUNTIFS(Table2[Sub-Sector],Table3[[#This Row],[Sub-Sector]],Table2[Uptrend],"Uptrend")/Table3[[#This Row],[Count]]</f>
        <v>0.55555555555555558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0.55555555555555558</v>
      </c>
      <c r="G80" s="2">
        <f>COUNTIFS(Table2[Sub-Sector],Table3[[#This Row],[Sub-Sector]],Table2[1Y Return vs Nifty],"&gt;=10")/Table3[[#This Row],[Count]]</f>
        <v>0.66666666666666663</v>
      </c>
      <c r="H80" s="2">
        <f>COUNTIFS(Table2[Sub-Sector],Table3[[#This Row],[Sub-Sector]],Table2[RSI Exponential â€“ 14D],"&gt;=50")/Table3[[#This Row],[Count]]</f>
        <v>0.33333333333333331</v>
      </c>
      <c r="I80" s="2">
        <f>COUNTIFS(Table2[Sub-Sector],Table3[[#This Row],[Sub-Sector]],Table2[Relative Volume],"&gt;=1")/Table3[[#This Row],[Count]]</f>
        <v>0.22222222222222221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0.66666666666666663</v>
      </c>
      <c r="M80" s="2">
        <f>COUNTIFS(Table2[Sub-Sector],Table3[[#This Row],[Sub-Sector]],Table2[% Away From Current Week High],"&lt;=0.05")/Table3[[#This Row],[Count]]</f>
        <v>0.88888888888888884</v>
      </c>
      <c r="N80" s="2">
        <f>COUNTIFS(Table2[Sub-Sector],Table3[[#This Row],[Sub-Sector]],Table2[% Away From Current Month Low],"&gt;=0.05")/Table3[[#This Row],[Count]]</f>
        <v>0.66666666666666663</v>
      </c>
      <c r="O80" s="2">
        <f>COUNTIFS(Table2[Sub-Sector],Table3[[#This Row],[Sub-Sector]],Table2[% Away From Current Month High],"&lt;=0.05")/Table3[[#This Row],[Count]]</f>
        <v>0.1111111111111111</v>
      </c>
      <c r="P80" s="2">
        <f>COUNTIFS(Table2[Sub-Sector],Table3[[#This Row],[Sub-Sector]],Table2[% Away From 52W High],"&lt;=10")/Table3[[#This Row],[Count]]</f>
        <v>0.22222222222222221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0.22222222222222221</v>
      </c>
      <c r="S80" s="2">
        <f>COUNTIFS(Table2[Sub-Sector],Table3[[#This Row],[Sub-Sector]],Table2[% Price above 50 EMA],"&gt;=0")/Table3[[#This Row],[Count]]</f>
        <v>0.66666666666666663</v>
      </c>
      <c r="T80" s="2">
        <f>COUNTIFS(Table2[Sub-Sector],Table3[[#This Row],[Sub-Sector]],Table2[% Price above 200 EMA],"&gt;=0")/Table3[[#This Row],[Count]]</f>
        <v>0.77777777777777779</v>
      </c>
      <c r="U80" s="2">
        <f>COUNTIFS(Table2[Sub-Sector],Table3[[#This Row],[Sub-Sector]],Table2[Rate of Change - Zone],"Positive")/Table3[[#This Row],[Count]]</f>
        <v>0.22222222222222221</v>
      </c>
      <c r="V80" s="2">
        <f>COUNTIFS(Table2[Sub-Sector],Table3[[#This Row],[Sub-Sector]],Table2[Sharpe Ratio],"&gt;=0.10")/Table3[[#This Row],[Count]]</f>
        <v>0.33333333333333331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80">
        <f>_xlfn.RANK.AVG(Table3[[#This Row],[Score]],Table3[Score],1)</f>
        <v>96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0" s="3">
        <f>_xlfn.RANK.AVG(Table3[[#This Row],[Score 2 ]],Table3[[Score 2 ]],1)</f>
        <v>79</v>
      </c>
    </row>
    <row r="81" spans="1:26" x14ac:dyDescent="0.3">
      <c r="A81" t="s">
        <v>198</v>
      </c>
      <c r="B81">
        <f>COUNTIFS(Table2[Sub-Sector],Table3[[#This Row],[Sub-Sector]])</f>
        <v>25</v>
      </c>
      <c r="C81" s="2">
        <f>COUNTIFS(Table2[Sub-Sector],Table3[[#This Row],[Sub-Sector]],Table2[Uptrend],"Uptrend")/Table3[[#This Row],[Count]]</f>
        <v>0.92</v>
      </c>
      <c r="D81" s="2">
        <f>COUNTIFS(Table2[Sub-Sector],Table3[[#This Row],[Sub-Sector]],Table2[1W Return vs Nifty],"&gt;=5")/Table3[[#This Row],[Count]]</f>
        <v>0.08</v>
      </c>
      <c r="E81" s="2">
        <f>COUNTIFS(Table2[Sub-Sector],Table3[[#This Row],[Sub-Sector]],Table2[1M Return vs Nifty],"&gt;=5")/Table3[[#This Row],[Count]]</f>
        <v>0.08</v>
      </c>
      <c r="F81" s="2">
        <f>COUNTIFS(Table2[Sub-Sector],Table3[[#This Row],[Sub-Sector]],Table2[6M Return vs Nifty],"&gt;=10")/Table3[[#This Row],[Count]]</f>
        <v>0.52</v>
      </c>
      <c r="G81" s="2">
        <f>COUNTIFS(Table2[Sub-Sector],Table3[[#This Row],[Sub-Sector]],Table2[1Y Return vs Nifty],"&gt;=10")/Table3[[#This Row],[Count]]</f>
        <v>0.64</v>
      </c>
      <c r="H81" s="2">
        <f>COUNTIFS(Table2[Sub-Sector],Table3[[#This Row],[Sub-Sector]],Table2[RSI Exponential â€“ 14D],"&gt;=50")/Table3[[#This Row],[Count]]</f>
        <v>0.56000000000000005</v>
      </c>
      <c r="I81" s="2">
        <f>COUNTIFS(Table2[Sub-Sector],Table3[[#This Row],[Sub-Sector]],Table2[Relative Volume],"&gt;=1")/Table3[[#This Row],[Count]]</f>
        <v>0.24</v>
      </c>
      <c r="J81" s="2">
        <f>COUNTIFS(Table2[Sub-Sector],Table3[[#This Row],[Sub-Sector]],Table2[% Away From Day Low],"&gt;=0.05")/Table3[[#This Row],[Count]]</f>
        <v>0.08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0.88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0.96</v>
      </c>
      <c r="O81" s="2">
        <f>COUNTIFS(Table2[Sub-Sector],Table3[[#This Row],[Sub-Sector]],Table2[% Away From Current Month High],"&lt;=0.05")/Table3[[#This Row],[Count]]</f>
        <v>0.4</v>
      </c>
      <c r="P81" s="2">
        <f>COUNTIFS(Table2[Sub-Sector],Table3[[#This Row],[Sub-Sector]],Table2[% Away From 52W High],"&lt;=10")/Table3[[#This Row],[Count]]</f>
        <v>0.64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0.76</v>
      </c>
      <c r="S81" s="2">
        <f>COUNTIFS(Table2[Sub-Sector],Table3[[#This Row],[Sub-Sector]],Table2[% Price above 50 EMA],"&gt;=0")/Table3[[#This Row],[Count]]</f>
        <v>0.92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0.32</v>
      </c>
      <c r="V81" s="2">
        <f>COUNTIFS(Table2[Sub-Sector],Table3[[#This Row],[Sub-Sector]],Table2[Sharpe Ratio],"&gt;=0.10")/Table3[[#This Row],[Count]]</f>
        <v>0.44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81">
        <f>_xlfn.RANK.AVG(Table3[[#This Row],[Score]],Table3[Score],1)</f>
        <v>63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1" s="3">
        <f>_xlfn.RANK.AVG(Table3[[#This Row],[Score 2 ]],Table3[[Score 2 ]],1)</f>
        <v>80</v>
      </c>
    </row>
    <row r="82" spans="1:26" x14ac:dyDescent="0.3">
      <c r="A82" t="s">
        <v>170</v>
      </c>
      <c r="B82">
        <f>COUNTIFS(Table2[Sub-Sector],Table3[[#This Row],[Sub-Sector]])</f>
        <v>9</v>
      </c>
      <c r="C82" s="2">
        <f>COUNTIFS(Table2[Sub-Sector],Table3[[#This Row],[Sub-Sector]],Table2[Uptrend],"Uptrend")/Table3[[#This Row],[Count]]</f>
        <v>0.88888888888888884</v>
      </c>
      <c r="D82" s="2">
        <f>COUNTIFS(Table2[Sub-Sector],Table3[[#This Row],[Sub-Sector]],Table2[1W Return vs Nifty],"&gt;=5")/Table3[[#This Row],[Count]]</f>
        <v>0.1111111111111111</v>
      </c>
      <c r="E82" s="2">
        <f>COUNTIFS(Table2[Sub-Sector],Table3[[#This Row],[Sub-Sector]],Table2[1M Return vs Nifty],"&gt;=5")/Table3[[#This Row],[Count]]</f>
        <v>0.22222222222222221</v>
      </c>
      <c r="F82" s="2">
        <f>COUNTIFS(Table2[Sub-Sector],Table3[[#This Row],[Sub-Sector]],Table2[6M Return vs Nifty],"&gt;=10")/Table3[[#This Row],[Count]]</f>
        <v>0.33333333333333331</v>
      </c>
      <c r="G82" s="2">
        <f>COUNTIFS(Table2[Sub-Sector],Table3[[#This Row],[Sub-Sector]],Table2[1Y Return vs Nifty],"&gt;=10")/Table3[[#This Row],[Count]]</f>
        <v>0.33333333333333331</v>
      </c>
      <c r="H82" s="2">
        <f>COUNTIFS(Table2[Sub-Sector],Table3[[#This Row],[Sub-Sector]],Table2[RSI Exponential â€“ 14D],"&gt;=50")/Table3[[#This Row],[Count]]</f>
        <v>0.66666666666666663</v>
      </c>
      <c r="I82" s="2">
        <f>COUNTIFS(Table2[Sub-Sector],Table3[[#This Row],[Sub-Sector]],Table2[Relative Volume],"&gt;=1")/Table3[[#This Row],[Count]]</f>
        <v>0.22222222222222221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0.88888888888888884</v>
      </c>
      <c r="L82" s="2">
        <f>COUNTIFS(Table2[Sub-Sector],Table3[[#This Row],[Sub-Sector]],Table2[% Away From Current Week Low],"&gt;=0.05")/Table3[[#This Row],[Count]]</f>
        <v>0.77777777777777779</v>
      </c>
      <c r="M82" s="2">
        <f>COUNTIFS(Table2[Sub-Sector],Table3[[#This Row],[Sub-Sector]],Table2[% Away From Current Week High],"&lt;=0.05")/Table3[[#This Row],[Count]]</f>
        <v>0.88888888888888884</v>
      </c>
      <c r="N82" s="2">
        <f>COUNTIFS(Table2[Sub-Sector],Table3[[#This Row],[Sub-Sector]],Table2[% Away From Current Month Low],"&gt;=0.05")/Table3[[#This Row],[Count]]</f>
        <v>0.77777777777777779</v>
      </c>
      <c r="O82" s="2">
        <f>COUNTIFS(Table2[Sub-Sector],Table3[[#This Row],[Sub-Sector]],Table2[% Away From Current Month High],"&lt;=0.05")/Table3[[#This Row],[Count]]</f>
        <v>0.77777777777777779</v>
      </c>
      <c r="P82" s="2">
        <f>COUNTIFS(Table2[Sub-Sector],Table3[[#This Row],[Sub-Sector]],Table2[% Away From 52W High],"&lt;=10")/Table3[[#This Row],[Count]]</f>
        <v>0.66666666666666663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0.88888888888888884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0.77777777777777779</v>
      </c>
      <c r="V82" s="2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82">
        <f>_xlfn.RANK.AVG(Table3[[#This Row],[Score]],Table3[Score],1)</f>
        <v>59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2" s="3">
        <f>_xlfn.RANK.AVG(Table3[[#This Row],[Score 2 ]],Table3[[Score 2 ]],1)</f>
        <v>81.5</v>
      </c>
    </row>
    <row r="83" spans="1:26" x14ac:dyDescent="0.3">
      <c r="A83" t="s">
        <v>677</v>
      </c>
      <c r="B83">
        <f>COUNTIFS(Table2[Sub-Sector],Table3[[#This Row],[Sub-Sector]])</f>
        <v>3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0.33333333333333331</v>
      </c>
      <c r="G83" s="2">
        <f>COUNTIFS(Table2[Sub-Sector],Table3[[#This Row],[Sub-Sector]],Table2[1Y Return vs Nifty],"&gt;=10")/Table3[[#This Row],[Count]]</f>
        <v>0.66666666666666663</v>
      </c>
      <c r="H83" s="2">
        <f>COUNTIFS(Table2[Sub-Sector],Table3[[#This Row],[Sub-Sector]],Table2[RSI Exponential â€“ 14D],"&gt;=50")/Table3[[#This Row],[Count]]</f>
        <v>0.33333333333333331</v>
      </c>
      <c r="I83" s="2">
        <f>COUNTIFS(Table2[Sub-Sector],Table3[[#This Row],[Sub-Sector]],Table2[Relative Volume],"&gt;=1")/Table3[[#This Row],[Count]]</f>
        <v>0.33333333333333331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0.33333333333333331</v>
      </c>
      <c r="M83" s="2">
        <f>COUNTIFS(Table2[Sub-Sector],Table3[[#This Row],[Sub-Sector]],Table2[% Away From Current Week High],"&lt;=0.05")/Table3[[#This Row],[Count]]</f>
        <v>0.33333333333333331</v>
      </c>
      <c r="N83" s="2">
        <f>COUNTIFS(Table2[Sub-Sector],Table3[[#This Row],[Sub-Sector]],Table2[% Away From Current Month Low],"&gt;=0.05")/Table3[[#This Row],[Count]]</f>
        <v>0.33333333333333331</v>
      </c>
      <c r="O83" s="2">
        <f>COUNTIFS(Table2[Sub-Sector],Table3[[#This Row],[Sub-Sector]],Table2[% Away From Current Month High],"&lt;=0.05")/Table3[[#This Row],[Count]]</f>
        <v>0.33333333333333331</v>
      </c>
      <c r="P83" s="2">
        <f>COUNTIFS(Table2[Sub-Sector],Table3[[#This Row],[Sub-Sector]],Table2[% Away From 52W High],"&lt;=10")/Table3[[#This Row],[Count]]</f>
        <v>0.33333333333333331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0.33333333333333331</v>
      </c>
      <c r="S83" s="2">
        <f>COUNTIFS(Table2[Sub-Sector],Table3[[#This Row],[Sub-Sector]],Table2[% Price above 50 EMA],"&gt;=0")/Table3[[#This Row],[Count]]</f>
        <v>0.66666666666666663</v>
      </c>
      <c r="T83" s="2">
        <f>COUNTIFS(Table2[Sub-Sector],Table3[[#This Row],[Sub-Sector]],Table2[% Price above 200 EMA],"&gt;=0")/Table3[[#This Row],[Count]]</f>
        <v>0.66666666666666663</v>
      </c>
      <c r="U83" s="2">
        <f>COUNTIFS(Table2[Sub-Sector],Table3[[#This Row],[Sub-Sector]],Table2[Rate of Change - Zone],"Positive")/Table3[[#This Row],[Count]]</f>
        <v>0.33333333333333331</v>
      </c>
      <c r="V83" s="2">
        <f>COUNTIFS(Table2[Sub-Sector],Table3[[#This Row],[Sub-Sector]],Table2[Sharpe Ratio],"&gt;=0.10")/Table3[[#This Row],[Count]]</f>
        <v>0.33333333333333331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83">
        <f>_xlfn.RANK.AVG(Table3[[#This Row],[Score]],Table3[Score],1)</f>
        <v>80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3" s="3">
        <f>_xlfn.RANK.AVG(Table3[[#This Row],[Score 2 ]],Table3[[Score 2 ]],1)</f>
        <v>81.5</v>
      </c>
    </row>
    <row r="84" spans="1:26" x14ac:dyDescent="0.3">
      <c r="A84" t="s">
        <v>127</v>
      </c>
      <c r="B84">
        <f>COUNTIFS(Table2[Sub-Sector],Table3[[#This Row],[Sub-Sector]])</f>
        <v>6</v>
      </c>
      <c r="C84" s="2">
        <f>COUNTIFS(Table2[Sub-Sector],Table3[[#This Row],[Sub-Sector]],Table2[Uptrend],"Uptrend")/Table3[[#This Row],[Count]]</f>
        <v>0.83333333333333337</v>
      </c>
      <c r="D84" s="2">
        <f>COUNTIFS(Table2[Sub-Sector],Table3[[#This Row],[Sub-Sector]],Table2[1W Return vs Nifty],"&gt;=5")/Table3[[#This Row],[Count]]</f>
        <v>0.33333333333333331</v>
      </c>
      <c r="E84" s="2">
        <f>COUNTIFS(Table2[Sub-Sector],Table3[[#This Row],[Sub-Sector]],Table2[1M Return vs Nifty],"&gt;=5")/Table3[[#This Row],[Count]]</f>
        <v>0.33333333333333331</v>
      </c>
      <c r="F84" s="2">
        <f>COUNTIFS(Table2[Sub-Sector],Table3[[#This Row],[Sub-Sector]],Table2[6M Return vs Nifty],"&gt;=10")/Table3[[#This Row],[Count]]</f>
        <v>0.66666666666666663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0.33333333333333331</v>
      </c>
      <c r="I84" s="2">
        <f>COUNTIFS(Table2[Sub-Sector],Table3[[#This Row],[Sub-Sector]],Table2[Relative Volume],"&gt;=1")/Table3[[#This Row],[Count]]</f>
        <v>0.16666666666666666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0.83333333333333337</v>
      </c>
      <c r="L84" s="2">
        <f>COUNTIFS(Table2[Sub-Sector],Table3[[#This Row],[Sub-Sector]],Table2[% Away From Current Week Low],"&gt;=0.05")/Table3[[#This Row],[Count]]</f>
        <v>0.83333333333333337</v>
      </c>
      <c r="M84" s="2">
        <f>COUNTIFS(Table2[Sub-Sector],Table3[[#This Row],[Sub-Sector]],Table2[% Away From Current Week High],"&lt;=0.05")/Table3[[#This Row],[Count]]</f>
        <v>0.83333333333333337</v>
      </c>
      <c r="N84" s="2">
        <f>COUNTIFS(Table2[Sub-Sector],Table3[[#This Row],[Sub-Sector]],Table2[% Away From Current Month Low],"&gt;=0.05")/Table3[[#This Row],[Count]]</f>
        <v>0.83333333333333337</v>
      </c>
      <c r="O84" s="2">
        <f>COUNTIFS(Table2[Sub-Sector],Table3[[#This Row],[Sub-Sector]],Table2[% Away From Current Month High],"&lt;=0.05")/Table3[[#This Row],[Count]]</f>
        <v>0.16666666666666666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0.33333333333333331</v>
      </c>
      <c r="S84" s="2">
        <f>COUNTIFS(Table2[Sub-Sector],Table3[[#This Row],[Sub-Sector]],Table2[% Price above 50 EMA],"&gt;=0")/Table3[[#This Row],[Count]]</f>
        <v>0.83333333333333337</v>
      </c>
      <c r="T84" s="2">
        <f>COUNTIFS(Table2[Sub-Sector],Table3[[#This Row],[Sub-Sector]],Table2[% Price above 200 EMA],"&gt;=0")/Table3[[#This Row],[Count]]</f>
        <v>0.83333333333333337</v>
      </c>
      <c r="U84" s="2">
        <f>COUNTIFS(Table2[Sub-Sector],Table3[[#This Row],[Sub-Sector]],Table2[Rate of Change - Zone],"Positive")/Table3[[#This Row],[Count]]</f>
        <v>0.33333333333333331</v>
      </c>
      <c r="V84" s="2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84">
        <f>_xlfn.RANK.AVG(Table3[[#This Row],[Score]],Table3[Score],1)</f>
        <v>52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4" s="3">
        <f>_xlfn.RANK.AVG(Table3[[#This Row],[Score 2 ]],Table3[[Score 2 ]],1)</f>
        <v>83</v>
      </c>
    </row>
    <row r="85" spans="1:26" x14ac:dyDescent="0.3">
      <c r="A85" t="s">
        <v>1189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0.5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Volume],"&gt;=1")/Table3[[#This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1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1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0.5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</v>
      </c>
      <c r="V85" s="2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85">
        <f>_xlfn.RANK.AVG(Table3[[#This Row],[Score]],Table3[Score],1)</f>
        <v>56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5" s="3">
        <f>_xlfn.RANK.AVG(Table3[[#This Row],[Score 2 ]],Table3[[Score 2 ]],1)</f>
        <v>85</v>
      </c>
    </row>
    <row r="86" spans="1:26" x14ac:dyDescent="0.3">
      <c r="A86" t="s">
        <v>184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1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1</v>
      </c>
      <c r="O86" s="2">
        <f>COUNTIFS(Table2[Sub-Sector],Table3[[#This Row],[Sub-Sector]],Table2[% Away From Current Month High],"&lt;=0.05")/Table3[[#This Row],[Count]]</f>
        <v>0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</v>
      </c>
      <c r="V86" s="2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86">
        <f>_xlfn.RANK.AVG(Table3[[#This Row],[Score]],Table3[Score],1)</f>
        <v>81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6" s="3">
        <f>_xlfn.RANK.AVG(Table3[[#This Row],[Score 2 ]],Table3[[Score 2 ]],1)</f>
        <v>85</v>
      </c>
    </row>
    <row r="87" spans="1:26" x14ac:dyDescent="0.3">
      <c r="A87" t="s">
        <v>388</v>
      </c>
      <c r="B87">
        <f>COUNTIFS(Table2[Sub-Sector],Table3[[#This Row],[Sub-Sector]])</f>
        <v>10</v>
      </c>
      <c r="C87" s="2">
        <f>COUNTIFS(Table2[Sub-Sector],Table3[[#This Row],[Sub-Sector]],Table2[Uptrend],"Uptrend")/Table3[[#This Row],[Count]]</f>
        <v>0.5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0.1</v>
      </c>
      <c r="G87" s="2">
        <f>COUNTIFS(Table2[Sub-Sector],Table3[[#This Row],[Sub-Sector]],Table2[1Y Return vs Nifty],"&gt;=10")/Table3[[#This Row],[Count]]</f>
        <v>0.4</v>
      </c>
      <c r="H87" s="2">
        <f>COUNTIFS(Table2[Sub-Sector],Table3[[#This Row],[Sub-Sector]],Table2[RSI Exponential â€“ 14D],"&gt;=50")/Table3[[#This Row],[Count]]</f>
        <v>0.2</v>
      </c>
      <c r="I87" s="2">
        <f>COUNTIFS(Table2[Sub-Sector],Table3[[#This Row],[Sub-Sector]],Table2[Relative Volume],"&gt;=1")/Table3[[#This Row],[Count]]</f>
        <v>0.6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0.5</v>
      </c>
      <c r="M87" s="2">
        <f>COUNTIFS(Table2[Sub-Sector],Table3[[#This Row],[Sub-Sector]],Table2[% Away From Current Week High],"&lt;=0.05")/Table3[[#This Row],[Count]]</f>
        <v>0.9</v>
      </c>
      <c r="N87" s="2">
        <f>COUNTIFS(Table2[Sub-Sector],Table3[[#This Row],[Sub-Sector]],Table2[% Away From Current Month Low],"&gt;=0.05")/Table3[[#This Row],[Count]]</f>
        <v>0.6</v>
      </c>
      <c r="O87" s="2">
        <f>COUNTIFS(Table2[Sub-Sector],Table3[[#This Row],[Sub-Sector]],Table2[% Away From Current Month High],"&lt;=0.05")/Table3[[#This Row],[Count]]</f>
        <v>0.7</v>
      </c>
      <c r="P87" s="2">
        <f>COUNTIFS(Table2[Sub-Sector],Table3[[#This Row],[Sub-Sector]],Table2[% Away From 52W High],"&lt;=10")/Table3[[#This Row],[Count]]</f>
        <v>0.2</v>
      </c>
      <c r="Q87" s="2">
        <f>COUNTIFS(Table2[Sub-Sector],Table3[[#This Row],[Sub-Sector]],Table2[% Away From 52W Low],"&gt;=10")/Table3[[#This Row],[Count]]</f>
        <v>0.8</v>
      </c>
      <c r="R87" s="2">
        <f>COUNTIFS(Table2[Sub-Sector],Table3[[#This Row],[Sub-Sector]],Table2[% Price above 20 EMA],"&gt;=0")/Table3[[#This Row],[Count]]</f>
        <v>0.4</v>
      </c>
      <c r="S87" s="2">
        <f>COUNTIFS(Table2[Sub-Sector],Table3[[#This Row],[Sub-Sector]],Table2[% Price above 50 EMA],"&gt;=0")/Table3[[#This Row],[Count]]</f>
        <v>0.5</v>
      </c>
      <c r="T87" s="2">
        <f>COUNTIFS(Table2[Sub-Sector],Table3[[#This Row],[Sub-Sector]],Table2[% Price above 200 EMA],"&gt;=0")/Table3[[#This Row],[Count]]</f>
        <v>0.6</v>
      </c>
      <c r="U87" s="2">
        <f>COUNTIFS(Table2[Sub-Sector],Table3[[#This Row],[Sub-Sector]],Table2[Rate of Change - Zone],"Positive")/Table3[[#This Row],[Count]]</f>
        <v>0.5</v>
      </c>
      <c r="V87" s="2">
        <f>COUNTIFS(Table2[Sub-Sector],Table3[[#This Row],[Sub-Sector]],Table2[Sharpe Ratio],"&gt;=0.10")/Table3[[#This Row],[Count]]</f>
        <v>0.1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87">
        <f>_xlfn.RANK.AVG(Table3[[#This Row],[Score]],Table3[Score],1)</f>
        <v>103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7" s="3">
        <f>_xlfn.RANK.AVG(Table3[[#This Row],[Score 2 ]],Table3[[Score 2 ]],1)</f>
        <v>85</v>
      </c>
    </row>
    <row r="88" spans="1:26" x14ac:dyDescent="0.3">
      <c r="A88" t="s">
        <v>101</v>
      </c>
      <c r="B88">
        <f>COUNTIFS(Table2[Sub-Sector],Table3[[#This Row],[Sub-Sector]])</f>
        <v>4</v>
      </c>
      <c r="C88" s="2">
        <f>COUNTIFS(Table2[Sub-Sector],Table3[[#This Row],[Sub-Sector]],Table2[Uptrend],"Uptrend")/Table3[[#This Row],[Count]]</f>
        <v>0.25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</v>
      </c>
      <c r="H88" s="2">
        <f>COUNTIFS(Table2[Sub-Sector],Table3[[#This Row],[Sub-Sector]],Table2[RSI Exponential â€“ 14D],"&gt;=50")/Table3[[#This Row],[Count]]</f>
        <v>0.75</v>
      </c>
      <c r="I88" s="2">
        <f>COUNTIFS(Table2[Sub-Sector],Table3[[#This Row],[Sub-Sector]],Table2[Relative Volume],"&gt;=1")/Table3[[#This Row],[Count]]</f>
        <v>0.5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0.25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0.75</v>
      </c>
      <c r="P88" s="2">
        <f>COUNTIFS(Table2[Sub-Sector],Table3[[#This Row],[Sub-Sector]],Table2[% Away From 52W High],"&lt;=10")/Table3[[#This Row],[Count]]</f>
        <v>0</v>
      </c>
      <c r="Q88" s="2">
        <f>COUNTIFS(Table2[Sub-Sector],Table3[[#This Row],[Sub-Sector]],Table2[% Away From 52W Low],"&gt;=10")/Table3[[#This Row],[Count]]</f>
        <v>0.75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0.75</v>
      </c>
      <c r="T88" s="2">
        <f>COUNTIFS(Table2[Sub-Sector],Table3[[#This Row],[Sub-Sector]],Table2[% Price above 200 EMA],"&gt;=0")/Table3[[#This Row],[Count]]</f>
        <v>0.5</v>
      </c>
      <c r="U88" s="2">
        <f>COUNTIFS(Table2[Sub-Sector],Table3[[#This Row],[Sub-Sector]],Table2[Rate of Change - Zone],"Positive")/Table3[[#This Row],[Count]]</f>
        <v>1</v>
      </c>
      <c r="V88" s="2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88">
        <f>_xlfn.RANK.AVG(Table3[[#This Row],[Score]],Table3[Score],1)</f>
        <v>107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8" s="3">
        <f>_xlfn.RANK.AVG(Table3[[#This Row],[Score 2 ]],Table3[[Score 2 ]],1)</f>
        <v>87</v>
      </c>
    </row>
    <row r="89" spans="1:26" x14ac:dyDescent="0.3">
      <c r="A89" t="s">
        <v>939</v>
      </c>
      <c r="B89">
        <f>COUNTIFS(Table2[Sub-Sector],Table3[[#This Row],[Sub-Sector]])</f>
        <v>3</v>
      </c>
      <c r="C89" s="2">
        <f>COUNTIFS(Table2[Sub-Sector],Table3[[#This Row],[Sub-Sector]],Table2[Uptrend],"Uptrend")/Table3[[#This Row],[Count]]</f>
        <v>0.66666666666666663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</v>
      </c>
      <c r="G89" s="2">
        <f>COUNTIFS(Table2[Sub-Sector],Table3[[#This Row],[Sub-Sector]],Table2[1Y Return vs Nifty],"&gt;=10")/Table3[[#This Row],[Count]]</f>
        <v>1</v>
      </c>
      <c r="H89" s="2">
        <f>COUNTIFS(Table2[Sub-Sector],Table3[[#This Row],[Sub-Sector]],Table2[RSI Exponential â€“ 14D],"&gt;=50")/Table3[[#This Row],[Count]]</f>
        <v>0.66666666666666663</v>
      </c>
      <c r="I89" s="2">
        <f>COUNTIFS(Table2[Sub-Sector],Table3[[#This Row],[Sub-Sector]],Table2[Relative Volume],"&gt;=1")/Table3[[#This Row],[Count]]</f>
        <v>0.33333333333333331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1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1</v>
      </c>
      <c r="O89" s="2">
        <f>COUNTIFS(Table2[Sub-Sector],Table3[[#This Row],[Sub-Sector]],Table2[% Away From Current Month High],"&lt;=0.05")/Table3[[#This Row],[Count]]</f>
        <v>0.33333333333333331</v>
      </c>
      <c r="P89" s="2">
        <f>COUNTIFS(Table2[Sub-Sector],Table3[[#This Row],[Sub-Sector]],Table2[% Away From 52W High],"&lt;=10")/Table3[[#This Row],[Count]]</f>
        <v>0.33333333333333331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0.66666666666666663</v>
      </c>
      <c r="S89" s="2">
        <f>COUNTIFS(Table2[Sub-Sector],Table3[[#This Row],[Sub-Sector]],Table2[% Price above 50 EMA],"&gt;=0")/Table3[[#This Row],[Count]]</f>
        <v>0.66666666666666663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0.33333333333333331</v>
      </c>
      <c r="V89" s="2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89">
        <f>_xlfn.RANK.AVG(Table3[[#This Row],[Score]],Table3[Score],1)</f>
        <v>95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89" s="3">
        <f>_xlfn.RANK.AVG(Table3[[#This Row],[Score 2 ]],Table3[[Score 2 ]],1)</f>
        <v>88</v>
      </c>
    </row>
    <row r="90" spans="1:26" x14ac:dyDescent="0.3">
      <c r="A90" t="s">
        <v>989</v>
      </c>
      <c r="B90">
        <f>COUNTIFS(Table2[Sub-Sector],Table3[[#This Row],[Sub-Sector]])</f>
        <v>6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0.16666666666666666</v>
      </c>
      <c r="G90" s="2">
        <f>COUNTIFS(Table2[Sub-Sector],Table3[[#This Row],[Sub-Sector]],Table2[1Y Return vs Nifty],"&gt;=10")/Table3[[#This Row],[Count]]</f>
        <v>0.33333333333333331</v>
      </c>
      <c r="H90" s="2">
        <f>COUNTIFS(Table2[Sub-Sector],Table3[[#This Row],[Sub-Sector]],Table2[RSI Exponential â€“ 14D],"&gt;=50")/Table3[[#This Row],[Count]]</f>
        <v>0.66666666666666663</v>
      </c>
      <c r="I90" s="2">
        <f>COUNTIFS(Table2[Sub-Sector],Table3[[#This Row],[Sub-Sector]],Table2[Relative Volume],"&gt;=1")/Table3[[#This Row],[Count]]</f>
        <v>0.33333333333333331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1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1</v>
      </c>
      <c r="O90" s="2">
        <f>COUNTIFS(Table2[Sub-Sector],Table3[[#This Row],[Sub-Sector]],Table2[% Away From Current Month High],"&lt;=0.05")/Table3[[#This Row],[Count]]</f>
        <v>0.66666666666666663</v>
      </c>
      <c r="P90" s="2">
        <f>COUNTIFS(Table2[Sub-Sector],Table3[[#This Row],[Sub-Sector]],Table2[% Away From 52W High],"&lt;=10")/Table3[[#This Row],[Count]]</f>
        <v>0.66666666666666663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0.83333333333333337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0.83333333333333337</v>
      </c>
      <c r="V90" s="2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0">
        <f>_xlfn.RANK.AVG(Table3[[#This Row],[Score]],Table3[Score],1)</f>
        <v>83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90" s="3">
        <f>_xlfn.RANK.AVG(Table3[[#This Row],[Score 2 ]],Table3[[Score 2 ]],1)</f>
        <v>89</v>
      </c>
    </row>
    <row r="91" spans="1:26" x14ac:dyDescent="0.3">
      <c r="A91" t="s">
        <v>133</v>
      </c>
      <c r="B91">
        <f>COUNTIFS(Table2[Sub-Sector],Table3[[#This Row],[Sub-Sector]])</f>
        <v>21</v>
      </c>
      <c r="C91" s="2">
        <f>COUNTIFS(Table2[Sub-Sector],Table3[[#This Row],[Sub-Sector]],Table2[Uptrend],"Uptrend")/Table3[[#This Row],[Count]]</f>
        <v>0.7142857142857143</v>
      </c>
      <c r="D91" s="2">
        <f>COUNTIFS(Table2[Sub-Sector],Table3[[#This Row],[Sub-Sector]],Table2[1W Return vs Nifty],"&gt;=5")/Table3[[#This Row],[Count]]</f>
        <v>4.7619047619047616E-2</v>
      </c>
      <c r="E91" s="2">
        <f>COUNTIFS(Table2[Sub-Sector],Table3[[#This Row],[Sub-Sector]],Table2[1M Return vs Nifty],"&gt;=5")/Table3[[#This Row],[Count]]</f>
        <v>0.23809523809523808</v>
      </c>
      <c r="F91" s="2">
        <f>COUNTIFS(Table2[Sub-Sector],Table3[[#This Row],[Sub-Sector]],Table2[6M Return vs Nifty],"&gt;=10")/Table3[[#This Row],[Count]]</f>
        <v>0.33333333333333331</v>
      </c>
      <c r="G91" s="2">
        <f>COUNTIFS(Table2[Sub-Sector],Table3[[#This Row],[Sub-Sector]],Table2[1Y Return vs Nifty],"&gt;=10")/Table3[[#This Row],[Count]]</f>
        <v>0.5714285714285714</v>
      </c>
      <c r="H91" s="2">
        <f>COUNTIFS(Table2[Sub-Sector],Table3[[#This Row],[Sub-Sector]],Table2[RSI Exponential â€“ 14D],"&gt;=50")/Table3[[#This Row],[Count]]</f>
        <v>0.38095238095238093</v>
      </c>
      <c r="I91" s="2">
        <f>COUNTIFS(Table2[Sub-Sector],Table3[[#This Row],[Sub-Sector]],Table2[Relative Volume],"&gt;=1")/Table3[[#This Row],[Count]]</f>
        <v>0.33333333333333331</v>
      </c>
      <c r="J91" s="2">
        <f>COUNTIFS(Table2[Sub-Sector],Table3[[#This Row],[Sub-Sector]],Table2[% Away From Day Low],"&gt;=0.05")/Table3[[#This Row],[Count]]</f>
        <v>9.5238095238095233E-2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0.7142857142857143</v>
      </c>
      <c r="M91" s="2">
        <f>COUNTIFS(Table2[Sub-Sector],Table3[[#This Row],[Sub-Sector]],Table2[% Away From Current Week High],"&lt;=0.05")/Table3[[#This Row],[Count]]</f>
        <v>0.8571428571428571</v>
      </c>
      <c r="N91" s="2">
        <f>COUNTIFS(Table2[Sub-Sector],Table3[[#This Row],[Sub-Sector]],Table2[% Away From Current Month Low],"&gt;=0.05")/Table3[[#This Row],[Count]]</f>
        <v>0.76190476190476186</v>
      </c>
      <c r="O91" s="2">
        <f>COUNTIFS(Table2[Sub-Sector],Table3[[#This Row],[Sub-Sector]],Table2[% Away From Current Month High],"&lt;=0.05")/Table3[[#This Row],[Count]]</f>
        <v>0.2857142857142857</v>
      </c>
      <c r="P91" s="2">
        <f>COUNTIFS(Table2[Sub-Sector],Table3[[#This Row],[Sub-Sector]],Table2[% Away From 52W High],"&lt;=10")/Table3[[#This Row],[Count]]</f>
        <v>0.38095238095238093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0.52380952380952384</v>
      </c>
      <c r="S91" s="2">
        <f>COUNTIFS(Table2[Sub-Sector],Table3[[#This Row],[Sub-Sector]],Table2[% Price above 50 EMA],"&gt;=0")/Table3[[#This Row],[Count]]</f>
        <v>0.52380952380952384</v>
      </c>
      <c r="T91" s="2">
        <f>COUNTIFS(Table2[Sub-Sector],Table3[[#This Row],[Sub-Sector]],Table2[% Price above 200 EMA],"&gt;=0")/Table3[[#This Row],[Count]]</f>
        <v>0.95238095238095233</v>
      </c>
      <c r="U91" s="2">
        <f>COUNTIFS(Table2[Sub-Sector],Table3[[#This Row],[Sub-Sector]],Table2[Rate of Change - Zone],"Positive")/Table3[[#This Row],[Count]]</f>
        <v>0.33333333333333331</v>
      </c>
      <c r="V91" s="2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91">
        <f>_xlfn.RANK.AVG(Table3[[#This Row],[Score]],Table3[Score],1)</f>
        <v>71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91" s="3">
        <f>_xlfn.RANK.AVG(Table3[[#This Row],[Score 2 ]],Table3[[Score 2 ]],1)</f>
        <v>90</v>
      </c>
    </row>
    <row r="92" spans="1:26" x14ac:dyDescent="0.3">
      <c r="A92" t="s">
        <v>812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0.5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0.5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0.5</v>
      </c>
      <c r="M92" s="2">
        <f>COUNTIFS(Table2[Sub-Sector],Table3[[#This Row],[Sub-Sector]],Table2[% Away From Current Week High],"&lt;=0.05")/Table3[[#This Row],[Count]]</f>
        <v>0.5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0.5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92">
        <f>_xlfn.RANK.AVG(Table3[[#This Row],[Score]],Table3[Score],1)</f>
        <v>104.5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92" s="3">
        <f>_xlfn.RANK.AVG(Table3[[#This Row],[Score 2 ]],Table3[[Score 2 ]],1)</f>
        <v>91</v>
      </c>
    </row>
    <row r="93" spans="1:26" x14ac:dyDescent="0.3">
      <c r="A93" t="s">
        <v>541</v>
      </c>
      <c r="B93">
        <f>COUNTIFS(Table2[Sub-Sector],Table3[[#This Row],[Sub-Sector]])</f>
        <v>9</v>
      </c>
      <c r="C93" s="2">
        <f>COUNTIFS(Table2[Sub-Sector],Table3[[#This Row],[Sub-Sector]],Table2[Uptrend],"Uptrend")/Table3[[#This Row],[Count]]</f>
        <v>0.66666666666666663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0.33333333333333331</v>
      </c>
      <c r="F93" s="2">
        <f>COUNTIFS(Table2[Sub-Sector],Table3[[#This Row],[Sub-Sector]],Table2[6M Return vs Nifty],"&gt;=10")/Table3[[#This Row],[Count]]</f>
        <v>0.33333333333333331</v>
      </c>
      <c r="G93" s="2">
        <f>COUNTIFS(Table2[Sub-Sector],Table3[[#This Row],[Sub-Sector]],Table2[1Y Return vs Nifty],"&gt;=10")/Table3[[#This Row],[Count]]</f>
        <v>0.44444444444444442</v>
      </c>
      <c r="H93" s="2">
        <f>COUNTIFS(Table2[Sub-Sector],Table3[[#This Row],[Sub-Sector]],Table2[RSI Exponential â€“ 14D],"&gt;=50")/Table3[[#This Row],[Count]]</f>
        <v>0.66666666666666663</v>
      </c>
      <c r="I93" s="2">
        <f>COUNTIFS(Table2[Sub-Sector],Table3[[#This Row],[Sub-Sector]],Table2[Relative Volume],"&gt;=1")/Table3[[#This Row],[Count]]</f>
        <v>0.33333333333333331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0.77777777777777779</v>
      </c>
      <c r="M93" s="2">
        <f>COUNTIFS(Table2[Sub-Sector],Table3[[#This Row],[Sub-Sector]],Table2[% Away From Current Week High],"&lt;=0.05")/Table3[[#This Row],[Count]]</f>
        <v>0.66666666666666663</v>
      </c>
      <c r="N93" s="2">
        <f>COUNTIFS(Table2[Sub-Sector],Table3[[#This Row],[Sub-Sector]],Table2[% Away From Current Month Low],"&gt;=0.05")/Table3[[#This Row],[Count]]</f>
        <v>0.88888888888888884</v>
      </c>
      <c r="O93" s="2">
        <f>COUNTIFS(Table2[Sub-Sector],Table3[[#This Row],[Sub-Sector]],Table2[% Away From Current Month High],"&lt;=0.05")/Table3[[#This Row],[Count]]</f>
        <v>0.66666666666666663</v>
      </c>
      <c r="P93" s="2">
        <f>COUNTIFS(Table2[Sub-Sector],Table3[[#This Row],[Sub-Sector]],Table2[% Away From 52W High],"&lt;=10")/Table3[[#This Row],[Count]]</f>
        <v>0.33333333333333331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0.66666666666666663</v>
      </c>
      <c r="S93" s="2">
        <f>COUNTIFS(Table2[Sub-Sector],Table3[[#This Row],[Sub-Sector]],Table2[% Price above 50 EMA],"&gt;=0")/Table3[[#This Row],[Count]]</f>
        <v>0.77777777777777779</v>
      </c>
      <c r="T93" s="2">
        <f>COUNTIFS(Table2[Sub-Sector],Table3[[#This Row],[Sub-Sector]],Table2[% Price above 200 EMA],"&gt;=0")/Table3[[#This Row],[Count]]</f>
        <v>0.66666666666666663</v>
      </c>
      <c r="U93" s="2">
        <f>COUNTIFS(Table2[Sub-Sector],Table3[[#This Row],[Sub-Sector]],Table2[Rate of Change - Zone],"Positive")/Table3[[#This Row],[Count]]</f>
        <v>0.44444444444444442</v>
      </c>
      <c r="V93" s="2">
        <f>COUNTIFS(Table2[Sub-Sector],Table3[[#This Row],[Sub-Sector]],Table2[Sharpe Ratio],"&gt;=0.10")/Table3[[#This Row],[Count]]</f>
        <v>0.33333333333333331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93">
        <f>_xlfn.RANK.AVG(Table3[[#This Row],[Score]],Table3[Score],1)</f>
        <v>84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93" s="3">
        <f>_xlfn.RANK.AVG(Table3[[#This Row],[Score 2 ]],Table3[[Score 2 ]],1)</f>
        <v>92</v>
      </c>
    </row>
    <row r="94" spans="1:26" x14ac:dyDescent="0.3">
      <c r="A94" t="s">
        <v>271</v>
      </c>
      <c r="B94">
        <f>COUNTIFS(Table2[Sub-Sector],Table3[[#This Row],[Sub-Sector]])</f>
        <v>23</v>
      </c>
      <c r="C94" s="2">
        <f>COUNTIFS(Table2[Sub-Sector],Table3[[#This Row],[Sub-Sector]],Table2[Uptrend],"Uptrend")/Table3[[#This Row],[Count]]</f>
        <v>0.78260869565217395</v>
      </c>
      <c r="D94" s="2">
        <f>COUNTIFS(Table2[Sub-Sector],Table3[[#This Row],[Sub-Sector]],Table2[1W Return vs Nifty],"&gt;=5")/Table3[[#This Row],[Count]]</f>
        <v>4.3478260869565216E-2</v>
      </c>
      <c r="E94" s="2">
        <f>COUNTIFS(Table2[Sub-Sector],Table3[[#This Row],[Sub-Sector]],Table2[1M Return vs Nifty],"&gt;=5")/Table3[[#This Row],[Count]]</f>
        <v>0.17391304347826086</v>
      </c>
      <c r="F94" s="2">
        <f>COUNTIFS(Table2[Sub-Sector],Table3[[#This Row],[Sub-Sector]],Table2[6M Return vs Nifty],"&gt;=10")/Table3[[#This Row],[Count]]</f>
        <v>0.39130434782608697</v>
      </c>
      <c r="G94" s="2">
        <f>COUNTIFS(Table2[Sub-Sector],Table3[[#This Row],[Sub-Sector]],Table2[1Y Return vs Nifty],"&gt;=10")/Table3[[#This Row],[Count]]</f>
        <v>0.43478260869565216</v>
      </c>
      <c r="H94" s="2">
        <f>COUNTIFS(Table2[Sub-Sector],Table3[[#This Row],[Sub-Sector]],Table2[RSI Exponential â€“ 14D],"&gt;=50")/Table3[[#This Row],[Count]]</f>
        <v>0.34782608695652173</v>
      </c>
      <c r="I94" s="2">
        <f>COUNTIFS(Table2[Sub-Sector],Table3[[#This Row],[Sub-Sector]],Table2[Relative Volume],"&gt;=1")/Table3[[#This Row],[Count]]</f>
        <v>0.34782608695652173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0.69565217391304346</v>
      </c>
      <c r="M94" s="2">
        <f>COUNTIFS(Table2[Sub-Sector],Table3[[#This Row],[Sub-Sector]],Table2[% Away From Current Week High],"&lt;=0.05")/Table3[[#This Row],[Count]]</f>
        <v>0.95652173913043481</v>
      </c>
      <c r="N94" s="2">
        <f>COUNTIFS(Table2[Sub-Sector],Table3[[#This Row],[Sub-Sector]],Table2[% Away From Current Month Low],"&gt;=0.05")/Table3[[#This Row],[Count]]</f>
        <v>0.82608695652173914</v>
      </c>
      <c r="O94" s="2">
        <f>COUNTIFS(Table2[Sub-Sector],Table3[[#This Row],[Sub-Sector]],Table2[% Away From Current Month High],"&lt;=0.05")/Table3[[#This Row],[Count]]</f>
        <v>0.17391304347826086</v>
      </c>
      <c r="P94" s="2">
        <f>COUNTIFS(Table2[Sub-Sector],Table3[[#This Row],[Sub-Sector]],Table2[% Away From 52W High],"&lt;=10")/Table3[[#This Row],[Count]]</f>
        <v>0.34782608695652173</v>
      </c>
      <c r="Q94" s="2">
        <f>COUNTIFS(Table2[Sub-Sector],Table3[[#This Row],[Sub-Sector]],Table2[% Away From 52W Low],"&gt;=10")/Table3[[#This Row],[Count]]</f>
        <v>0.95652173913043481</v>
      </c>
      <c r="R94" s="2">
        <f>COUNTIFS(Table2[Sub-Sector],Table3[[#This Row],[Sub-Sector]],Table2[% Price above 20 EMA],"&gt;=0")/Table3[[#This Row],[Count]]</f>
        <v>0.52173913043478259</v>
      </c>
      <c r="S94" s="2">
        <f>COUNTIFS(Table2[Sub-Sector],Table3[[#This Row],[Sub-Sector]],Table2[% Price above 50 EMA],"&gt;=0")/Table3[[#This Row],[Count]]</f>
        <v>0.73913043478260865</v>
      </c>
      <c r="T94" s="2">
        <f>COUNTIFS(Table2[Sub-Sector],Table3[[#This Row],[Sub-Sector]],Table2[% Price above 200 EMA],"&gt;=0")/Table3[[#This Row],[Count]]</f>
        <v>0.86956521739130432</v>
      </c>
      <c r="U94" s="2">
        <f>COUNTIFS(Table2[Sub-Sector],Table3[[#This Row],[Sub-Sector]],Table2[Rate of Change - Zone],"Positive")/Table3[[#This Row],[Count]]</f>
        <v>0.2608695652173913</v>
      </c>
      <c r="V94" s="2">
        <f>COUNTIFS(Table2[Sub-Sector],Table3[[#This Row],[Sub-Sector]],Table2[Sharpe Ratio],"&gt;=0.10")/Table3[[#This Row],[Count]]</f>
        <v>0.47826086956521741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94">
        <f>_xlfn.RANK.AVG(Table3[[#This Row],[Score]],Table3[Score],1)</f>
        <v>77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4" s="3">
        <f>_xlfn.RANK.AVG(Table3[[#This Row],[Score 2 ]],Table3[[Score 2 ]],1)</f>
        <v>93</v>
      </c>
    </row>
    <row r="95" spans="1:26" x14ac:dyDescent="0.3">
      <c r="A95" t="s">
        <v>527</v>
      </c>
      <c r="B95">
        <f>COUNTIFS(Table2[Sub-Sector],Table3[[#This Row],[Sub-Sector]])</f>
        <v>5</v>
      </c>
      <c r="C95" s="2">
        <f>COUNTIFS(Table2[Sub-Sector],Table3[[#This Row],[Sub-Sector]],Table2[Uptrend],"Uptrend")/Table3[[#This Row],[Count]]</f>
        <v>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0.4</v>
      </c>
      <c r="G95" s="2">
        <f>COUNTIFS(Table2[Sub-Sector],Table3[[#This Row],[Sub-Sector]],Table2[1Y Return vs Nifty],"&gt;=10")/Table3[[#This Row],[Count]]</f>
        <v>0.6</v>
      </c>
      <c r="H95" s="2">
        <f>COUNTIFS(Table2[Sub-Sector],Table3[[#This Row],[Sub-Sector]],Table2[RSI Exponential â€“ 14D],"&gt;=50")/Table3[[#This Row],[Count]]</f>
        <v>0.2</v>
      </c>
      <c r="I95" s="2">
        <f>COUNTIFS(Table2[Sub-Sector],Table3[[#This Row],[Sub-Sector]],Table2[Relative Volume],"&gt;=1")/Table3[[#This Row],[Count]]</f>
        <v>0.2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0.8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0.8</v>
      </c>
      <c r="O95" s="2">
        <f>COUNTIFS(Table2[Sub-Sector],Table3[[#This Row],[Sub-Sector]],Table2[% Away From Current Month High],"&lt;=0.05")/Table3[[#This Row],[Count]]</f>
        <v>0.2</v>
      </c>
      <c r="P95" s="2">
        <f>COUNTIFS(Table2[Sub-Sector],Table3[[#This Row],[Sub-Sector]],Table2[% Away From 52W High],"&lt;=10")/Table3[[#This Row],[Count]]</f>
        <v>0.6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0.2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0.2</v>
      </c>
      <c r="V95" s="2">
        <f>COUNTIFS(Table2[Sub-Sector],Table3[[#This Row],[Sub-Sector]],Table2[Sharpe Ratio],"&gt;=0.10")/Table3[[#This Row],[Count]]</f>
        <v>0.4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95">
        <f>_xlfn.RANK.AVG(Table3[[#This Row],[Score]],Table3[Score],1)</f>
        <v>88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95" s="3">
        <f>_xlfn.RANK.AVG(Table3[[#This Row],[Score 2 ]],Table3[[Score 2 ]],1)</f>
        <v>94</v>
      </c>
    </row>
    <row r="96" spans="1:26" x14ac:dyDescent="0.3">
      <c r="A96" t="s">
        <v>555</v>
      </c>
      <c r="B96">
        <f>COUNTIFS(Table2[Sub-Sector],Table3[[#This Row],[Sub-Sector]])</f>
        <v>17</v>
      </c>
      <c r="C96" s="2">
        <f>COUNTIFS(Table2[Sub-Sector],Table3[[#This Row],[Sub-Sector]],Table2[Uptrend],"Uptrend")/Table3[[#This Row],[Count]]</f>
        <v>0.58823529411764708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0.17647058823529413</v>
      </c>
      <c r="F96" s="2">
        <f>COUNTIFS(Table2[Sub-Sector],Table3[[#This Row],[Sub-Sector]],Table2[6M Return vs Nifty],"&gt;=10")/Table3[[#This Row],[Count]]</f>
        <v>0.11764705882352941</v>
      </c>
      <c r="G96" s="2">
        <f>COUNTIFS(Table2[Sub-Sector],Table3[[#This Row],[Sub-Sector]],Table2[1Y Return vs Nifty],"&gt;=10")/Table3[[#This Row],[Count]]</f>
        <v>0.17647058823529413</v>
      </c>
      <c r="H96" s="2">
        <f>COUNTIFS(Table2[Sub-Sector],Table3[[#This Row],[Sub-Sector]],Table2[RSI Exponential â€“ 14D],"&gt;=50")/Table3[[#This Row],[Count]]</f>
        <v>0.6470588235294118</v>
      </c>
      <c r="I96" s="2">
        <f>COUNTIFS(Table2[Sub-Sector],Table3[[#This Row],[Sub-Sector]],Table2[Relative Volume],"&gt;=1")/Table3[[#This Row],[Count]]</f>
        <v>0.35294117647058826</v>
      </c>
      <c r="J96" s="2">
        <f>COUNTIFS(Table2[Sub-Sector],Table3[[#This Row],[Sub-Sector]],Table2[% Away From Day Low],"&gt;=0.05")/Table3[[#This Row],[Count]]</f>
        <v>5.8823529411764705E-2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0.58823529411764708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0.82352941176470584</v>
      </c>
      <c r="O96" s="2">
        <f>COUNTIFS(Table2[Sub-Sector],Table3[[#This Row],[Sub-Sector]],Table2[% Away From Current Month High],"&lt;=0.05")/Table3[[#This Row],[Count]]</f>
        <v>0.6470588235294118</v>
      </c>
      <c r="P96" s="2">
        <f>COUNTIFS(Table2[Sub-Sector],Table3[[#This Row],[Sub-Sector]],Table2[% Away From 52W High],"&lt;=10")/Table3[[#This Row],[Count]]</f>
        <v>0.41176470588235292</v>
      </c>
      <c r="Q96" s="2">
        <f>COUNTIFS(Table2[Sub-Sector],Table3[[#This Row],[Sub-Sector]],Table2[% Away From 52W Low],"&gt;=10")/Table3[[#This Row],[Count]]</f>
        <v>0.94117647058823528</v>
      </c>
      <c r="R96" s="2">
        <f>COUNTIFS(Table2[Sub-Sector],Table3[[#This Row],[Sub-Sector]],Table2[% Price above 20 EMA],"&gt;=0")/Table3[[#This Row],[Count]]</f>
        <v>0.94117647058823528</v>
      </c>
      <c r="S96" s="2">
        <f>COUNTIFS(Table2[Sub-Sector],Table3[[#This Row],[Sub-Sector]],Table2[% Price above 50 EMA],"&gt;=0")/Table3[[#This Row],[Count]]</f>
        <v>0.94117647058823528</v>
      </c>
      <c r="T96" s="2">
        <f>COUNTIFS(Table2[Sub-Sector],Table3[[#This Row],[Sub-Sector]],Table2[% Price above 200 EMA],"&gt;=0")/Table3[[#This Row],[Count]]</f>
        <v>0.82352941176470584</v>
      </c>
      <c r="U96" s="2">
        <f>COUNTIFS(Table2[Sub-Sector],Table3[[#This Row],[Sub-Sector]],Table2[Rate of Change - Zone],"Positive")/Table3[[#This Row],[Count]]</f>
        <v>0.58823529411764708</v>
      </c>
      <c r="V96" s="2">
        <f>COUNTIFS(Table2[Sub-Sector],Table3[[#This Row],[Sub-Sector]],Table2[Sharpe Ratio],"&gt;=0.10")/Table3[[#This Row],[Count]]</f>
        <v>0.11764705882352941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96">
        <f>_xlfn.RANK.AVG(Table3[[#This Row],[Score]],Table3[Score],1)</f>
        <v>99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6" s="3">
        <f>_xlfn.RANK.AVG(Table3[[#This Row],[Score 2 ]],Table3[[Score 2 ]],1)</f>
        <v>95</v>
      </c>
    </row>
    <row r="97" spans="1:26" x14ac:dyDescent="0.3">
      <c r="A97" t="s">
        <v>216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0.33333333333333331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0.33333333333333331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0.33333333333333331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Volume],"&gt;=1")/Table3[[#This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0.66666666666666663</v>
      </c>
      <c r="L97" s="2">
        <f>COUNTIFS(Table2[Sub-Sector],Table3[[#This Row],[Sub-Sector]],Table2[% Away From Current Week Low],"&gt;=0.05")/Table3[[#This Row],[Count]]</f>
        <v>1</v>
      </c>
      <c r="M97" s="2">
        <f>COUNTIFS(Table2[Sub-Sector],Table3[[#This Row],[Sub-Sector]],Table2[% Away From Current Week High],"&lt;=0.05")/Table3[[#This Row],[Count]]</f>
        <v>0.66666666666666663</v>
      </c>
      <c r="N97" s="2">
        <f>COUNTIFS(Table2[Sub-Sector],Table3[[#This Row],[Sub-Sector]],Table2[% Away From Current Month Low],"&gt;=0.05")/Table3[[#This Row],[Count]]</f>
        <v>1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1</v>
      </c>
      <c r="S97" s="2">
        <f>COUNTIFS(Table2[Sub-Sector],Table3[[#This Row],[Sub-Sector]],Table2[% Price above 50 EMA],"&gt;=0")/Table3[[#This Row],[Count]]</f>
        <v>0.66666666666666663</v>
      </c>
      <c r="T97" s="2">
        <f>COUNTIFS(Table2[Sub-Sector],Table3[[#This Row],[Sub-Sector]],Table2[% Price above 200 EMA],"&gt;=0")/Table3[[#This Row],[Count]]</f>
        <v>0.66666666666666663</v>
      </c>
      <c r="U97" s="2">
        <f>COUNTIFS(Table2[Sub-Sector],Table3[[#This Row],[Sub-Sector]],Table2[Rate of Change - Zone],"Positive")/Table3[[#This Row],[Count]]</f>
        <v>0.66666666666666663</v>
      </c>
      <c r="V97" s="2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97">
        <f>_xlfn.RANK.AVG(Table3[[#This Row],[Score]],Table3[Score],1)</f>
        <v>98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7" s="3">
        <f>_xlfn.RANK.AVG(Table3[[#This Row],[Score 2 ]],Table3[[Score 2 ]],1)</f>
        <v>96</v>
      </c>
    </row>
    <row r="98" spans="1:26" x14ac:dyDescent="0.3">
      <c r="A98" t="s">
        <v>80</v>
      </c>
      <c r="B98">
        <f>COUNTIFS(Table2[Sub-Sector],Table3[[#This Row],[Sub-Sector]])</f>
        <v>19</v>
      </c>
      <c r="C98" s="2">
        <f>COUNTIFS(Table2[Sub-Sector],Table3[[#This Row],[Sub-Sector]],Table2[Uptrend],"Uptrend")/Table3[[#This Row],[Count]]</f>
        <v>0.68421052631578949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0.15789473684210525</v>
      </c>
      <c r="F98" s="2">
        <f>COUNTIFS(Table2[Sub-Sector],Table3[[#This Row],[Sub-Sector]],Table2[6M Return vs Nifty],"&gt;=10")/Table3[[#This Row],[Count]]</f>
        <v>0.10526315789473684</v>
      </c>
      <c r="G98" s="2">
        <f>COUNTIFS(Table2[Sub-Sector],Table3[[#This Row],[Sub-Sector]],Table2[1Y Return vs Nifty],"&gt;=10")/Table3[[#This Row],[Count]]</f>
        <v>0.36842105263157893</v>
      </c>
      <c r="H98" s="2">
        <f>COUNTIFS(Table2[Sub-Sector],Table3[[#This Row],[Sub-Sector]],Table2[RSI Exponential â€“ 14D],"&gt;=50")/Table3[[#This Row],[Count]]</f>
        <v>0.36842105263157893</v>
      </c>
      <c r="I98" s="2">
        <f>COUNTIFS(Table2[Sub-Sector],Table3[[#This Row],[Sub-Sector]],Table2[Relative Volume],"&gt;=1")/Table3[[#This Row],[Count]]</f>
        <v>0.42105263157894735</v>
      </c>
      <c r="J98" s="2">
        <f>COUNTIFS(Table2[Sub-Sector],Table3[[#This Row],[Sub-Sector]],Table2[% Away From Day Low],"&gt;=0.05")/Table3[[#This Row],[Count]]</f>
        <v>5.2631578947368418E-2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0.42105263157894735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0.47368421052631576</v>
      </c>
      <c r="O98" s="2">
        <f>COUNTIFS(Table2[Sub-Sector],Table3[[#This Row],[Sub-Sector]],Table2[% Away From Current Month High],"&lt;=0.05")/Table3[[#This Row],[Count]]</f>
        <v>0.52631578947368418</v>
      </c>
      <c r="P98" s="2">
        <f>COUNTIFS(Table2[Sub-Sector],Table3[[#This Row],[Sub-Sector]],Table2[% Away From 52W High],"&lt;=10")/Table3[[#This Row],[Count]]</f>
        <v>0.42105263157894735</v>
      </c>
      <c r="Q98" s="2">
        <f>COUNTIFS(Table2[Sub-Sector],Table3[[#This Row],[Sub-Sector]],Table2[% Away From 52W Low],"&gt;=10")/Table3[[#This Row],[Count]]</f>
        <v>0.94736842105263153</v>
      </c>
      <c r="R98" s="2">
        <f>COUNTIFS(Table2[Sub-Sector],Table3[[#This Row],[Sub-Sector]],Table2[% Price above 20 EMA],"&gt;=0")/Table3[[#This Row],[Count]]</f>
        <v>0.63157894736842102</v>
      </c>
      <c r="S98" s="2">
        <f>COUNTIFS(Table2[Sub-Sector],Table3[[#This Row],[Sub-Sector]],Table2[% Price above 50 EMA],"&gt;=0")/Table3[[#This Row],[Count]]</f>
        <v>0.78947368421052633</v>
      </c>
      <c r="T98" s="2">
        <f>COUNTIFS(Table2[Sub-Sector],Table3[[#This Row],[Sub-Sector]],Table2[% Price above 200 EMA],"&gt;=0")/Table3[[#This Row],[Count]]</f>
        <v>0.73684210526315785</v>
      </c>
      <c r="U98" s="2">
        <f>COUNTIFS(Table2[Sub-Sector],Table3[[#This Row],[Sub-Sector]],Table2[Rate of Change - Zone],"Positive")/Table3[[#This Row],[Count]]</f>
        <v>0.42105263157894735</v>
      </c>
      <c r="V98" s="2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98">
        <f>_xlfn.RANK.AVG(Table3[[#This Row],[Score]],Table3[Score],1)</f>
        <v>93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8" s="3">
        <f>_xlfn.RANK.AVG(Table3[[#This Row],[Score 2 ]],Table3[[Score 2 ]],1)</f>
        <v>97</v>
      </c>
    </row>
    <row r="99" spans="1:26" x14ac:dyDescent="0.3">
      <c r="A99" t="s">
        <v>585</v>
      </c>
      <c r="B99">
        <f>COUNTIFS(Table2[Sub-Sector],Table3[[#This Row],[Sub-Sector]])</f>
        <v>3</v>
      </c>
      <c r="C99" s="2">
        <f>COUNTIFS(Table2[Sub-Sector],Table3[[#This Row],[Sub-Sector]],Table2[Uptrend],"Uptrend")/Table3[[#This Row],[Count]]</f>
        <v>0.33333333333333331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0.33333333333333331</v>
      </c>
      <c r="H99" s="2">
        <f>COUNTIFS(Table2[Sub-Sector],Table3[[#This Row],[Sub-Sector]],Table2[RSI Exponential â€“ 14D],"&gt;=50")/Table3[[#This Row],[Count]]</f>
        <v>0.33333333333333331</v>
      </c>
      <c r="I99" s="2">
        <f>COUNTIFS(Table2[Sub-Sector],Table3[[#This Row],[Sub-Sector]],Table2[Relative Volume],"&gt;=1")/Table3[[#This Row],[Count]]</f>
        <v>0.66666666666666663</v>
      </c>
      <c r="J99" s="2">
        <f>COUNTIFS(Table2[Sub-Sector],Table3[[#This Row],[Sub-Sector]],Table2[% Away From Day Low],"&gt;=0.05")/Table3[[#This Row],[Count]]</f>
        <v>0.33333333333333331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1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1</v>
      </c>
      <c r="O99" s="2">
        <f>COUNTIFS(Table2[Sub-Sector],Table3[[#This Row],[Sub-Sector]],Table2[% Away From Current Month High],"&lt;=0.05")/Table3[[#This Row],[Count]]</f>
        <v>0.33333333333333331</v>
      </c>
      <c r="P99" s="2">
        <f>COUNTIFS(Table2[Sub-Sector],Table3[[#This Row],[Sub-Sector]],Table2[% Away From 52W High],"&lt;=10")/Table3[[#This Row],[Count]]</f>
        <v>0.33333333333333331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0.66666666666666663</v>
      </c>
      <c r="S99" s="2">
        <f>COUNTIFS(Table2[Sub-Sector],Table3[[#This Row],[Sub-Sector]],Table2[% Price above 50 EMA],"&gt;=0")/Table3[[#This Row],[Count]]</f>
        <v>0.66666666666666663</v>
      </c>
      <c r="T99" s="2">
        <f>COUNTIFS(Table2[Sub-Sector],Table3[[#This Row],[Sub-Sector]],Table2[% Price above 200 EMA],"&gt;=0")/Table3[[#This Row],[Count]]</f>
        <v>0.33333333333333331</v>
      </c>
      <c r="U99" s="2">
        <f>COUNTIFS(Table2[Sub-Sector],Table3[[#This Row],[Sub-Sector]],Table2[Rate of Change - Zone],"Positive")/Table3[[#This Row],[Count]]</f>
        <v>0.33333333333333331</v>
      </c>
      <c r="V99" s="2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99">
        <f>_xlfn.RANK.AVG(Table3[[#This Row],[Score]],Table3[Score],1)</f>
        <v>110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9" s="3">
        <f>_xlfn.RANK.AVG(Table3[[#This Row],[Score 2 ]],Table3[[Score 2 ]],1)</f>
        <v>98</v>
      </c>
    </row>
    <row r="100" spans="1:26" x14ac:dyDescent="0.3">
      <c r="A100" t="s">
        <v>211</v>
      </c>
      <c r="B100">
        <f>COUNTIFS(Table2[Sub-Sector],Table3[[#This Row],[Sub-Sector]])</f>
        <v>4</v>
      </c>
      <c r="C100" s="2">
        <f>COUNTIFS(Table2[Sub-Sector],Table3[[#This Row],[Sub-Sector]],Table2[Uptrend],"Uptrend")/Table3[[#This Row],[Count]]</f>
        <v>0.75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0.25</v>
      </c>
      <c r="F100" s="2">
        <f>COUNTIFS(Table2[Sub-Sector],Table3[[#This Row],[Sub-Sector]],Table2[6M Return vs Nifty],"&gt;=10")/Table3[[#This Row],[Count]]</f>
        <v>0.25</v>
      </c>
      <c r="G100" s="2">
        <f>COUNTIFS(Table2[Sub-Sector],Table3[[#This Row],[Sub-Sector]],Table2[1Y Return vs Nifty],"&gt;=10")/Table3[[#This Row],[Count]]</f>
        <v>0.25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Volume],"&gt;=1")/Table3[[#This Row],[Count]]</f>
        <v>0.25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1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1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0.75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1</v>
      </c>
      <c r="S100" s="2">
        <f>COUNTIFS(Table2[Sub-Sector],Table3[[#This Row],[Sub-Sector]],Table2[% Price above 50 EMA],"&gt;=0")/Table3[[#This Row],[Count]]</f>
        <v>0.75</v>
      </c>
      <c r="T100" s="2">
        <f>COUNTIFS(Table2[Sub-Sector],Table3[[#This Row],[Sub-Sector]],Table2[% Price above 200 EMA],"&gt;=0")/Table3[[#This Row],[Count]]</f>
        <v>0.75</v>
      </c>
      <c r="U100" s="2">
        <f>COUNTIFS(Table2[Sub-Sector],Table3[[#This Row],[Sub-Sector]],Table2[Rate of Change - Zone],"Positive")/Table3[[#This Row],[Count]]</f>
        <v>0.5</v>
      </c>
      <c r="V100" s="2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100">
        <f>_xlfn.RANK.AVG(Table3[[#This Row],[Score]],Table3[Score],1)</f>
        <v>90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0" s="3">
        <f>_xlfn.RANK.AVG(Table3[[#This Row],[Score 2 ]],Table3[[Score 2 ]],1)</f>
        <v>99</v>
      </c>
    </row>
    <row r="101" spans="1:26" x14ac:dyDescent="0.3">
      <c r="A101" t="s">
        <v>496</v>
      </c>
      <c r="B101">
        <f>COUNTIFS(Table2[Sub-Sector],Table3[[#This Row],[Sub-Sector]])</f>
        <v>6</v>
      </c>
      <c r="C101" s="2">
        <f>COUNTIFS(Table2[Sub-Sector],Table3[[#This Row],[Sub-Sector]],Table2[Uptrend],"Uptrend")/Table3[[#This Row],[Count]]</f>
        <v>0.83333333333333337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0.16666666666666666</v>
      </c>
      <c r="G101" s="2">
        <f>COUNTIFS(Table2[Sub-Sector],Table3[[#This Row],[Sub-Sector]],Table2[1Y Return vs Nifty],"&gt;=10")/Table3[[#This Row],[Count]]</f>
        <v>0.16666666666666666</v>
      </c>
      <c r="H101" s="2">
        <f>COUNTIFS(Table2[Sub-Sector],Table3[[#This Row],[Sub-Sector]],Table2[RSI Exponential â€“ 14D],"&gt;=50")/Table3[[#This Row],[Count]]</f>
        <v>0</v>
      </c>
      <c r="I101" s="2">
        <f>COUNTIFS(Table2[Sub-Sector],Table3[[#This Row],[Sub-Sector]],Table2[Relative Volume],"&gt;=1")/Table3[[#This Row],[Count]]</f>
        <v>0.33333333333333331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0.83333333333333337</v>
      </c>
      <c r="L101" s="2">
        <f>COUNTIFS(Table2[Sub-Sector],Table3[[#This Row],[Sub-Sector]],Table2[% Away From Current Week Low],"&gt;=0.05")/Table3[[#This Row],[Count]]</f>
        <v>0.5</v>
      </c>
      <c r="M101" s="2">
        <f>COUNTIFS(Table2[Sub-Sector],Table3[[#This Row],[Sub-Sector]],Table2[% Away From Current Week High],"&lt;=0.05")/Table3[[#This Row],[Count]]</f>
        <v>0.66666666666666663</v>
      </c>
      <c r="N101" s="2">
        <f>COUNTIFS(Table2[Sub-Sector],Table3[[#This Row],[Sub-Sector]],Table2[% Away From Current Month Low],"&gt;=0.05")/Table3[[#This Row],[Count]]</f>
        <v>0.5</v>
      </c>
      <c r="O101" s="2">
        <f>COUNTIFS(Table2[Sub-Sector],Table3[[#This Row],[Sub-Sector]],Table2[% Away From Current Month High],"&lt;=0.05")/Table3[[#This Row],[Count]]</f>
        <v>0.33333333333333331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0.5</v>
      </c>
      <c r="S101" s="2">
        <f>COUNTIFS(Table2[Sub-Sector],Table3[[#This Row],[Sub-Sector]],Table2[% Price above 50 EMA],"&gt;=0")/Table3[[#This Row],[Count]]</f>
        <v>0.83333333333333337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0.5</v>
      </c>
      <c r="V101" s="2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101">
        <f>_xlfn.RANK.AVG(Table3[[#This Row],[Score]],Table3[Score],1)</f>
        <v>106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1" s="3">
        <f>_xlfn.RANK.AVG(Table3[[#This Row],[Score 2 ]],Table3[[Score 2 ]],1)</f>
        <v>100</v>
      </c>
    </row>
    <row r="102" spans="1:26" x14ac:dyDescent="0.3">
      <c r="A102" t="s">
        <v>1450</v>
      </c>
      <c r="B102">
        <f>COUNTIFS(Table2[Sub-Sector],Table3[[#This Row],[Sub-Sector]])</f>
        <v>2</v>
      </c>
      <c r="C102" s="2">
        <f>COUNTIFS(Table2[Sub-Sector],Table3[[#This Row],[Sub-Sector]],Table2[Uptrend],"Uptrend")/Table3[[#This Row],[Count]]</f>
        <v>0.5</v>
      </c>
      <c r="D102" s="2">
        <f>COUNTIFS(Table2[Sub-Sector],Table3[[#This Row],[Sub-Sector]],Table2[1W Return vs Nifty],"&gt;=5")/Table3[[#This Row],[Count]]</f>
        <v>0.5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0.5</v>
      </c>
      <c r="I102" s="2">
        <f>COUNTIFS(Table2[Sub-Sector],Table3[[#This Row],[Sub-Sector]],Table2[Relative Volume],"&gt;=1")/Table3[[#This Row],[Count]]</f>
        <v>0.5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0.5</v>
      </c>
      <c r="M102" s="2">
        <f>COUNTIFS(Table2[Sub-Sector],Table3[[#This Row],[Sub-Sector]],Table2[% Away From Current Week High],"&lt;=0.05")/Table3[[#This Row],[Count]]</f>
        <v>0.5</v>
      </c>
      <c r="N102" s="2">
        <f>COUNTIFS(Table2[Sub-Sector],Table3[[#This Row],[Sub-Sector]],Table2[% Away From Current Month Low],"&gt;=0.05")/Table3[[#This Row],[Count]]</f>
        <v>0.5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0.5</v>
      </c>
      <c r="R102" s="2">
        <f>COUNTIFS(Table2[Sub-Sector],Table3[[#This Row],[Sub-Sector]],Table2[% Price above 20 EMA],"&gt;=0")/Table3[[#This Row],[Count]]</f>
        <v>0.5</v>
      </c>
      <c r="S102" s="2">
        <f>COUNTIFS(Table2[Sub-Sector],Table3[[#This Row],[Sub-Sector]],Table2[% Price above 50 EMA],"&gt;=0")/Table3[[#This Row],[Count]]</f>
        <v>0.5</v>
      </c>
      <c r="T102" s="2">
        <f>COUNTIFS(Table2[Sub-Sector],Table3[[#This Row],[Sub-Sector]],Table2[% Price above 200 EMA],"&gt;=0")/Table3[[#This Row],[Count]]</f>
        <v>0.5</v>
      </c>
      <c r="U102" s="2">
        <f>COUNTIFS(Table2[Sub-Sector],Table3[[#This Row],[Sub-Sector]],Table2[Rate of Change - Zone],"Positive")/Table3[[#This Row],[Count]]</f>
        <v>0.5</v>
      </c>
      <c r="V102" s="2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102">
        <f>_xlfn.RANK.AVG(Table3[[#This Row],[Score]],Table3[Score],1)</f>
        <v>92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 s="3">
        <f>_xlfn.RANK.AVG(Table3[[#This Row],[Score 2 ]],Table3[[Score 2 ]],1)</f>
        <v>101</v>
      </c>
    </row>
    <row r="103" spans="1:26" x14ac:dyDescent="0.3">
      <c r="A103" t="s">
        <v>118</v>
      </c>
      <c r="B103">
        <f>COUNTIFS(Table2[Sub-Sector],Table3[[#This Row],[Sub-Sector]])</f>
        <v>4</v>
      </c>
      <c r="C103" s="2">
        <f>COUNTIFS(Table2[Sub-Sector],Table3[[#This Row],[Sub-Sector]],Table2[Uptrend],"Uptrend")/Table3[[#This Row],[Count]]</f>
        <v>0.5</v>
      </c>
      <c r="D103" s="2">
        <f>COUNTIFS(Table2[Sub-Sector],Table3[[#This Row],[Sub-Sector]],Table2[1W Return vs Nifty],"&gt;=5")/Table3[[#This Row],[Count]]</f>
        <v>0.25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0.25</v>
      </c>
      <c r="G103" s="2">
        <f>COUNTIFS(Table2[Sub-Sector],Table3[[#This Row],[Sub-Sector]],Table2[1Y Return vs Nifty],"&gt;=10")/Table3[[#This Row],[Count]]</f>
        <v>0.5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0.25</v>
      </c>
      <c r="J103" s="2">
        <f>COUNTIFS(Table2[Sub-Sector],Table3[[#This Row],[Sub-Sector]],Table2[% Away From Day Low],"&gt;=0.05")/Table3[[#This Row],[Count]]</f>
        <v>0.25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0.75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0.75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0.5</v>
      </c>
      <c r="S103" s="2">
        <f>COUNTIFS(Table2[Sub-Sector],Table3[[#This Row],[Sub-Sector]],Table2[% Price above 50 EMA],"&gt;=0")/Table3[[#This Row],[Count]]</f>
        <v>0.25</v>
      </c>
      <c r="T103" s="2">
        <f>COUNTIFS(Table2[Sub-Sector],Table3[[#This Row],[Sub-Sector]],Table2[% Price above 200 EMA],"&gt;=0")/Table3[[#This Row],[Count]]</f>
        <v>0.5</v>
      </c>
      <c r="U103" s="2">
        <f>COUNTIFS(Table2[Sub-Sector],Table3[[#This Row],[Sub-Sector]],Table2[Rate of Change - Zone],"Positive")/Table3[[#This Row],[Count]]</f>
        <v>0.25</v>
      </c>
      <c r="V103" s="2">
        <f>COUNTIFS(Table2[Sub-Sector],Table3[[#This Row],[Sub-Sector]],Table2[Sharpe Ratio],"&gt;=0.10")/Table3[[#This Row],[Count]]</f>
        <v>0.25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</v>
      </c>
      <c r="X103">
        <f>_xlfn.RANK.AVG(Table3[[#This Row],[Score]],Table3[Score],1)</f>
        <v>101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3" s="3">
        <f>_xlfn.RANK.AVG(Table3[[#This Row],[Score 2 ]],Table3[[Score 2 ]],1)</f>
        <v>102</v>
      </c>
    </row>
    <row r="104" spans="1:26" x14ac:dyDescent="0.3">
      <c r="A104" t="s">
        <v>409</v>
      </c>
      <c r="B104">
        <f>COUNTIFS(Table2[Sub-Sector],Table3[[#This Row],[Sub-Sector]])</f>
        <v>9</v>
      </c>
      <c r="C104" s="2">
        <f>COUNTIFS(Table2[Sub-Sector],Table3[[#This Row],[Sub-Sector]],Table2[Uptrend],"Uptrend")/Table3[[#This Row],[Count]]</f>
        <v>0.77777777777777779</v>
      </c>
      <c r="D104" s="2">
        <f>COUNTIFS(Table2[Sub-Sector],Table3[[#This Row],[Sub-Sector]],Table2[1W Return vs Nifty],"&gt;=5")/Table3[[#This Row],[Count]]</f>
        <v>0.1111111111111111</v>
      </c>
      <c r="E104" s="2">
        <f>COUNTIFS(Table2[Sub-Sector],Table3[[#This Row],[Sub-Sector]],Table2[1M Return vs Nifty],"&gt;=5")/Table3[[#This Row],[Count]]</f>
        <v>0.1111111111111111</v>
      </c>
      <c r="F104" s="2">
        <f>COUNTIFS(Table2[Sub-Sector],Table3[[#This Row],[Sub-Sector]],Table2[6M Return vs Nifty],"&gt;=10")/Table3[[#This Row],[Count]]</f>
        <v>0.22222222222222221</v>
      </c>
      <c r="G104" s="2">
        <f>COUNTIFS(Table2[Sub-Sector],Table3[[#This Row],[Sub-Sector]],Table2[1Y Return vs Nifty],"&gt;=10")/Table3[[#This Row],[Count]]</f>
        <v>0.44444444444444442</v>
      </c>
      <c r="H104" s="2">
        <f>COUNTIFS(Table2[Sub-Sector],Table3[[#This Row],[Sub-Sector]],Table2[RSI Exponential â€“ 14D],"&gt;=50")/Table3[[#This Row],[Count]]</f>
        <v>0.22222222222222221</v>
      </c>
      <c r="I104" s="2">
        <f>COUNTIFS(Table2[Sub-Sector],Table3[[#This Row],[Sub-Sector]],Table2[Relative Volume],"&gt;=1")/Table3[[#This Row],[Count]]</f>
        <v>0.1111111111111111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0.55555555555555558</v>
      </c>
      <c r="M104" s="2">
        <f>COUNTIFS(Table2[Sub-Sector],Table3[[#This Row],[Sub-Sector]],Table2[% Away From Current Week High],"&lt;=0.05")/Table3[[#This Row],[Count]]</f>
        <v>0.88888888888888884</v>
      </c>
      <c r="N104" s="2">
        <f>COUNTIFS(Table2[Sub-Sector],Table3[[#This Row],[Sub-Sector]],Table2[% Away From Current Month Low],"&gt;=0.05")/Table3[[#This Row],[Count]]</f>
        <v>0.55555555555555558</v>
      </c>
      <c r="O104" s="2">
        <f>COUNTIFS(Table2[Sub-Sector],Table3[[#This Row],[Sub-Sector]],Table2[% Away From Current Month High],"&lt;=0.05")/Table3[[#This Row],[Count]]</f>
        <v>0.44444444444444442</v>
      </c>
      <c r="P104" s="2">
        <f>COUNTIFS(Table2[Sub-Sector],Table3[[#This Row],[Sub-Sector]],Table2[% Away From 52W High],"&lt;=10")/Table3[[#This Row],[Count]]</f>
        <v>0.33333333333333331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0.44444444444444442</v>
      </c>
      <c r="S104" s="2">
        <f>COUNTIFS(Table2[Sub-Sector],Table3[[#This Row],[Sub-Sector]],Table2[% Price above 50 EMA],"&gt;=0")/Table3[[#This Row],[Count]]</f>
        <v>0.66666666666666663</v>
      </c>
      <c r="T104" s="2">
        <f>COUNTIFS(Table2[Sub-Sector],Table3[[#This Row],[Sub-Sector]],Table2[% Price above 200 EMA],"&gt;=0")/Table3[[#This Row],[Count]]</f>
        <v>0.77777777777777779</v>
      </c>
      <c r="U104" s="2">
        <f>COUNTIFS(Table2[Sub-Sector],Table3[[#This Row],[Sub-Sector]],Table2[Rate of Change - Zone],"Positive")/Table3[[#This Row],[Count]]</f>
        <v>0.44444444444444442</v>
      </c>
      <c r="V104" s="2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104">
        <f>_xlfn.RANK.AVG(Table3[[#This Row],[Score]],Table3[Score],1)</f>
        <v>86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4" s="3">
        <f>_xlfn.RANK.AVG(Table3[[#This Row],[Score 2 ]],Table3[[Score 2 ]],1)</f>
        <v>103</v>
      </c>
    </row>
    <row r="105" spans="1:26" x14ac:dyDescent="0.3">
      <c r="A105" t="s">
        <v>54</v>
      </c>
      <c r="B105">
        <f>COUNTIFS(Table2[Sub-Sector],Table3[[#This Row],[Sub-Sector]])</f>
        <v>17</v>
      </c>
      <c r="C105" s="2">
        <f>COUNTIFS(Table2[Sub-Sector],Table3[[#This Row],[Sub-Sector]],Table2[Uptrend],"Uptrend")/Table3[[#This Row],[Count]]</f>
        <v>0.47058823529411764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0.17647058823529413</v>
      </c>
      <c r="G105" s="2">
        <f>COUNTIFS(Table2[Sub-Sector],Table3[[#This Row],[Sub-Sector]],Table2[1Y Return vs Nifty],"&gt;=10")/Table3[[#This Row],[Count]]</f>
        <v>0.23529411764705882</v>
      </c>
      <c r="H105" s="2">
        <f>COUNTIFS(Table2[Sub-Sector],Table3[[#This Row],[Sub-Sector]],Table2[RSI Exponential â€“ 14D],"&gt;=50")/Table3[[#This Row],[Count]]</f>
        <v>5.8823529411764705E-2</v>
      </c>
      <c r="I105" s="2">
        <f>COUNTIFS(Table2[Sub-Sector],Table3[[#This Row],[Sub-Sector]],Table2[Relative Volume],"&gt;=1")/Table3[[#This Row],[Count]]</f>
        <v>0.41176470588235292</v>
      </c>
      <c r="J105" s="2">
        <f>COUNTIFS(Table2[Sub-Sector],Table3[[#This Row],[Sub-Sector]],Table2[% Away From Day Low],"&gt;=0.05")/Table3[[#This Row],[Count]]</f>
        <v>5.8823529411764705E-2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0.47058823529411764</v>
      </c>
      <c r="M105" s="2">
        <f>COUNTIFS(Table2[Sub-Sector],Table3[[#This Row],[Sub-Sector]],Table2[% Away From Current Week High],"&lt;=0.05")/Table3[[#This Row],[Count]]</f>
        <v>0.82352941176470584</v>
      </c>
      <c r="N105" s="2">
        <f>COUNTIFS(Table2[Sub-Sector],Table3[[#This Row],[Sub-Sector]],Table2[% Away From Current Month Low],"&gt;=0.05")/Table3[[#This Row],[Count]]</f>
        <v>0.47058823529411764</v>
      </c>
      <c r="O105" s="2">
        <f>COUNTIFS(Table2[Sub-Sector],Table3[[#This Row],[Sub-Sector]],Table2[% Away From Current Month High],"&lt;=0.05")/Table3[[#This Row],[Count]]</f>
        <v>0.17647058823529413</v>
      </c>
      <c r="P105" s="2">
        <f>COUNTIFS(Table2[Sub-Sector],Table3[[#This Row],[Sub-Sector]],Table2[% Away From 52W High],"&lt;=10")/Table3[[#This Row],[Count]]</f>
        <v>0.29411764705882354</v>
      </c>
      <c r="Q105" s="2">
        <f>COUNTIFS(Table2[Sub-Sector],Table3[[#This Row],[Sub-Sector]],Table2[% Away From 52W Low],"&gt;=10")/Table3[[#This Row],[Count]]</f>
        <v>0.82352941176470584</v>
      </c>
      <c r="R105" s="2">
        <f>COUNTIFS(Table2[Sub-Sector],Table3[[#This Row],[Sub-Sector]],Table2[% Price above 20 EMA],"&gt;=0")/Table3[[#This Row],[Count]]</f>
        <v>0.35294117647058826</v>
      </c>
      <c r="S105" s="2">
        <f>COUNTIFS(Table2[Sub-Sector],Table3[[#This Row],[Sub-Sector]],Table2[% Price above 50 EMA],"&gt;=0")/Table3[[#This Row],[Count]]</f>
        <v>0.41176470588235292</v>
      </c>
      <c r="T105" s="2">
        <f>COUNTIFS(Table2[Sub-Sector],Table3[[#This Row],[Sub-Sector]],Table2[% Price above 200 EMA],"&gt;=0")/Table3[[#This Row],[Count]]</f>
        <v>0.58823529411764708</v>
      </c>
      <c r="U105" s="2">
        <f>COUNTIFS(Table2[Sub-Sector],Table3[[#This Row],[Sub-Sector]],Table2[Rate of Change - Zone],"Positive")/Table3[[#This Row],[Count]]</f>
        <v>0.29411764705882354</v>
      </c>
      <c r="V105" s="2">
        <f>COUNTIFS(Table2[Sub-Sector],Table3[[#This Row],[Sub-Sector]],Table2[Sharpe Ratio],"&gt;=0.10")/Table3[[#This Row],[Count]]</f>
        <v>5.8823529411764705E-2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105">
        <f>_xlfn.RANK.AVG(Table3[[#This Row],[Score]],Table3[Score],1)</f>
        <v>112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5" s="3">
        <f>_xlfn.RANK.AVG(Table3[[#This Row],[Score 2 ]],Table3[[Score 2 ]],1)</f>
        <v>104</v>
      </c>
    </row>
    <row r="106" spans="1:26" x14ac:dyDescent="0.3">
      <c r="A106" t="s">
        <v>1529</v>
      </c>
      <c r="B106">
        <f>COUNTIFS(Table2[Sub-Sector],Table3[[#This Row],[Sub-Sector]])</f>
        <v>2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0.5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0.5</v>
      </c>
      <c r="H106" s="2">
        <f>COUNTIFS(Table2[Sub-Sector],Table3[[#This Row],[Sub-Sector]],Table2[RSI Exponential â€“ 14D],"&gt;=50")/Table3[[#This Row],[Count]]</f>
        <v>0.5</v>
      </c>
      <c r="I106" s="2">
        <f>COUNTIFS(Table2[Sub-Sector],Table3[[#This Row],[Sub-Sector]],Table2[Relative Volume],"&gt;=1")/Table3[[#This Row],[Count]]</f>
        <v>0.5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1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0.5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0.5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106">
        <f>_xlfn.RANK.AVG(Table3[[#This Row],[Score]],Table3[Score],1)</f>
        <v>78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6" s="3">
        <f>_xlfn.RANK.AVG(Table3[[#This Row],[Score 2 ]],Table3[[Score 2 ]],1)</f>
        <v>105</v>
      </c>
    </row>
    <row r="107" spans="1:26" x14ac:dyDescent="0.3">
      <c r="A107" t="s">
        <v>785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1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1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107">
        <f>_xlfn.RANK.AVG(Table3[[#This Row],[Score]],Table3[Score],1)</f>
        <v>73.5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07" s="3">
        <f>_xlfn.RANK.AVG(Table3[[#This Row],[Score 2 ]],Table3[[Score 2 ]],1)</f>
        <v>106.5</v>
      </c>
    </row>
    <row r="108" spans="1:26" x14ac:dyDescent="0.3">
      <c r="A108" t="s">
        <v>550</v>
      </c>
      <c r="B108">
        <f>COUNTIFS(Table2[Sub-Sector],Table3[[#This Row],[Sub-Sector]])</f>
        <v>2</v>
      </c>
      <c r="C108" s="2">
        <f>COUNTIFS(Table2[Sub-Sector],Table3[[#This Row],[Sub-Sector]],Table2[Uptrend],"Uptrend")/Table3[[#This Row],[Count]]</f>
        <v>0.5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0.5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0.5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0.5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0.5</v>
      </c>
      <c r="P108" s="2">
        <f>COUNTIFS(Table2[Sub-Sector],Table3[[#This Row],[Sub-Sector]],Table2[% Away From 52W High],"&lt;=10")/Table3[[#This Row],[Count]]</f>
        <v>0.5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0.5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108">
        <f>_xlfn.RANK.AVG(Table3[[#This Row],[Score]],Table3[Score],1)</f>
        <v>100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08" s="3">
        <f>_xlfn.RANK.AVG(Table3[[#This Row],[Score 2 ]],Table3[[Score 2 ]],1)</f>
        <v>106.5</v>
      </c>
    </row>
    <row r="109" spans="1:26" x14ac:dyDescent="0.3">
      <c r="A109" t="s">
        <v>1538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0</v>
      </c>
      <c r="R109" s="2">
        <f>COUNTIFS(Table2[Sub-Sector],Table3[[#This Row],[Sub-Sector]],Table2[% Price above 20 EMA],"&gt;=0")/Table3[[#This Row],[Count]]</f>
        <v>0</v>
      </c>
      <c r="S109" s="2">
        <f>COUNTIFS(Table2[Sub-Sector],Table3[[#This Row],[Sub-Sector]],Table2[% Price above 50 EMA],"&gt;=0")/Table3[[#This Row],[Count]]</f>
        <v>0</v>
      </c>
      <c r="T109" s="2">
        <f>COUNTIFS(Table2[Sub-Sector],Table3[[#This Row],[Sub-Sector]],Table2[% Price above 200 EMA],"&gt;=0")/Table3[[#This Row],[Count]]</f>
        <v>0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641.5</v>
      </c>
      <c r="X109">
        <f>_xlfn.RANK.AVG(Table3[[#This Row],[Score]],Table3[Score],1)</f>
        <v>114.5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09" s="3">
        <f>_xlfn.RANK.AVG(Table3[[#This Row],[Score 2 ]],Table3[[Score 2 ]],1)</f>
        <v>108.5</v>
      </c>
    </row>
    <row r="110" spans="1:26" x14ac:dyDescent="0.3">
      <c r="A110" t="s">
        <v>349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1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0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641.5</v>
      </c>
      <c r="X110">
        <f>_xlfn.RANK.AVG(Table3[[#This Row],[Score]],Table3[Score],1)</f>
        <v>114.5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0" s="3">
        <f>_xlfn.RANK.AVG(Table3[[#This Row],[Score 2 ]],Table3[[Score 2 ]],1)</f>
        <v>108.5</v>
      </c>
    </row>
    <row r="111" spans="1:26" x14ac:dyDescent="0.3">
      <c r="A111" t="s">
        <v>1655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1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111">
        <f>_xlfn.RANK.AVG(Table3[[#This Row],[Score]],Table3[Score],1)</f>
        <v>102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1" s="3">
        <f>_xlfn.RANK.AVG(Table3[[#This Row],[Score 2 ]],Table3[[Score 2 ]],1)</f>
        <v>111</v>
      </c>
    </row>
    <row r="112" spans="1:26" x14ac:dyDescent="0.3">
      <c r="A112" t="s">
        <v>612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</v>
      </c>
      <c r="X112">
        <f>_xlfn.RANK.AVG(Table3[[#This Row],[Score]],Table3[Score],1)</f>
        <v>116.5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2" s="3">
        <f>_xlfn.RANK.AVG(Table3[[#This Row],[Score 2 ]],Table3[[Score 2 ]],1)</f>
        <v>111</v>
      </c>
    </row>
    <row r="113" spans="1:26" x14ac:dyDescent="0.3">
      <c r="A113" t="s">
        <v>356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</v>
      </c>
      <c r="X113">
        <f>_xlfn.RANK.AVG(Table3[[#This Row],[Score]],Table3[Score],1)</f>
        <v>116.5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3" s="3">
        <f>_xlfn.RANK.AVG(Table3[[#This Row],[Score 2 ]],Table3[[Score 2 ]],1)</f>
        <v>111</v>
      </c>
    </row>
    <row r="114" spans="1:26" x14ac:dyDescent="0.3">
      <c r="A114" t="s">
        <v>24</v>
      </c>
      <c r="B114">
        <f>COUNTIFS(Table2[Sub-Sector],Table3[[#This Row],[Sub-Sector]])</f>
        <v>20</v>
      </c>
      <c r="C114" s="2">
        <f>COUNTIFS(Table2[Sub-Sector],Table3[[#This Row],[Sub-Sector]],Table2[Uptrend],"Uptrend")/Table3[[#This Row],[Count]]</f>
        <v>0.5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0.05</v>
      </c>
      <c r="F114" s="2">
        <f>COUNTIFS(Table2[Sub-Sector],Table3[[#This Row],[Sub-Sector]],Table2[6M Return vs Nifty],"&gt;=10")/Table3[[#This Row],[Count]]</f>
        <v>0.05</v>
      </c>
      <c r="G114" s="2">
        <f>COUNTIFS(Table2[Sub-Sector],Table3[[#This Row],[Sub-Sector]],Table2[1Y Return vs Nifty],"&gt;=10")/Table3[[#This Row],[Count]]</f>
        <v>0.25</v>
      </c>
      <c r="H114" s="2">
        <f>COUNTIFS(Table2[Sub-Sector],Table3[[#This Row],[Sub-Sector]],Table2[RSI Exponential â€“ 14D],"&gt;=50")/Table3[[#This Row],[Count]]</f>
        <v>0.15</v>
      </c>
      <c r="I114" s="2">
        <f>COUNTIFS(Table2[Sub-Sector],Table3[[#This Row],[Sub-Sector]],Table2[Relative Volume],"&gt;=1")/Table3[[#This Row],[Count]]</f>
        <v>0.45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0.1</v>
      </c>
      <c r="M114" s="2">
        <f>COUNTIFS(Table2[Sub-Sector],Table3[[#This Row],[Sub-Sector]],Table2[% Away From Current Week High],"&lt;=0.05")/Table3[[#This Row],[Count]]</f>
        <v>0.9</v>
      </c>
      <c r="N114" s="2">
        <f>COUNTIFS(Table2[Sub-Sector],Table3[[#This Row],[Sub-Sector]],Table2[% Away From Current Month Low],"&gt;=0.05")/Table3[[#This Row],[Count]]</f>
        <v>0.25</v>
      </c>
      <c r="O114" s="2">
        <f>COUNTIFS(Table2[Sub-Sector],Table3[[#This Row],[Sub-Sector]],Table2[% Away From Current Month High],"&lt;=0.05")/Table3[[#This Row],[Count]]</f>
        <v>0.35</v>
      </c>
      <c r="P114" s="2">
        <f>COUNTIFS(Table2[Sub-Sector],Table3[[#This Row],[Sub-Sector]],Table2[% Away From 52W High],"&lt;=10")/Table3[[#This Row],[Count]]</f>
        <v>0.25</v>
      </c>
      <c r="Q114" s="2">
        <f>COUNTIFS(Table2[Sub-Sector],Table3[[#This Row],[Sub-Sector]],Table2[% Away From 52W Low],"&gt;=10")/Table3[[#This Row],[Count]]</f>
        <v>0.75</v>
      </c>
      <c r="R114" s="2">
        <f>COUNTIFS(Table2[Sub-Sector],Table3[[#This Row],[Sub-Sector]],Table2[% Price above 20 EMA],"&gt;=0")/Table3[[#This Row],[Count]]</f>
        <v>0.25</v>
      </c>
      <c r="S114" s="2">
        <f>COUNTIFS(Table2[Sub-Sector],Table3[[#This Row],[Sub-Sector]],Table2[% Price above 50 EMA],"&gt;=0")/Table3[[#This Row],[Count]]</f>
        <v>0.4</v>
      </c>
      <c r="T114" s="2">
        <f>COUNTIFS(Table2[Sub-Sector],Table3[[#This Row],[Sub-Sector]],Table2[% Price above 200 EMA],"&gt;=0")/Table3[[#This Row],[Count]]</f>
        <v>0.55000000000000004</v>
      </c>
      <c r="U114" s="2">
        <f>COUNTIFS(Table2[Sub-Sector],Table3[[#This Row],[Sub-Sector]],Table2[Rate of Change - Zone],"Positive")/Table3[[#This Row],[Count]]</f>
        <v>0.2</v>
      </c>
      <c r="V114" s="2">
        <f>COUNTIFS(Table2[Sub-Sector],Table3[[#This Row],[Sub-Sector]],Table2[Sharpe Ratio],"&gt;=0.10")/Table3[[#This Row],[Count]]</f>
        <v>0.15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14">
        <f>_xlfn.RANK.AVG(Table3[[#This Row],[Score]],Table3[Score],1)</f>
        <v>109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4" s="3">
        <f>_xlfn.RANK.AVG(Table3[[#This Row],[Score 2 ]],Table3[[Score 2 ]],1)</f>
        <v>113</v>
      </c>
    </row>
    <row r="115" spans="1:26" x14ac:dyDescent="0.3">
      <c r="A115" t="s">
        <v>1461</v>
      </c>
      <c r="B115">
        <f>COUNTIFS(Table2[Sub-Sector],Table3[[#This Row],[Sub-Sector]])</f>
        <v>3</v>
      </c>
      <c r="C115" s="2">
        <f>COUNTIFS(Table2[Sub-Sector],Table3[[#This Row],[Sub-Sector]],Table2[Uptrend],"Uptrend")/Table3[[#This Row],[Count]]</f>
        <v>0.33333333333333331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0.66666666666666663</v>
      </c>
      <c r="H115" s="2">
        <f>COUNTIFS(Table2[Sub-Sector],Table3[[#This Row],[Sub-Sector]],Table2[RSI Exponential â€“ 14D],"&gt;=50")/Table3[[#This Row],[Count]]</f>
        <v>0.66666666666666663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0.66666666666666663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0.66666666666666663</v>
      </c>
      <c r="O115" s="2">
        <f>COUNTIFS(Table2[Sub-Sector],Table3[[#This Row],[Sub-Sector]],Table2[% Away From Current Month High],"&lt;=0.05")/Table3[[#This Row],[Count]]</f>
        <v>0.33333333333333331</v>
      </c>
      <c r="P115" s="2">
        <f>COUNTIFS(Table2[Sub-Sector],Table3[[#This Row],[Sub-Sector]],Table2[% Away From 52W High],"&lt;=10")/Table3[[#This Row],[Count]]</f>
        <v>0.33333333333333331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0.66666666666666663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0.66666666666666663</v>
      </c>
      <c r="U115" s="2">
        <f>COUNTIFS(Table2[Sub-Sector],Table3[[#This Row],[Sub-Sector]],Table2[Rate of Change - Zone],"Positive")/Table3[[#This Row],[Count]]</f>
        <v>0.33333333333333331</v>
      </c>
      <c r="V115" s="2">
        <f>COUNTIFS(Table2[Sub-Sector],Table3[[#This Row],[Sub-Sector]],Table2[Sharpe Ratio],"&gt;=0.10")/Table3[[#This Row],[Count]]</f>
        <v>0.33333333333333331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652</v>
      </c>
      <c r="X115">
        <f>_xlfn.RANK.AVG(Table3[[#This Row],[Score]],Table3[Score],1)</f>
        <v>120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</v>
      </c>
      <c r="Z115" s="3">
        <f>_xlfn.RANK.AVG(Table3[[#This Row],[Score 2 ]],Table3[[Score 2 ]],1)</f>
        <v>114</v>
      </c>
    </row>
    <row r="116" spans="1:26" x14ac:dyDescent="0.3">
      <c r="A116" t="s">
        <v>530</v>
      </c>
      <c r="B116">
        <f>COUNTIFS(Table2[Sub-Sector],Table3[[#This Row],[Sub-Sector]])</f>
        <v>6</v>
      </c>
      <c r="C116" s="2">
        <f>COUNTIFS(Table2[Sub-Sector],Table3[[#This Row],[Sub-Sector]],Table2[Uptrend],"Uptrend")/Table3[[#This Row],[Count]]</f>
        <v>0.5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0.5</v>
      </c>
      <c r="I116" s="2">
        <f>COUNTIFS(Table2[Sub-Sector],Table3[[#This Row],[Sub-Sector]],Table2[Relative Volume],"&gt;=1")/Table3[[#This Row],[Count]]</f>
        <v>0.33333333333333331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0.66666666666666663</v>
      </c>
      <c r="M116" s="2">
        <f>COUNTIFS(Table2[Sub-Sector],Table3[[#This Row],[Sub-Sector]],Table2[% Away From Current Week High],"&lt;=0.05")/Table3[[#This Row],[Count]]</f>
        <v>0.66666666666666663</v>
      </c>
      <c r="N116" s="2">
        <f>COUNTIFS(Table2[Sub-Sector],Table3[[#This Row],[Sub-Sector]],Table2[% Away From Current Month Low],"&gt;=0.05")/Table3[[#This Row],[Count]]</f>
        <v>0.66666666666666663</v>
      </c>
      <c r="O116" s="2">
        <f>COUNTIFS(Table2[Sub-Sector],Table3[[#This Row],[Sub-Sector]],Table2[% Away From Current Month High],"&lt;=0.05")/Table3[[#This Row],[Count]]</f>
        <v>0.33333333333333331</v>
      </c>
      <c r="P116" s="2">
        <f>COUNTIFS(Table2[Sub-Sector],Table3[[#This Row],[Sub-Sector]],Table2[% Away From 52W High],"&lt;=10")/Table3[[#This Row],[Count]]</f>
        <v>0.33333333333333331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0.5</v>
      </c>
      <c r="S116" s="2">
        <f>COUNTIFS(Table2[Sub-Sector],Table3[[#This Row],[Sub-Sector]],Table2[% Price above 50 EMA],"&gt;=0")/Table3[[#This Row],[Count]]</f>
        <v>0.66666666666666663</v>
      </c>
      <c r="T116" s="2">
        <f>COUNTIFS(Table2[Sub-Sector],Table3[[#This Row],[Sub-Sector]],Table2[% Price above 200 EMA],"&gt;=0")/Table3[[#This Row],[Count]]</f>
        <v>0.66666666666666663</v>
      </c>
      <c r="U116" s="2">
        <f>COUNTIFS(Table2[Sub-Sector],Table3[[#This Row],[Sub-Sector]],Table2[Rate of Change - Zone],"Positive")/Table3[[#This Row],[Count]]</f>
        <v>0.33333333333333331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656.5</v>
      </c>
      <c r="X116">
        <f>_xlfn.RANK.AVG(Table3[[#This Row],[Score]],Table3[Score],1)</f>
        <v>121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16" s="3">
        <f>_xlfn.RANK.AVG(Table3[[#This Row],[Score 2 ]],Table3[[Score 2 ]],1)</f>
        <v>115</v>
      </c>
    </row>
    <row r="117" spans="1:26" x14ac:dyDescent="0.3">
      <c r="A117" t="s">
        <v>946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0.66666666666666663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0.33333333333333331</v>
      </c>
      <c r="G117" s="2">
        <f>COUNTIFS(Table2[Sub-Sector],Table3[[#This Row],[Sub-Sector]],Table2[1Y Return vs Nifty],"&gt;=10")/Table3[[#This Row],[Count]]</f>
        <v>0.33333333333333331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0.33333333333333331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0.33333333333333331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0.33333333333333331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0.66666666666666663</v>
      </c>
      <c r="S117" s="2">
        <f>COUNTIFS(Table2[Sub-Sector],Table3[[#This Row],[Sub-Sector]],Table2[% Price above 50 EMA],"&gt;=0")/Table3[[#This Row],[Count]]</f>
        <v>0.66666666666666663</v>
      </c>
      <c r="T117" s="2">
        <f>COUNTIFS(Table2[Sub-Sector],Table3[[#This Row],[Sub-Sector]],Table2[% Price above 200 EMA],"&gt;=0")/Table3[[#This Row],[Count]]</f>
        <v>0.66666666666666663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640.5</v>
      </c>
      <c r="X117">
        <f>_xlfn.RANK.AVG(Table3[[#This Row],[Score]],Table3[Score],1)</f>
        <v>113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378.5</v>
      </c>
      <c r="Z117" s="3">
        <f>_xlfn.RANK.AVG(Table3[[#This Row],[Score 2 ]],Table3[[Score 2 ]],1)</f>
        <v>116</v>
      </c>
    </row>
    <row r="118" spans="1:26" x14ac:dyDescent="0.3">
      <c r="A118" t="s">
        <v>1100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0.5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1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1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0.5</v>
      </c>
      <c r="U118" s="2">
        <f>COUNTIFS(Table2[Sub-Sector],Table3[[#This Row],[Sub-Sector]],Table2[Rate of Change - Zone],"Positive")/Table3[[#This Row],[Count]]</f>
        <v>0.5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616.5</v>
      </c>
      <c r="X118">
        <f>_xlfn.RANK.AVG(Table3[[#This Row],[Score]],Table3[Score],1)</f>
        <v>111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392</v>
      </c>
      <c r="Z118" s="3">
        <f>_xlfn.RANK.AVG(Table3[[#This Row],[Score 2 ]],Table3[[Score 2 ]],1)</f>
        <v>117</v>
      </c>
    </row>
    <row r="119" spans="1:26" x14ac:dyDescent="0.3">
      <c r="A119" t="s">
        <v>1428</v>
      </c>
      <c r="B119">
        <f>COUNTIFS(Table2[Sub-Sector],Table3[[#This Row],[Sub-Sector]])</f>
        <v>3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0.66666666666666663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0.66666666666666663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0.66666666666666663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1</v>
      </c>
      <c r="O119" s="2">
        <f>COUNTIFS(Table2[Sub-Sector],Table3[[#This Row],[Sub-Sector]],Table2[% Away From Current Month High],"&lt;=0.05")/Table3[[#This Row],[Count]]</f>
        <v>0.33333333333333331</v>
      </c>
      <c r="P119" s="2">
        <f>COUNTIFS(Table2[Sub-Sector],Table3[[#This Row],[Sub-Sector]],Table2[% Away From 52W High],"&lt;=10")/Table3[[#This Row],[Count]]</f>
        <v>0.66666666666666663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0.66666666666666663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19">
        <f>_xlfn.RANK.AVG(Table3[[#This Row],[Score]],Table3[Score],1)</f>
        <v>104.5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19" s="3">
        <f>_xlfn.RANK.AVG(Table3[[#This Row],[Score 2 ]],Table3[[Score 2 ]],1)</f>
        <v>119.5</v>
      </c>
    </row>
    <row r="120" spans="1:26" x14ac:dyDescent="0.3">
      <c r="A120" t="s">
        <v>718</v>
      </c>
      <c r="B120">
        <f>COUNTIFS(Table2[Sub-Sector],Table3[[#This Row],[Sub-Sector]])</f>
        <v>2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0.5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0.5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0.5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0.5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0.5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0.5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120">
        <f>_xlfn.RANK.AVG(Table3[[#This Row],[Score]],Table3[Score],1)</f>
        <v>108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20" s="3">
        <f>_xlfn.RANK.AVG(Table3[[#This Row],[Score 2 ]],Table3[[Score 2 ]],1)</f>
        <v>119.5</v>
      </c>
    </row>
    <row r="121" spans="1:26" x14ac:dyDescent="0.3">
      <c r="A121" t="s">
        <v>324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1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1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647</v>
      </c>
      <c r="X121">
        <f>_xlfn.RANK.AVG(Table3[[#This Row],[Score]],Table3[Score],1)</f>
        <v>118.5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21" s="3">
        <f>_xlfn.RANK.AVG(Table3[[#This Row],[Score 2 ]],Table3[[Score 2 ]],1)</f>
        <v>119.5</v>
      </c>
    </row>
    <row r="122" spans="1:26" x14ac:dyDescent="0.3">
      <c r="A122" t="s">
        <v>493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1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1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1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647</v>
      </c>
      <c r="X122">
        <f>_xlfn.RANK.AVG(Table3[[#This Row],[Score]],Table3[Score],1)</f>
        <v>118.5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22" s="3">
        <f>_xlfn.RANK.AVG(Table3[[#This Row],[Score 2 ]],Table3[[Score 2 ]],1)</f>
        <v>119.5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E034-330C-4C3B-8FF6-A8ECD548617F}">
  <dimension ref="A1:AV731"/>
  <sheetViews>
    <sheetView tabSelected="1" topLeftCell="AK710" workbookViewId="0">
      <selection activeCell="AV1" sqref="AV1:AV73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</cols>
  <sheetData>
    <row r="1" spans="1:48" x14ac:dyDescent="0.3">
      <c r="A1" t="s">
        <v>0</v>
      </c>
      <c r="B1" t="s">
        <v>1</v>
      </c>
      <c r="C1" t="s">
        <v>10472</v>
      </c>
      <c r="D1" t="s">
        <v>2</v>
      </c>
      <c r="E1" t="s">
        <v>3</v>
      </c>
      <c r="F1" t="s">
        <v>4</v>
      </c>
      <c r="G1" t="s">
        <v>5</v>
      </c>
      <c r="H1" t="s">
        <v>10494</v>
      </c>
      <c r="I1" t="s">
        <v>6</v>
      </c>
      <c r="J1" t="s">
        <v>10495</v>
      </c>
      <c r="K1" t="s">
        <v>7</v>
      </c>
      <c r="L1" t="s">
        <v>10496</v>
      </c>
      <c r="M1" t="s">
        <v>8</v>
      </c>
      <c r="N1" t="s">
        <v>10497</v>
      </c>
      <c r="O1" t="s">
        <v>10498</v>
      </c>
      <c r="P1" t="s">
        <v>9</v>
      </c>
      <c r="Q1" t="s">
        <v>10</v>
      </c>
      <c r="R1" t="s">
        <v>11</v>
      </c>
      <c r="S1" s="2" t="s">
        <v>10499</v>
      </c>
      <c r="T1" s="2" t="s">
        <v>10500</v>
      </c>
      <c r="U1" s="2" t="s">
        <v>10501</v>
      </c>
      <c r="V1" t="s">
        <v>12</v>
      </c>
      <c r="W1" t="s">
        <v>10502</v>
      </c>
      <c r="X1" t="s">
        <v>10503</v>
      </c>
      <c r="Y1" t="s">
        <v>10504</v>
      </c>
      <c r="Z1" t="s">
        <v>10505</v>
      </c>
      <c r="AA1" t="s">
        <v>10506</v>
      </c>
      <c r="AB1" t="s">
        <v>10507</v>
      </c>
      <c r="AC1" s="2" t="s">
        <v>10508</v>
      </c>
      <c r="AD1" s="2" t="s">
        <v>10509</v>
      </c>
      <c r="AE1" s="2" t="s">
        <v>10510</v>
      </c>
      <c r="AF1" s="2" t="s">
        <v>10511</v>
      </c>
      <c r="AG1" s="2" t="s">
        <v>10512</v>
      </c>
      <c r="AH1" s="2" t="s">
        <v>10513</v>
      </c>
      <c r="AI1" t="s">
        <v>13</v>
      </c>
      <c r="AJ1" t="s">
        <v>14</v>
      </c>
      <c r="AK1" t="s">
        <v>10514</v>
      </c>
      <c r="AL1" t="s">
        <v>10515</v>
      </c>
      <c r="AM1" t="s">
        <v>10516</v>
      </c>
      <c r="AN1" t="s">
        <v>10517</v>
      </c>
      <c r="AO1" t="s">
        <v>10518</v>
      </c>
      <c r="AP1" t="s">
        <v>15</v>
      </c>
      <c r="AQ1" t="s">
        <v>10522</v>
      </c>
      <c r="AR1" t="s">
        <v>10523</v>
      </c>
      <c r="AS1" t="s">
        <v>10524</v>
      </c>
      <c r="AT1" t="s">
        <v>10525</v>
      </c>
      <c r="AU1" t="s">
        <v>10526</v>
      </c>
      <c r="AV1" t="s">
        <v>10527</v>
      </c>
    </row>
    <row r="2" spans="1:48" x14ac:dyDescent="0.3">
      <c r="A2" t="s">
        <v>374</v>
      </c>
      <c r="B2" t="s">
        <v>375</v>
      </c>
      <c r="C2" t="s">
        <v>10485</v>
      </c>
      <c r="D2" t="s">
        <v>276</v>
      </c>
      <c r="E2">
        <v>64763.911016500002</v>
      </c>
      <c r="F2">
        <v>2467.6</v>
      </c>
      <c r="G2">
        <v>597.30861063394502</v>
      </c>
      <c r="H2">
        <f>(Table2[[#This Row],[1Y Return vs Nifty]]-AVERAGE(Table2[1Y Return vs Nifty]))/_xlfn.STDEV.P(Table2[1Y Return vs Nifty])</f>
        <v>7.6487630851369062</v>
      </c>
      <c r="I2">
        <v>7.16040007538541</v>
      </c>
      <c r="J2">
        <f>(Table2[[#This Row],[1M Return vs Nifty]]-AVERAGE(Table2[1M Return vs Nifty]))/_xlfn.STDEV.P(Table2[1M Return vs Nifty])</f>
        <v>0.80243896255297453</v>
      </c>
      <c r="K2">
        <v>170.605233112778</v>
      </c>
      <c r="L2">
        <f>(Table2[[#This Row],[6M Return vs Nifty]]-AVERAGE(Table2[6M Return vs Nifty]))/_xlfn.STDEV.P(Table2[6M Return vs Nifty])</f>
        <v>5.7518894682874189</v>
      </c>
      <c r="M2">
        <v>-6.7108744268957201</v>
      </c>
      <c r="N2">
        <f>(Table2[[#This Row],[1W Return vs Nifty]]-AVERAGE(Table2[1W Return vs Nifty]))/_xlfn.STDEV.P(Table2[1W Return vs Nifty])</f>
        <v>-1.1632586555841697</v>
      </c>
      <c r="O2">
        <v>2531.96</v>
      </c>
      <c r="P2">
        <v>2215.8865852354302</v>
      </c>
      <c r="Q2">
        <v>1355.89857910858</v>
      </c>
      <c r="R2">
        <v>37.671388243082198</v>
      </c>
      <c r="S2" s="2">
        <f>(Table2[[#This Row],[Close Price]]-Table2[[#This Row],[20D EMA]])/Table2[[#This Row],[20D EMA]]</f>
        <v>-2.5419042954865054E-2</v>
      </c>
      <c r="T2" s="2">
        <f>(Table2[[#This Row],[Close Price]]-Table2[[#This Row],[50D EMA]])/Table2[[#This Row],[50D EMA]]</f>
        <v>0.1135948998661527</v>
      </c>
      <c r="U2" s="2">
        <f>(Table2[[#This Row],[Close Price]]-Table2[[#This Row],[200D EMA]])/Table2[[#This Row],[200D EMA]]</f>
        <v>0.81990012971493442</v>
      </c>
      <c r="V2">
        <v>0.39204614064113802</v>
      </c>
      <c r="W2">
        <v>2450.0500000000002</v>
      </c>
      <c r="X2">
        <v>2525</v>
      </c>
      <c r="Y2">
        <v>2450</v>
      </c>
      <c r="Z2">
        <v>2774.5</v>
      </c>
      <c r="AA2">
        <v>2210.0500000000002</v>
      </c>
      <c r="AB2">
        <v>2979.45</v>
      </c>
      <c r="AC2" s="2">
        <f>(Table2[[#This Row],[Close Price]]/Table2[[#This Row],[Day Low]])-1</f>
        <v>7.1631191200178801E-3</v>
      </c>
      <c r="AD2" s="2">
        <f>(Table2[[#This Row],[Day High]]/Table2[[#This Row],[Close Price]])-1</f>
        <v>2.326146863348999E-2</v>
      </c>
      <c r="AE2" s="2">
        <f>(Table2[[#This Row],[Close Price]]/Table2[[#This Row],[Current Week Low]])-1</f>
        <v>7.1836734693877524E-3</v>
      </c>
      <c r="AF2" s="2">
        <f>(Table2[[#This Row],[Current Week High]]/Table2[[#This Row],[Close Price]])-1</f>
        <v>0.12437185929648242</v>
      </c>
      <c r="AG2" s="2">
        <f>(Table2[[#This Row],[Close Price]]/Table2[[#This Row],[Current Month Low]])-1</f>
        <v>0.11653582498133508</v>
      </c>
      <c r="AH2" s="2">
        <f>(Table2[[#This Row],[Current Month High]]/Table2[[#This Row],[Close Price]])-1</f>
        <v>0.20742827038417899</v>
      </c>
      <c r="AI2">
        <v>20.7428270384179</v>
      </c>
      <c r="AJ2">
        <v>680.63903827902504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0.71</v>
      </c>
      <c r="AM2" t="s">
        <v>10520</v>
      </c>
      <c r="AN2">
        <v>-11.56</v>
      </c>
      <c r="AO2" t="s">
        <v>10519</v>
      </c>
      <c r="AP2">
        <v>0.22782141802130701</v>
      </c>
      <c r="AQ2">
        <f>(Table2[[#This Row],[Sharpe Ratio]]-AVERAGE(Table2[Sharpe Ratio]))/_xlfn.STDEV.P(Table2[Sharpe Ratio])</f>
        <v>2.0291081633822028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15.068941023775334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</v>
      </c>
    </row>
    <row r="3" spans="1:48" x14ac:dyDescent="0.3">
      <c r="A3" t="s">
        <v>1057</v>
      </c>
      <c r="B3" t="s">
        <v>1058</v>
      </c>
      <c r="C3" t="s">
        <v>10487</v>
      </c>
      <c r="D3" t="s">
        <v>127</v>
      </c>
      <c r="E3">
        <v>11732.105500649999</v>
      </c>
      <c r="F3">
        <v>441.6</v>
      </c>
      <c r="G3">
        <v>182.57697074850699</v>
      </c>
      <c r="H3">
        <f>(Table2[[#This Row],[1Y Return vs Nifty]]-AVERAGE(Table2[1Y Return vs Nifty]))/_xlfn.STDEV.P(Table2[1Y Return vs Nifty])</f>
        <v>1.9677785665851901</v>
      </c>
      <c r="I3">
        <v>32.179938969396296</v>
      </c>
      <c r="J3">
        <f>(Table2[[#This Row],[1M Return vs Nifty]]-AVERAGE(Table2[1M Return vs Nifty]))/_xlfn.STDEV.P(Table2[1M Return vs Nifty])</f>
        <v>3.3193054413407359</v>
      </c>
      <c r="K3">
        <v>105.00623791857601</v>
      </c>
      <c r="L3">
        <f>(Table2[[#This Row],[6M Return vs Nifty]]-AVERAGE(Table2[6M Return vs Nifty]))/_xlfn.STDEV.P(Table2[6M Return vs Nifty])</f>
        <v>3.4770425685794106</v>
      </c>
      <c r="M3">
        <v>24.7029591593971</v>
      </c>
      <c r="N3">
        <f>(Table2[[#This Row],[1W Return vs Nifty]]-AVERAGE(Table2[1W Return vs Nifty]))/_xlfn.STDEV.P(Table2[1W Return vs Nifty])</f>
        <v>5.1938453084245246</v>
      </c>
      <c r="O3">
        <v>377.59</v>
      </c>
      <c r="P3">
        <v>329.11165367274901</v>
      </c>
      <c r="Q3">
        <v>242.578817474564</v>
      </c>
      <c r="R3">
        <v>82.085094344937403</v>
      </c>
      <c r="S3" s="2">
        <f>(Table2[[#This Row],[Close Price]]-Table2[[#This Row],[20D EMA]])/Table2[[#This Row],[20D EMA]]</f>
        <v>0.16952249794750934</v>
      </c>
      <c r="T3" s="2">
        <f>(Table2[[#This Row],[Close Price]]-Table2[[#This Row],[50D EMA]])/Table2[[#This Row],[50D EMA]]</f>
        <v>0.34179387169043668</v>
      </c>
      <c r="U3" s="2">
        <f>(Table2[[#This Row],[Close Price]]-Table2[[#This Row],[200D EMA]])/Table2[[#This Row],[200D EMA]]</f>
        <v>0.8204392477356548</v>
      </c>
      <c r="V3">
        <v>1.05287095486711</v>
      </c>
      <c r="W3">
        <v>434.5</v>
      </c>
      <c r="X3">
        <v>468.9</v>
      </c>
      <c r="Y3">
        <v>337</v>
      </c>
      <c r="Z3">
        <v>468.9</v>
      </c>
      <c r="AA3">
        <v>337</v>
      </c>
      <c r="AB3">
        <v>468.9</v>
      </c>
      <c r="AC3" s="2">
        <f>(Table2[[#This Row],[Close Price]]/Table2[[#This Row],[Day Low]])-1</f>
        <v>1.634062140391257E-2</v>
      </c>
      <c r="AD3" s="2">
        <f>(Table2[[#This Row],[Day High]]/Table2[[#This Row],[Close Price]])-1</f>
        <v>6.182065217391286E-2</v>
      </c>
      <c r="AE3" s="2">
        <f>(Table2[[#This Row],[Close Price]]/Table2[[#This Row],[Current Week Low]])-1</f>
        <v>0.31038575667655799</v>
      </c>
      <c r="AF3" s="2">
        <f>(Table2[[#This Row],[Current Week High]]/Table2[[#This Row],[Close Price]])-1</f>
        <v>6.182065217391286E-2</v>
      </c>
      <c r="AG3" s="2">
        <f>(Table2[[#This Row],[Close Price]]/Table2[[#This Row],[Current Month Low]])-1</f>
        <v>0.31038575667655799</v>
      </c>
      <c r="AH3" s="2">
        <f>(Table2[[#This Row],[Current Month High]]/Table2[[#This Row],[Close Price]])-1</f>
        <v>6.182065217391286E-2</v>
      </c>
      <c r="AI3">
        <v>6.1820652173912798</v>
      </c>
      <c r="AJ3">
        <v>204.14270463858901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0.92</v>
      </c>
      <c r="AM3" t="s">
        <v>10520</v>
      </c>
      <c r="AN3">
        <v>10.4</v>
      </c>
      <c r="AO3" t="s">
        <v>10520</v>
      </c>
      <c r="AP3">
        <v>0.23888437815350899</v>
      </c>
      <c r="AQ3">
        <f>(Table2[[#This Row],[Sharpe Ratio]]-AVERAGE(Table2[Sharpe Ratio]))/_xlfn.STDEV.P(Table2[Sharpe Ratio])</f>
        <v>2.156631424563523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16.114603309493383</v>
      </c>
      <c r="AS3">
        <f>_xlfn.RANK.AVG(Table2[[#This Row],[1Y Return vs Nifty Z-Score]],Table2[1Y Return vs Nifty Z-Score])</f>
        <v>30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9</v>
      </c>
      <c r="AV3">
        <f>(Table2[[#This Row],[Rank 1Y]]+Table2[[#This Row],[Rank 6M]]+Table2[[#This Row],[Rank Sharpe]])/3</f>
        <v>14.333333333333334</v>
      </c>
    </row>
    <row r="4" spans="1:48" x14ac:dyDescent="0.3">
      <c r="A4" t="s">
        <v>669</v>
      </c>
      <c r="B4" t="s">
        <v>670</v>
      </c>
      <c r="C4" t="s">
        <v>10485</v>
      </c>
      <c r="D4" t="s">
        <v>276</v>
      </c>
      <c r="E4">
        <v>25888.752</v>
      </c>
      <c r="F4">
        <v>2212.75</v>
      </c>
      <c r="G4">
        <v>246.35847688253901</v>
      </c>
      <c r="H4">
        <f>(Table2[[#This Row],[1Y Return vs Nifty]]-AVERAGE(Table2[1Y Return vs Nifty]))/_xlfn.STDEV.P(Table2[1Y Return vs Nifty])</f>
        <v>2.841456178974342</v>
      </c>
      <c r="I4">
        <v>9.6147478675919693</v>
      </c>
      <c r="J4">
        <f>(Table2[[#This Row],[1M Return vs Nifty]]-AVERAGE(Table2[1M Return vs Nifty]))/_xlfn.STDEV.P(Table2[1M Return vs Nifty])</f>
        <v>1.0493366256817758</v>
      </c>
      <c r="K4">
        <v>128.140422184887</v>
      </c>
      <c r="L4">
        <f>(Table2[[#This Row],[6M Return vs Nifty]]-AVERAGE(Table2[6M Return vs Nifty]))/_xlfn.STDEV.P(Table2[6M Return vs Nifty])</f>
        <v>4.279291554248978</v>
      </c>
      <c r="M4">
        <v>-11.075278605103399</v>
      </c>
      <c r="N4">
        <f>(Table2[[#This Row],[1W Return vs Nifty]]-AVERAGE(Table2[1W Return vs Nifty]))/_xlfn.STDEV.P(Table2[1W Return vs Nifty])</f>
        <v>-2.0464673548855643</v>
      </c>
      <c r="O4">
        <v>2335.6999999999998</v>
      </c>
      <c r="P4">
        <v>1965.9290961909901</v>
      </c>
      <c r="Q4">
        <v>1247.5181362892199</v>
      </c>
      <c r="R4">
        <v>36.570358654395399</v>
      </c>
      <c r="S4" s="2">
        <f>(Table2[[#This Row],[Close Price]]-Table2[[#This Row],[20D EMA]])/Table2[[#This Row],[20D EMA]]</f>
        <v>-5.2639465684805341E-2</v>
      </c>
      <c r="T4" s="2">
        <f>(Table2[[#This Row],[Close Price]]-Table2[[#This Row],[50D EMA]])/Table2[[#This Row],[50D EMA]]</f>
        <v>0.12554923994320458</v>
      </c>
      <c r="U4" s="2">
        <f>(Table2[[#This Row],[Close Price]]-Table2[[#This Row],[200D EMA]])/Table2[[#This Row],[200D EMA]]</f>
        <v>0.77372170843294608</v>
      </c>
      <c r="V4">
        <v>0.48581442946161901</v>
      </c>
      <c r="W4">
        <v>2205</v>
      </c>
      <c r="X4">
        <v>2308.1999999999998</v>
      </c>
      <c r="Y4">
        <v>2205</v>
      </c>
      <c r="Z4">
        <v>2635</v>
      </c>
      <c r="AA4">
        <v>2127.6999999999998</v>
      </c>
      <c r="AB4">
        <v>2833.8</v>
      </c>
      <c r="AC4" s="2">
        <f>(Table2[[#This Row],[Close Price]]/Table2[[#This Row],[Day Low]])-1</f>
        <v>3.5147392290248991E-3</v>
      </c>
      <c r="AD4" s="2">
        <f>(Table2[[#This Row],[Day High]]/Table2[[#This Row],[Close Price]])-1</f>
        <v>4.3136368771890199E-2</v>
      </c>
      <c r="AE4" s="2">
        <f>(Table2[[#This Row],[Close Price]]/Table2[[#This Row],[Current Week Low]])-1</f>
        <v>3.5147392290248991E-3</v>
      </c>
      <c r="AF4" s="2">
        <f>(Table2[[#This Row],[Current Week High]]/Table2[[#This Row],[Close Price]])-1</f>
        <v>0.19082589537905315</v>
      </c>
      <c r="AG4" s="2">
        <f>(Table2[[#This Row],[Close Price]]/Table2[[#This Row],[Current Month Low]])-1</f>
        <v>3.9972740517930205E-2</v>
      </c>
      <c r="AH4" s="2">
        <f>(Table2[[#This Row],[Current Month High]]/Table2[[#This Row],[Close Price]])-1</f>
        <v>0.28066885097729077</v>
      </c>
      <c r="AI4">
        <v>28.066885097728999</v>
      </c>
      <c r="AJ4">
        <v>283.45897235941402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1.1399999999999999</v>
      </c>
      <c r="AM4" t="s">
        <v>10520</v>
      </c>
      <c r="AN4">
        <v>-13.09</v>
      </c>
      <c r="AO4" t="s">
        <v>10519</v>
      </c>
      <c r="AP4">
        <v>0.205250708354761</v>
      </c>
      <c r="AQ4">
        <f>(Table2[[#This Row],[Sharpe Ratio]]-AVERAGE(Table2[Sharpe Ratio]))/_xlfn.STDEV.P(Table2[Sharpe Ratio])</f>
        <v>1.7689345326848833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7.8925515367044152</v>
      </c>
      <c r="AS4">
        <f>_xlfn.RANK.AVG(Table2[[#This Row],[1Y Return vs Nifty Z-Score]],Table2[1Y Return vs Nifty Z-Score])</f>
        <v>11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30</v>
      </c>
      <c r="AV4">
        <f>(Table2[[#This Row],[Rank 1Y]]+Table2[[#This Row],[Rank 6M]]+Table2[[#This Row],[Rank Sharpe]])/3</f>
        <v>14.666666666666666</v>
      </c>
    </row>
    <row r="5" spans="1:48" x14ac:dyDescent="0.3">
      <c r="A5" t="s">
        <v>212</v>
      </c>
      <c r="B5" t="s">
        <v>213</v>
      </c>
      <c r="C5" t="s">
        <v>10478</v>
      </c>
      <c r="D5" t="s">
        <v>121</v>
      </c>
      <c r="E5">
        <v>120034.60715700001</v>
      </c>
      <c r="F5">
        <v>552.35</v>
      </c>
      <c r="G5">
        <v>303.260664861046</v>
      </c>
      <c r="H5">
        <f>(Table2[[#This Row],[1Y Return vs Nifty]]-AVERAGE(Table2[1Y Return vs Nifty]))/_xlfn.STDEV.P(Table2[1Y Return vs Nifty])</f>
        <v>3.6209010485939173</v>
      </c>
      <c r="I5">
        <v>37.090199951366003</v>
      </c>
      <c r="J5">
        <f>(Table2[[#This Row],[1M Return vs Nifty]]-AVERAGE(Table2[1M Return vs Nifty]))/_xlfn.STDEV.P(Table2[1M Return vs Nifty])</f>
        <v>3.813258240390017</v>
      </c>
      <c r="K5">
        <v>68.393236499003194</v>
      </c>
      <c r="L5">
        <f>(Table2[[#This Row],[6M Return vs Nifty]]-AVERAGE(Table2[6M Return vs Nifty]))/_xlfn.STDEV.P(Table2[6M Return vs Nifty])</f>
        <v>2.2073741457362255</v>
      </c>
      <c r="M5">
        <v>-2.2620014723397599</v>
      </c>
      <c r="N5">
        <f>(Table2[[#This Row],[1W Return vs Nifty]]-AVERAGE(Table2[1W Return vs Nifty]))/_xlfn.STDEV.P(Table2[1W Return vs Nifty])</f>
        <v>-0.26295631530821645</v>
      </c>
      <c r="O5">
        <v>548.19000000000005</v>
      </c>
      <c r="P5">
        <v>463.68156851910999</v>
      </c>
      <c r="Q5">
        <v>306.78698277840499</v>
      </c>
      <c r="R5">
        <v>51.686402242937199</v>
      </c>
      <c r="S5" s="2">
        <f>(Table2[[#This Row],[Close Price]]-Table2[[#This Row],[20D EMA]])/Table2[[#This Row],[20D EMA]]</f>
        <v>7.5886097885768944E-3</v>
      </c>
      <c r="T5" s="2">
        <f>(Table2[[#This Row],[Close Price]]-Table2[[#This Row],[50D EMA]])/Table2[[#This Row],[50D EMA]]</f>
        <v>0.19122699175659749</v>
      </c>
      <c r="U5" s="2">
        <f>(Table2[[#This Row],[Close Price]]-Table2[[#This Row],[200D EMA]])/Table2[[#This Row],[200D EMA]]</f>
        <v>0.80043493044477521</v>
      </c>
      <c r="V5">
        <v>0.90743128973855203</v>
      </c>
      <c r="W5">
        <v>550.04999999999995</v>
      </c>
      <c r="X5">
        <v>583.5</v>
      </c>
      <c r="Y5">
        <v>550.04999999999995</v>
      </c>
      <c r="Z5">
        <v>639</v>
      </c>
      <c r="AA5">
        <v>404.3</v>
      </c>
      <c r="AB5">
        <v>647</v>
      </c>
      <c r="AC5" s="2">
        <f>(Table2[[#This Row],[Close Price]]/Table2[[#This Row],[Day Low]])-1</f>
        <v>4.1814380510862836E-3</v>
      </c>
      <c r="AD5" s="2">
        <f>(Table2[[#This Row],[Day High]]/Table2[[#This Row],[Close Price]])-1</f>
        <v>5.6395401466461381E-2</v>
      </c>
      <c r="AE5" s="2">
        <f>(Table2[[#This Row],[Close Price]]/Table2[[#This Row],[Current Week Low]])-1</f>
        <v>4.1814380510862836E-3</v>
      </c>
      <c r="AF5" s="2">
        <f>(Table2[[#This Row],[Current Week High]]/Table2[[#This Row],[Close Price]])-1</f>
        <v>0.15687516972933824</v>
      </c>
      <c r="AG5" s="2">
        <f>(Table2[[#This Row],[Close Price]]/Table2[[#This Row],[Current Month Low]])-1</f>
        <v>0.36618847390551568</v>
      </c>
      <c r="AH5" s="2">
        <f>(Table2[[#This Row],[Current Month High]]/Table2[[#This Row],[Close Price]])-1</f>
        <v>0.17135873992939255</v>
      </c>
      <c r="AI5">
        <v>17.135873992939199</v>
      </c>
      <c r="AJ5">
        <v>361.63811115754203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0.84</v>
      </c>
      <c r="AM5" t="s">
        <v>10520</v>
      </c>
      <c r="AN5">
        <v>1.77</v>
      </c>
      <c r="AO5" t="s">
        <v>10520</v>
      </c>
      <c r="AP5">
        <v>0.220951397297318</v>
      </c>
      <c r="AQ5">
        <f>(Table2[[#This Row],[Sharpe Ratio]]-AVERAGE(Table2[Sharpe Ratio]))/_xlfn.STDEV.P(Table2[Sharpe Ratio])</f>
        <v>1.9499171117434808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11.328494231155425</v>
      </c>
      <c r="AS5">
        <f>_xlfn.RANK.AVG(Table2[[#This Row],[1Y Return vs Nifty Z-Score]],Table2[1Y Return vs Nifty Z-Score])</f>
        <v>6</v>
      </c>
      <c r="AT5">
        <f>_xlfn.RANK.AVG(Table2[[#This Row],[6M Return vs Nifty Z-Score]],Table2[6M Return vs Nifty Z-Score])</f>
        <v>28</v>
      </c>
      <c r="AU5">
        <f>_xlfn.RANK.AVG(Table2[[#This Row],[Sharpe Ratio Z-Score]],Table2[Sharpe Ratio Z-Score])</f>
        <v>18</v>
      </c>
      <c r="AV5">
        <f>(Table2[[#This Row],[Rank 1Y]]+Table2[[#This Row],[Rank 6M]]+Table2[[#This Row],[Rank Sharpe]])/3</f>
        <v>17.333333333333332</v>
      </c>
    </row>
    <row r="6" spans="1:48" x14ac:dyDescent="0.3">
      <c r="A6" t="s">
        <v>1103</v>
      </c>
      <c r="B6" t="s">
        <v>1104</v>
      </c>
      <c r="C6" t="s">
        <v>10481</v>
      </c>
      <c r="D6" t="s">
        <v>98</v>
      </c>
      <c r="E6">
        <v>11103.45356752</v>
      </c>
      <c r="F6">
        <v>965.7</v>
      </c>
      <c r="G6">
        <v>202.83632158278601</v>
      </c>
      <c r="H6">
        <f>(Table2[[#This Row],[1Y Return vs Nifty]]-AVERAGE(Table2[1Y Return vs Nifty]))/_xlfn.STDEV.P(Table2[1Y Return vs Nifty])</f>
        <v>2.2452906909971091</v>
      </c>
      <c r="I6">
        <v>1.14398548826867</v>
      </c>
      <c r="J6">
        <f>(Table2[[#This Row],[1M Return vs Nifty]]-AVERAGE(Table2[1M Return vs Nifty]))/_xlfn.STDEV.P(Table2[1M Return vs Nifty])</f>
        <v>0.19721149369548055</v>
      </c>
      <c r="K6">
        <v>63.084232428045098</v>
      </c>
      <c r="L6">
        <f>(Table2[[#This Row],[6M Return vs Nifty]]-AVERAGE(Table2[6M Return vs Nifty]))/_xlfn.STDEV.P(Table2[6M Return vs Nifty])</f>
        <v>2.023268102410372</v>
      </c>
      <c r="M6">
        <v>-15.5652972577452</v>
      </c>
      <c r="N6">
        <f>(Table2[[#This Row],[1W Return vs Nifty]]-AVERAGE(Table2[1W Return vs Nifty]))/_xlfn.STDEV.P(Table2[1W Return vs Nifty])</f>
        <v>-2.9550962013704742</v>
      </c>
      <c r="O6">
        <v>944.97</v>
      </c>
      <c r="P6">
        <v>921.10417261533905</v>
      </c>
      <c r="Q6">
        <v>721.48035671351704</v>
      </c>
      <c r="R6">
        <v>41.836835354274399</v>
      </c>
      <c r="S6" s="2">
        <f>(Table2[[#This Row],[Close Price]]-Table2[[#This Row],[20D EMA]])/Table2[[#This Row],[20D EMA]]</f>
        <v>2.1937204355693851E-2</v>
      </c>
      <c r="T6" s="2">
        <f>(Table2[[#This Row],[Close Price]]-Table2[[#This Row],[50D EMA]])/Table2[[#This Row],[50D EMA]]</f>
        <v>4.8415617593000081E-2</v>
      </c>
      <c r="U6" s="2">
        <f>(Table2[[#This Row],[Close Price]]-Table2[[#This Row],[200D EMA]])/Table2[[#This Row],[200D EMA]]</f>
        <v>0.33849797990197661</v>
      </c>
      <c r="V6">
        <v>1.1932779010386101</v>
      </c>
      <c r="W6">
        <v>945</v>
      </c>
      <c r="X6">
        <v>966.95</v>
      </c>
      <c r="Y6">
        <v>910</v>
      </c>
      <c r="Z6">
        <v>989.8</v>
      </c>
      <c r="AA6">
        <v>875.55</v>
      </c>
      <c r="AB6">
        <v>1080</v>
      </c>
      <c r="AC6" s="2">
        <f>(Table2[[#This Row],[Close Price]]/Table2[[#This Row],[Day Low]])-1</f>
        <v>2.1904761904761871E-2</v>
      </c>
      <c r="AD6" s="2">
        <f>(Table2[[#This Row],[Day High]]/Table2[[#This Row],[Close Price]])-1</f>
        <v>1.294397846121953E-3</v>
      </c>
      <c r="AE6" s="2">
        <f>(Table2[[#This Row],[Close Price]]/Table2[[#This Row],[Current Week Low]])-1</f>
        <v>6.1208791208791302E-2</v>
      </c>
      <c r="AF6" s="2">
        <f>(Table2[[#This Row],[Current Week High]]/Table2[[#This Row],[Close Price]])-1</f>
        <v>2.4955990473231715E-2</v>
      </c>
      <c r="AG6" s="2">
        <f>(Table2[[#This Row],[Close Price]]/Table2[[#This Row],[Current Month Low]])-1</f>
        <v>0.10296385129347274</v>
      </c>
      <c r="AH6" s="2">
        <f>(Table2[[#This Row],[Current Month High]]/Table2[[#This Row],[Close Price]])-1</f>
        <v>0.11835973904939423</v>
      </c>
      <c r="AI6">
        <v>11.835973904939401</v>
      </c>
      <c r="AJ6">
        <v>288.351206434316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-0.1</v>
      </c>
      <c r="AM6" t="s">
        <v>10519</v>
      </c>
      <c r="AN6">
        <v>2.73</v>
      </c>
      <c r="AO6" t="s">
        <v>10520</v>
      </c>
      <c r="AP6">
        <v>0.28996452403919598</v>
      </c>
      <c r="AQ6">
        <f>(Table2[[#This Row],[Sharpe Ratio]]-AVERAGE(Table2[Sharpe Ratio]))/_xlfn.STDEV.P(Table2[Sharpe Ratio])</f>
        <v>2.7454346659310618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4.2561087516635494</v>
      </c>
      <c r="AS6">
        <f>_xlfn.RANK.AVG(Table2[[#This Row],[1Y Return vs Nifty Z-Score]],Table2[1Y Return vs Nifty Z-Score])</f>
        <v>21</v>
      </c>
      <c r="AT6">
        <f>_xlfn.RANK.AVG(Table2[[#This Row],[6M Return vs Nifty Z-Score]],Table2[6M Return vs Nifty Z-Score])</f>
        <v>30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17.666666666666668</v>
      </c>
    </row>
    <row r="7" spans="1:48" x14ac:dyDescent="0.3">
      <c r="A7" t="s">
        <v>274</v>
      </c>
      <c r="B7" t="s">
        <v>275</v>
      </c>
      <c r="C7" t="s">
        <v>10485</v>
      </c>
      <c r="D7" t="s">
        <v>276</v>
      </c>
      <c r="E7">
        <v>97950.748500000002</v>
      </c>
      <c r="F7">
        <v>4858.1499999999996</v>
      </c>
      <c r="G7">
        <v>135.04560129800799</v>
      </c>
      <c r="H7">
        <f>(Table2[[#This Row],[1Y Return vs Nifty]]-AVERAGE(Table2[1Y Return vs Nifty]))/_xlfn.STDEV.P(Table2[1Y Return vs Nifty])</f>
        <v>1.3166949548587341</v>
      </c>
      <c r="I7">
        <v>11.0656103744803</v>
      </c>
      <c r="J7">
        <f>(Table2[[#This Row],[1M Return vs Nifty]]-AVERAGE(Table2[1M Return vs Nifty]))/_xlfn.STDEV.P(Table2[1M Return vs Nifty])</f>
        <v>1.1952876451784353</v>
      </c>
      <c r="K7">
        <v>93.166931661314095</v>
      </c>
      <c r="L7">
        <f>(Table2[[#This Row],[6M Return vs Nifty]]-AVERAGE(Table2[6M Return vs Nifty]))/_xlfn.STDEV.P(Table2[6M Return vs Nifty])</f>
        <v>3.0664782138313926</v>
      </c>
      <c r="M7">
        <v>-6.7086358999884403</v>
      </c>
      <c r="N7">
        <f>(Table2[[#This Row],[1W Return vs Nifty]]-AVERAGE(Table2[1W Return vs Nifty]))/_xlfn.STDEV.P(Table2[1W Return vs Nifty])</f>
        <v>-1.1628056529846393</v>
      </c>
      <c r="O7">
        <v>4951.6899999999996</v>
      </c>
      <c r="P7">
        <v>4239.44782254232</v>
      </c>
      <c r="Q7">
        <v>2843.27131200746</v>
      </c>
      <c r="R7">
        <v>39.084689533048902</v>
      </c>
      <c r="S7" s="2">
        <f>(Table2[[#This Row],[Close Price]]-Table2[[#This Row],[20D EMA]])/Table2[[#This Row],[20D EMA]]</f>
        <v>-1.8890520206232615E-2</v>
      </c>
      <c r="T7" s="2">
        <f>(Table2[[#This Row],[Close Price]]-Table2[[#This Row],[50D EMA]])/Table2[[#This Row],[50D EMA]]</f>
        <v>0.14593933062883063</v>
      </c>
      <c r="U7" s="2">
        <f>(Table2[[#This Row],[Close Price]]-Table2[[#This Row],[200D EMA]])/Table2[[#This Row],[200D EMA]]</f>
        <v>0.70864805602035807</v>
      </c>
      <c r="V7">
        <v>0.56406274219147101</v>
      </c>
      <c r="W7">
        <v>4840</v>
      </c>
      <c r="X7">
        <v>4950</v>
      </c>
      <c r="Y7">
        <v>4792.6499999999996</v>
      </c>
      <c r="Z7">
        <v>5478</v>
      </c>
      <c r="AA7">
        <v>4182.1499999999996</v>
      </c>
      <c r="AB7">
        <v>5860</v>
      </c>
      <c r="AC7" s="2">
        <f>(Table2[[#This Row],[Close Price]]/Table2[[#This Row],[Day Low]])-1</f>
        <v>3.7499999999999201E-3</v>
      </c>
      <c r="AD7" s="2">
        <f>(Table2[[#This Row],[Day High]]/Table2[[#This Row],[Close Price]])-1</f>
        <v>1.8906373825427369E-2</v>
      </c>
      <c r="AE7" s="2">
        <f>(Table2[[#This Row],[Close Price]]/Table2[[#This Row],[Current Week Low]])-1</f>
        <v>1.3666760560441471E-2</v>
      </c>
      <c r="AF7" s="2">
        <f>(Table2[[#This Row],[Current Week High]]/Table2[[#This Row],[Close Price]])-1</f>
        <v>0.12758972036680638</v>
      </c>
      <c r="AG7" s="2">
        <f>(Table2[[#This Row],[Close Price]]/Table2[[#This Row],[Current Month Low]])-1</f>
        <v>0.1616393481821552</v>
      </c>
      <c r="AH7" s="2">
        <f>(Table2[[#This Row],[Current Month High]]/Table2[[#This Row],[Close Price]])-1</f>
        <v>0.20622047487212214</v>
      </c>
      <c r="AI7">
        <v>20.6220474872122</v>
      </c>
      <c r="AJ7">
        <v>183.43105510340999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0.93</v>
      </c>
      <c r="AM7" t="s">
        <v>10520</v>
      </c>
      <c r="AN7">
        <v>-11.88</v>
      </c>
      <c r="AO7" t="s">
        <v>10519</v>
      </c>
      <c r="AP7">
        <v>0.25705084402338901</v>
      </c>
      <c r="AQ7">
        <f>(Table2[[#This Row],[Sharpe Ratio]]-AVERAGE(Table2[Sharpe Ratio]))/_xlfn.STDEV.P(Table2[Sharpe Ratio])</f>
        <v>2.3660371301054748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6.7816922909893975</v>
      </c>
      <c r="AS7">
        <f>_xlfn.RANK.AVG(Table2[[#This Row],[1Y Return vs Nifty Z-Score]],Table2[1Y Return vs Nifty Z-Score])</f>
        <v>69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6</v>
      </c>
      <c r="AV7">
        <f>(Table2[[#This Row],[Rank 1Y]]+Table2[[#This Row],[Rank 6M]]+Table2[[#This Row],[Rank Sharpe]])/3</f>
        <v>26.666666666666668</v>
      </c>
    </row>
    <row r="8" spans="1:48" x14ac:dyDescent="0.3">
      <c r="A8" t="s">
        <v>376</v>
      </c>
      <c r="B8" t="s">
        <v>377</v>
      </c>
      <c r="C8" t="s">
        <v>10475</v>
      </c>
      <c r="D8" t="s">
        <v>121</v>
      </c>
      <c r="E8">
        <v>63390.163500000002</v>
      </c>
      <c r="F8">
        <v>314.25</v>
      </c>
      <c r="G8">
        <v>371.13973157152901</v>
      </c>
      <c r="H8">
        <f>(Table2[[#This Row],[1Y Return vs Nifty]]-AVERAGE(Table2[1Y Return vs Nifty]))/_xlfn.STDEV.P(Table2[1Y Return vs Nifty])</f>
        <v>4.5507069520511836</v>
      </c>
      <c r="I8">
        <v>10.784941854090899</v>
      </c>
      <c r="J8">
        <f>(Table2[[#This Row],[1M Return vs Nifty]]-AVERAGE(Table2[1M Return vs Nifty]))/_xlfn.STDEV.P(Table2[1M Return vs Nifty])</f>
        <v>1.1670535041092673</v>
      </c>
      <c r="K8">
        <v>70.968201241346804</v>
      </c>
      <c r="L8">
        <f>(Table2[[#This Row],[6M Return vs Nifty]]-AVERAGE(Table2[6M Return vs Nifty]))/_xlfn.STDEV.P(Table2[6M Return vs Nifty])</f>
        <v>2.2966689671528733</v>
      </c>
      <c r="M8">
        <v>-1.0492061460804301</v>
      </c>
      <c r="N8">
        <f>(Table2[[#This Row],[1W Return vs Nifty]]-AVERAGE(Table2[1W Return vs Nifty]))/_xlfn.STDEV.P(Table2[1W Return vs Nifty])</f>
        <v>-1.7527308532725543E-2</v>
      </c>
      <c r="O8">
        <v>313.10000000000002</v>
      </c>
      <c r="P8">
        <v>287.55273134228599</v>
      </c>
      <c r="Q8">
        <v>202.011400740185</v>
      </c>
      <c r="R8">
        <v>49.155532431960197</v>
      </c>
      <c r="S8" s="2">
        <f>(Table2[[#This Row],[Close Price]]-Table2[[#This Row],[20D EMA]])/Table2[[#This Row],[20D EMA]]</f>
        <v>3.6729479399552128E-3</v>
      </c>
      <c r="T8" s="2">
        <f>(Table2[[#This Row],[Close Price]]-Table2[[#This Row],[50D EMA]])/Table2[[#This Row],[50D EMA]]</f>
        <v>9.2843036242751364E-2</v>
      </c>
      <c r="U8" s="2">
        <f>(Table2[[#This Row],[Close Price]]-Table2[[#This Row],[200D EMA]])/Table2[[#This Row],[200D EMA]]</f>
        <v>0.55560527202209542</v>
      </c>
      <c r="V8">
        <v>1.18292838049797</v>
      </c>
      <c r="W8">
        <v>313.39999999999998</v>
      </c>
      <c r="X8">
        <v>319.95</v>
      </c>
      <c r="Y8">
        <v>271.14999999999998</v>
      </c>
      <c r="Z8">
        <v>329.4</v>
      </c>
      <c r="AA8">
        <v>271.14999999999998</v>
      </c>
      <c r="AB8">
        <v>353.7</v>
      </c>
      <c r="AC8" s="2">
        <f>(Table2[[#This Row],[Close Price]]/Table2[[#This Row],[Day Low]])-1</f>
        <v>2.7121888959795726E-3</v>
      </c>
      <c r="AD8" s="2">
        <f>(Table2[[#This Row],[Day High]]/Table2[[#This Row],[Close Price]])-1</f>
        <v>1.8138424821002364E-2</v>
      </c>
      <c r="AE8" s="2">
        <f>(Table2[[#This Row],[Close Price]]/Table2[[#This Row],[Current Week Low]])-1</f>
        <v>0.15895260925686894</v>
      </c>
      <c r="AF8" s="2">
        <f>(Table2[[#This Row],[Current Week High]]/Table2[[#This Row],[Close Price]])-1</f>
        <v>4.8210023866348317E-2</v>
      </c>
      <c r="AG8" s="2">
        <f>(Table2[[#This Row],[Close Price]]/Table2[[#This Row],[Current Month Low]])-1</f>
        <v>0.15895260925686894</v>
      </c>
      <c r="AH8" s="2">
        <f>(Table2[[#This Row],[Current Month High]]/Table2[[#This Row],[Close Price]])-1</f>
        <v>0.12553699284009534</v>
      </c>
      <c r="AI8">
        <v>12.5536992840095</v>
      </c>
      <c r="AJ8">
        <v>417.28395061728298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0.28999999999999998</v>
      </c>
      <c r="AM8" t="s">
        <v>10520</v>
      </c>
      <c r="AN8">
        <v>-4.5</v>
      </c>
      <c r="AO8" t="s">
        <v>10519</v>
      </c>
      <c r="AP8">
        <v>0.18136698380632299</v>
      </c>
      <c r="AQ8">
        <f>(Table2[[#This Row],[Sharpe Ratio]]-AVERAGE(Table2[Sharpe Ratio]))/_xlfn.STDEV.P(Table2[Sharpe Ratio])</f>
        <v>1.4936257177586074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9.4905278325392057</v>
      </c>
      <c r="AS8">
        <f>_xlfn.RANK.AVG(Table2[[#This Row],[1Y Return vs Nifty Z-Score]],Table2[1Y Return vs Nifty Z-Score])</f>
        <v>5</v>
      </c>
      <c r="AT8">
        <f>_xlfn.RANK.AVG(Table2[[#This Row],[6M Return vs Nifty Z-Score]],Table2[6M Return vs Nifty Z-Score])</f>
        <v>25</v>
      </c>
      <c r="AU8">
        <f>_xlfn.RANK.AVG(Table2[[#This Row],[Sharpe Ratio Z-Score]],Table2[Sharpe Ratio Z-Score])</f>
        <v>50</v>
      </c>
      <c r="AV8">
        <f>(Table2[[#This Row],[Rank 1Y]]+Table2[[#This Row],[Rank 6M]]+Table2[[#This Row],[Rank Sharpe]])/3</f>
        <v>26.666666666666668</v>
      </c>
    </row>
    <row r="9" spans="1:48" x14ac:dyDescent="0.3">
      <c r="A9" t="s">
        <v>1163</v>
      </c>
      <c r="B9" t="s">
        <v>1164</v>
      </c>
      <c r="C9" t="s">
        <v>10485</v>
      </c>
      <c r="D9" t="s">
        <v>271</v>
      </c>
      <c r="E9">
        <v>10267.739222615999</v>
      </c>
      <c r="F9">
        <v>89.3</v>
      </c>
      <c r="G9">
        <v>155.83064829579899</v>
      </c>
      <c r="H9">
        <f>(Table2[[#This Row],[1Y Return vs Nifty]]-AVERAGE(Table2[1Y Return vs Nifty]))/_xlfn.STDEV.P(Table2[1Y Return vs Nifty])</f>
        <v>1.6014080532961665</v>
      </c>
      <c r="I9">
        <v>18.819981044259698</v>
      </c>
      <c r="J9">
        <f>(Table2[[#This Row],[1M Return vs Nifty]]-AVERAGE(Table2[1M Return vs Nifty]))/_xlfn.STDEV.P(Table2[1M Return vs Nifty])</f>
        <v>1.9753466097157326</v>
      </c>
      <c r="K9">
        <v>71.296723591884202</v>
      </c>
      <c r="L9">
        <f>(Table2[[#This Row],[6M Return vs Nifty]]-AVERAGE(Table2[6M Return vs Nifty]))/_xlfn.STDEV.P(Table2[6M Return vs Nifty])</f>
        <v>2.3080614899863763</v>
      </c>
      <c r="M9">
        <v>7.3929117337873302</v>
      </c>
      <c r="N9">
        <f>(Table2[[#This Row],[1W Return vs Nifty]]-AVERAGE(Table2[1W Return vs Nifty]))/_xlfn.STDEV.P(Table2[1W Return vs Nifty])</f>
        <v>1.6908735745149701</v>
      </c>
      <c r="O9">
        <v>80.62</v>
      </c>
      <c r="P9">
        <v>73.501156626348802</v>
      </c>
      <c r="Q9">
        <v>57.076197123344599</v>
      </c>
      <c r="R9">
        <v>79.177496801890499</v>
      </c>
      <c r="S9" s="2">
        <f>(Table2[[#This Row],[Close Price]]-Table2[[#This Row],[20D EMA]])/Table2[[#This Row],[20D EMA]]</f>
        <v>0.10766559166459926</v>
      </c>
      <c r="T9" s="2">
        <f>(Table2[[#This Row],[Close Price]]-Table2[[#This Row],[50D EMA]])/Table2[[#This Row],[50D EMA]]</f>
        <v>0.21494686748898864</v>
      </c>
      <c r="U9" s="2">
        <f>(Table2[[#This Row],[Close Price]]-Table2[[#This Row],[200D EMA]])/Table2[[#This Row],[200D EMA]]</f>
        <v>0.56457515568211569</v>
      </c>
      <c r="V9">
        <v>0.90369936277518503</v>
      </c>
      <c r="W9">
        <v>88.55</v>
      </c>
      <c r="X9">
        <v>92.49</v>
      </c>
      <c r="Y9">
        <v>72.75</v>
      </c>
      <c r="Z9">
        <v>92.49</v>
      </c>
      <c r="AA9">
        <v>70</v>
      </c>
      <c r="AB9">
        <v>92.49</v>
      </c>
      <c r="AC9" s="2">
        <f>(Table2[[#This Row],[Close Price]]/Table2[[#This Row],[Day Low]])-1</f>
        <v>8.4697910784867769E-3</v>
      </c>
      <c r="AD9" s="2">
        <f>(Table2[[#This Row],[Day High]]/Table2[[#This Row],[Close Price]])-1</f>
        <v>3.5722284434490437E-2</v>
      </c>
      <c r="AE9" s="2">
        <f>(Table2[[#This Row],[Close Price]]/Table2[[#This Row],[Current Week Low]])-1</f>
        <v>0.22749140893470776</v>
      </c>
      <c r="AF9" s="2">
        <f>(Table2[[#This Row],[Current Week High]]/Table2[[#This Row],[Close Price]])-1</f>
        <v>3.5722284434490437E-2</v>
      </c>
      <c r="AG9" s="2">
        <f>(Table2[[#This Row],[Close Price]]/Table2[[#This Row],[Current Month Low]])-1</f>
        <v>0.27571428571428558</v>
      </c>
      <c r="AH9" s="2">
        <f>(Table2[[#This Row],[Current Month High]]/Table2[[#This Row],[Close Price]])-1</f>
        <v>3.5722284434490437E-2</v>
      </c>
      <c r="AI9">
        <v>3.5722284434490401</v>
      </c>
      <c r="AJ9">
        <v>183.03662251125701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0.28999999999999998</v>
      </c>
      <c r="AM9" t="s">
        <v>10520</v>
      </c>
      <c r="AN9">
        <v>3.87</v>
      </c>
      <c r="AO9" t="s">
        <v>10520</v>
      </c>
      <c r="AP9">
        <v>0.22527553289576999</v>
      </c>
      <c r="AQ9">
        <f>(Table2[[#This Row],[Sharpe Ratio]]-AVERAGE(Table2[Sharpe Ratio]))/_xlfn.STDEV.P(Table2[Sharpe Ratio])</f>
        <v>1.9997616259345554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9.5754513534478001</v>
      </c>
      <c r="AS9">
        <f>_xlfn.RANK.AVG(Table2[[#This Row],[1Y Return vs Nifty Z-Score]],Table2[1Y Return vs Nifty Z-Score])</f>
        <v>48</v>
      </c>
      <c r="AT9">
        <f>_xlfn.RANK.AVG(Table2[[#This Row],[6M Return vs Nifty Z-Score]],Table2[6M Return vs Nifty Z-Score])</f>
        <v>24</v>
      </c>
      <c r="AU9">
        <f>_xlfn.RANK.AVG(Table2[[#This Row],[Sharpe Ratio Z-Score]],Table2[Sharpe Ratio Z-Score])</f>
        <v>15</v>
      </c>
      <c r="AV9">
        <f>(Table2[[#This Row],[Rank 1Y]]+Table2[[#This Row],[Rank 6M]]+Table2[[#This Row],[Rank Sharpe]])/3</f>
        <v>29</v>
      </c>
    </row>
    <row r="10" spans="1:48" x14ac:dyDescent="0.3">
      <c r="A10" t="s">
        <v>808</v>
      </c>
      <c r="B10" t="s">
        <v>809</v>
      </c>
      <c r="C10" t="s">
        <v>10478</v>
      </c>
      <c r="D10" t="s">
        <v>46</v>
      </c>
      <c r="E10">
        <v>19444.707274929999</v>
      </c>
      <c r="F10">
        <v>1688.05</v>
      </c>
      <c r="G10">
        <v>223.52039269911799</v>
      </c>
      <c r="H10">
        <f>(Table2[[#This Row],[1Y Return vs Nifty]]-AVERAGE(Table2[1Y Return vs Nifty]))/_xlfn.STDEV.P(Table2[1Y Return vs Nifty])</f>
        <v>2.5286206241195579</v>
      </c>
      <c r="I10">
        <v>1.24250534285096</v>
      </c>
      <c r="J10">
        <f>(Table2[[#This Row],[1M Return vs Nifty]]-AVERAGE(Table2[1M Return vs Nifty]))/_xlfn.STDEV.P(Table2[1M Return vs Nifty])</f>
        <v>0.20712220070505569</v>
      </c>
      <c r="K10">
        <v>91.119796591051895</v>
      </c>
      <c r="L10">
        <f>(Table2[[#This Row],[6M Return vs Nifty]]-AVERAGE(Table2[6M Return vs Nifty]))/_xlfn.STDEV.P(Table2[6M Return vs Nifty])</f>
        <v>2.9954875095670519</v>
      </c>
      <c r="M10">
        <v>7.5445803911002702</v>
      </c>
      <c r="N10">
        <f>(Table2[[#This Row],[1W Return vs Nifty]]-AVERAGE(Table2[1W Return vs Nifty]))/_xlfn.STDEV.P(Table2[1W Return vs Nifty])</f>
        <v>1.7215662125201796</v>
      </c>
      <c r="O10">
        <v>1532.82</v>
      </c>
      <c r="P10">
        <v>1394.7806849194501</v>
      </c>
      <c r="Q10">
        <v>988.90170700082501</v>
      </c>
      <c r="R10">
        <v>76.485054611564806</v>
      </c>
      <c r="S10" s="2">
        <f>(Table2[[#This Row],[Close Price]]-Table2[[#This Row],[20D EMA]])/Table2[[#This Row],[20D EMA]]</f>
        <v>0.10127086024451666</v>
      </c>
      <c r="T10" s="2">
        <f>(Table2[[#This Row],[Close Price]]-Table2[[#This Row],[50D EMA]])/Table2[[#This Row],[50D EMA]]</f>
        <v>0.21026195605618558</v>
      </c>
      <c r="U10" s="2">
        <f>(Table2[[#This Row],[Close Price]]-Table2[[#This Row],[200D EMA]])/Table2[[#This Row],[200D EMA]]</f>
        <v>0.70699472763534388</v>
      </c>
      <c r="V10">
        <v>0.50074194014204398</v>
      </c>
      <c r="W10">
        <v>1660</v>
      </c>
      <c r="X10">
        <v>1722</v>
      </c>
      <c r="Y10">
        <v>1420</v>
      </c>
      <c r="Z10">
        <v>1722</v>
      </c>
      <c r="AA10">
        <v>1375</v>
      </c>
      <c r="AB10">
        <v>1722</v>
      </c>
      <c r="AC10" s="2">
        <f>(Table2[[#This Row],[Close Price]]/Table2[[#This Row],[Day Low]])-1</f>
        <v>1.6897590361445669E-2</v>
      </c>
      <c r="AD10" s="2">
        <f>(Table2[[#This Row],[Day High]]/Table2[[#This Row],[Close Price]])-1</f>
        <v>2.011196350818989E-2</v>
      </c>
      <c r="AE10" s="2">
        <f>(Table2[[#This Row],[Close Price]]/Table2[[#This Row],[Current Week Low]])-1</f>
        <v>0.18876760563380279</v>
      </c>
      <c r="AF10" s="2">
        <f>(Table2[[#This Row],[Current Week High]]/Table2[[#This Row],[Close Price]])-1</f>
        <v>2.011196350818989E-2</v>
      </c>
      <c r="AG10" s="2">
        <f>(Table2[[#This Row],[Close Price]]/Table2[[#This Row],[Current Month Low]])-1</f>
        <v>0.22767272727272725</v>
      </c>
      <c r="AH10" s="2">
        <f>(Table2[[#This Row],[Current Month High]]/Table2[[#This Row],[Close Price]])-1</f>
        <v>2.011196350818989E-2</v>
      </c>
      <c r="AI10">
        <v>2.0111963508189801</v>
      </c>
      <c r="AJ10">
        <v>290.75231481481399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0.51</v>
      </c>
      <c r="AM10" t="s">
        <v>10520</v>
      </c>
      <c r="AN10">
        <v>8.84</v>
      </c>
      <c r="AO10" t="s">
        <v>10520</v>
      </c>
      <c r="AP10">
        <v>0.17141594002071101</v>
      </c>
      <c r="AQ10">
        <f>(Table2[[#This Row],[Sharpe Ratio]]-AVERAGE(Table2[Sharpe Ratio]))/_xlfn.STDEV.P(Table2[Sharpe Ratio])</f>
        <v>1.3789195685422162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8.8317161154540624</v>
      </c>
      <c r="AS10">
        <f>_xlfn.RANK.AVG(Table2[[#This Row],[1Y Return vs Nifty Z-Score]],Table2[1Y Return vs Nifty Z-Score])</f>
        <v>15</v>
      </c>
      <c r="AT10">
        <f>_xlfn.RANK.AVG(Table2[[#This Row],[6M Return vs Nifty Z-Score]],Table2[6M Return vs Nifty Z-Score])</f>
        <v>8</v>
      </c>
      <c r="AU10">
        <f>_xlfn.RANK.AVG(Table2[[#This Row],[Sharpe Ratio Z-Score]],Table2[Sharpe Ratio Z-Score])</f>
        <v>65</v>
      </c>
      <c r="AV10">
        <f>(Table2[[#This Row],[Rank 1Y]]+Table2[[#This Row],[Rank 6M]]+Table2[[#This Row],[Rank Sharpe]])/3</f>
        <v>29.333333333333332</v>
      </c>
    </row>
    <row r="11" spans="1:48" x14ac:dyDescent="0.3">
      <c r="A11" t="s">
        <v>144</v>
      </c>
      <c r="B11" t="s">
        <v>145</v>
      </c>
      <c r="C11" t="s">
        <v>10483</v>
      </c>
      <c r="D11" t="s">
        <v>146</v>
      </c>
      <c r="E11">
        <v>188762.06435369499</v>
      </c>
      <c r="F11">
        <v>5393.35</v>
      </c>
      <c r="G11">
        <v>185.5758860169</v>
      </c>
      <c r="H11">
        <f>(Table2[[#This Row],[1Y Return vs Nifty]]-AVERAGE(Table2[1Y Return vs Nifty]))/_xlfn.STDEV.P(Table2[1Y Return vs Nifty])</f>
        <v>2.0088576393487125</v>
      </c>
      <c r="I11">
        <v>-5.1167628057305503</v>
      </c>
      <c r="J11">
        <f>(Table2[[#This Row],[1M Return vs Nifty]]-AVERAGE(Table2[1M Return vs Nifty]))/_xlfn.STDEV.P(Table2[1M Return vs Nifty])</f>
        <v>-0.4325949779604093</v>
      </c>
      <c r="K11">
        <v>49.824936873253897</v>
      </c>
      <c r="L11">
        <f>(Table2[[#This Row],[6M Return vs Nifty]]-AVERAGE(Table2[6M Return vs Nifty]))/_xlfn.STDEV.P(Table2[6M Return vs Nifty])</f>
        <v>1.56346125177442</v>
      </c>
      <c r="M11">
        <v>-0.71179710674693397</v>
      </c>
      <c r="N11">
        <f>(Table2[[#This Row],[1W Return vs Nifty]]-AVERAGE(Table2[1W Return vs Nifty]))/_xlfn.STDEV.P(Table2[1W Return vs Nifty])</f>
        <v>5.075293926152212E-2</v>
      </c>
      <c r="O11">
        <v>5376.7</v>
      </c>
      <c r="P11">
        <v>5127.3480557705398</v>
      </c>
      <c r="Q11">
        <v>3954.6217827683699</v>
      </c>
      <c r="R11">
        <v>41.2321044203184</v>
      </c>
      <c r="S11" s="2">
        <f>(Table2[[#This Row],[Close Price]]-Table2[[#This Row],[20D EMA]])/Table2[[#This Row],[20D EMA]]</f>
        <v>3.0966949987911818E-3</v>
      </c>
      <c r="T11" s="2">
        <f>(Table2[[#This Row],[Close Price]]-Table2[[#This Row],[50D EMA]])/Table2[[#This Row],[50D EMA]]</f>
        <v>5.1879049624901218E-2</v>
      </c>
      <c r="U11" s="2">
        <f>(Table2[[#This Row],[Close Price]]-Table2[[#This Row],[200D EMA]])/Table2[[#This Row],[200D EMA]]</f>
        <v>0.36380930876895934</v>
      </c>
      <c r="V11">
        <v>0.81890591899911602</v>
      </c>
      <c r="W11">
        <v>5325</v>
      </c>
      <c r="X11">
        <v>5411.55</v>
      </c>
      <c r="Y11">
        <v>4955.6499999999996</v>
      </c>
      <c r="Z11">
        <v>5411.55</v>
      </c>
      <c r="AA11">
        <v>4955.6499999999996</v>
      </c>
      <c r="AB11">
        <v>5754.95</v>
      </c>
      <c r="AC11" s="2">
        <f>(Table2[[#This Row],[Close Price]]/Table2[[#This Row],[Day Low]])-1</f>
        <v>1.2835680751173806E-2</v>
      </c>
      <c r="AD11" s="2">
        <f>(Table2[[#This Row],[Day High]]/Table2[[#This Row],[Close Price]])-1</f>
        <v>3.3745260366933039E-3</v>
      </c>
      <c r="AE11" s="2">
        <f>(Table2[[#This Row],[Close Price]]/Table2[[#This Row],[Current Week Low]])-1</f>
        <v>8.8323428813576577E-2</v>
      </c>
      <c r="AF11" s="2">
        <f>(Table2[[#This Row],[Current Week High]]/Table2[[#This Row],[Close Price]])-1</f>
        <v>3.3745260366933039E-3</v>
      </c>
      <c r="AG11" s="2">
        <f>(Table2[[#This Row],[Close Price]]/Table2[[#This Row],[Current Month Low]])-1</f>
        <v>8.8323428813576577E-2</v>
      </c>
      <c r="AH11" s="2">
        <f>(Table2[[#This Row],[Current Month High]]/Table2[[#This Row],[Close Price]])-1</f>
        <v>6.7045528289467526E-2</v>
      </c>
      <c r="AI11">
        <v>6.70455282894675</v>
      </c>
      <c r="AJ11">
        <v>222.87775383141701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0.06</v>
      </c>
      <c r="AM11" t="s">
        <v>10520</v>
      </c>
      <c r="AN11">
        <v>-3.57</v>
      </c>
      <c r="AO11" t="s">
        <v>10519</v>
      </c>
      <c r="AP11">
        <v>0.23513064872273601</v>
      </c>
      <c r="AQ11">
        <f>(Table2[[#This Row],[Sharpe Ratio]]-AVERAGE(Table2[Sharpe Ratio]))/_xlfn.STDEV.P(Table2[Sharpe Ratio])</f>
        <v>2.113362009064943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5.3038388614891883</v>
      </c>
      <c r="AS11">
        <f>_xlfn.RANK.AVG(Table2[[#This Row],[1Y Return vs Nifty Z-Score]],Table2[1Y Return vs Nifty Z-Score])</f>
        <v>28</v>
      </c>
      <c r="AT11">
        <f>_xlfn.RANK.AVG(Table2[[#This Row],[6M Return vs Nifty Z-Score]],Table2[6M Return vs Nifty Z-Score])</f>
        <v>50</v>
      </c>
      <c r="AU11">
        <f>_xlfn.RANK.AVG(Table2[[#This Row],[Sharpe Ratio Z-Score]],Table2[Sharpe Ratio Z-Score])</f>
        <v>11</v>
      </c>
      <c r="AV11">
        <f>(Table2[[#This Row],[Rank 1Y]]+Table2[[#This Row],[Rank 6M]]+Table2[[#This Row],[Rank Sharpe]])/3</f>
        <v>29.666666666666668</v>
      </c>
    </row>
    <row r="12" spans="1:48" x14ac:dyDescent="0.3">
      <c r="A12" t="s">
        <v>403</v>
      </c>
      <c r="B12" t="s">
        <v>404</v>
      </c>
      <c r="C12" t="s">
        <v>10487</v>
      </c>
      <c r="D12" t="s">
        <v>95</v>
      </c>
      <c r="E12">
        <v>59126.290643259999</v>
      </c>
      <c r="F12">
        <v>567.79999999999995</v>
      </c>
      <c r="G12">
        <v>203.579001255306</v>
      </c>
      <c r="H12">
        <f>(Table2[[#This Row],[1Y Return vs Nifty]]-AVERAGE(Table2[1Y Return vs Nifty]))/_xlfn.STDEV.P(Table2[1Y Return vs Nifty])</f>
        <v>2.2554639001667649</v>
      </c>
      <c r="I12">
        <v>26.191031735880699</v>
      </c>
      <c r="J12">
        <f>(Table2[[#This Row],[1M Return vs Nifty]]-AVERAGE(Table2[1M Return vs Nifty]))/_xlfn.STDEV.P(Table2[1M Return vs Nifty])</f>
        <v>2.7168451032641951</v>
      </c>
      <c r="K12">
        <v>43.657873996545298</v>
      </c>
      <c r="L12">
        <f>(Table2[[#This Row],[6M Return vs Nifty]]-AVERAGE(Table2[6M Return vs Nifty]))/_xlfn.STDEV.P(Table2[6M Return vs Nifty])</f>
        <v>1.3495993805086712</v>
      </c>
      <c r="M12">
        <v>9.3110998147209099</v>
      </c>
      <c r="N12">
        <f>(Table2[[#This Row],[1W Return vs Nifty]]-AVERAGE(Table2[1W Return vs Nifty]))/_xlfn.STDEV.P(Table2[1W Return vs Nifty])</f>
        <v>2.0790503635566586</v>
      </c>
      <c r="O12">
        <v>519.46</v>
      </c>
      <c r="P12">
        <v>474.42838087063501</v>
      </c>
      <c r="Q12">
        <v>379.84401773487298</v>
      </c>
      <c r="R12">
        <v>78.1482521862699</v>
      </c>
      <c r="S12" s="2">
        <f>(Table2[[#This Row],[Close Price]]-Table2[[#This Row],[20D EMA]])/Table2[[#This Row],[20D EMA]]</f>
        <v>9.3058175797943857E-2</v>
      </c>
      <c r="T12" s="2">
        <f>(Table2[[#This Row],[Close Price]]-Table2[[#This Row],[50D EMA]])/Table2[[#This Row],[50D EMA]]</f>
        <v>0.19680867101166338</v>
      </c>
      <c r="U12" s="2">
        <f>(Table2[[#This Row],[Close Price]]-Table2[[#This Row],[200D EMA]])/Table2[[#This Row],[200D EMA]]</f>
        <v>0.49482412119049934</v>
      </c>
      <c r="V12">
        <v>1.488970658615</v>
      </c>
      <c r="W12">
        <v>565.1</v>
      </c>
      <c r="X12">
        <v>578.9</v>
      </c>
      <c r="Y12">
        <v>497.55</v>
      </c>
      <c r="Z12">
        <v>633.6</v>
      </c>
      <c r="AA12">
        <v>483</v>
      </c>
      <c r="AB12">
        <v>633.6</v>
      </c>
      <c r="AC12" s="2">
        <f>(Table2[[#This Row],[Close Price]]/Table2[[#This Row],[Day Low]])-1</f>
        <v>4.7779154132010504E-3</v>
      </c>
      <c r="AD12" s="2">
        <f>(Table2[[#This Row],[Day High]]/Table2[[#This Row],[Close Price]])-1</f>
        <v>1.9549137020077545E-2</v>
      </c>
      <c r="AE12" s="2">
        <f>(Table2[[#This Row],[Close Price]]/Table2[[#This Row],[Current Week Low]])-1</f>
        <v>0.14119184001607876</v>
      </c>
      <c r="AF12" s="2">
        <f>(Table2[[#This Row],[Current Week High]]/Table2[[#This Row],[Close Price]])-1</f>
        <v>0.11588587530820726</v>
      </c>
      <c r="AG12" s="2">
        <f>(Table2[[#This Row],[Close Price]]/Table2[[#This Row],[Current Month Low]])-1</f>
        <v>0.17556935817805375</v>
      </c>
      <c r="AH12" s="2">
        <f>(Table2[[#This Row],[Current Month High]]/Table2[[#This Row],[Close Price]])-1</f>
        <v>0.11588587530820726</v>
      </c>
      <c r="AI12">
        <v>11.5885875308207</v>
      </c>
      <c r="AJ12">
        <v>249.093144789425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0.28000000000000003</v>
      </c>
      <c r="AM12" t="s">
        <v>10520</v>
      </c>
      <c r="AN12">
        <v>14.28</v>
      </c>
      <c r="AO12" t="s">
        <v>10520</v>
      </c>
      <c r="AP12">
        <v>0.21045157228175801</v>
      </c>
      <c r="AQ12">
        <f>(Table2[[#This Row],[Sharpe Ratio]]-AVERAGE(Table2[Sharpe Ratio]))/_xlfn.STDEV.P(Table2[Sharpe Ratio])</f>
        <v>1.8288851355077584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10.229843883004049</v>
      </c>
      <c r="AS12">
        <f>_xlfn.RANK.AVG(Table2[[#This Row],[1Y Return vs Nifty Z-Score]],Table2[1Y Return vs Nifty Z-Score])</f>
        <v>20</v>
      </c>
      <c r="AT12">
        <f>_xlfn.RANK.AVG(Table2[[#This Row],[6M Return vs Nifty Z-Score]],Table2[6M Return vs Nifty Z-Score])</f>
        <v>68</v>
      </c>
      <c r="AU12">
        <f>_xlfn.RANK.AVG(Table2[[#This Row],[Sharpe Ratio Z-Score]],Table2[Sharpe Ratio Z-Score])</f>
        <v>24</v>
      </c>
      <c r="AV12">
        <f>(Table2[[#This Row],[Rank 1Y]]+Table2[[#This Row],[Rank 6M]]+Table2[[#This Row],[Rank Sharpe]])/3</f>
        <v>37.333333333333336</v>
      </c>
    </row>
    <row r="13" spans="1:48" x14ac:dyDescent="0.3">
      <c r="A13" t="s">
        <v>626</v>
      </c>
      <c r="B13" t="s">
        <v>627</v>
      </c>
      <c r="C13" t="s">
        <v>10475</v>
      </c>
      <c r="D13" t="s">
        <v>198</v>
      </c>
      <c r="E13">
        <v>29149.704906179999</v>
      </c>
      <c r="F13">
        <v>13424.95</v>
      </c>
      <c r="G13">
        <v>187.43740098612301</v>
      </c>
      <c r="H13">
        <f>(Table2[[#This Row],[1Y Return vs Nifty]]-AVERAGE(Table2[1Y Return vs Nifty]))/_xlfn.STDEV.P(Table2[1Y Return vs Nifty])</f>
        <v>2.03435662882569</v>
      </c>
      <c r="I13">
        <v>4.5266331842723702</v>
      </c>
      <c r="J13">
        <f>(Table2[[#This Row],[1M Return vs Nifty]]-AVERAGE(Table2[1M Return vs Nifty]))/_xlfn.STDEV.P(Table2[1M Return vs Nifty])</f>
        <v>0.53749244897952653</v>
      </c>
      <c r="K13">
        <v>52.493155214287299</v>
      </c>
      <c r="L13">
        <f>(Table2[[#This Row],[6M Return vs Nifty]]-AVERAGE(Table2[6M Return vs Nifty]))/_xlfn.STDEV.P(Table2[6M Return vs Nifty])</f>
        <v>1.655989928515194</v>
      </c>
      <c r="M13">
        <v>-1.5921290155838299</v>
      </c>
      <c r="N13">
        <f>(Table2[[#This Row],[1W Return vs Nifty]]-AVERAGE(Table2[1W Return vs Nifty]))/_xlfn.STDEV.P(Table2[1W Return vs Nifty])</f>
        <v>-0.12739664735092815</v>
      </c>
      <c r="O13">
        <v>13072.85</v>
      </c>
      <c r="P13">
        <v>12247.2825315679</v>
      </c>
      <c r="Q13">
        <v>9287.2718729045591</v>
      </c>
      <c r="R13">
        <v>51.826339146843999</v>
      </c>
      <c r="S13" s="2">
        <f>(Table2[[#This Row],[Close Price]]-Table2[[#This Row],[20D EMA]])/Table2[[#This Row],[20D EMA]]</f>
        <v>2.6933683167786701E-2</v>
      </c>
      <c r="T13" s="2">
        <f>(Table2[[#This Row],[Close Price]]-Table2[[#This Row],[50D EMA]])/Table2[[#This Row],[50D EMA]]</f>
        <v>9.6157450879132716E-2</v>
      </c>
      <c r="U13" s="2">
        <f>(Table2[[#This Row],[Close Price]]-Table2[[#This Row],[200D EMA]])/Table2[[#This Row],[200D EMA]]</f>
        <v>0.44552137416877391</v>
      </c>
      <c r="V13">
        <v>0.47884405014815901</v>
      </c>
      <c r="W13">
        <v>12826.05</v>
      </c>
      <c r="X13">
        <v>13599</v>
      </c>
      <c r="Y13">
        <v>12282.8</v>
      </c>
      <c r="Z13">
        <v>13599</v>
      </c>
      <c r="AA13">
        <v>12282.8</v>
      </c>
      <c r="AB13">
        <v>14605.8</v>
      </c>
      <c r="AC13" s="2">
        <f>(Table2[[#This Row],[Close Price]]/Table2[[#This Row],[Day Low]])-1</f>
        <v>4.6694032847213407E-2</v>
      </c>
      <c r="AD13" s="2">
        <f>(Table2[[#This Row],[Day High]]/Table2[[#This Row],[Close Price]])-1</f>
        <v>1.296466653507089E-2</v>
      </c>
      <c r="AE13" s="2">
        <f>(Table2[[#This Row],[Close Price]]/Table2[[#This Row],[Current Week Low]])-1</f>
        <v>9.2987755234962943E-2</v>
      </c>
      <c r="AF13" s="2">
        <f>(Table2[[#This Row],[Current Week High]]/Table2[[#This Row],[Close Price]])-1</f>
        <v>1.296466653507089E-2</v>
      </c>
      <c r="AG13" s="2">
        <f>(Table2[[#This Row],[Close Price]]/Table2[[#This Row],[Current Month Low]])-1</f>
        <v>9.2987755234962943E-2</v>
      </c>
      <c r="AH13" s="2">
        <f>(Table2[[#This Row],[Current Month High]]/Table2[[#This Row],[Close Price]])-1</f>
        <v>8.795935925273457E-2</v>
      </c>
      <c r="AI13">
        <v>8.7959359252734508</v>
      </c>
      <c r="AJ13">
        <v>220.74671467422999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0.15</v>
      </c>
      <c r="AM13" t="s">
        <v>10520</v>
      </c>
      <c r="AN13">
        <v>-4.72</v>
      </c>
      <c r="AO13" t="s">
        <v>10519</v>
      </c>
      <c r="AP13">
        <v>0.179665893235918</v>
      </c>
      <c r="AQ13">
        <f>(Table2[[#This Row],[Sharpe Ratio]]-AVERAGE(Table2[Sharpe Ratio]))/_xlfn.STDEV.P(Table2[Sharpe Ratio])</f>
        <v>1.4740171668363817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5.5744595258058647</v>
      </c>
      <c r="AS13">
        <f>_xlfn.RANK.AVG(Table2[[#This Row],[1Y Return vs Nifty Z-Score]],Table2[1Y Return vs Nifty Z-Score])</f>
        <v>27</v>
      </c>
      <c r="AT13">
        <f>_xlfn.RANK.AVG(Table2[[#This Row],[6M Return vs Nifty Z-Score]],Table2[6M Return vs Nifty Z-Score])</f>
        <v>43</v>
      </c>
      <c r="AU13">
        <f>_xlfn.RANK.AVG(Table2[[#This Row],[Sharpe Ratio Z-Score]],Table2[Sharpe Ratio Z-Score])</f>
        <v>53</v>
      </c>
      <c r="AV13">
        <f>(Table2[[#This Row],[Rank 1Y]]+Table2[[#This Row],[Rank 6M]]+Table2[[#This Row],[Rank Sharpe]])/3</f>
        <v>41</v>
      </c>
    </row>
    <row r="14" spans="1:48" x14ac:dyDescent="0.3">
      <c r="A14" t="s">
        <v>449</v>
      </c>
      <c r="B14" t="s">
        <v>450</v>
      </c>
      <c r="C14" t="s">
        <v>10485</v>
      </c>
      <c r="D14" t="s">
        <v>165</v>
      </c>
      <c r="E14">
        <v>49799.739575250002</v>
      </c>
      <c r="F14">
        <v>11547.6</v>
      </c>
      <c r="G14">
        <v>163.316455241943</v>
      </c>
      <c r="H14">
        <f>(Table2[[#This Row],[1Y Return vs Nifty]]-AVERAGE(Table2[1Y Return vs Nifty]))/_xlfn.STDEV.P(Table2[1Y Return vs Nifty])</f>
        <v>1.7039484656497026</v>
      </c>
      <c r="I14">
        <v>-1.8730331991928799</v>
      </c>
      <c r="J14">
        <f>(Table2[[#This Row],[1M Return vs Nifty]]-AVERAGE(Table2[1M Return vs Nifty]))/_xlfn.STDEV.P(Table2[1M Return vs Nifty])</f>
        <v>-0.10628863204688156</v>
      </c>
      <c r="K14">
        <v>83.437406906542705</v>
      </c>
      <c r="L14">
        <f>(Table2[[#This Row],[6M Return vs Nifty]]-AVERAGE(Table2[6M Return vs Nifty]))/_xlfn.STDEV.P(Table2[6M Return vs Nifty])</f>
        <v>2.7290770210463502</v>
      </c>
      <c r="M14">
        <v>-2.6395462862767101</v>
      </c>
      <c r="N14">
        <f>(Table2[[#This Row],[1W Return vs Nifty]]-AVERAGE(Table2[1W Return vs Nifty]))/_xlfn.STDEV.P(Table2[1W Return vs Nifty])</f>
        <v>-0.33935869474645136</v>
      </c>
      <c r="O14">
        <v>12013.7</v>
      </c>
      <c r="P14">
        <v>11373.6100859486</v>
      </c>
      <c r="Q14">
        <v>8227.6692821271899</v>
      </c>
      <c r="R14">
        <v>42.972528194797199</v>
      </c>
      <c r="S14" s="2">
        <f>(Table2[[#This Row],[Close Price]]-Table2[[#This Row],[20D EMA]])/Table2[[#This Row],[20D EMA]]</f>
        <v>-3.8797372999159321E-2</v>
      </c>
      <c r="T14" s="2">
        <f>(Table2[[#This Row],[Close Price]]-Table2[[#This Row],[50D EMA]])/Table2[[#This Row],[50D EMA]]</f>
        <v>1.5297685847904587E-2</v>
      </c>
      <c r="U14" s="2">
        <f>(Table2[[#This Row],[Close Price]]-Table2[[#This Row],[200D EMA]])/Table2[[#This Row],[200D EMA]]</f>
        <v>0.40350804146742175</v>
      </c>
      <c r="V14">
        <v>0.53708494113943495</v>
      </c>
      <c r="W14">
        <v>11340.9</v>
      </c>
      <c r="X14">
        <v>11799.95</v>
      </c>
      <c r="Y14">
        <v>10915.85</v>
      </c>
      <c r="Z14">
        <v>12300</v>
      </c>
      <c r="AA14">
        <v>10915.85</v>
      </c>
      <c r="AB14">
        <v>14382</v>
      </c>
      <c r="AC14" s="2">
        <f>(Table2[[#This Row],[Close Price]]/Table2[[#This Row],[Day Low]])-1</f>
        <v>1.8226066714281952E-2</v>
      </c>
      <c r="AD14" s="2">
        <f>(Table2[[#This Row],[Day High]]/Table2[[#This Row],[Close Price]])-1</f>
        <v>2.1853025736949805E-2</v>
      </c>
      <c r="AE14" s="2">
        <f>(Table2[[#This Row],[Close Price]]/Table2[[#This Row],[Current Week Low]])-1</f>
        <v>5.7874558554762201E-2</v>
      </c>
      <c r="AF14" s="2">
        <f>(Table2[[#This Row],[Current Week High]]/Table2[[#This Row],[Close Price]])-1</f>
        <v>6.5156396134261607E-2</v>
      </c>
      <c r="AG14" s="2">
        <f>(Table2[[#This Row],[Close Price]]/Table2[[#This Row],[Current Month Low]])-1</f>
        <v>5.7874558554762201E-2</v>
      </c>
      <c r="AH14" s="2">
        <f>(Table2[[#This Row],[Current Month High]]/Table2[[#This Row],[Close Price]])-1</f>
        <v>0.24545360074820732</v>
      </c>
      <c r="AI14">
        <v>24.545360074820699</v>
      </c>
      <c r="AJ14">
        <v>196.40391180471701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0.16</v>
      </c>
      <c r="AM14" t="s">
        <v>10520</v>
      </c>
      <c r="AN14">
        <v>-14.39</v>
      </c>
      <c r="AO14" t="s">
        <v>10519</v>
      </c>
      <c r="AP14">
        <v>0.167810984771534</v>
      </c>
      <c r="AQ14">
        <f>(Table2[[#This Row],[Sharpe Ratio]]-AVERAGE(Table2[Sharpe Ratio]))/_xlfn.STDEV.P(Table2[Sharpe Ratio])</f>
        <v>1.3373650800242984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5.3247432399270185</v>
      </c>
      <c r="AS14">
        <f>_xlfn.RANK.AVG(Table2[[#This Row],[1Y Return vs Nifty Z-Score]],Table2[1Y Return vs Nifty Z-Score])</f>
        <v>43</v>
      </c>
      <c r="AT14">
        <f>_xlfn.RANK.AVG(Table2[[#This Row],[6M Return vs Nifty Z-Score]],Table2[6M Return vs Nifty Z-Score])</f>
        <v>12</v>
      </c>
      <c r="AU14">
        <f>_xlfn.RANK.AVG(Table2[[#This Row],[Sharpe Ratio Z-Score]],Table2[Sharpe Ratio Z-Score])</f>
        <v>72</v>
      </c>
      <c r="AV14">
        <f>(Table2[[#This Row],[Rank 1Y]]+Table2[[#This Row],[Rank 6M]]+Table2[[#This Row],[Rank Sharpe]])/3</f>
        <v>42.333333333333336</v>
      </c>
    </row>
    <row r="15" spans="1:48" x14ac:dyDescent="0.3">
      <c r="A15" t="s">
        <v>1091</v>
      </c>
      <c r="B15" t="s">
        <v>1092</v>
      </c>
      <c r="C15" t="s">
        <v>10482</v>
      </c>
      <c r="D15" t="s">
        <v>1093</v>
      </c>
      <c r="E15">
        <v>11276.603866359999</v>
      </c>
      <c r="F15">
        <v>1698.5</v>
      </c>
      <c r="G15">
        <v>118.492161690977</v>
      </c>
      <c r="H15">
        <f>(Table2[[#This Row],[1Y Return vs Nifty]]-AVERAGE(Table2[1Y Return vs Nifty]))/_xlfn.STDEV.P(Table2[1Y Return vs Nifty])</f>
        <v>1.0899463176862709</v>
      </c>
      <c r="I15">
        <v>7.1689051282165499</v>
      </c>
      <c r="J15">
        <f>(Table2[[#This Row],[1M Return vs Nifty]]-AVERAGE(Table2[1M Return vs Nifty]))/_xlfn.STDEV.P(Table2[1M Return vs Nifty])</f>
        <v>0.80329453716854582</v>
      </c>
      <c r="K15">
        <v>73.245835919143104</v>
      </c>
      <c r="L15">
        <f>(Table2[[#This Row],[6M Return vs Nifty]]-AVERAGE(Table2[6M Return vs Nifty]))/_xlfn.STDEV.P(Table2[6M Return vs Nifty])</f>
        <v>2.3756529541806244</v>
      </c>
      <c r="M15">
        <v>20.182195895952798</v>
      </c>
      <c r="N15">
        <f>(Table2[[#This Row],[1W Return vs Nifty]]-AVERAGE(Table2[1W Return vs Nifty]))/_xlfn.STDEV.P(Table2[1W Return vs Nifty])</f>
        <v>4.2789947861715936</v>
      </c>
      <c r="O15">
        <v>1486.87</v>
      </c>
      <c r="P15">
        <v>1338.16713762532</v>
      </c>
      <c r="Q15">
        <v>1063.22580920213</v>
      </c>
      <c r="R15">
        <v>69.200533662452401</v>
      </c>
      <c r="S15" s="2">
        <f>(Table2[[#This Row],[Close Price]]-Table2[[#This Row],[20D EMA]])/Table2[[#This Row],[20D EMA]]</f>
        <v>0.14233255092913311</v>
      </c>
      <c r="T15" s="2">
        <f>(Table2[[#This Row],[Close Price]]-Table2[[#This Row],[50D EMA]])/Table2[[#This Row],[50D EMA]]</f>
        <v>0.26927343546495858</v>
      </c>
      <c r="U15" s="2">
        <f>(Table2[[#This Row],[Close Price]]-Table2[[#This Row],[200D EMA]])/Table2[[#This Row],[200D EMA]]</f>
        <v>0.59749696188676504</v>
      </c>
      <c r="V15">
        <v>1.1199970221320901</v>
      </c>
      <c r="W15">
        <v>1667.45</v>
      </c>
      <c r="X15">
        <v>1733.35</v>
      </c>
      <c r="Y15">
        <v>1331.15</v>
      </c>
      <c r="Z15">
        <v>1763.95</v>
      </c>
      <c r="AA15">
        <v>1310.0999999999999</v>
      </c>
      <c r="AB15">
        <v>1763.95</v>
      </c>
      <c r="AC15" s="2">
        <f>(Table2[[#This Row],[Close Price]]/Table2[[#This Row],[Day Low]])-1</f>
        <v>1.8621248013433567E-2</v>
      </c>
      <c r="AD15" s="2">
        <f>(Table2[[#This Row],[Day High]]/Table2[[#This Row],[Close Price]])-1</f>
        <v>2.0518104209596544E-2</v>
      </c>
      <c r="AE15" s="2">
        <f>(Table2[[#This Row],[Close Price]]/Table2[[#This Row],[Current Week Low]])-1</f>
        <v>0.27596439169139453</v>
      </c>
      <c r="AF15" s="2">
        <f>(Table2[[#This Row],[Current Week High]]/Table2[[#This Row],[Close Price]])-1</f>
        <v>3.8534000588754891E-2</v>
      </c>
      <c r="AG15" s="2">
        <f>(Table2[[#This Row],[Close Price]]/Table2[[#This Row],[Current Month Low]])-1</f>
        <v>0.29646591863216565</v>
      </c>
      <c r="AH15" s="2">
        <f>(Table2[[#This Row],[Current Month High]]/Table2[[#This Row],[Close Price]])-1</f>
        <v>3.8534000588754891E-2</v>
      </c>
      <c r="AI15">
        <v>3.8534000588754802</v>
      </c>
      <c r="AJ15">
        <v>160.526113965794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0.79</v>
      </c>
      <c r="AM15" t="s">
        <v>10520</v>
      </c>
      <c r="AN15">
        <v>23.2</v>
      </c>
      <c r="AO15" t="s">
        <v>10520</v>
      </c>
      <c r="AP15">
        <v>0.219689026335082</v>
      </c>
      <c r="AQ15">
        <f>(Table2[[#This Row],[Sharpe Ratio]]-AVERAGE(Table2[Sharpe Ratio]))/_xlfn.STDEV.P(Table2[Sharpe Ratio])</f>
        <v>1.9353657023556488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10.483254297562684</v>
      </c>
      <c r="AS15">
        <f>_xlfn.RANK.AVG(Table2[[#This Row],[1Y Return vs Nifty Z-Score]],Table2[1Y Return vs Nifty Z-Score])</f>
        <v>88</v>
      </c>
      <c r="AT15">
        <f>_xlfn.RANK.AVG(Table2[[#This Row],[6M Return vs Nifty Z-Score]],Table2[6M Return vs Nifty Z-Score])</f>
        <v>20</v>
      </c>
      <c r="AU15">
        <f>_xlfn.RANK.AVG(Table2[[#This Row],[Sharpe Ratio Z-Score]],Table2[Sharpe Ratio Z-Score])</f>
        <v>19</v>
      </c>
      <c r="AV15">
        <f>(Table2[[#This Row],[Rank 1Y]]+Table2[[#This Row],[Rank 6M]]+Table2[[#This Row],[Rank Sharpe]])/3</f>
        <v>42.333333333333336</v>
      </c>
    </row>
    <row r="16" spans="1:48" x14ac:dyDescent="0.3">
      <c r="A16" t="s">
        <v>860</v>
      </c>
      <c r="B16" t="s">
        <v>861</v>
      </c>
      <c r="C16" t="s">
        <v>10488</v>
      </c>
      <c r="D16" t="s">
        <v>138</v>
      </c>
      <c r="E16">
        <v>17595.407603144999</v>
      </c>
      <c r="F16">
        <v>537.25</v>
      </c>
      <c r="G16">
        <v>138.62789439312601</v>
      </c>
      <c r="H16">
        <f>(Table2[[#This Row],[1Y Return vs Nifty]]-AVERAGE(Table2[1Y Return vs Nifty]))/_xlfn.STDEV.P(Table2[1Y Return vs Nifty])</f>
        <v>1.3657651237513264</v>
      </c>
      <c r="I16">
        <v>11.4486267448166</v>
      </c>
      <c r="J16">
        <f>(Table2[[#This Row],[1M Return vs Nifty]]-AVERAGE(Table2[1M Return vs Nifty]))/_xlfn.STDEV.P(Table2[1M Return vs Nifty])</f>
        <v>1.2338175744233406</v>
      </c>
      <c r="K16">
        <v>56.496441948187801</v>
      </c>
      <c r="L16">
        <f>(Table2[[#This Row],[6M Return vs Nifty]]-AVERAGE(Table2[6M Return vs Nifty]))/_xlfn.STDEV.P(Table2[6M Return vs Nifty])</f>
        <v>1.7948162076113203</v>
      </c>
      <c r="M16">
        <v>7.4630309478302399</v>
      </c>
      <c r="N16">
        <f>(Table2[[#This Row],[1W Return vs Nifty]]-AVERAGE(Table2[1W Return vs Nifty]))/_xlfn.STDEV.P(Table2[1W Return vs Nifty])</f>
        <v>1.7050633464293365</v>
      </c>
      <c r="O16">
        <v>493.19</v>
      </c>
      <c r="P16">
        <v>451.16127974224202</v>
      </c>
      <c r="Q16">
        <v>349.194788275473</v>
      </c>
      <c r="R16">
        <v>64.423064055141097</v>
      </c>
      <c r="S16" s="2">
        <f>(Table2[[#This Row],[Close Price]]-Table2[[#This Row],[20D EMA]])/Table2[[#This Row],[20D EMA]]</f>
        <v>8.933676676331638E-2</v>
      </c>
      <c r="T16" s="2">
        <f>(Table2[[#This Row],[Close Price]]-Table2[[#This Row],[50D EMA]])/Table2[[#This Row],[50D EMA]]</f>
        <v>0.19081584374204782</v>
      </c>
      <c r="U16" s="2">
        <f>(Table2[[#This Row],[Close Price]]-Table2[[#This Row],[200D EMA]])/Table2[[#This Row],[200D EMA]]</f>
        <v>0.53853957171942068</v>
      </c>
      <c r="V16">
        <v>1.0884589106659099</v>
      </c>
      <c r="W16">
        <v>510.3</v>
      </c>
      <c r="X16">
        <v>542.5</v>
      </c>
      <c r="Y16">
        <v>480</v>
      </c>
      <c r="Z16">
        <v>542.5</v>
      </c>
      <c r="AA16">
        <v>430.6</v>
      </c>
      <c r="AB16">
        <v>552</v>
      </c>
      <c r="AC16" s="2">
        <f>(Table2[[#This Row],[Close Price]]/Table2[[#This Row],[Day Low]])-1</f>
        <v>5.2812071330589738E-2</v>
      </c>
      <c r="AD16" s="2">
        <f>(Table2[[#This Row],[Day High]]/Table2[[#This Row],[Close Price]])-1</f>
        <v>9.7719869706840434E-3</v>
      </c>
      <c r="AE16" s="2">
        <f>(Table2[[#This Row],[Close Price]]/Table2[[#This Row],[Current Week Low]])-1</f>
        <v>0.11927083333333344</v>
      </c>
      <c r="AF16" s="2">
        <f>(Table2[[#This Row],[Current Week High]]/Table2[[#This Row],[Close Price]])-1</f>
        <v>9.7719869706840434E-3</v>
      </c>
      <c r="AG16" s="2">
        <f>(Table2[[#This Row],[Close Price]]/Table2[[#This Row],[Current Month Low]])-1</f>
        <v>0.24767765908035289</v>
      </c>
      <c r="AH16" s="2">
        <f>(Table2[[#This Row],[Current Month High]]/Table2[[#This Row],[Close Price]])-1</f>
        <v>2.7454630060493201E-2</v>
      </c>
      <c r="AI16">
        <v>2.7454630060493201</v>
      </c>
      <c r="AJ16">
        <v>196.33204633204599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0.33</v>
      </c>
      <c r="AM16" t="s">
        <v>10520</v>
      </c>
      <c r="AN16">
        <v>2</v>
      </c>
      <c r="AO16" t="s">
        <v>10520</v>
      </c>
      <c r="AP16">
        <v>0.20711227050734601</v>
      </c>
      <c r="AQ16">
        <f>(Table2[[#This Row],[Sharpe Ratio]]-AVERAGE(Table2[Sharpe Ratio]))/_xlfn.STDEV.P(Table2[Sharpe Ratio])</f>
        <v>1.7903928470738466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7.8898550992891705</v>
      </c>
      <c r="AS16">
        <f>_xlfn.RANK.AVG(Table2[[#This Row],[1Y Return vs Nifty Z-Score]],Table2[1Y Return vs Nifty Z-Score])</f>
        <v>64</v>
      </c>
      <c r="AT16">
        <f>_xlfn.RANK.AVG(Table2[[#This Row],[6M Return vs Nifty Z-Score]],Table2[6M Return vs Nifty Z-Score])</f>
        <v>38</v>
      </c>
      <c r="AU16">
        <f>_xlfn.RANK.AVG(Table2[[#This Row],[Sharpe Ratio Z-Score]],Table2[Sharpe Ratio Z-Score])</f>
        <v>27</v>
      </c>
      <c r="AV16">
        <f>(Table2[[#This Row],[Rank 1Y]]+Table2[[#This Row],[Rank 6M]]+Table2[[#This Row],[Rank Sharpe]])/3</f>
        <v>43</v>
      </c>
    </row>
    <row r="17" spans="1:48" x14ac:dyDescent="0.3">
      <c r="A17" t="s">
        <v>291</v>
      </c>
      <c r="B17" t="s">
        <v>292</v>
      </c>
      <c r="C17" t="s">
        <v>10473</v>
      </c>
      <c r="D17" t="s">
        <v>51</v>
      </c>
      <c r="E17">
        <v>92212.39567179</v>
      </c>
      <c r="F17">
        <v>560.65</v>
      </c>
      <c r="G17">
        <v>189.319981416329</v>
      </c>
      <c r="H17">
        <f>(Table2[[#This Row],[1Y Return vs Nifty]]-AVERAGE(Table2[1Y Return vs Nifty]))/_xlfn.STDEV.P(Table2[1Y Return vs Nifty])</f>
        <v>2.0601441725054603</v>
      </c>
      <c r="I17">
        <v>17.884125949608499</v>
      </c>
      <c r="J17">
        <f>(Table2[[#This Row],[1M Return vs Nifty]]-AVERAGE(Table2[1M Return vs Nifty]))/_xlfn.STDEV.P(Table2[1M Return vs Nifty])</f>
        <v>1.8812032952962097</v>
      </c>
      <c r="K17">
        <v>87.022194147611302</v>
      </c>
      <c r="L17">
        <f>(Table2[[#This Row],[6M Return vs Nifty]]-AVERAGE(Table2[6M Return vs Nifty]))/_xlfn.STDEV.P(Table2[6M Return vs Nifty])</f>
        <v>2.8533905431866784</v>
      </c>
      <c r="M17">
        <v>-3.15097962305191</v>
      </c>
      <c r="N17">
        <f>(Table2[[#This Row],[1W Return vs Nifty]]-AVERAGE(Table2[1W Return vs Nifty]))/_xlfn.STDEV.P(Table2[1W Return vs Nifty])</f>
        <v>-0.4428556106388965</v>
      </c>
      <c r="O17">
        <v>540.5</v>
      </c>
      <c r="P17">
        <v>493.84795555411699</v>
      </c>
      <c r="Q17">
        <v>373.76027773807903</v>
      </c>
      <c r="R17">
        <v>57.0602656346922</v>
      </c>
      <c r="S17" s="2">
        <f>(Table2[[#This Row],[Close Price]]-Table2[[#This Row],[20D EMA]])/Table2[[#This Row],[20D EMA]]</f>
        <v>3.728029602220162E-2</v>
      </c>
      <c r="T17" s="2">
        <f>(Table2[[#This Row],[Close Price]]-Table2[[#This Row],[50D EMA]])/Table2[[#This Row],[50D EMA]]</f>
        <v>0.13526844384913661</v>
      </c>
      <c r="U17" s="2">
        <f>(Table2[[#This Row],[Close Price]]-Table2[[#This Row],[200D EMA]])/Table2[[#This Row],[200D EMA]]</f>
        <v>0.50002564047988041</v>
      </c>
      <c r="V17">
        <v>1.89610888528017</v>
      </c>
      <c r="W17">
        <v>557.45000000000005</v>
      </c>
      <c r="X17">
        <v>576.9</v>
      </c>
      <c r="Y17">
        <v>512</v>
      </c>
      <c r="Z17">
        <v>594.5</v>
      </c>
      <c r="AA17">
        <v>470.03</v>
      </c>
      <c r="AB17">
        <v>653</v>
      </c>
      <c r="AC17" s="2">
        <f>(Table2[[#This Row],[Close Price]]/Table2[[#This Row],[Day Low]])-1</f>
        <v>5.7404251502375381E-3</v>
      </c>
      <c r="AD17" s="2">
        <f>(Table2[[#This Row],[Day High]]/Table2[[#This Row],[Close Price]])-1</f>
        <v>2.8984214750735759E-2</v>
      </c>
      <c r="AE17" s="2">
        <f>(Table2[[#This Row],[Close Price]]/Table2[[#This Row],[Current Week Low]])-1</f>
        <v>9.5019531249999956E-2</v>
      </c>
      <c r="AF17" s="2">
        <f>(Table2[[#This Row],[Current Week High]]/Table2[[#This Row],[Close Price]])-1</f>
        <v>6.0376348880763375E-2</v>
      </c>
      <c r="AG17" s="2">
        <f>(Table2[[#This Row],[Close Price]]/Table2[[#This Row],[Current Month Low]])-1</f>
        <v>0.19279620449758528</v>
      </c>
      <c r="AH17" s="2">
        <f>(Table2[[#This Row],[Current Month High]]/Table2[[#This Row],[Close Price]])-1</f>
        <v>0.16471952198341211</v>
      </c>
      <c r="AI17">
        <v>16.471952198341199</v>
      </c>
      <c r="AJ17">
        <v>221.535079334735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</v>
      </c>
      <c r="AM17" t="s">
        <v>10520</v>
      </c>
      <c r="AN17">
        <v>10.11</v>
      </c>
      <c r="AO17" t="s">
        <v>10520</v>
      </c>
      <c r="AP17">
        <v>0.152136475234878</v>
      </c>
      <c r="AQ17">
        <f>(Table2[[#This Row],[Sharpe Ratio]]-AVERAGE(Table2[Sharpe Ratio]))/_xlfn.STDEV.P(Table2[Sharpe Ratio])</f>
        <v>1.1566842722074291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7.5085666725568805</v>
      </c>
      <c r="AS17">
        <f>_xlfn.RANK.AVG(Table2[[#This Row],[1Y Return vs Nifty Z-Score]],Table2[1Y Return vs Nifty Z-Score])</f>
        <v>25</v>
      </c>
      <c r="AT17">
        <f>_xlfn.RANK.AVG(Table2[[#This Row],[6M Return vs Nifty Z-Score]],Table2[6M Return vs Nifty Z-Score])</f>
        <v>9</v>
      </c>
      <c r="AU17">
        <f>_xlfn.RANK.AVG(Table2[[#This Row],[Sharpe Ratio Z-Score]],Table2[Sharpe Ratio Z-Score])</f>
        <v>97</v>
      </c>
      <c r="AV17">
        <f>(Table2[[#This Row],[Rank 1Y]]+Table2[[#This Row],[Rank 6M]]+Table2[[#This Row],[Rank Sharpe]])/3</f>
        <v>43.666666666666664</v>
      </c>
    </row>
    <row r="18" spans="1:48" x14ac:dyDescent="0.3">
      <c r="A18" t="s">
        <v>1041</v>
      </c>
      <c r="B18" t="s">
        <v>1042</v>
      </c>
      <c r="C18" t="s">
        <v>10485</v>
      </c>
      <c r="D18" t="s">
        <v>127</v>
      </c>
      <c r="E18">
        <v>12201.843255</v>
      </c>
      <c r="F18">
        <v>1532.45</v>
      </c>
      <c r="G18">
        <v>107.618063949375</v>
      </c>
      <c r="H18">
        <f>(Table2[[#This Row],[1Y Return vs Nifty]]-AVERAGE(Table2[1Y Return vs Nifty]))/_xlfn.STDEV.P(Table2[1Y Return vs Nifty])</f>
        <v>0.94099317550419981</v>
      </c>
      <c r="I18">
        <v>19.544841701518902</v>
      </c>
      <c r="J18">
        <f>(Table2[[#This Row],[1M Return vs Nifty]]-AVERAGE(Table2[1M Return vs Nifty]))/_xlfn.STDEV.P(Table2[1M Return vs Nifty])</f>
        <v>2.0482647197487065</v>
      </c>
      <c r="K18">
        <v>84.721459877583101</v>
      </c>
      <c r="L18">
        <f>(Table2[[#This Row],[6M Return vs Nifty]]-AVERAGE(Table2[6M Return vs Nifty]))/_xlfn.STDEV.P(Table2[6M Return vs Nifty])</f>
        <v>2.7736055067584342</v>
      </c>
      <c r="M18">
        <v>5.2899092718316103</v>
      </c>
      <c r="N18">
        <f>(Table2[[#This Row],[1W Return vs Nifty]]-AVERAGE(Table2[1W Return vs Nifty]))/_xlfn.STDEV.P(Table2[1W Return vs Nifty])</f>
        <v>1.2652965671594525</v>
      </c>
      <c r="O18">
        <v>1362.06</v>
      </c>
      <c r="P18">
        <v>1220.3047834129</v>
      </c>
      <c r="Q18">
        <v>941.14450623745699</v>
      </c>
      <c r="R18">
        <v>72.087108873621006</v>
      </c>
      <c r="S18" s="2">
        <f>(Table2[[#This Row],[Close Price]]-Table2[[#This Row],[20D EMA]])/Table2[[#This Row],[20D EMA]]</f>
        <v>0.12509727912133101</v>
      </c>
      <c r="T18" s="2">
        <f>(Table2[[#This Row],[Close Price]]-Table2[[#This Row],[50D EMA]])/Table2[[#This Row],[50D EMA]]</f>
        <v>0.2557928321104378</v>
      </c>
      <c r="U18" s="2">
        <f>(Table2[[#This Row],[Close Price]]-Table2[[#This Row],[200D EMA]])/Table2[[#This Row],[200D EMA]]</f>
        <v>0.62828342496147216</v>
      </c>
      <c r="V18">
        <v>0.95867803608133295</v>
      </c>
      <c r="W18">
        <v>1465</v>
      </c>
      <c r="X18">
        <v>1532.45</v>
      </c>
      <c r="Y18">
        <v>1345</v>
      </c>
      <c r="Z18">
        <v>1532.45</v>
      </c>
      <c r="AA18">
        <v>1180</v>
      </c>
      <c r="AB18">
        <v>1532.45</v>
      </c>
      <c r="AC18" s="2">
        <f>(Table2[[#This Row],[Close Price]]/Table2[[#This Row],[Day Low]])-1</f>
        <v>4.6040955631399427E-2</v>
      </c>
      <c r="AD18" s="2">
        <f>(Table2[[#This Row],[Day High]]/Table2[[#This Row],[Close Price]])-1</f>
        <v>0</v>
      </c>
      <c r="AE18" s="2">
        <f>(Table2[[#This Row],[Close Price]]/Table2[[#This Row],[Current Week Low]])-1</f>
        <v>0.13936802973977702</v>
      </c>
      <c r="AF18" s="2">
        <f>(Table2[[#This Row],[Current Week High]]/Table2[[#This Row],[Close Price]])-1</f>
        <v>0</v>
      </c>
      <c r="AG18" s="2">
        <f>(Table2[[#This Row],[Close Price]]/Table2[[#This Row],[Current Month Low]])-1</f>
        <v>0.29868644067796613</v>
      </c>
      <c r="AH18" s="2">
        <f>(Table2[[#This Row],[Current Month High]]/Table2[[#This Row],[Close Price]])-1</f>
        <v>0</v>
      </c>
      <c r="AI18">
        <v>0</v>
      </c>
      <c r="AJ18">
        <v>164.283866517202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0.34</v>
      </c>
      <c r="AM18" t="s">
        <v>10520</v>
      </c>
      <c r="AN18">
        <v>15.03</v>
      </c>
      <c r="AO18" t="s">
        <v>10520</v>
      </c>
      <c r="AP18">
        <v>0.21675341514864799</v>
      </c>
      <c r="AQ18">
        <f>(Table2[[#This Row],[Sharpe Ratio]]-AVERAGE(Table2[Sharpe Ratio]))/_xlfn.STDEV.P(Table2[Sharpe Ratio])</f>
        <v>1.9015267742947268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8.9296867434655205</v>
      </c>
      <c r="AS18">
        <f>_xlfn.RANK.AVG(Table2[[#This Row],[1Y Return vs Nifty Z-Score]],Table2[1Y Return vs Nifty Z-Score])</f>
        <v>100</v>
      </c>
      <c r="AT18">
        <f>_xlfn.RANK.AVG(Table2[[#This Row],[6M Return vs Nifty Z-Score]],Table2[6M Return vs Nifty Z-Score])</f>
        <v>10</v>
      </c>
      <c r="AU18">
        <f>_xlfn.RANK.AVG(Table2[[#This Row],[Sharpe Ratio Z-Score]],Table2[Sharpe Ratio Z-Score])</f>
        <v>21</v>
      </c>
      <c r="AV18">
        <f>(Table2[[#This Row],[Rank 1Y]]+Table2[[#This Row],[Rank 6M]]+Table2[[#This Row],[Rank Sharpe]])/3</f>
        <v>43.666666666666664</v>
      </c>
    </row>
    <row r="19" spans="1:48" x14ac:dyDescent="0.3">
      <c r="A19" t="s">
        <v>81</v>
      </c>
      <c r="B19" t="s">
        <v>82</v>
      </c>
      <c r="C19" t="s">
        <v>10485</v>
      </c>
      <c r="D19" t="s">
        <v>83</v>
      </c>
      <c r="E19">
        <v>323021.66887499997</v>
      </c>
      <c r="F19">
        <v>4905.3999999999996</v>
      </c>
      <c r="G19">
        <v>124.786308659836</v>
      </c>
      <c r="H19">
        <f>(Table2[[#This Row],[1Y Return vs Nifty]]-AVERAGE(Table2[1Y Return vs Nifty]))/_xlfn.STDEV.P(Table2[1Y Return vs Nifty])</f>
        <v>1.1761633989233196</v>
      </c>
      <c r="I19">
        <v>-13.7753056486165</v>
      </c>
      <c r="J19">
        <f>(Table2[[#This Row],[1M Return vs Nifty]]-AVERAGE(Table2[1M Return vs Nifty]))/_xlfn.STDEV.P(Table2[1M Return vs Nifty])</f>
        <v>-1.3036100805458506</v>
      </c>
      <c r="K19">
        <v>48.471069875183296</v>
      </c>
      <c r="L19">
        <f>(Table2[[#This Row],[6M Return vs Nifty]]-AVERAGE(Table2[6M Return vs Nifty]))/_xlfn.STDEV.P(Table2[6M Return vs Nifty])</f>
        <v>1.5165117499709213</v>
      </c>
      <c r="M19">
        <v>-3.66228184852489</v>
      </c>
      <c r="N19">
        <f>(Table2[[#This Row],[1W Return vs Nifty]]-AVERAGE(Table2[1W Return vs Nifty]))/_xlfn.STDEV.P(Table2[1W Return vs Nifty])</f>
        <v>-0.54632599401098636</v>
      </c>
      <c r="O19">
        <v>5124.24</v>
      </c>
      <c r="P19">
        <v>4943.2247721453396</v>
      </c>
      <c r="Q19">
        <v>3717.7241516808399</v>
      </c>
      <c r="R19">
        <v>29.5114306781322</v>
      </c>
      <c r="S19" s="2">
        <f>(Table2[[#This Row],[Close Price]]-Table2[[#This Row],[20D EMA]])/Table2[[#This Row],[20D EMA]]</f>
        <v>-4.2706820913930681E-2</v>
      </c>
      <c r="T19" s="2">
        <f>(Table2[[#This Row],[Close Price]]-Table2[[#This Row],[50D EMA]])/Table2[[#This Row],[50D EMA]]</f>
        <v>-7.6518414372899581E-3</v>
      </c>
      <c r="U19" s="2">
        <f>(Table2[[#This Row],[Close Price]]-Table2[[#This Row],[200D EMA]])/Table2[[#This Row],[200D EMA]]</f>
        <v>0.31946314461824538</v>
      </c>
      <c r="V19">
        <v>0.98440572363533196</v>
      </c>
      <c r="W19">
        <v>4842</v>
      </c>
      <c r="X19">
        <v>4933.75</v>
      </c>
      <c r="Y19">
        <v>4510</v>
      </c>
      <c r="Z19">
        <v>5073.8500000000004</v>
      </c>
      <c r="AA19">
        <v>4510</v>
      </c>
      <c r="AB19">
        <v>5674.75</v>
      </c>
      <c r="AC19" s="2">
        <f>(Table2[[#This Row],[Close Price]]/Table2[[#This Row],[Day Low]])-1</f>
        <v>1.3093762907889328E-2</v>
      </c>
      <c r="AD19" s="2">
        <f>(Table2[[#This Row],[Day High]]/Table2[[#This Row],[Close Price]])-1</f>
        <v>5.7793452113996668E-3</v>
      </c>
      <c r="AE19" s="2">
        <f>(Table2[[#This Row],[Close Price]]/Table2[[#This Row],[Current Week Low]])-1</f>
        <v>8.7671840354767161E-2</v>
      </c>
      <c r="AF19" s="2">
        <f>(Table2[[#This Row],[Current Week High]]/Table2[[#This Row],[Close Price]])-1</f>
        <v>3.4339707261385577E-2</v>
      </c>
      <c r="AG19" s="2">
        <f>(Table2[[#This Row],[Close Price]]/Table2[[#This Row],[Current Month Low]])-1</f>
        <v>8.7671840354767161E-2</v>
      </c>
      <c r="AH19" s="2">
        <f>(Table2[[#This Row],[Current Month High]]/Table2[[#This Row],[Close Price]])-1</f>
        <v>0.156837362906185</v>
      </c>
      <c r="AI19">
        <v>15.6837362906185</v>
      </c>
      <c r="AJ19">
        <v>177.486140966172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-11.45</v>
      </c>
      <c r="AO19" t="s">
        <v>10519</v>
      </c>
      <c r="AP19">
        <v>0.25793170707412</v>
      </c>
      <c r="AQ19">
        <f>(Table2[[#This Row],[Sharpe Ratio]]-AVERAGE(Table2[Sharpe Ratio]))/_xlfn.STDEV.P(Table2[Sharpe Ratio])</f>
        <v>2.3761908798741622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3.2189299542115664</v>
      </c>
      <c r="AS19">
        <f>_xlfn.RANK.AVG(Table2[[#This Row],[1Y Return vs Nifty Z-Score]],Table2[1Y Return vs Nifty Z-Score])</f>
        <v>80</v>
      </c>
      <c r="AT19">
        <f>_xlfn.RANK.AVG(Table2[[#This Row],[6M Return vs Nifty Z-Score]],Table2[6M Return vs Nifty Z-Score])</f>
        <v>58</v>
      </c>
      <c r="AU19">
        <f>_xlfn.RANK.AVG(Table2[[#This Row],[Sharpe Ratio Z-Score]],Table2[Sharpe Ratio Z-Score])</f>
        <v>5</v>
      </c>
      <c r="AV19">
        <f>(Table2[[#This Row],[Rank 1Y]]+Table2[[#This Row],[Rank 6M]]+Table2[[#This Row],[Rank Sharpe]])/3</f>
        <v>47.666666666666664</v>
      </c>
    </row>
    <row r="20" spans="1:48" x14ac:dyDescent="0.3">
      <c r="A20" t="s">
        <v>660</v>
      </c>
      <c r="B20" t="s">
        <v>661</v>
      </c>
      <c r="C20" t="s">
        <v>10485</v>
      </c>
      <c r="D20" t="s">
        <v>662</v>
      </c>
      <c r="E20">
        <v>26609.660201564999</v>
      </c>
      <c r="F20">
        <v>617</v>
      </c>
      <c r="G20">
        <v>149.30778037403601</v>
      </c>
      <c r="H20">
        <f>(Table2[[#This Row],[1Y Return vs Nifty]]-AVERAGE(Table2[1Y Return vs Nifty]))/_xlfn.STDEV.P(Table2[1Y Return vs Nifty])</f>
        <v>1.5120579576769146</v>
      </c>
      <c r="I20">
        <v>-10.849296291328599</v>
      </c>
      <c r="J20">
        <f>(Table2[[#This Row],[1M Return vs Nifty]]-AVERAGE(Table2[1M Return vs Nifty]))/_xlfn.STDEV.P(Table2[1M Return vs Nifty])</f>
        <v>-1.0092651328162143</v>
      </c>
      <c r="K20">
        <v>40.569383075204598</v>
      </c>
      <c r="L20">
        <f>(Table2[[#This Row],[6M Return vs Nifty]]-AVERAGE(Table2[6M Return vs Nifty]))/_xlfn.STDEV.P(Table2[6M Return vs Nifty])</f>
        <v>1.2424964595509858</v>
      </c>
      <c r="M20">
        <v>-1.9753915680479099</v>
      </c>
      <c r="N20">
        <f>(Table2[[#This Row],[1W Return vs Nifty]]-AVERAGE(Table2[1W Return vs Nifty]))/_xlfn.STDEV.P(Table2[1W Return vs Nifty])</f>
        <v>-0.20495610486930674</v>
      </c>
      <c r="O20">
        <v>655.09</v>
      </c>
      <c r="P20">
        <v>618.99224589647395</v>
      </c>
      <c r="Q20">
        <v>452.28309101558898</v>
      </c>
      <c r="R20">
        <v>37.876069067998301</v>
      </c>
      <c r="S20" s="2">
        <f>(Table2[[#This Row],[Close Price]]-Table2[[#This Row],[20D EMA]])/Table2[[#This Row],[20D EMA]]</f>
        <v>-5.8144682410050573E-2</v>
      </c>
      <c r="T20" s="2">
        <f>(Table2[[#This Row],[Close Price]]-Table2[[#This Row],[50D EMA]])/Table2[[#This Row],[50D EMA]]</f>
        <v>-3.218531265425816E-3</v>
      </c>
      <c r="U20" s="2">
        <f>(Table2[[#This Row],[Close Price]]-Table2[[#This Row],[200D EMA]])/Table2[[#This Row],[200D EMA]]</f>
        <v>0.36418984537879545</v>
      </c>
      <c r="V20">
        <v>0.59191052046739301</v>
      </c>
      <c r="W20">
        <v>615.79999999999995</v>
      </c>
      <c r="X20">
        <v>644.95000000000005</v>
      </c>
      <c r="Y20">
        <v>581.04999999999995</v>
      </c>
      <c r="Z20">
        <v>649.85</v>
      </c>
      <c r="AA20">
        <v>581.04999999999995</v>
      </c>
      <c r="AB20">
        <v>748.1</v>
      </c>
      <c r="AC20" s="2">
        <f>(Table2[[#This Row],[Close Price]]/Table2[[#This Row],[Day Low]])-1</f>
        <v>1.9486846378695688E-3</v>
      </c>
      <c r="AD20" s="2">
        <f>(Table2[[#This Row],[Day High]]/Table2[[#This Row],[Close Price]])-1</f>
        <v>4.5299837925445674E-2</v>
      </c>
      <c r="AE20" s="2">
        <f>(Table2[[#This Row],[Close Price]]/Table2[[#This Row],[Current Week Low]])-1</f>
        <v>6.1870751226228426E-2</v>
      </c>
      <c r="AF20" s="2">
        <f>(Table2[[#This Row],[Current Week High]]/Table2[[#This Row],[Close Price]])-1</f>
        <v>5.3241491085899595E-2</v>
      </c>
      <c r="AG20" s="2">
        <f>(Table2[[#This Row],[Close Price]]/Table2[[#This Row],[Current Month Low]])-1</f>
        <v>6.1870751226228426E-2</v>
      </c>
      <c r="AH20" s="2">
        <f>(Table2[[#This Row],[Current Month High]]/Table2[[#This Row],[Close Price]])-1</f>
        <v>0.21247974068071307</v>
      </c>
      <c r="AI20">
        <v>21.247974068071301</v>
      </c>
      <c r="AJ20">
        <v>216.32914637272401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0.28999999999999998</v>
      </c>
      <c r="AM20" t="s">
        <v>10520</v>
      </c>
      <c r="AN20">
        <v>-11.85</v>
      </c>
      <c r="AO20" t="s">
        <v>10519</v>
      </c>
      <c r="AP20">
        <v>0.237286383607166</v>
      </c>
      <c r="AQ20">
        <f>(Table2[[#This Row],[Sharpe Ratio]]-AVERAGE(Table2[Sharpe Ratio]))/_xlfn.STDEV.P(Table2[Sharpe Ratio])</f>
        <v>2.1382112663541069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3.678544445896486</v>
      </c>
      <c r="AS20">
        <f>_xlfn.RANK.AVG(Table2[[#This Row],[1Y Return vs Nifty Z-Score]],Table2[1Y Return vs Nifty Z-Score])</f>
        <v>54</v>
      </c>
      <c r="AT20">
        <f>_xlfn.RANK.AVG(Table2[[#This Row],[6M Return vs Nifty Z-Score]],Table2[6M Return vs Nifty Z-Score])</f>
        <v>80</v>
      </c>
      <c r="AU20">
        <f>_xlfn.RANK.AVG(Table2[[#This Row],[Sharpe Ratio Z-Score]],Table2[Sharpe Ratio Z-Score])</f>
        <v>10</v>
      </c>
      <c r="AV20">
        <f>(Table2[[#This Row],[Rank 1Y]]+Table2[[#This Row],[Rank 6M]]+Table2[[#This Row],[Rank Sharpe]])/3</f>
        <v>48</v>
      </c>
    </row>
    <row r="21" spans="1:48" x14ac:dyDescent="0.3">
      <c r="A21" t="s">
        <v>864</v>
      </c>
      <c r="B21" t="s">
        <v>865</v>
      </c>
      <c r="C21" t="s">
        <v>10485</v>
      </c>
      <c r="D21" t="s">
        <v>271</v>
      </c>
      <c r="E21">
        <v>17485.845505199999</v>
      </c>
      <c r="F21">
        <v>2240.85</v>
      </c>
      <c r="G21">
        <v>163.92310183148399</v>
      </c>
      <c r="H21">
        <f>(Table2[[#This Row],[1Y Return vs Nifty]]-AVERAGE(Table2[1Y Return vs Nifty]))/_xlfn.STDEV.P(Table2[1Y Return vs Nifty])</f>
        <v>1.7122582967596862</v>
      </c>
      <c r="I21">
        <v>-0.13039180412461801</v>
      </c>
      <c r="J21">
        <f>(Table2[[#This Row],[1M Return vs Nifty]]-AVERAGE(Table2[1M Return vs Nifty]))/_xlfn.STDEV.P(Table2[1M Return vs Nifty])</f>
        <v>6.9014187496493656E-2</v>
      </c>
      <c r="K21">
        <v>133.27123272504599</v>
      </c>
      <c r="L21">
        <f>(Table2[[#This Row],[6M Return vs Nifty]]-AVERAGE(Table2[6M Return vs Nifty]))/_xlfn.STDEV.P(Table2[6M Return vs Nifty])</f>
        <v>4.4572181888828792</v>
      </c>
      <c r="M21">
        <v>-6.4886192326936101</v>
      </c>
      <c r="N21">
        <f>(Table2[[#This Row],[1W Return vs Nifty]]-AVERAGE(Table2[1W Return vs Nifty]))/_xlfn.STDEV.P(Table2[1W Return vs Nifty])</f>
        <v>-1.118281675229239</v>
      </c>
      <c r="O21">
        <v>2234.7199999999998</v>
      </c>
      <c r="P21">
        <v>2032.63573373447</v>
      </c>
      <c r="Q21">
        <v>1400.8816306292299</v>
      </c>
      <c r="R21">
        <v>44.2000026640616</v>
      </c>
      <c r="S21" s="2">
        <f>(Table2[[#This Row],[Close Price]]-Table2[[#This Row],[20D EMA]])/Table2[[#This Row],[20D EMA]]</f>
        <v>2.743072957686023E-3</v>
      </c>
      <c r="T21" s="2">
        <f>(Table2[[#This Row],[Close Price]]-Table2[[#This Row],[50D EMA]])/Table2[[#This Row],[50D EMA]]</f>
        <v>0.10243560260695958</v>
      </c>
      <c r="U21" s="2">
        <f>(Table2[[#This Row],[Close Price]]-Table2[[#This Row],[200D EMA]])/Table2[[#This Row],[200D EMA]]</f>
        <v>0.59959981700486986</v>
      </c>
      <c r="V21">
        <v>0.56300851731916102</v>
      </c>
      <c r="W21">
        <v>2151.15</v>
      </c>
      <c r="X21">
        <v>2259.15</v>
      </c>
      <c r="Y21">
        <v>2148.3000000000002</v>
      </c>
      <c r="Z21">
        <v>2323.5500000000002</v>
      </c>
      <c r="AA21">
        <v>2120.0500000000002</v>
      </c>
      <c r="AB21">
        <v>2684</v>
      </c>
      <c r="AC21" s="2">
        <f>(Table2[[#This Row],[Close Price]]/Table2[[#This Row],[Day Low]])-1</f>
        <v>4.1698626316156284E-2</v>
      </c>
      <c r="AD21" s="2">
        <f>(Table2[[#This Row],[Day High]]/Table2[[#This Row],[Close Price]])-1</f>
        <v>8.1665439453779687E-3</v>
      </c>
      <c r="AE21" s="2">
        <f>(Table2[[#This Row],[Close Price]]/Table2[[#This Row],[Current Week Low]])-1</f>
        <v>4.3080575338639626E-2</v>
      </c>
      <c r="AF21" s="2">
        <f>(Table2[[#This Row],[Current Week High]]/Table2[[#This Row],[Close Price]])-1</f>
        <v>3.6905638485396297E-2</v>
      </c>
      <c r="AG21" s="2">
        <f>(Table2[[#This Row],[Close Price]]/Table2[[#This Row],[Current Month Low]])-1</f>
        <v>5.6979788212542015E-2</v>
      </c>
      <c r="AH21" s="2">
        <f>(Table2[[#This Row],[Current Month High]]/Table2[[#This Row],[Close Price]])-1</f>
        <v>0.19775977865542105</v>
      </c>
      <c r="AI21">
        <v>19.775977865542099</v>
      </c>
      <c r="AJ21">
        <v>212.94602332239299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0.46</v>
      </c>
      <c r="AM21" t="s">
        <v>10520</v>
      </c>
      <c r="AN21">
        <v>-9.5500000000000007</v>
      </c>
      <c r="AO21" t="s">
        <v>10519</v>
      </c>
      <c r="AP21">
        <v>0.14444255919020699</v>
      </c>
      <c r="AQ21">
        <f>(Table2[[#This Row],[Sharpe Ratio]]-AVERAGE(Table2[Sharpe Ratio]))/_xlfn.STDEV.P(Table2[Sharpe Ratio])</f>
        <v>1.0679961405006362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6.1882051384104564</v>
      </c>
      <c r="AS21">
        <f>_xlfn.RANK.AVG(Table2[[#This Row],[1Y Return vs Nifty Z-Score]],Table2[1Y Return vs Nifty Z-Score])</f>
        <v>42</v>
      </c>
      <c r="AT21">
        <f>_xlfn.RANK.AVG(Table2[[#This Row],[6M Return vs Nifty Z-Score]],Table2[6M Return vs Nifty Z-Score])</f>
        <v>2</v>
      </c>
      <c r="AU21">
        <f>_xlfn.RANK.AVG(Table2[[#This Row],[Sharpe Ratio Z-Score]],Table2[Sharpe Ratio Z-Score])</f>
        <v>106</v>
      </c>
      <c r="AV21">
        <f>(Table2[[#This Row],[Rank 1Y]]+Table2[[#This Row],[Rank 6M]]+Table2[[#This Row],[Rank Sharpe]])/3</f>
        <v>50</v>
      </c>
    </row>
    <row r="22" spans="1:48" x14ac:dyDescent="0.3">
      <c r="A22" t="s">
        <v>288</v>
      </c>
      <c r="B22" t="s">
        <v>289</v>
      </c>
      <c r="C22" t="s">
        <v>10489</v>
      </c>
      <c r="D22" t="s">
        <v>290</v>
      </c>
      <c r="E22">
        <v>92251.443920574995</v>
      </c>
      <c r="F22">
        <v>10966.8</v>
      </c>
      <c r="G22">
        <v>140.51196585850201</v>
      </c>
      <c r="H22">
        <f>(Table2[[#This Row],[1Y Return vs Nifty]]-AVERAGE(Table2[1Y Return vs Nifty]))/_xlfn.STDEV.P(Table2[1Y Return vs Nifty])</f>
        <v>1.391573091596757</v>
      </c>
      <c r="I22">
        <v>-2.2021696961178399</v>
      </c>
      <c r="J22">
        <f>(Table2[[#This Row],[1M Return vs Nifty]]-AVERAGE(Table2[1M Return vs Nifty]))/_xlfn.STDEV.P(Table2[1M Return vs Nifty])</f>
        <v>-0.1393984595127411</v>
      </c>
      <c r="K22">
        <v>53.925452647071502</v>
      </c>
      <c r="L22">
        <f>(Table2[[#This Row],[6M Return vs Nifty]]-AVERAGE(Table2[6M Return vs Nifty]))/_xlfn.STDEV.P(Table2[6M Return vs Nifty])</f>
        <v>1.7056592468451925</v>
      </c>
      <c r="M22">
        <v>-11.8115106872325</v>
      </c>
      <c r="N22">
        <f>(Table2[[#This Row],[1W Return vs Nifty]]-AVERAGE(Table2[1W Return vs Nifty]))/_xlfn.STDEV.P(Table2[1W Return vs Nifty])</f>
        <v>-2.1954559803863849</v>
      </c>
      <c r="O22">
        <v>10998.3</v>
      </c>
      <c r="P22">
        <v>10378.404220459501</v>
      </c>
      <c r="Q22">
        <v>8172.9273443475904</v>
      </c>
      <c r="R22">
        <v>22.840511799082801</v>
      </c>
      <c r="S22" s="2">
        <f>(Table2[[#This Row],[Close Price]]-Table2[[#This Row],[20D EMA]])/Table2[[#This Row],[20D EMA]]</f>
        <v>-2.8640789940263499E-3</v>
      </c>
      <c r="T22" s="2">
        <f>(Table2[[#This Row],[Close Price]]-Table2[[#This Row],[50D EMA]])/Table2[[#This Row],[50D EMA]]</f>
        <v>5.6694243839583991E-2</v>
      </c>
      <c r="U22" s="2">
        <f>(Table2[[#This Row],[Close Price]]-Table2[[#This Row],[200D EMA]])/Table2[[#This Row],[200D EMA]]</f>
        <v>0.34184479292901776</v>
      </c>
      <c r="V22">
        <v>0.46798730336086902</v>
      </c>
      <c r="W22">
        <v>10200.049999999999</v>
      </c>
      <c r="X22">
        <v>11449</v>
      </c>
      <c r="Y22">
        <v>9981.0499999999993</v>
      </c>
      <c r="Z22">
        <v>11449</v>
      </c>
      <c r="AA22">
        <v>9925</v>
      </c>
      <c r="AB22">
        <v>13298</v>
      </c>
      <c r="AC22" s="2">
        <f>(Table2[[#This Row],[Close Price]]/Table2[[#This Row],[Day Low]])-1</f>
        <v>7.5171200141175731E-2</v>
      </c>
      <c r="AD22" s="2">
        <f>(Table2[[#This Row],[Day High]]/Table2[[#This Row],[Close Price]])-1</f>
        <v>4.3969070284859857E-2</v>
      </c>
      <c r="AE22" s="2">
        <f>(Table2[[#This Row],[Close Price]]/Table2[[#This Row],[Current Week Low]])-1</f>
        <v>9.8762154282365122E-2</v>
      </c>
      <c r="AF22" s="2">
        <f>(Table2[[#This Row],[Current Week High]]/Table2[[#This Row],[Close Price]])-1</f>
        <v>4.3969070284859857E-2</v>
      </c>
      <c r="AG22" s="2">
        <f>(Table2[[#This Row],[Close Price]]/Table2[[#This Row],[Current Month Low]])-1</f>
        <v>0.10496725440806043</v>
      </c>
      <c r="AH22" s="2">
        <f>(Table2[[#This Row],[Current Month High]]/Table2[[#This Row],[Close Price]])-1</f>
        <v>0.21256884414779154</v>
      </c>
      <c r="AI22">
        <v>21.256884414779101</v>
      </c>
      <c r="AJ22">
        <v>191.82155639227699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0.15</v>
      </c>
      <c r="AM22" t="s">
        <v>10520</v>
      </c>
      <c r="AN22">
        <v>-9.0299999999999994</v>
      </c>
      <c r="AO22" t="s">
        <v>10519</v>
      </c>
      <c r="AP22">
        <v>0.180529246825051</v>
      </c>
      <c r="AQ22">
        <f>(Table2[[#This Row],[Sharpe Ratio]]-AVERAGE(Table2[Sharpe Ratio]))/_xlfn.STDEV.P(Table2[Sharpe Ratio])</f>
        <v>1.4839690842186353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2.2463469827614584</v>
      </c>
      <c r="AS22">
        <f>_xlfn.RANK.AVG(Table2[[#This Row],[1Y Return vs Nifty Z-Score]],Table2[1Y Return vs Nifty Z-Score])</f>
        <v>62</v>
      </c>
      <c r="AT22">
        <f>_xlfn.RANK.AVG(Table2[[#This Row],[6M Return vs Nifty Z-Score]],Table2[6M Return vs Nifty Z-Score])</f>
        <v>41</v>
      </c>
      <c r="AU22">
        <f>_xlfn.RANK.AVG(Table2[[#This Row],[Sharpe Ratio Z-Score]],Table2[Sharpe Ratio Z-Score])</f>
        <v>51</v>
      </c>
      <c r="AV22">
        <f>(Table2[[#This Row],[Rank 1Y]]+Table2[[#This Row],[Rank 6M]]+Table2[[#This Row],[Rank Sharpe]])/3</f>
        <v>51.333333333333336</v>
      </c>
    </row>
    <row r="23" spans="1:48" x14ac:dyDescent="0.3">
      <c r="A23" t="s">
        <v>331</v>
      </c>
      <c r="B23" t="s">
        <v>332</v>
      </c>
      <c r="C23" t="s">
        <v>10488</v>
      </c>
      <c r="D23" t="s">
        <v>138</v>
      </c>
      <c r="E23">
        <v>74161.410298269999</v>
      </c>
      <c r="F23">
        <v>1833.45</v>
      </c>
      <c r="G23">
        <v>207.7161406976</v>
      </c>
      <c r="H23">
        <f>(Table2[[#This Row],[1Y Return vs Nifty]]-AVERAGE(Table2[1Y Return vs Nifty]))/_xlfn.STDEV.P(Table2[1Y Return vs Nifty])</f>
        <v>2.3121343416340578</v>
      </c>
      <c r="I23">
        <v>-11.8192124188599</v>
      </c>
      <c r="J23">
        <f>(Table2[[#This Row],[1M Return vs Nifty]]-AVERAGE(Table2[1M Return vs Nifty]))/_xlfn.STDEV.P(Table2[1M Return vs Nifty])</f>
        <v>-1.1068348521847644</v>
      </c>
      <c r="K23">
        <v>34.866648593547097</v>
      </c>
      <c r="L23">
        <f>(Table2[[#This Row],[6M Return vs Nifty]]-AVERAGE(Table2[6M Return vs Nifty]))/_xlfn.STDEV.P(Table2[6M Return vs Nifty])</f>
        <v>1.0447366033664331</v>
      </c>
      <c r="M23">
        <v>3.7074859144782399</v>
      </c>
      <c r="N23">
        <f>(Table2[[#This Row],[1W Return vs Nifty]]-AVERAGE(Table2[1W Return vs Nifty]))/_xlfn.STDEV.P(Table2[1W Return vs Nifty])</f>
        <v>0.94506727167606064</v>
      </c>
      <c r="O23">
        <v>1809.87</v>
      </c>
      <c r="P23">
        <v>1735.1680287807001</v>
      </c>
      <c r="Q23">
        <v>1335.09902324257</v>
      </c>
      <c r="R23">
        <v>57.972517734486502</v>
      </c>
      <c r="S23" s="2">
        <f>(Table2[[#This Row],[Close Price]]-Table2[[#This Row],[20D EMA]])/Table2[[#This Row],[20D EMA]]</f>
        <v>1.3028560062325004E-2</v>
      </c>
      <c r="T23" s="2">
        <f>(Table2[[#This Row],[Close Price]]-Table2[[#This Row],[50D EMA]])/Table2[[#This Row],[50D EMA]]</f>
        <v>5.6641183786888101E-2</v>
      </c>
      <c r="U23" s="2">
        <f>(Table2[[#This Row],[Close Price]]-Table2[[#This Row],[200D EMA]])/Table2[[#This Row],[200D EMA]]</f>
        <v>0.37326892468775796</v>
      </c>
      <c r="V23">
        <v>0.96865292857208096</v>
      </c>
      <c r="W23">
        <v>1820</v>
      </c>
      <c r="X23">
        <v>1917</v>
      </c>
      <c r="Y23">
        <v>1669.2</v>
      </c>
      <c r="Z23">
        <v>1917</v>
      </c>
      <c r="AA23">
        <v>1669.2</v>
      </c>
      <c r="AB23">
        <v>1917</v>
      </c>
      <c r="AC23" s="2">
        <f>(Table2[[#This Row],[Close Price]]/Table2[[#This Row],[Day Low]])-1</f>
        <v>7.3901098901099083E-3</v>
      </c>
      <c r="AD23" s="2">
        <f>(Table2[[#This Row],[Day High]]/Table2[[#This Row],[Close Price]])-1</f>
        <v>4.5569827374621674E-2</v>
      </c>
      <c r="AE23" s="2">
        <f>(Table2[[#This Row],[Close Price]]/Table2[[#This Row],[Current Week Low]])-1</f>
        <v>9.8400431344356498E-2</v>
      </c>
      <c r="AF23" s="2">
        <f>(Table2[[#This Row],[Current Week High]]/Table2[[#This Row],[Close Price]])-1</f>
        <v>4.5569827374621674E-2</v>
      </c>
      <c r="AG23" s="2">
        <f>(Table2[[#This Row],[Close Price]]/Table2[[#This Row],[Current Month Low]])-1</f>
        <v>9.8400431344356498E-2</v>
      </c>
      <c r="AH23" s="2">
        <f>(Table2[[#This Row],[Current Month High]]/Table2[[#This Row],[Close Price]])-1</f>
        <v>4.5569827374621674E-2</v>
      </c>
      <c r="AI23">
        <v>13.163707764051299</v>
      </c>
      <c r="AJ23">
        <v>238.74364896073899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0.06</v>
      </c>
      <c r="AM23" t="s">
        <v>10520</v>
      </c>
      <c r="AN23">
        <v>2.86</v>
      </c>
      <c r="AO23" t="s">
        <v>10520</v>
      </c>
      <c r="AP23">
        <v>0.18338468002477401</v>
      </c>
      <c r="AQ23">
        <f>(Table2[[#This Row],[Sharpe Ratio]]-AVERAGE(Table2[Sharpe Ratio]))/_xlfn.STDEV.P(Table2[Sharpe Ratio])</f>
        <v>1.5168837968599806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4.7119871613517681</v>
      </c>
      <c r="AS23">
        <f>_xlfn.RANK.AVG(Table2[[#This Row],[1Y Return vs Nifty Z-Score]],Table2[1Y Return vs Nifty Z-Score])</f>
        <v>19</v>
      </c>
      <c r="AT23">
        <f>_xlfn.RANK.AVG(Table2[[#This Row],[6M Return vs Nifty Z-Score]],Table2[6M Return vs Nifty Z-Score])</f>
        <v>97</v>
      </c>
      <c r="AU23">
        <f>_xlfn.RANK.AVG(Table2[[#This Row],[Sharpe Ratio Z-Score]],Table2[Sharpe Ratio Z-Score])</f>
        <v>46</v>
      </c>
      <c r="AV23">
        <f>(Table2[[#This Row],[Rank 1Y]]+Table2[[#This Row],[Rank 6M]]+Table2[[#This Row],[Rank Sharpe]])/3</f>
        <v>54</v>
      </c>
    </row>
    <row r="24" spans="1:48" x14ac:dyDescent="0.3">
      <c r="A24" t="s">
        <v>858</v>
      </c>
      <c r="B24" t="s">
        <v>859</v>
      </c>
      <c r="C24" t="s">
        <v>10485</v>
      </c>
      <c r="D24" t="s">
        <v>271</v>
      </c>
      <c r="E24">
        <v>17650.7445628799</v>
      </c>
      <c r="F24">
        <v>1217.5</v>
      </c>
      <c r="G24">
        <v>166.16245147224399</v>
      </c>
      <c r="H24">
        <f>(Table2[[#This Row],[1Y Return vs Nifty]]-AVERAGE(Table2[1Y Return vs Nifty]))/_xlfn.STDEV.P(Table2[1Y Return vs Nifty])</f>
        <v>1.7429328569265836</v>
      </c>
      <c r="I24">
        <v>-15.4722655140183</v>
      </c>
      <c r="J24">
        <f>(Table2[[#This Row],[1M Return vs Nifty]]-AVERAGE(Table2[1M Return vs Nifty]))/_xlfn.STDEV.P(Table2[1M Return vs Nifty])</f>
        <v>-1.4743175192069351</v>
      </c>
      <c r="K24">
        <v>60.217707383399897</v>
      </c>
      <c r="L24">
        <f>(Table2[[#This Row],[6M Return vs Nifty]]-AVERAGE(Table2[6M Return vs Nifty]))/_xlfn.STDEV.P(Table2[6M Return vs Nifty])</f>
        <v>1.9238625308548667</v>
      </c>
      <c r="M24">
        <v>-7.0886316979945301</v>
      </c>
      <c r="N24">
        <f>(Table2[[#This Row],[1W Return vs Nifty]]-AVERAGE(Table2[1W Return vs Nifty]))/_xlfn.STDEV.P(Table2[1W Return vs Nifty])</f>
        <v>-1.2397040292103674</v>
      </c>
      <c r="O24">
        <v>1287.94</v>
      </c>
      <c r="P24">
        <v>1256.5660442077899</v>
      </c>
      <c r="Q24">
        <v>949.96040247445706</v>
      </c>
      <c r="R24">
        <v>14.045914791854001</v>
      </c>
      <c r="S24" s="2">
        <f>(Table2[[#This Row],[Close Price]]-Table2[[#This Row],[20D EMA]])/Table2[[#This Row],[20D EMA]]</f>
        <v>-5.4691988757240281E-2</v>
      </c>
      <c r="T24" s="2">
        <f>(Table2[[#This Row],[Close Price]]-Table2[[#This Row],[50D EMA]])/Table2[[#This Row],[50D EMA]]</f>
        <v>-3.1089527198245547E-2</v>
      </c>
      <c r="U24" s="2">
        <f>(Table2[[#This Row],[Close Price]]-Table2[[#This Row],[200D EMA]])/Table2[[#This Row],[200D EMA]]</f>
        <v>0.28163236786360329</v>
      </c>
      <c r="V24">
        <v>0.45407945498797497</v>
      </c>
      <c r="W24">
        <v>1203.3</v>
      </c>
      <c r="X24">
        <v>1235.95</v>
      </c>
      <c r="Y24">
        <v>1192.05</v>
      </c>
      <c r="Z24">
        <v>1292</v>
      </c>
      <c r="AA24">
        <v>1192.05</v>
      </c>
      <c r="AB24">
        <v>1450</v>
      </c>
      <c r="AC24" s="2">
        <f>(Table2[[#This Row],[Close Price]]/Table2[[#This Row],[Day Low]])-1</f>
        <v>1.1800880910828537E-2</v>
      </c>
      <c r="AD24" s="2">
        <f>(Table2[[#This Row],[Day High]]/Table2[[#This Row],[Close Price]])-1</f>
        <v>1.5154004106776142E-2</v>
      </c>
      <c r="AE24" s="2">
        <f>(Table2[[#This Row],[Close Price]]/Table2[[#This Row],[Current Week Low]])-1</f>
        <v>2.134977559666118E-2</v>
      </c>
      <c r="AF24" s="2">
        <f>(Table2[[#This Row],[Current Week High]]/Table2[[#This Row],[Close Price]])-1</f>
        <v>6.1190965092402516E-2</v>
      </c>
      <c r="AG24" s="2">
        <f>(Table2[[#This Row],[Close Price]]/Table2[[#This Row],[Current Month Low]])-1</f>
        <v>2.134977559666118E-2</v>
      </c>
      <c r="AH24" s="2">
        <f>(Table2[[#This Row],[Current Month High]]/Table2[[#This Row],[Close Price]])-1</f>
        <v>0.19096509240246418</v>
      </c>
      <c r="AI24">
        <v>19.096509240246402</v>
      </c>
      <c r="AJ24">
        <v>194.687159627254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0.06</v>
      </c>
      <c r="AM24" t="s">
        <v>10520</v>
      </c>
      <c r="AN24">
        <v>-11.85</v>
      </c>
      <c r="AO24" t="s">
        <v>10519</v>
      </c>
      <c r="AP24">
        <v>0.15335875917066599</v>
      </c>
      <c r="AQ24">
        <f>(Table2[[#This Row],[Sharpe Ratio]]-AVERAGE(Table2[Sharpe Ratio]))/_xlfn.STDEV.P(Table2[Sharpe Ratio])</f>
        <v>1.1707735965581081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2.1235474359222559</v>
      </c>
      <c r="AS24">
        <f>_xlfn.RANK.AVG(Table2[[#This Row],[1Y Return vs Nifty Z-Score]],Table2[1Y Return vs Nifty Z-Score])</f>
        <v>37</v>
      </c>
      <c r="AT24">
        <f>_xlfn.RANK.AVG(Table2[[#This Row],[6M Return vs Nifty Z-Score]],Table2[6M Return vs Nifty Z-Score])</f>
        <v>33</v>
      </c>
      <c r="AU24">
        <f>_xlfn.RANK.AVG(Table2[[#This Row],[Sharpe Ratio Z-Score]],Table2[Sharpe Ratio Z-Score])</f>
        <v>94</v>
      </c>
      <c r="AV24">
        <f>(Table2[[#This Row],[Rank 1Y]]+Table2[[#This Row],[Rank 6M]]+Table2[[#This Row],[Rank Sharpe]])/3</f>
        <v>54.666666666666664</v>
      </c>
    </row>
    <row r="25" spans="1:48" x14ac:dyDescent="0.3">
      <c r="A25" t="s">
        <v>1286</v>
      </c>
      <c r="B25" t="s">
        <v>1287</v>
      </c>
      <c r="C25" t="s">
        <v>10478</v>
      </c>
      <c r="D25" t="s">
        <v>46</v>
      </c>
      <c r="E25">
        <v>8632.3260960000007</v>
      </c>
      <c r="F25">
        <v>504.2</v>
      </c>
      <c r="G25">
        <v>155.631386991391</v>
      </c>
      <c r="H25">
        <f>(Table2[[#This Row],[1Y Return vs Nifty]]-AVERAGE(Table2[1Y Return vs Nifty]))/_xlfn.STDEV.P(Table2[1Y Return vs Nifty])</f>
        <v>1.5986785765053413</v>
      </c>
      <c r="I25">
        <v>-2.6755362997363799</v>
      </c>
      <c r="J25">
        <f>(Table2[[#This Row],[1M Return vs Nifty]]-AVERAGE(Table2[1M Return vs Nifty]))/_xlfn.STDEV.P(Table2[1M Return vs Nifty])</f>
        <v>-0.18701726423461035</v>
      </c>
      <c r="K25">
        <v>39.477252407767097</v>
      </c>
      <c r="L25">
        <f>(Table2[[#This Row],[6M Return vs Nifty]]-AVERAGE(Table2[6M Return vs Nifty]))/_xlfn.STDEV.P(Table2[6M Return vs Nifty])</f>
        <v>1.2046234699489158</v>
      </c>
      <c r="M25">
        <v>-1.8325213353815899</v>
      </c>
      <c r="N25">
        <f>(Table2[[#This Row],[1W Return vs Nifty]]-AVERAGE(Table2[1W Return vs Nifty]))/_xlfn.STDEV.P(Table2[1W Return vs Nifty])</f>
        <v>-0.17604397225973531</v>
      </c>
      <c r="O25">
        <v>499.01</v>
      </c>
      <c r="P25">
        <v>467.086886209829</v>
      </c>
      <c r="Q25">
        <v>357.60016012150197</v>
      </c>
      <c r="R25">
        <v>50.041238178278803</v>
      </c>
      <c r="S25" s="2">
        <f>(Table2[[#This Row],[Close Price]]-Table2[[#This Row],[20D EMA]])/Table2[[#This Row],[20D EMA]]</f>
        <v>1.0400593174485476E-2</v>
      </c>
      <c r="T25" s="2">
        <f>(Table2[[#This Row],[Close Price]]-Table2[[#This Row],[50D EMA]])/Table2[[#This Row],[50D EMA]]</f>
        <v>7.9456552701200639E-2</v>
      </c>
      <c r="U25" s="2">
        <f>(Table2[[#This Row],[Close Price]]-Table2[[#This Row],[200D EMA]])/Table2[[#This Row],[200D EMA]]</f>
        <v>0.4099546259394507</v>
      </c>
      <c r="V25">
        <v>0.92481516442587097</v>
      </c>
      <c r="W25">
        <v>499.5</v>
      </c>
      <c r="X25">
        <v>509.2</v>
      </c>
      <c r="Y25">
        <v>480.05</v>
      </c>
      <c r="Z25">
        <v>514.5</v>
      </c>
      <c r="AA25">
        <v>445.55</v>
      </c>
      <c r="AB25">
        <v>589.95000000000005</v>
      </c>
      <c r="AC25" s="2">
        <f>(Table2[[#This Row],[Close Price]]/Table2[[#This Row],[Day Low]])-1</f>
        <v>9.409409409409486E-3</v>
      </c>
      <c r="AD25" s="2">
        <f>(Table2[[#This Row],[Day High]]/Table2[[#This Row],[Close Price]])-1</f>
        <v>9.9166997223323339E-3</v>
      </c>
      <c r="AE25" s="2">
        <f>(Table2[[#This Row],[Close Price]]/Table2[[#This Row],[Current Week Low]])-1</f>
        <v>5.0307259660451908E-2</v>
      </c>
      <c r="AF25" s="2">
        <f>(Table2[[#This Row],[Current Week High]]/Table2[[#This Row],[Close Price]])-1</f>
        <v>2.0428401428004728E-2</v>
      </c>
      <c r="AG25" s="2">
        <f>(Table2[[#This Row],[Close Price]]/Table2[[#This Row],[Current Month Low]])-1</f>
        <v>0.13163505779373796</v>
      </c>
      <c r="AH25" s="2">
        <f>(Table2[[#This Row],[Current Month High]]/Table2[[#This Row],[Close Price]])-1</f>
        <v>0.17007140023800082</v>
      </c>
      <c r="AI25">
        <v>17.007140023800002</v>
      </c>
      <c r="AJ25">
        <v>187.867542106765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0.19</v>
      </c>
      <c r="AM25" t="s">
        <v>10520</v>
      </c>
      <c r="AN25">
        <v>1.76</v>
      </c>
      <c r="AO25" t="s">
        <v>10520</v>
      </c>
      <c r="AP25">
        <v>0.194627525331106</v>
      </c>
      <c r="AQ25">
        <f>(Table2[[#This Row],[Sharpe Ratio]]-AVERAGE(Table2[Sharpe Ratio]))/_xlfn.STDEV.P(Table2[Sharpe Ratio])</f>
        <v>1.6464806028944954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4.0867214128544074</v>
      </c>
      <c r="AS25">
        <f>_xlfn.RANK.AVG(Table2[[#This Row],[1Y Return vs Nifty Z-Score]],Table2[1Y Return vs Nifty Z-Score])</f>
        <v>49</v>
      </c>
      <c r="AT25">
        <f>_xlfn.RANK.AVG(Table2[[#This Row],[6M Return vs Nifty Z-Score]],Table2[6M Return vs Nifty Z-Score])</f>
        <v>84</v>
      </c>
      <c r="AU25">
        <f>_xlfn.RANK.AVG(Table2[[#This Row],[Sharpe Ratio Z-Score]],Table2[Sharpe Ratio Z-Score])</f>
        <v>36</v>
      </c>
      <c r="AV25">
        <f>(Table2[[#This Row],[Rank 1Y]]+Table2[[#This Row],[Rank 6M]]+Table2[[#This Row],[Rank Sharpe]])/3</f>
        <v>56.333333333333336</v>
      </c>
    </row>
    <row r="26" spans="1:48" x14ac:dyDescent="0.3">
      <c r="A26" t="s">
        <v>313</v>
      </c>
      <c r="B26" t="s">
        <v>314</v>
      </c>
      <c r="C26" t="s">
        <v>10485</v>
      </c>
      <c r="D26" t="s">
        <v>315</v>
      </c>
      <c r="E26">
        <v>83814.769351997995</v>
      </c>
      <c r="F26">
        <v>61.89</v>
      </c>
      <c r="G26">
        <v>214.987865839086</v>
      </c>
      <c r="H26">
        <f>(Table2[[#This Row],[1Y Return vs Nifty]]-AVERAGE(Table2[1Y Return vs Nifty]))/_xlfn.STDEV.P(Table2[1Y Return vs Nifty])</f>
        <v>2.4117422663232775</v>
      </c>
      <c r="I26">
        <v>10.678310139100001</v>
      </c>
      <c r="J26">
        <f>(Table2[[#This Row],[1M Return vs Nifty]]-AVERAGE(Table2[1M Return vs Nifty]))/_xlfn.STDEV.P(Table2[1M Return vs Nifty])</f>
        <v>1.1563267760838964</v>
      </c>
      <c r="K26">
        <v>26.789947471031201</v>
      </c>
      <c r="L26">
        <f>(Table2[[#This Row],[6M Return vs Nifty]]-AVERAGE(Table2[6M Return vs Nifty]))/_xlfn.STDEV.P(Table2[6M Return vs Nifty])</f>
        <v>0.76465215307827683</v>
      </c>
      <c r="M26">
        <v>9.9383785810557601</v>
      </c>
      <c r="N26">
        <f>(Table2[[#This Row],[1W Return vs Nifty]]-AVERAGE(Table2[1W Return vs Nifty]))/_xlfn.STDEV.P(Table2[1W Return vs Nifty])</f>
        <v>2.2059905003295786</v>
      </c>
      <c r="O26">
        <v>56.08</v>
      </c>
      <c r="P26">
        <v>51.989143109196903</v>
      </c>
      <c r="Q26">
        <v>41.699225893884503</v>
      </c>
      <c r="R26">
        <v>85.298374787976698</v>
      </c>
      <c r="S26" s="2">
        <f>(Table2[[#This Row],[Close Price]]-Table2[[#This Row],[20D EMA]])/Table2[[#This Row],[20D EMA]]</f>
        <v>0.10360199714693299</v>
      </c>
      <c r="T26" s="2">
        <f>(Table2[[#This Row],[Close Price]]-Table2[[#This Row],[50D EMA]])/Table2[[#This Row],[50D EMA]]</f>
        <v>0.1904408555072267</v>
      </c>
      <c r="U26" s="2">
        <f>(Table2[[#This Row],[Close Price]]-Table2[[#This Row],[200D EMA]])/Table2[[#This Row],[200D EMA]]</f>
        <v>0.48420021411180736</v>
      </c>
      <c r="V26">
        <v>1.6204711754172501</v>
      </c>
      <c r="W26">
        <v>61</v>
      </c>
      <c r="X26">
        <v>63</v>
      </c>
      <c r="Y26">
        <v>53.5</v>
      </c>
      <c r="Z26">
        <v>63.75</v>
      </c>
      <c r="AA26">
        <v>52.43</v>
      </c>
      <c r="AB26">
        <v>63.75</v>
      </c>
      <c r="AC26" s="2">
        <f>(Table2[[#This Row],[Close Price]]/Table2[[#This Row],[Day Low]])-1</f>
        <v>1.4590163934426137E-2</v>
      </c>
      <c r="AD26" s="2">
        <f>(Table2[[#This Row],[Day High]]/Table2[[#This Row],[Close Price]])-1</f>
        <v>1.7935046049442516E-2</v>
      </c>
      <c r="AE26" s="2">
        <f>(Table2[[#This Row],[Close Price]]/Table2[[#This Row],[Current Week Low]])-1</f>
        <v>0.15682242990654216</v>
      </c>
      <c r="AF26" s="2">
        <f>(Table2[[#This Row],[Current Week High]]/Table2[[#This Row],[Close Price]])-1</f>
        <v>3.0053320407174011E-2</v>
      </c>
      <c r="AG26" s="2">
        <f>(Table2[[#This Row],[Close Price]]/Table2[[#This Row],[Current Month Low]])-1</f>
        <v>0.18043105092504286</v>
      </c>
      <c r="AH26" s="2">
        <f>(Table2[[#This Row],[Current Month High]]/Table2[[#This Row],[Close Price]])-1</f>
        <v>3.0053320407174011E-2</v>
      </c>
      <c r="AI26">
        <v>3.0053320407173998</v>
      </c>
      <c r="AJ26">
        <v>254.67048710601699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0.39</v>
      </c>
      <c r="AM26" t="s">
        <v>10520</v>
      </c>
      <c r="AN26">
        <v>11.78</v>
      </c>
      <c r="AO26" t="s">
        <v>10520</v>
      </c>
      <c r="AP26">
        <v>0.19774918567885799</v>
      </c>
      <c r="AQ26">
        <f>(Table2[[#This Row],[Sharpe Ratio]]-AVERAGE(Table2[Sharpe Ratio]))/_xlfn.STDEV.P(Table2[Sharpe Ratio])</f>
        <v>1.6824641283785118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8.2211758241935406</v>
      </c>
      <c r="AS26">
        <f>_xlfn.RANK.AVG(Table2[[#This Row],[1Y Return vs Nifty Z-Score]],Table2[1Y Return vs Nifty Z-Score])</f>
        <v>17</v>
      </c>
      <c r="AT26">
        <f>_xlfn.RANK.AVG(Table2[[#This Row],[6M Return vs Nifty Z-Score]],Table2[6M Return vs Nifty Z-Score])</f>
        <v>128</v>
      </c>
      <c r="AU26">
        <f>_xlfn.RANK.AVG(Table2[[#This Row],[Sharpe Ratio Z-Score]],Table2[Sharpe Ratio Z-Score])</f>
        <v>34</v>
      </c>
      <c r="AV26">
        <f>(Table2[[#This Row],[Rank 1Y]]+Table2[[#This Row],[Rank 6M]]+Table2[[#This Row],[Rank Sharpe]])/3</f>
        <v>59.666666666666664</v>
      </c>
    </row>
    <row r="27" spans="1:48" x14ac:dyDescent="0.3">
      <c r="A27" t="s">
        <v>1047</v>
      </c>
      <c r="B27" t="s">
        <v>1048</v>
      </c>
      <c r="C27" t="s">
        <v>10485</v>
      </c>
      <c r="D27" t="s">
        <v>165</v>
      </c>
      <c r="E27">
        <v>11988.230758399999</v>
      </c>
      <c r="F27">
        <v>12221.7</v>
      </c>
      <c r="G27">
        <v>143.27211904491199</v>
      </c>
      <c r="H27">
        <f>(Table2[[#This Row],[1Y Return vs Nifty]]-AVERAGE(Table2[1Y Return vs Nifty]))/_xlfn.STDEV.P(Table2[1Y Return vs Nifty])</f>
        <v>1.4293816068215845</v>
      </c>
      <c r="I27">
        <v>2.0378516759963499</v>
      </c>
      <c r="J27">
        <f>(Table2[[#This Row],[1M Return vs Nifty]]-AVERAGE(Table2[1M Return vs Nifty]))/_xlfn.STDEV.P(Table2[1M Return vs Nifty])</f>
        <v>0.28713089044951678</v>
      </c>
      <c r="K27">
        <v>38.207023497021403</v>
      </c>
      <c r="L27">
        <f>(Table2[[#This Row],[6M Return vs Nifty]]-AVERAGE(Table2[6M Return vs Nifty]))/_xlfn.STDEV.P(Table2[6M Return vs Nifty])</f>
        <v>1.1605743760416858</v>
      </c>
      <c r="M27">
        <v>0.82251755853960495</v>
      </c>
      <c r="N27">
        <f>(Table2[[#This Row],[1W Return vs Nifty]]-AVERAGE(Table2[1W Return vs Nifty]))/_xlfn.STDEV.P(Table2[1W Return vs Nifty])</f>
        <v>0.36124665261033556</v>
      </c>
      <c r="O27">
        <v>11907.11</v>
      </c>
      <c r="P27">
        <v>11409.197715211099</v>
      </c>
      <c r="Q27">
        <v>8837.4029326736709</v>
      </c>
      <c r="R27">
        <v>48.063507290464798</v>
      </c>
      <c r="S27" s="2">
        <f>(Table2[[#This Row],[Close Price]]-Table2[[#This Row],[20D EMA]])/Table2[[#This Row],[20D EMA]]</f>
        <v>2.6420348850392759E-2</v>
      </c>
      <c r="T27" s="2">
        <f>(Table2[[#This Row],[Close Price]]-Table2[[#This Row],[50D EMA]])/Table2[[#This Row],[50D EMA]]</f>
        <v>7.1214673026977857E-2</v>
      </c>
      <c r="U27" s="2">
        <f>(Table2[[#This Row],[Close Price]]-Table2[[#This Row],[200D EMA]])/Table2[[#This Row],[200D EMA]]</f>
        <v>0.38295154052712671</v>
      </c>
      <c r="V27">
        <v>0.73944381846977703</v>
      </c>
      <c r="W27">
        <v>11789.15</v>
      </c>
      <c r="X27">
        <v>12283.7</v>
      </c>
      <c r="Y27">
        <v>11022</v>
      </c>
      <c r="Z27">
        <v>12283.7</v>
      </c>
      <c r="AA27">
        <v>11022</v>
      </c>
      <c r="AB27">
        <v>13468.9</v>
      </c>
      <c r="AC27" s="2">
        <f>(Table2[[#This Row],[Close Price]]/Table2[[#This Row],[Day Low]])-1</f>
        <v>3.669051627979969E-2</v>
      </c>
      <c r="AD27" s="2">
        <f>(Table2[[#This Row],[Day High]]/Table2[[#This Row],[Close Price]])-1</f>
        <v>5.0729440257901715E-3</v>
      </c>
      <c r="AE27" s="2">
        <f>(Table2[[#This Row],[Close Price]]/Table2[[#This Row],[Current Week Low]])-1</f>
        <v>0.10884594447468698</v>
      </c>
      <c r="AF27" s="2">
        <f>(Table2[[#This Row],[Current Week High]]/Table2[[#This Row],[Close Price]])-1</f>
        <v>5.0729440257901715E-3</v>
      </c>
      <c r="AG27" s="2">
        <f>(Table2[[#This Row],[Close Price]]/Table2[[#This Row],[Current Month Low]])-1</f>
        <v>0.10884594447468698</v>
      </c>
      <c r="AH27" s="2">
        <f>(Table2[[#This Row],[Current Month High]]/Table2[[#This Row],[Close Price]])-1</f>
        <v>0.10204799659621822</v>
      </c>
      <c r="AI27">
        <v>10.2047996596218</v>
      </c>
      <c r="AJ27">
        <v>190.16037321494201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</v>
      </c>
      <c r="AM27" t="s">
        <v>10520</v>
      </c>
      <c r="AN27">
        <v>-3.09</v>
      </c>
      <c r="AO27" t="s">
        <v>10519</v>
      </c>
      <c r="AP27">
        <v>0.19836030610554101</v>
      </c>
      <c r="AQ27">
        <f>(Table2[[#This Row],[Sharpe Ratio]]-AVERAGE(Table2[Sharpe Ratio]))/_xlfn.STDEV.P(Table2[Sharpe Ratio])</f>
        <v>1.6895085422473004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4.9278420681704231</v>
      </c>
      <c r="AS27">
        <f>_xlfn.RANK.AVG(Table2[[#This Row],[1Y Return vs Nifty Z-Score]],Table2[1Y Return vs Nifty Z-Score])</f>
        <v>59</v>
      </c>
      <c r="AT27">
        <f>_xlfn.RANK.AVG(Table2[[#This Row],[6M Return vs Nifty Z-Score]],Table2[6M Return vs Nifty Z-Score])</f>
        <v>88</v>
      </c>
      <c r="AU27">
        <f>_xlfn.RANK.AVG(Table2[[#This Row],[Sharpe Ratio Z-Score]],Table2[Sharpe Ratio Z-Score])</f>
        <v>33</v>
      </c>
      <c r="AV27">
        <f>(Table2[[#This Row],[Rank 1Y]]+Table2[[#This Row],[Rank 6M]]+Table2[[#This Row],[Rank Sharpe]])/3</f>
        <v>60</v>
      </c>
    </row>
    <row r="28" spans="1:48" x14ac:dyDescent="0.3">
      <c r="A28" t="s">
        <v>1037</v>
      </c>
      <c r="B28" t="s">
        <v>1038</v>
      </c>
      <c r="C28" t="s">
        <v>10481</v>
      </c>
      <c r="D28" t="s">
        <v>133</v>
      </c>
      <c r="E28">
        <v>12261.003911</v>
      </c>
      <c r="F28">
        <v>888.8</v>
      </c>
      <c r="G28">
        <v>122.01662097364201</v>
      </c>
      <c r="H28">
        <f>(Table2[[#This Row],[1Y Return vs Nifty]]-AVERAGE(Table2[1Y Return vs Nifty]))/_xlfn.STDEV.P(Table2[1Y Return vs Nifty])</f>
        <v>1.1382242803384974</v>
      </c>
      <c r="I28">
        <v>10.521170072372399</v>
      </c>
      <c r="J28">
        <f>(Table2[[#This Row],[1M Return vs Nifty]]-AVERAGE(Table2[1M Return vs Nifty]))/_xlfn.STDEV.P(Table2[1M Return vs Nifty])</f>
        <v>1.1405191080010986</v>
      </c>
      <c r="K28">
        <v>72.476728304049402</v>
      </c>
      <c r="L28">
        <f>(Table2[[#This Row],[6M Return vs Nifty]]-AVERAGE(Table2[6M Return vs Nifty]))/_xlfn.STDEV.P(Table2[6M Return vs Nifty])</f>
        <v>2.3489817823348038</v>
      </c>
      <c r="M28">
        <v>3.7298945740863001</v>
      </c>
      <c r="N28">
        <f>(Table2[[#This Row],[1W Return vs Nifty]]-AVERAGE(Table2[1W Return vs Nifty]))/_xlfn.STDEV.P(Table2[1W Return vs Nifty])</f>
        <v>0.94960203112944619</v>
      </c>
      <c r="O28">
        <v>783.97</v>
      </c>
      <c r="P28">
        <v>697.88795987809203</v>
      </c>
      <c r="Q28">
        <v>535.97033934286799</v>
      </c>
      <c r="R28">
        <v>67.143348180669506</v>
      </c>
      <c r="S28" s="2">
        <f>(Table2[[#This Row],[Close Price]]-Table2[[#This Row],[20D EMA]])/Table2[[#This Row],[20D EMA]]</f>
        <v>0.1337168514101304</v>
      </c>
      <c r="T28" s="2">
        <f>(Table2[[#This Row],[Close Price]]-Table2[[#This Row],[50D EMA]])/Table2[[#This Row],[50D EMA]]</f>
        <v>0.27355686169919979</v>
      </c>
      <c r="U28" s="2">
        <f>(Table2[[#This Row],[Close Price]]-Table2[[#This Row],[200D EMA]])/Table2[[#This Row],[200D EMA]]</f>
        <v>0.65830072068861578</v>
      </c>
      <c r="V28">
        <v>1.1354973104327399</v>
      </c>
      <c r="W28">
        <v>845.65</v>
      </c>
      <c r="X28">
        <v>898</v>
      </c>
      <c r="Y28">
        <v>756.1</v>
      </c>
      <c r="Z28">
        <v>898</v>
      </c>
      <c r="AA28">
        <v>703.5</v>
      </c>
      <c r="AB28">
        <v>898</v>
      </c>
      <c r="AC28" s="2">
        <f>(Table2[[#This Row],[Close Price]]/Table2[[#This Row],[Day Low]])-1</f>
        <v>5.1025838112694455E-2</v>
      </c>
      <c r="AD28" s="2">
        <f>(Table2[[#This Row],[Day High]]/Table2[[#This Row],[Close Price]])-1</f>
        <v>1.035103510351032E-2</v>
      </c>
      <c r="AE28" s="2">
        <f>(Table2[[#This Row],[Close Price]]/Table2[[#This Row],[Current Week Low]])-1</f>
        <v>0.17550588546488544</v>
      </c>
      <c r="AF28" s="2">
        <f>(Table2[[#This Row],[Current Week High]]/Table2[[#This Row],[Close Price]])-1</f>
        <v>1.035103510351032E-2</v>
      </c>
      <c r="AG28" s="2">
        <f>(Table2[[#This Row],[Close Price]]/Table2[[#This Row],[Current Month Low]])-1</f>
        <v>0.26339729921819477</v>
      </c>
      <c r="AH28" s="2">
        <f>(Table2[[#This Row],[Current Month High]]/Table2[[#This Row],[Close Price]])-1</f>
        <v>1.035103510351032E-2</v>
      </c>
      <c r="AI28">
        <v>1.03510351035103</v>
      </c>
      <c r="AJ28">
        <v>165.23425843031899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0.59</v>
      </c>
      <c r="AM28" t="s">
        <v>10520</v>
      </c>
      <c r="AN28">
        <v>18.809999999999999</v>
      </c>
      <c r="AO28" t="s">
        <v>10520</v>
      </c>
      <c r="AP28">
        <v>0.166352964835489</v>
      </c>
      <c r="AQ28">
        <f>(Table2[[#This Row],[Sharpe Ratio]]-AVERAGE(Table2[Sharpe Ratio]))/_xlfn.STDEV.P(Table2[Sharpe Ratio])</f>
        <v>1.3205584157237891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6.8978856175276348</v>
      </c>
      <c r="AS28">
        <f>_xlfn.RANK.AVG(Table2[[#This Row],[1Y Return vs Nifty Z-Score]],Table2[1Y Return vs Nifty Z-Score])</f>
        <v>84</v>
      </c>
      <c r="AT28">
        <f>_xlfn.RANK.AVG(Table2[[#This Row],[6M Return vs Nifty Z-Score]],Table2[6M Return vs Nifty Z-Score])</f>
        <v>22</v>
      </c>
      <c r="AU28">
        <f>_xlfn.RANK.AVG(Table2[[#This Row],[Sharpe Ratio Z-Score]],Table2[Sharpe Ratio Z-Score])</f>
        <v>76</v>
      </c>
      <c r="AV28">
        <f>(Table2[[#This Row],[Rank 1Y]]+Table2[[#This Row],[Rank 6M]]+Table2[[#This Row],[Rank Sharpe]])/3</f>
        <v>60.666666666666664</v>
      </c>
    </row>
    <row r="29" spans="1:48" x14ac:dyDescent="0.3">
      <c r="A29" t="s">
        <v>125</v>
      </c>
      <c r="B29" t="s">
        <v>126</v>
      </c>
      <c r="C29" t="s">
        <v>10485</v>
      </c>
      <c r="D29" t="s">
        <v>127</v>
      </c>
      <c r="E29">
        <v>220353.28280020499</v>
      </c>
      <c r="F29">
        <v>309.89999999999998</v>
      </c>
      <c r="G29">
        <v>113.679880964619</v>
      </c>
      <c r="H29">
        <f>(Table2[[#This Row],[1Y Return vs Nifty]]-AVERAGE(Table2[1Y Return vs Nifty]))/_xlfn.STDEV.P(Table2[1Y Return vs Nifty])</f>
        <v>1.0240278063498405</v>
      </c>
      <c r="I29">
        <v>-6.8053982740054204</v>
      </c>
      <c r="J29">
        <f>(Table2[[#This Row],[1M Return vs Nifty]]-AVERAGE(Table2[1M Return vs Nifty]))/_xlfn.STDEV.P(Table2[1M Return vs Nifty])</f>
        <v>-0.6024650152539609</v>
      </c>
      <c r="K29">
        <v>46.027983303731197</v>
      </c>
      <c r="L29">
        <f>(Table2[[#This Row],[6M Return vs Nifty]]-AVERAGE(Table2[6M Return vs Nifty]))/_xlfn.STDEV.P(Table2[6M Return vs Nifty])</f>
        <v>1.4317902097044435</v>
      </c>
      <c r="M29">
        <v>-3.6824152210854599</v>
      </c>
      <c r="N29">
        <f>(Table2[[#This Row],[1W Return vs Nifty]]-AVERAGE(Table2[1W Return vs Nifty]))/_xlfn.STDEV.P(Table2[1W Return vs Nifty])</f>
        <v>-0.55040031184812899</v>
      </c>
      <c r="O29">
        <v>312.12</v>
      </c>
      <c r="P29">
        <v>296.35634851903097</v>
      </c>
      <c r="Q29">
        <v>227.319861873554</v>
      </c>
      <c r="R29">
        <v>32.2546215265507</v>
      </c>
      <c r="S29" s="2">
        <f>(Table2[[#This Row],[Close Price]]-Table2[[#This Row],[20D EMA]])/Table2[[#This Row],[20D EMA]]</f>
        <v>-7.1126489811611793E-3</v>
      </c>
      <c r="T29" s="2">
        <f>(Table2[[#This Row],[Close Price]]-Table2[[#This Row],[50D EMA]])/Table2[[#This Row],[50D EMA]]</f>
        <v>4.5700561329798127E-2</v>
      </c>
      <c r="U29" s="2">
        <f>(Table2[[#This Row],[Close Price]]-Table2[[#This Row],[200D EMA]])/Table2[[#This Row],[200D EMA]]</f>
        <v>0.36327726686892381</v>
      </c>
      <c r="V29">
        <v>0.73440500934707997</v>
      </c>
      <c r="W29">
        <v>302</v>
      </c>
      <c r="X29">
        <v>310.5</v>
      </c>
      <c r="Y29">
        <v>281.10000000000002</v>
      </c>
      <c r="Z29">
        <v>317</v>
      </c>
      <c r="AA29">
        <v>281.10000000000002</v>
      </c>
      <c r="AB29">
        <v>340.5</v>
      </c>
      <c r="AC29" s="2">
        <f>(Table2[[#This Row],[Close Price]]/Table2[[#This Row],[Day Low]])-1</f>
        <v>2.6158940397351005E-2</v>
      </c>
      <c r="AD29" s="2">
        <f>(Table2[[#This Row],[Day High]]/Table2[[#This Row],[Close Price]])-1</f>
        <v>1.9361084220717029E-3</v>
      </c>
      <c r="AE29" s="2">
        <f>(Table2[[#This Row],[Close Price]]/Table2[[#This Row],[Current Week Low]])-1</f>
        <v>0.10245464247598712</v>
      </c>
      <c r="AF29" s="2">
        <f>(Table2[[#This Row],[Current Week High]]/Table2[[#This Row],[Close Price]])-1</f>
        <v>2.2910616327847855E-2</v>
      </c>
      <c r="AG29" s="2">
        <f>(Table2[[#This Row],[Close Price]]/Table2[[#This Row],[Current Month Low]])-1</f>
        <v>0.10245464247598712</v>
      </c>
      <c r="AH29" s="2">
        <f>(Table2[[#This Row],[Current Month High]]/Table2[[#This Row],[Close Price]])-1</f>
        <v>9.8741529525653515E-2</v>
      </c>
      <c r="AI29">
        <v>9.8741529525653498</v>
      </c>
      <c r="AJ29">
        <v>150.93117408906801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</v>
      </c>
      <c r="AM29" t="s">
        <v>10520</v>
      </c>
      <c r="AN29">
        <v>-7.44</v>
      </c>
      <c r="AO29" t="s">
        <v>10519</v>
      </c>
      <c r="AP29">
        <v>0.20830475483534699</v>
      </c>
      <c r="AQ29">
        <f>(Table2[[#This Row],[Sharpe Ratio]]-AVERAGE(Table2[Sharpe Ratio]))/_xlfn.STDEV.P(Table2[Sharpe Ratio])</f>
        <v>1.8041386699455804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3.1070913588977747</v>
      </c>
      <c r="AS29">
        <f>_xlfn.RANK.AVG(Table2[[#This Row],[1Y Return vs Nifty Z-Score]],Table2[1Y Return vs Nifty Z-Score])</f>
        <v>95</v>
      </c>
      <c r="AT29">
        <f>_xlfn.RANK.AVG(Table2[[#This Row],[6M Return vs Nifty Z-Score]],Table2[6M Return vs Nifty Z-Score])</f>
        <v>63</v>
      </c>
      <c r="AU29">
        <f>_xlfn.RANK.AVG(Table2[[#This Row],[Sharpe Ratio Z-Score]],Table2[Sharpe Ratio Z-Score])</f>
        <v>25</v>
      </c>
      <c r="AV29">
        <f>(Table2[[#This Row],[Rank 1Y]]+Table2[[#This Row],[Rank 6M]]+Table2[[#This Row],[Rank Sharpe]])/3</f>
        <v>61</v>
      </c>
    </row>
    <row r="30" spans="1:48" x14ac:dyDescent="0.3">
      <c r="A30" t="s">
        <v>842</v>
      </c>
      <c r="B30" t="s">
        <v>843</v>
      </c>
      <c r="C30" t="s">
        <v>10485</v>
      </c>
      <c r="D30" t="s">
        <v>165</v>
      </c>
      <c r="E30">
        <v>18329.715323100001</v>
      </c>
      <c r="F30">
        <v>796.75</v>
      </c>
      <c r="G30">
        <v>145.84471839897299</v>
      </c>
      <c r="H30">
        <f>(Table2[[#This Row],[1Y Return vs Nifty]]-AVERAGE(Table2[1Y Return vs Nifty]))/_xlfn.STDEV.P(Table2[1Y Return vs Nifty])</f>
        <v>1.4646210139401101</v>
      </c>
      <c r="I30">
        <v>-19.058420232377401</v>
      </c>
      <c r="J30">
        <f>(Table2[[#This Row],[1M Return vs Nifty]]-AVERAGE(Table2[1M Return vs Nifty]))/_xlfn.STDEV.P(Table2[1M Return vs Nifty])</f>
        <v>-1.8350704745919433</v>
      </c>
      <c r="K30">
        <v>52.566204678087203</v>
      </c>
      <c r="L30">
        <f>(Table2[[#This Row],[6M Return vs Nifty]]-AVERAGE(Table2[6M Return vs Nifty]))/_xlfn.STDEV.P(Table2[6M Return vs Nifty])</f>
        <v>1.6585231433267713</v>
      </c>
      <c r="M30">
        <v>-3.9547855659017102</v>
      </c>
      <c r="N30">
        <f>(Table2[[#This Row],[1W Return vs Nifty]]-AVERAGE(Table2[1W Return vs Nifty]))/_xlfn.STDEV.P(Table2[1W Return vs Nifty])</f>
        <v>-0.60551891410192449</v>
      </c>
      <c r="O30">
        <v>814.42</v>
      </c>
      <c r="P30">
        <v>814.13718842068999</v>
      </c>
      <c r="Q30">
        <v>637.91313960651098</v>
      </c>
      <c r="R30">
        <v>36.156566404596902</v>
      </c>
      <c r="S30" s="2">
        <f>(Table2[[#This Row],[Close Price]]-Table2[[#This Row],[20D EMA]])/Table2[[#This Row],[20D EMA]]</f>
        <v>-2.1696421993565924E-2</v>
      </c>
      <c r="T30" s="2">
        <f>(Table2[[#This Row],[Close Price]]-Table2[[#This Row],[50D EMA]])/Table2[[#This Row],[50D EMA]]</f>
        <v>-2.1356582978869519E-2</v>
      </c>
      <c r="U30" s="2">
        <f>(Table2[[#This Row],[Close Price]]-Table2[[#This Row],[200D EMA]])/Table2[[#This Row],[200D EMA]]</f>
        <v>0.24899449553816311</v>
      </c>
      <c r="V30">
        <v>1.0704218872367599</v>
      </c>
      <c r="W30">
        <v>771.7</v>
      </c>
      <c r="X30">
        <v>807</v>
      </c>
      <c r="Y30">
        <v>730</v>
      </c>
      <c r="Z30">
        <v>807</v>
      </c>
      <c r="AA30">
        <v>730</v>
      </c>
      <c r="AB30">
        <v>980</v>
      </c>
      <c r="AC30" s="2">
        <f>(Table2[[#This Row],[Close Price]]/Table2[[#This Row],[Day Low]])-1</f>
        <v>3.2460800829337666E-2</v>
      </c>
      <c r="AD30" s="2">
        <f>(Table2[[#This Row],[Day High]]/Table2[[#This Row],[Close Price]])-1</f>
        <v>1.2864763100094212E-2</v>
      </c>
      <c r="AE30" s="2">
        <f>(Table2[[#This Row],[Close Price]]/Table2[[#This Row],[Current Week Low]])-1</f>
        <v>9.1438356164383672E-2</v>
      </c>
      <c r="AF30" s="2">
        <f>(Table2[[#This Row],[Current Week High]]/Table2[[#This Row],[Close Price]])-1</f>
        <v>1.2864763100094212E-2</v>
      </c>
      <c r="AG30" s="2">
        <f>(Table2[[#This Row],[Close Price]]/Table2[[#This Row],[Current Month Low]])-1</f>
        <v>9.1438356164383672E-2</v>
      </c>
      <c r="AH30" s="2">
        <f>(Table2[[#This Row],[Current Month High]]/Table2[[#This Row],[Close Price]])-1</f>
        <v>0.2299968622529025</v>
      </c>
      <c r="AI30">
        <v>22.999686225290201</v>
      </c>
      <c r="AJ30">
        <v>192.81514149209801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-0.13</v>
      </c>
      <c r="AM30" t="s">
        <v>10519</v>
      </c>
      <c r="AN30">
        <v>-9.6</v>
      </c>
      <c r="AO30" t="s">
        <v>10519</v>
      </c>
      <c r="AP30">
        <v>0.153662823360218</v>
      </c>
      <c r="AQ30">
        <f>(Table2[[#This Row],[Sharpe Ratio]]-AVERAGE(Table2[Sharpe Ratio]))/_xlfn.STDEV.P(Table2[Sharpe Ratio])</f>
        <v>1.1742785587559976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1.8568333273290114</v>
      </c>
      <c r="AS30">
        <f>_xlfn.RANK.AVG(Table2[[#This Row],[1Y Return vs Nifty Z-Score]],Table2[1Y Return vs Nifty Z-Score])</f>
        <v>56</v>
      </c>
      <c r="AT30">
        <f>_xlfn.RANK.AVG(Table2[[#This Row],[6M Return vs Nifty Z-Score]],Table2[6M Return vs Nifty Z-Score])</f>
        <v>42</v>
      </c>
      <c r="AU30">
        <f>_xlfn.RANK.AVG(Table2[[#This Row],[Sharpe Ratio Z-Score]],Table2[Sharpe Ratio Z-Score])</f>
        <v>93</v>
      </c>
      <c r="AV30">
        <f>(Table2[[#This Row],[Rank 1Y]]+Table2[[#This Row],[Rank 6M]]+Table2[[#This Row],[Rank Sharpe]])/3</f>
        <v>63.666666666666664</v>
      </c>
    </row>
    <row r="31" spans="1:48" x14ac:dyDescent="0.3">
      <c r="A31" t="s">
        <v>445</v>
      </c>
      <c r="B31" t="s">
        <v>446</v>
      </c>
      <c r="C31" t="s">
        <v>10485</v>
      </c>
      <c r="D31" t="s">
        <v>83</v>
      </c>
      <c r="E31">
        <v>51569.845312500001</v>
      </c>
      <c r="F31">
        <v>1412.5</v>
      </c>
      <c r="G31">
        <v>109.192515940877</v>
      </c>
      <c r="H31">
        <f>(Table2[[#This Row],[1Y Return vs Nifty]]-AVERAGE(Table2[1Y Return vs Nifty]))/_xlfn.STDEV.P(Table2[1Y Return vs Nifty])</f>
        <v>0.96255998287726774</v>
      </c>
      <c r="I31">
        <v>-14.8876911949763</v>
      </c>
      <c r="J31">
        <f>(Table2[[#This Row],[1M Return vs Nifty]]-AVERAGE(Table2[1M Return vs Nifty]))/_xlfn.STDEV.P(Table2[1M Return vs Nifty])</f>
        <v>-1.4155116589474888</v>
      </c>
      <c r="K31">
        <v>52.343363614419602</v>
      </c>
      <c r="L31">
        <f>(Table2[[#This Row],[6M Return vs Nifty]]-AVERAGE(Table2[6M Return vs Nifty]))/_xlfn.STDEV.P(Table2[6M Return vs Nifty])</f>
        <v>1.6507954441248074</v>
      </c>
      <c r="M31">
        <v>-9.5636943838876505</v>
      </c>
      <c r="N31">
        <f>(Table2[[#This Row],[1W Return vs Nifty]]-AVERAGE(Table2[1W Return vs Nifty]))/_xlfn.STDEV.P(Table2[1W Return vs Nifty])</f>
        <v>-1.7405735193488352</v>
      </c>
      <c r="O31">
        <v>1528.7</v>
      </c>
      <c r="P31">
        <v>1451.4796355533499</v>
      </c>
      <c r="Q31">
        <v>1058.2366665632101</v>
      </c>
      <c r="R31">
        <v>22.447806721835999</v>
      </c>
      <c r="S31" s="2">
        <f>(Table2[[#This Row],[Close Price]]-Table2[[#This Row],[20D EMA]])/Table2[[#This Row],[20D EMA]]</f>
        <v>-7.6012298031006759E-2</v>
      </c>
      <c r="T31" s="2">
        <f>(Table2[[#This Row],[Close Price]]-Table2[[#This Row],[50D EMA]])/Table2[[#This Row],[50D EMA]]</f>
        <v>-2.685510330187281E-2</v>
      </c>
      <c r="U31" s="2">
        <f>(Table2[[#This Row],[Close Price]]-Table2[[#This Row],[200D EMA]])/Table2[[#This Row],[200D EMA]]</f>
        <v>0.33476758520125349</v>
      </c>
      <c r="V31">
        <v>0.65495956485782902</v>
      </c>
      <c r="W31">
        <v>1406.15</v>
      </c>
      <c r="X31">
        <v>1433.3</v>
      </c>
      <c r="Y31">
        <v>1350</v>
      </c>
      <c r="Z31">
        <v>1528</v>
      </c>
      <c r="AA31">
        <v>1350</v>
      </c>
      <c r="AB31">
        <v>1794.7</v>
      </c>
      <c r="AC31" s="2">
        <f>(Table2[[#This Row],[Close Price]]/Table2[[#This Row],[Day Low]])-1</f>
        <v>4.5158766845641019E-3</v>
      </c>
      <c r="AD31" s="2">
        <f>(Table2[[#This Row],[Day High]]/Table2[[#This Row],[Close Price]])-1</f>
        <v>1.4725663716814053E-2</v>
      </c>
      <c r="AE31" s="2">
        <f>(Table2[[#This Row],[Close Price]]/Table2[[#This Row],[Current Week Low]])-1</f>
        <v>4.629629629629628E-2</v>
      </c>
      <c r="AF31" s="2">
        <f>(Table2[[#This Row],[Current Week High]]/Table2[[#This Row],[Close Price]])-1</f>
        <v>8.1769911504424808E-2</v>
      </c>
      <c r="AG31" s="2">
        <f>(Table2[[#This Row],[Close Price]]/Table2[[#This Row],[Current Month Low]])-1</f>
        <v>4.629629629629628E-2</v>
      </c>
      <c r="AH31" s="2">
        <f>(Table2[[#This Row],[Current Month High]]/Table2[[#This Row],[Close Price]])-1</f>
        <v>0.27058407079646019</v>
      </c>
      <c r="AI31">
        <v>27.058407079645999</v>
      </c>
      <c r="AJ31">
        <v>213.888888888888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</v>
      </c>
      <c r="AM31">
        <v>0</v>
      </c>
      <c r="AN31">
        <v>-15.99</v>
      </c>
      <c r="AO31" t="s">
        <v>10519</v>
      </c>
      <c r="AP31">
        <v>0.180244926398997</v>
      </c>
      <c r="AQ31">
        <f>(Table2[[#This Row],[Sharpe Ratio]]-AVERAGE(Table2[Sharpe Ratio]))/_xlfn.STDEV.P(Table2[Sharpe Ratio])</f>
        <v>1.4806917093101484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0.93796195801589932</v>
      </c>
      <c r="AS31">
        <f>_xlfn.RANK.AVG(Table2[[#This Row],[1Y Return vs Nifty Z-Score]],Table2[1Y Return vs Nifty Z-Score])</f>
        <v>97</v>
      </c>
      <c r="AT31">
        <f>_xlfn.RANK.AVG(Table2[[#This Row],[6M Return vs Nifty Z-Score]],Table2[6M Return vs Nifty Z-Score])</f>
        <v>45</v>
      </c>
      <c r="AU31">
        <f>_xlfn.RANK.AVG(Table2[[#This Row],[Sharpe Ratio Z-Score]],Table2[Sharpe Ratio Z-Score])</f>
        <v>52</v>
      </c>
      <c r="AV31">
        <f>(Table2[[#This Row],[Rank 1Y]]+Table2[[#This Row],[Rank 6M]]+Table2[[#This Row],[Rank Sharpe]])/3</f>
        <v>64.666666666666671</v>
      </c>
    </row>
    <row r="32" spans="1:48" x14ac:dyDescent="0.3">
      <c r="A32" t="s">
        <v>1327</v>
      </c>
      <c r="B32" t="s">
        <v>1328</v>
      </c>
      <c r="C32" t="s">
        <v>10493</v>
      </c>
      <c r="D32" t="s">
        <v>1329</v>
      </c>
      <c r="E32">
        <v>8277.8569189399896</v>
      </c>
      <c r="F32">
        <v>1346.65</v>
      </c>
      <c r="G32">
        <v>131.765893684513</v>
      </c>
      <c r="H32">
        <f>(Table2[[#This Row],[1Y Return vs Nifty]]-AVERAGE(Table2[1Y Return vs Nifty]))/_xlfn.STDEV.P(Table2[1Y Return vs Nifty])</f>
        <v>1.2717695949735131</v>
      </c>
      <c r="I32">
        <v>5.3330590435041501</v>
      </c>
      <c r="J32">
        <f>(Table2[[#This Row],[1M Return vs Nifty]]-AVERAGE(Table2[1M Return vs Nifty]))/_xlfn.STDEV.P(Table2[1M Return vs Nifty])</f>
        <v>0.6186156951483015</v>
      </c>
      <c r="K32">
        <v>92.135300490022203</v>
      </c>
      <c r="L32">
        <f>(Table2[[#This Row],[6M Return vs Nifty]]-AVERAGE(Table2[6M Return vs Nifty]))/_xlfn.STDEV.P(Table2[6M Return vs Nifty])</f>
        <v>3.0307032303166617</v>
      </c>
      <c r="M32">
        <v>5.7628396181617303</v>
      </c>
      <c r="N32">
        <f>(Table2[[#This Row],[1W Return vs Nifty]]-AVERAGE(Table2[1W Return vs Nifty]))/_xlfn.STDEV.P(Table2[1W Return vs Nifty])</f>
        <v>1.3610017720366776</v>
      </c>
      <c r="O32">
        <v>1273.71</v>
      </c>
      <c r="P32">
        <v>1167.9343577122099</v>
      </c>
      <c r="Q32">
        <v>859.41718815338004</v>
      </c>
      <c r="R32">
        <v>66.106623239569203</v>
      </c>
      <c r="S32" s="2">
        <f>(Table2[[#This Row],[Close Price]]-Table2[[#This Row],[20D EMA]])/Table2[[#This Row],[20D EMA]]</f>
        <v>5.7265782634979744E-2</v>
      </c>
      <c r="T32" s="2">
        <f>(Table2[[#This Row],[Close Price]]-Table2[[#This Row],[50D EMA]])/Table2[[#This Row],[50D EMA]]</f>
        <v>0.1530185674457463</v>
      </c>
      <c r="U32" s="2">
        <f>(Table2[[#This Row],[Close Price]]-Table2[[#This Row],[200D EMA]])/Table2[[#This Row],[200D EMA]]</f>
        <v>0.56693398568573161</v>
      </c>
      <c r="V32">
        <v>0.90898098028954299</v>
      </c>
      <c r="W32">
        <v>1340</v>
      </c>
      <c r="X32">
        <v>1405</v>
      </c>
      <c r="Y32">
        <v>1184.95</v>
      </c>
      <c r="Z32">
        <v>1405</v>
      </c>
      <c r="AA32">
        <v>1184.95</v>
      </c>
      <c r="AB32">
        <v>1405</v>
      </c>
      <c r="AC32" s="2">
        <f>(Table2[[#This Row],[Close Price]]/Table2[[#This Row],[Day Low]])-1</f>
        <v>4.9626865671641429E-3</v>
      </c>
      <c r="AD32" s="2">
        <f>(Table2[[#This Row],[Day High]]/Table2[[#This Row],[Close Price]])-1</f>
        <v>4.3329744180002239E-2</v>
      </c>
      <c r="AE32" s="2">
        <f>(Table2[[#This Row],[Close Price]]/Table2[[#This Row],[Current Week Low]])-1</f>
        <v>0.13646145406979193</v>
      </c>
      <c r="AF32" s="2">
        <f>(Table2[[#This Row],[Current Week High]]/Table2[[#This Row],[Close Price]])-1</f>
        <v>4.3329744180002239E-2</v>
      </c>
      <c r="AG32" s="2">
        <f>(Table2[[#This Row],[Close Price]]/Table2[[#This Row],[Current Month Low]])-1</f>
        <v>0.13646145406979193</v>
      </c>
      <c r="AH32" s="2">
        <f>(Table2[[#This Row],[Current Month High]]/Table2[[#This Row],[Close Price]])-1</f>
        <v>4.3329744180002239E-2</v>
      </c>
      <c r="AI32">
        <v>4.3329744180002203</v>
      </c>
      <c r="AJ32">
        <v>209.25479389137601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</v>
      </c>
      <c r="AM32">
        <v>0</v>
      </c>
      <c r="AN32">
        <v>2.35</v>
      </c>
      <c r="AO32" t="s">
        <v>10520</v>
      </c>
      <c r="AP32">
        <v>0.13701617208434499</v>
      </c>
      <c r="AQ32">
        <f>(Table2[[#This Row],[Sharpe Ratio]]-AVERAGE(Table2[Sharpe Ratio]))/_xlfn.STDEV.P(Table2[Sharpe Ratio])</f>
        <v>0.98239182743999365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7.2644821199151473</v>
      </c>
      <c r="AS32">
        <f>_xlfn.RANK.AVG(Table2[[#This Row],[1Y Return vs Nifty Z-Score]],Table2[1Y Return vs Nifty Z-Score])</f>
        <v>72</v>
      </c>
      <c r="AT32">
        <f>_xlfn.RANK.AVG(Table2[[#This Row],[6M Return vs Nifty Z-Score]],Table2[6M Return vs Nifty Z-Score])</f>
        <v>6</v>
      </c>
      <c r="AU32">
        <f>_xlfn.RANK.AVG(Table2[[#This Row],[Sharpe Ratio Z-Score]],Table2[Sharpe Ratio Z-Score])</f>
        <v>125</v>
      </c>
      <c r="AV32">
        <f>(Table2[[#This Row],[Rank 1Y]]+Table2[[#This Row],[Rank 6M]]+Table2[[#This Row],[Rank Sharpe]])/3</f>
        <v>67.666666666666671</v>
      </c>
    </row>
    <row r="33" spans="1:48" x14ac:dyDescent="0.3">
      <c r="A33" t="s">
        <v>1462</v>
      </c>
      <c r="B33" t="s">
        <v>1463</v>
      </c>
      <c r="C33" t="s">
        <v>10479</v>
      </c>
      <c r="D33" t="s">
        <v>198</v>
      </c>
      <c r="E33">
        <v>6957.2398901399902</v>
      </c>
      <c r="F33">
        <v>2441.5</v>
      </c>
      <c r="G33">
        <v>164.831021686089</v>
      </c>
      <c r="H33">
        <f>(Table2[[#This Row],[1Y Return vs Nifty]]-AVERAGE(Table2[1Y Return vs Nifty]))/_xlfn.STDEV.P(Table2[1Y Return vs Nifty])</f>
        <v>1.7246949621646253</v>
      </c>
      <c r="I33">
        <v>16.539730918740499</v>
      </c>
      <c r="J33">
        <f>(Table2[[#This Row],[1M Return vs Nifty]]-AVERAGE(Table2[1M Return vs Nifty]))/_xlfn.STDEV.P(Table2[1M Return vs Nifty])</f>
        <v>1.7459624820352395</v>
      </c>
      <c r="K33">
        <v>63.299582410035399</v>
      </c>
      <c r="L33">
        <f>(Table2[[#This Row],[6M Return vs Nifty]]-AVERAGE(Table2[6M Return vs Nifty]))/_xlfn.STDEV.P(Table2[6M Return vs Nifty])</f>
        <v>2.0307360253173088</v>
      </c>
      <c r="M33">
        <v>-4.9552590313207299</v>
      </c>
      <c r="N33">
        <f>(Table2[[#This Row],[1W Return vs Nifty]]-AVERAGE(Table2[1W Return vs Nifty]))/_xlfn.STDEV.P(Table2[1W Return vs Nifty])</f>
        <v>-0.80798111329291888</v>
      </c>
      <c r="O33">
        <v>2424.7399999999998</v>
      </c>
      <c r="P33">
        <v>2137.7764098624698</v>
      </c>
      <c r="Q33">
        <v>1570.2612002609101</v>
      </c>
      <c r="R33">
        <v>43.187561296005697</v>
      </c>
      <c r="S33" s="2">
        <f>(Table2[[#This Row],[Close Price]]-Table2[[#This Row],[20D EMA]])/Table2[[#This Row],[20D EMA]]</f>
        <v>6.9120812953142275E-3</v>
      </c>
      <c r="T33" s="2">
        <f>(Table2[[#This Row],[Close Price]]-Table2[[#This Row],[50D EMA]])/Table2[[#This Row],[50D EMA]]</f>
        <v>0.14207453536128681</v>
      </c>
      <c r="U33" s="2">
        <f>(Table2[[#This Row],[Close Price]]-Table2[[#This Row],[200D EMA]])/Table2[[#This Row],[200D EMA]]</f>
        <v>0.55483686382515685</v>
      </c>
      <c r="V33">
        <v>0.48083671275433798</v>
      </c>
      <c r="W33">
        <v>2425</v>
      </c>
      <c r="X33">
        <v>2543.9499999999998</v>
      </c>
      <c r="Y33">
        <v>2303.35</v>
      </c>
      <c r="Z33">
        <v>2561.9</v>
      </c>
      <c r="AA33">
        <v>2145.6999999999998</v>
      </c>
      <c r="AB33">
        <v>2952.1</v>
      </c>
      <c r="AC33" s="2">
        <f>(Table2[[#This Row],[Close Price]]/Table2[[#This Row],[Day Low]])-1</f>
        <v>6.8041237113403152E-3</v>
      </c>
      <c r="AD33" s="2">
        <f>(Table2[[#This Row],[Day High]]/Table2[[#This Row],[Close Price]])-1</f>
        <v>4.1961908662707215E-2</v>
      </c>
      <c r="AE33" s="2">
        <f>(Table2[[#This Row],[Close Price]]/Table2[[#This Row],[Current Week Low]])-1</f>
        <v>5.9977858336770495E-2</v>
      </c>
      <c r="AF33" s="2">
        <f>(Table2[[#This Row],[Current Week High]]/Table2[[#This Row],[Close Price]])-1</f>
        <v>4.9313946344460513E-2</v>
      </c>
      <c r="AG33" s="2">
        <f>(Table2[[#This Row],[Close Price]]/Table2[[#This Row],[Current Month Low]])-1</f>
        <v>0.13785710956797326</v>
      </c>
      <c r="AH33" s="2">
        <f>(Table2[[#This Row],[Current Month High]]/Table2[[#This Row],[Close Price]])-1</f>
        <v>0.20913372926479612</v>
      </c>
      <c r="AI33">
        <v>20.9133729264796</v>
      </c>
      <c r="AJ33">
        <v>203.29192546583801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0.41</v>
      </c>
      <c r="AM33" t="s">
        <v>10520</v>
      </c>
      <c r="AN33">
        <v>-16.54</v>
      </c>
      <c r="AO33" t="s">
        <v>10519</v>
      </c>
      <c r="AP33">
        <v>0.13270862399236399</v>
      </c>
      <c r="AQ33">
        <f>(Table2[[#This Row],[Sharpe Ratio]]-AVERAGE(Table2[Sharpe Ratio]))/_xlfn.STDEV.P(Table2[Sharpe Ratio])</f>
        <v>0.93273851821529041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5.6261508744395448</v>
      </c>
      <c r="AS33">
        <f>_xlfn.RANK.AVG(Table2[[#This Row],[1Y Return vs Nifty Z-Score]],Table2[1Y Return vs Nifty Z-Score])</f>
        <v>39</v>
      </c>
      <c r="AT33">
        <f>_xlfn.RANK.AVG(Table2[[#This Row],[6M Return vs Nifty Z-Score]],Table2[6M Return vs Nifty Z-Score])</f>
        <v>29</v>
      </c>
      <c r="AU33">
        <f>_xlfn.RANK.AVG(Table2[[#This Row],[Sharpe Ratio Z-Score]],Table2[Sharpe Ratio Z-Score])</f>
        <v>135</v>
      </c>
      <c r="AV33">
        <f>(Table2[[#This Row],[Rank 1Y]]+Table2[[#This Row],[Rank 6M]]+Table2[[#This Row],[Rank Sharpe]])/3</f>
        <v>67.666666666666671</v>
      </c>
    </row>
    <row r="34" spans="1:48" x14ac:dyDescent="0.3">
      <c r="A34" t="s">
        <v>1183</v>
      </c>
      <c r="B34" t="s">
        <v>1184</v>
      </c>
      <c r="C34" t="s">
        <v>10488</v>
      </c>
      <c r="D34" t="s">
        <v>138</v>
      </c>
      <c r="E34">
        <v>10051.58944111</v>
      </c>
      <c r="F34">
        <v>445</v>
      </c>
      <c r="G34">
        <v>294.71148927808201</v>
      </c>
      <c r="H34">
        <f>(Table2[[#This Row],[1Y Return vs Nifty]]-AVERAGE(Table2[1Y Return vs Nifty]))/_xlfn.STDEV.P(Table2[1Y Return vs Nifty])</f>
        <v>3.5037946369716582</v>
      </c>
      <c r="I34">
        <v>-13.8664826940465</v>
      </c>
      <c r="J34">
        <f>(Table2[[#This Row],[1M Return vs Nifty]]-AVERAGE(Table2[1M Return vs Nifty]))/_xlfn.STDEV.P(Table2[1M Return vs Nifty])</f>
        <v>-1.3127821300488336</v>
      </c>
      <c r="K34">
        <v>53.994016056516401</v>
      </c>
      <c r="L34">
        <f>(Table2[[#This Row],[6M Return vs Nifty]]-AVERAGE(Table2[6M Return vs Nifty]))/_xlfn.STDEV.P(Table2[6M Return vs Nifty])</f>
        <v>1.708036893925722</v>
      </c>
      <c r="M34">
        <v>-8.1531625531236093E-2</v>
      </c>
      <c r="N34">
        <f>(Table2[[#This Row],[1W Return vs Nifty]]-AVERAGE(Table2[1W Return vs Nifty]))/_xlfn.STDEV.P(Table2[1W Return vs Nifty])</f>
        <v>0.17829748673001183</v>
      </c>
      <c r="O34">
        <v>447.03</v>
      </c>
      <c r="P34">
        <v>431.491228585123</v>
      </c>
      <c r="Q34">
        <v>307.24713147983903</v>
      </c>
      <c r="R34">
        <v>36.509227516455802</v>
      </c>
      <c r="S34" s="2">
        <f>(Table2[[#This Row],[Close Price]]-Table2[[#This Row],[20D EMA]])/Table2[[#This Row],[20D EMA]]</f>
        <v>-4.5410822539873677E-3</v>
      </c>
      <c r="T34" s="2">
        <f>(Table2[[#This Row],[Close Price]]-Table2[[#This Row],[50D EMA]])/Table2[[#This Row],[50D EMA]]</f>
        <v>3.1307175024560305E-2</v>
      </c>
      <c r="U34" s="2">
        <f>(Table2[[#This Row],[Close Price]]-Table2[[#This Row],[200D EMA]])/Table2[[#This Row],[200D EMA]]</f>
        <v>0.44834549913186106</v>
      </c>
      <c r="V34">
        <v>0.810512227360357</v>
      </c>
      <c r="W34">
        <v>420</v>
      </c>
      <c r="X34">
        <v>445</v>
      </c>
      <c r="Y34">
        <v>390</v>
      </c>
      <c r="Z34">
        <v>445</v>
      </c>
      <c r="AA34">
        <v>390</v>
      </c>
      <c r="AB34">
        <v>569.6</v>
      </c>
      <c r="AC34" s="2">
        <f>(Table2[[#This Row],[Close Price]]/Table2[[#This Row],[Day Low]])-1</f>
        <v>5.9523809523809534E-2</v>
      </c>
      <c r="AD34" s="2">
        <f>(Table2[[#This Row],[Day High]]/Table2[[#This Row],[Close Price]])-1</f>
        <v>0</v>
      </c>
      <c r="AE34" s="2">
        <f>(Table2[[#This Row],[Close Price]]/Table2[[#This Row],[Current Week Low]])-1</f>
        <v>0.14102564102564097</v>
      </c>
      <c r="AF34" s="2">
        <f>(Table2[[#This Row],[Current Week High]]/Table2[[#This Row],[Close Price]])-1</f>
        <v>0</v>
      </c>
      <c r="AG34" s="2">
        <f>(Table2[[#This Row],[Close Price]]/Table2[[#This Row],[Current Month Low]])-1</f>
        <v>0.14102564102564097</v>
      </c>
      <c r="AH34" s="2">
        <f>(Table2[[#This Row],[Current Month High]]/Table2[[#This Row],[Close Price]])-1</f>
        <v>0.28000000000000003</v>
      </c>
      <c r="AI34">
        <v>28</v>
      </c>
      <c r="AJ34">
        <v>372.14854111405799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7.0000000000000007E-2</v>
      </c>
      <c r="AM34" t="s">
        <v>10520</v>
      </c>
      <c r="AN34">
        <v>-9.9499999999999993</v>
      </c>
      <c r="AO34" t="s">
        <v>10519</v>
      </c>
      <c r="AP34">
        <v>0.120093094692289</v>
      </c>
      <c r="AQ34">
        <f>(Table2[[#This Row],[Sharpe Ratio]]-AVERAGE(Table2[Sharpe Ratio]))/_xlfn.STDEV.P(Table2[Sharpe Ratio])</f>
        <v>0.78731871929626041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4.8646656068748184</v>
      </c>
      <c r="AS34">
        <f>_xlfn.RANK.AVG(Table2[[#This Row],[1Y Return vs Nifty Z-Score]],Table2[1Y Return vs Nifty Z-Score])</f>
        <v>7</v>
      </c>
      <c r="AT34">
        <f>_xlfn.RANK.AVG(Table2[[#This Row],[6M Return vs Nifty Z-Score]],Table2[6M Return vs Nifty Z-Score])</f>
        <v>40</v>
      </c>
      <c r="AU34">
        <f>_xlfn.RANK.AVG(Table2[[#This Row],[Sharpe Ratio Z-Score]],Table2[Sharpe Ratio Z-Score])</f>
        <v>164</v>
      </c>
      <c r="AV34">
        <f>(Table2[[#This Row],[Rank 1Y]]+Table2[[#This Row],[Rank 6M]]+Table2[[#This Row],[Rank Sharpe]])/3</f>
        <v>70.333333333333329</v>
      </c>
    </row>
    <row r="35" spans="1:48" x14ac:dyDescent="0.3">
      <c r="A35" t="s">
        <v>745</v>
      </c>
      <c r="B35" t="s">
        <v>746</v>
      </c>
      <c r="C35" t="s">
        <v>10485</v>
      </c>
      <c r="D35" t="s">
        <v>662</v>
      </c>
      <c r="E35">
        <v>21450.164398199999</v>
      </c>
      <c r="F35">
        <v>1611.05</v>
      </c>
      <c r="G35">
        <v>108.30067250615799</v>
      </c>
      <c r="H35">
        <f>(Table2[[#This Row],[1Y Return vs Nifty]]-AVERAGE(Table2[1Y Return vs Nifty]))/_xlfn.STDEV.P(Table2[1Y Return vs Nifty])</f>
        <v>0.95034353190427179</v>
      </c>
      <c r="I35">
        <v>-6.5568976446399603</v>
      </c>
      <c r="J35">
        <f>(Table2[[#This Row],[1M Return vs Nifty]]-AVERAGE(Table2[1M Return vs Nifty]))/_xlfn.STDEV.P(Table2[1M Return vs Nifty])</f>
        <v>-0.57746683656421272</v>
      </c>
      <c r="K35">
        <v>30.450961921240101</v>
      </c>
      <c r="L35">
        <f>(Table2[[#This Row],[6M Return vs Nifty]]-AVERAGE(Table2[6M Return vs Nifty]))/_xlfn.STDEV.P(Table2[6M Return vs Nifty])</f>
        <v>0.89160908812261164</v>
      </c>
      <c r="M35">
        <v>-2.2981873063833902</v>
      </c>
      <c r="N35">
        <f>(Table2[[#This Row],[1W Return vs Nifty]]-AVERAGE(Table2[1W Return vs Nifty]))/_xlfn.STDEV.P(Table2[1W Return vs Nifty])</f>
        <v>-0.27027911175736102</v>
      </c>
      <c r="O35">
        <v>1648.3</v>
      </c>
      <c r="P35">
        <v>1521.61175114456</v>
      </c>
      <c r="Q35">
        <v>1131.0297560158999</v>
      </c>
      <c r="R35">
        <v>37.420593285175698</v>
      </c>
      <c r="S35" s="2">
        <f>(Table2[[#This Row],[Close Price]]-Table2[[#This Row],[20D EMA]])/Table2[[#This Row],[20D EMA]]</f>
        <v>-2.2599041436631682E-2</v>
      </c>
      <c r="T35" s="2">
        <f>(Table2[[#This Row],[Close Price]]-Table2[[#This Row],[50D EMA]])/Table2[[#This Row],[50D EMA]]</f>
        <v>5.8778626537396475E-2</v>
      </c>
      <c r="U35" s="2">
        <f>(Table2[[#This Row],[Close Price]]-Table2[[#This Row],[200D EMA]])/Table2[[#This Row],[200D EMA]]</f>
        <v>0.42440991621210006</v>
      </c>
      <c r="V35">
        <v>0.47788147001903802</v>
      </c>
      <c r="W35">
        <v>1561.55</v>
      </c>
      <c r="X35">
        <v>1625.95</v>
      </c>
      <c r="Y35">
        <v>1459.4</v>
      </c>
      <c r="Z35">
        <v>1654.9</v>
      </c>
      <c r="AA35">
        <v>1459.4</v>
      </c>
      <c r="AB35">
        <v>1866</v>
      </c>
      <c r="AC35" s="2">
        <f>(Table2[[#This Row],[Close Price]]/Table2[[#This Row],[Day Low]])-1</f>
        <v>3.1699273158080077E-2</v>
      </c>
      <c r="AD35" s="2">
        <f>(Table2[[#This Row],[Day High]]/Table2[[#This Row],[Close Price]])-1</f>
        <v>9.2486266720461785E-3</v>
      </c>
      <c r="AE35" s="2">
        <f>(Table2[[#This Row],[Close Price]]/Table2[[#This Row],[Current Week Low]])-1</f>
        <v>0.10391256680827721</v>
      </c>
      <c r="AF35" s="2">
        <f>(Table2[[#This Row],[Current Week High]]/Table2[[#This Row],[Close Price]])-1</f>
        <v>2.7218273796592474E-2</v>
      </c>
      <c r="AG35" s="2">
        <f>(Table2[[#This Row],[Close Price]]/Table2[[#This Row],[Current Month Low]])-1</f>
        <v>0.10391256680827721</v>
      </c>
      <c r="AH35" s="2">
        <f>(Table2[[#This Row],[Current Month High]]/Table2[[#This Row],[Close Price]])-1</f>
        <v>0.15825083020390429</v>
      </c>
      <c r="AI35">
        <v>17.746190372738202</v>
      </c>
      <c r="AJ35">
        <v>164.063268316669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0.24</v>
      </c>
      <c r="AM35" t="s">
        <v>10520</v>
      </c>
      <c r="AN35">
        <v>-10.130000000000001</v>
      </c>
      <c r="AO35" t="s">
        <v>10519</v>
      </c>
      <c r="AP35">
        <v>0.26112232479430503</v>
      </c>
      <c r="AQ35">
        <f>(Table2[[#This Row],[Sharpe Ratio]]-AVERAGE(Table2[Sharpe Ratio]))/_xlfn.STDEV.P(Table2[Sharpe Ratio])</f>
        <v>2.4129692802298286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3.4071759519351383</v>
      </c>
      <c r="AS35">
        <f>_xlfn.RANK.AVG(Table2[[#This Row],[1Y Return vs Nifty Z-Score]],Table2[1Y Return vs Nifty Z-Score])</f>
        <v>99</v>
      </c>
      <c r="AT35">
        <f>_xlfn.RANK.AVG(Table2[[#This Row],[6M Return vs Nifty Z-Score]],Table2[6M Return vs Nifty Z-Score])</f>
        <v>111</v>
      </c>
      <c r="AU35">
        <f>_xlfn.RANK.AVG(Table2[[#This Row],[Sharpe Ratio Z-Score]],Table2[Sharpe Ratio Z-Score])</f>
        <v>4</v>
      </c>
      <c r="AV35">
        <f>(Table2[[#This Row],[Rank 1Y]]+Table2[[#This Row],[Rank 6M]]+Table2[[#This Row],[Rank Sharpe]])/3</f>
        <v>71.333333333333329</v>
      </c>
    </row>
    <row r="36" spans="1:48" x14ac:dyDescent="0.3">
      <c r="A36" t="s">
        <v>981</v>
      </c>
      <c r="B36" t="s">
        <v>982</v>
      </c>
      <c r="C36" t="s">
        <v>622</v>
      </c>
      <c r="D36" t="s">
        <v>469</v>
      </c>
      <c r="E36">
        <v>13883.959535219999</v>
      </c>
      <c r="F36">
        <v>2052.5500000000002</v>
      </c>
      <c r="G36">
        <v>66.0837181629974</v>
      </c>
      <c r="H36">
        <f>(Table2[[#This Row],[1Y Return vs Nifty]]-AVERAGE(Table2[1Y Return vs Nifty]))/_xlfn.STDEV.P(Table2[1Y Return vs Nifty])</f>
        <v>0.37205665678148231</v>
      </c>
      <c r="I36">
        <v>17.8127229559298</v>
      </c>
      <c r="J36">
        <f>(Table2[[#This Row],[1M Return vs Nifty]]-AVERAGE(Table2[1M Return vs Nifty]))/_xlfn.STDEV.P(Table2[1M Return vs Nifty])</f>
        <v>1.8740204370494484</v>
      </c>
      <c r="K36">
        <v>78.385423583998701</v>
      </c>
      <c r="L36">
        <f>(Table2[[#This Row],[6M Return vs Nifty]]-AVERAGE(Table2[6M Return vs Nifty]))/_xlfn.STDEV.P(Table2[6M Return vs Nifty])</f>
        <v>2.5538839626063092</v>
      </c>
      <c r="M36">
        <v>-4.5146597902623302</v>
      </c>
      <c r="N36">
        <f>(Table2[[#This Row],[1W Return vs Nifty]]-AVERAGE(Table2[1W Return vs Nifty]))/_xlfn.STDEV.P(Table2[1W Return vs Nifty])</f>
        <v>-0.71881863733539231</v>
      </c>
      <c r="O36">
        <v>2331.44</v>
      </c>
      <c r="P36">
        <v>1728.0498112744201</v>
      </c>
      <c r="Q36">
        <v>1327.56329894035</v>
      </c>
      <c r="R36">
        <v>57.4297259349527</v>
      </c>
      <c r="S36" s="2">
        <f>(Table2[[#This Row],[Close Price]]-Table2[[#This Row],[20D EMA]])/Table2[[#This Row],[20D EMA]]</f>
        <v>-0.11962134989534359</v>
      </c>
      <c r="T36" s="2">
        <f>(Table2[[#This Row],[Close Price]]-Table2[[#This Row],[50D EMA]])/Table2[[#This Row],[50D EMA]]</f>
        <v>0.18778404801089865</v>
      </c>
      <c r="U36" s="2">
        <f>(Table2[[#This Row],[Close Price]]-Table2[[#This Row],[200D EMA]])/Table2[[#This Row],[200D EMA]]</f>
        <v>0.54610330192038936</v>
      </c>
      <c r="V36">
        <v>0.26953442312179698</v>
      </c>
      <c r="W36">
        <v>2005</v>
      </c>
      <c r="X36">
        <v>2200</v>
      </c>
      <c r="Y36">
        <v>1887</v>
      </c>
      <c r="Z36">
        <v>2200</v>
      </c>
      <c r="AA36">
        <v>1810.7</v>
      </c>
      <c r="AB36">
        <v>3496</v>
      </c>
      <c r="AC36" s="2">
        <f>(Table2[[#This Row],[Close Price]]/Table2[[#This Row],[Day Low]])-1</f>
        <v>2.3715710723192007E-2</v>
      </c>
      <c r="AD36" s="2">
        <f>(Table2[[#This Row],[Day High]]/Table2[[#This Row],[Close Price]])-1</f>
        <v>7.1837470463569586E-2</v>
      </c>
      <c r="AE36" s="2">
        <f>(Table2[[#This Row],[Close Price]]/Table2[[#This Row],[Current Week Low]])-1</f>
        <v>8.7731849496555547E-2</v>
      </c>
      <c r="AF36" s="2">
        <f>(Table2[[#This Row],[Current Week High]]/Table2[[#This Row],[Close Price]])-1</f>
        <v>7.1837470463569586E-2</v>
      </c>
      <c r="AG36" s="2">
        <f>(Table2[[#This Row],[Close Price]]/Table2[[#This Row],[Current Month Low]])-1</f>
        <v>0.13356712873474352</v>
      </c>
      <c r="AH36" s="2">
        <f>(Table2[[#This Row],[Current Month High]]/Table2[[#This Row],[Close Price]])-1</f>
        <v>0.70324718033665423</v>
      </c>
      <c r="AI36">
        <v>15.953326350149799</v>
      </c>
      <c r="AJ36">
        <v>128.47328947631999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-0.17</v>
      </c>
      <c r="AM36" t="s">
        <v>10519</v>
      </c>
      <c r="AN36">
        <v>-33.299999999999997</v>
      </c>
      <c r="AO36" t="s">
        <v>10519</v>
      </c>
      <c r="AP36">
        <v>0.21159116111127499</v>
      </c>
      <c r="AQ36">
        <f>(Table2[[#This Row],[Sharpe Ratio]]-AVERAGE(Table2[Sharpe Ratio]))/_xlfn.STDEV.P(Table2[Sharpe Ratio])</f>
        <v>1.8420212294834386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5.9231636485852865</v>
      </c>
      <c r="AS36">
        <f>_xlfn.RANK.AVG(Table2[[#This Row],[1Y Return vs Nifty Z-Score]],Table2[1Y Return vs Nifty Z-Score])</f>
        <v>177</v>
      </c>
      <c r="AT36">
        <f>_xlfn.RANK.AVG(Table2[[#This Row],[6M Return vs Nifty Z-Score]],Table2[6M Return vs Nifty Z-Score])</f>
        <v>15</v>
      </c>
      <c r="AU36">
        <f>_xlfn.RANK.AVG(Table2[[#This Row],[Sharpe Ratio Z-Score]],Table2[Sharpe Ratio Z-Score])</f>
        <v>23</v>
      </c>
      <c r="AV36">
        <f>(Table2[[#This Row],[Rank 1Y]]+Table2[[#This Row],[Rank 6M]]+Table2[[#This Row],[Rank Sharpe]])/3</f>
        <v>71.666666666666671</v>
      </c>
    </row>
    <row r="37" spans="1:48" x14ac:dyDescent="0.3">
      <c r="A37" t="s">
        <v>241</v>
      </c>
      <c r="B37" t="s">
        <v>242</v>
      </c>
      <c r="C37" t="s">
        <v>10485</v>
      </c>
      <c r="D37" t="s">
        <v>165</v>
      </c>
      <c r="E37">
        <v>108483.683825025</v>
      </c>
      <c r="F37">
        <v>317.3</v>
      </c>
      <c r="G37">
        <v>182.28958044388401</v>
      </c>
      <c r="H37">
        <f>(Table2[[#This Row],[1Y Return vs Nifty]]-AVERAGE(Table2[1Y Return vs Nifty]))/_xlfn.STDEV.P(Table2[1Y Return vs Nifty])</f>
        <v>1.9638419007648635</v>
      </c>
      <c r="I37">
        <v>1.7601038376406799</v>
      </c>
      <c r="J37">
        <f>(Table2[[#This Row],[1M Return vs Nifty]]-AVERAGE(Table2[1M Return vs Nifty]))/_xlfn.STDEV.P(Table2[1M Return vs Nifty])</f>
        <v>0.2591905584204367</v>
      </c>
      <c r="K37">
        <v>27.071708687594398</v>
      </c>
      <c r="L37">
        <f>(Table2[[#This Row],[6M Return vs Nifty]]-AVERAGE(Table2[6M Return vs Nifty]))/_xlfn.STDEV.P(Table2[6M Return vs Nifty])</f>
        <v>0.77442308978331642</v>
      </c>
      <c r="M37">
        <v>0.70794000350322905</v>
      </c>
      <c r="N37">
        <f>(Table2[[#This Row],[1W Return vs Nifty]]-AVERAGE(Table2[1W Return vs Nifty]))/_xlfn.STDEV.P(Table2[1W Return vs Nifty])</f>
        <v>0.33806000691466365</v>
      </c>
      <c r="O37">
        <v>310.92</v>
      </c>
      <c r="P37">
        <v>300.44649752426301</v>
      </c>
      <c r="Q37">
        <v>237.98824350138901</v>
      </c>
      <c r="R37">
        <v>50.348444451221503</v>
      </c>
      <c r="S37" s="2">
        <f>(Table2[[#This Row],[Close Price]]-Table2[[#This Row],[20D EMA]])/Table2[[#This Row],[20D EMA]]</f>
        <v>2.0519747845104835E-2</v>
      </c>
      <c r="T37" s="2">
        <f>(Table2[[#This Row],[Close Price]]-Table2[[#This Row],[50D EMA]])/Table2[[#This Row],[50D EMA]]</f>
        <v>5.6094854207365062E-2</v>
      </c>
      <c r="U37" s="2">
        <f>(Table2[[#This Row],[Close Price]]-Table2[[#This Row],[200D EMA]])/Table2[[#This Row],[200D EMA]]</f>
        <v>0.33325913638313021</v>
      </c>
      <c r="V37">
        <v>0.69648412935849202</v>
      </c>
      <c r="W37">
        <v>310.75</v>
      </c>
      <c r="X37">
        <v>318.25</v>
      </c>
      <c r="Y37">
        <v>283</v>
      </c>
      <c r="Z37">
        <v>318.25</v>
      </c>
      <c r="AA37">
        <v>283</v>
      </c>
      <c r="AB37">
        <v>335.35</v>
      </c>
      <c r="AC37" s="2">
        <f>(Table2[[#This Row],[Close Price]]/Table2[[#This Row],[Day Low]])-1</f>
        <v>2.1078037007240535E-2</v>
      </c>
      <c r="AD37" s="2">
        <f>(Table2[[#This Row],[Day High]]/Table2[[#This Row],[Close Price]])-1</f>
        <v>2.9940119760478723E-3</v>
      </c>
      <c r="AE37" s="2">
        <f>(Table2[[#This Row],[Close Price]]/Table2[[#This Row],[Current Week Low]])-1</f>
        <v>0.12120141342756185</v>
      </c>
      <c r="AF37" s="2">
        <f>(Table2[[#This Row],[Current Week High]]/Table2[[#This Row],[Close Price]])-1</f>
        <v>2.9940119760478723E-3</v>
      </c>
      <c r="AG37" s="2">
        <f>(Table2[[#This Row],[Close Price]]/Table2[[#This Row],[Current Month Low]])-1</f>
        <v>0.12120141342756185</v>
      </c>
      <c r="AH37" s="2">
        <f>(Table2[[#This Row],[Current Month High]]/Table2[[#This Row],[Close Price]])-1</f>
        <v>5.6886227544910239E-2</v>
      </c>
      <c r="AI37">
        <v>5.6886227544910204</v>
      </c>
      <c r="AJ37">
        <v>234.70464135021101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</v>
      </c>
      <c r="AM37" t="s">
        <v>10521</v>
      </c>
      <c r="AN37">
        <v>-3.7</v>
      </c>
      <c r="AO37" t="s">
        <v>10519</v>
      </c>
      <c r="AP37">
        <v>0.167256376640955</v>
      </c>
      <c r="AQ37">
        <f>(Table2[[#This Row],[Sharpe Ratio]]-AVERAGE(Table2[Sharpe Ratio]))/_xlfn.STDEV.P(Table2[Sharpe Ratio])</f>
        <v>1.3309720860476464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4.6664876419309271</v>
      </c>
      <c r="AS37">
        <f>_xlfn.RANK.AVG(Table2[[#This Row],[1Y Return vs Nifty Z-Score]],Table2[1Y Return vs Nifty Z-Score])</f>
        <v>31</v>
      </c>
      <c r="AT37">
        <f>_xlfn.RANK.AVG(Table2[[#This Row],[6M Return vs Nifty Z-Score]],Table2[6M Return vs Nifty Z-Score])</f>
        <v>124</v>
      </c>
      <c r="AU37">
        <f>_xlfn.RANK.AVG(Table2[[#This Row],[Sharpe Ratio Z-Score]],Table2[Sharpe Ratio Z-Score])</f>
        <v>73</v>
      </c>
      <c r="AV37">
        <f>(Table2[[#This Row],[Rank 1Y]]+Table2[[#This Row],[Rank 6M]]+Table2[[#This Row],[Rank Sharpe]])/3</f>
        <v>76</v>
      </c>
    </row>
    <row r="38" spans="1:48" x14ac:dyDescent="0.3">
      <c r="A38" t="s">
        <v>1357</v>
      </c>
      <c r="B38" t="s">
        <v>1358</v>
      </c>
      <c r="C38" t="s">
        <v>10475</v>
      </c>
      <c r="D38" t="s">
        <v>541</v>
      </c>
      <c r="E38">
        <v>7824.6288549999999</v>
      </c>
      <c r="F38">
        <v>388.55</v>
      </c>
      <c r="G38">
        <v>97.765759874442296</v>
      </c>
      <c r="H38">
        <f>(Table2[[#This Row],[1Y Return vs Nifty]]-AVERAGE(Table2[1Y Return vs Nifty]))/_xlfn.STDEV.P(Table2[1Y Return vs Nifty])</f>
        <v>0.80603653960051624</v>
      </c>
      <c r="I38">
        <v>-14.569449580949801</v>
      </c>
      <c r="J38">
        <f>(Table2[[#This Row],[1M Return vs Nifty]]-AVERAGE(Table2[1M Return vs Nifty]))/_xlfn.STDEV.P(Table2[1M Return vs Nifty])</f>
        <v>-1.3834978135328417</v>
      </c>
      <c r="K38">
        <v>27.839335071645799</v>
      </c>
      <c r="L38">
        <f>(Table2[[#This Row],[6M Return vs Nifty]]-AVERAGE(Table2[6M Return vs Nifty]))/_xlfn.STDEV.P(Table2[6M Return vs Nifty])</f>
        <v>0.80104289538740803</v>
      </c>
      <c r="M38">
        <v>-1.2135620778604399</v>
      </c>
      <c r="N38">
        <f>(Table2[[#This Row],[1W Return vs Nifty]]-AVERAGE(Table2[1W Return vs Nifty]))/_xlfn.STDEV.P(Table2[1W Return vs Nifty])</f>
        <v>-5.0787424416287925E-2</v>
      </c>
      <c r="O38">
        <v>383.31</v>
      </c>
      <c r="P38">
        <v>367.87371716333701</v>
      </c>
      <c r="Q38">
        <v>297.22560956549199</v>
      </c>
      <c r="R38">
        <v>62.9071909947628</v>
      </c>
      <c r="S38" s="2">
        <f>(Table2[[#This Row],[Close Price]]-Table2[[#This Row],[20D EMA]])/Table2[[#This Row],[20D EMA]]</f>
        <v>1.3670397328533064E-2</v>
      </c>
      <c r="T38" s="2">
        <f>(Table2[[#This Row],[Close Price]]-Table2[[#This Row],[50D EMA]])/Table2[[#This Row],[50D EMA]]</f>
        <v>5.620483843232181E-2</v>
      </c>
      <c r="U38" s="2">
        <f>(Table2[[#This Row],[Close Price]]-Table2[[#This Row],[200D EMA]])/Table2[[#This Row],[200D EMA]]</f>
        <v>0.30725612967204702</v>
      </c>
      <c r="V38">
        <v>0.84775534690379295</v>
      </c>
      <c r="W38">
        <v>387.5</v>
      </c>
      <c r="X38">
        <v>394.85</v>
      </c>
      <c r="Y38">
        <v>358.1</v>
      </c>
      <c r="Z38">
        <v>394.85</v>
      </c>
      <c r="AA38">
        <v>358.1</v>
      </c>
      <c r="AB38">
        <v>401</v>
      </c>
      <c r="AC38" s="2">
        <f>(Table2[[#This Row],[Close Price]]/Table2[[#This Row],[Day Low]])-1</f>
        <v>2.7096774193549056E-3</v>
      </c>
      <c r="AD38" s="2">
        <f>(Table2[[#This Row],[Day High]]/Table2[[#This Row],[Close Price]])-1</f>
        <v>1.621412945566858E-2</v>
      </c>
      <c r="AE38" s="2">
        <f>(Table2[[#This Row],[Close Price]]/Table2[[#This Row],[Current Week Low]])-1</f>
        <v>8.503211393465504E-2</v>
      </c>
      <c r="AF38" s="2">
        <f>(Table2[[#This Row],[Current Week High]]/Table2[[#This Row],[Close Price]])-1</f>
        <v>1.621412945566858E-2</v>
      </c>
      <c r="AG38" s="2">
        <f>(Table2[[#This Row],[Close Price]]/Table2[[#This Row],[Current Month Low]])-1</f>
        <v>8.503211393465504E-2</v>
      </c>
      <c r="AH38" s="2">
        <f>(Table2[[#This Row],[Current Month High]]/Table2[[#This Row],[Close Price]])-1</f>
        <v>3.204220821001158E-2</v>
      </c>
      <c r="AI38">
        <v>16.1240509586925</v>
      </c>
      <c r="AJ38">
        <v>123.883607029674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7.0000000000000007E-2</v>
      </c>
      <c r="AM38" t="s">
        <v>10520</v>
      </c>
      <c r="AN38">
        <v>-0.66</v>
      </c>
      <c r="AO38" t="s">
        <v>10519</v>
      </c>
      <c r="AP38">
        <v>0.32804113589210598</v>
      </c>
      <c r="AQ38">
        <f>(Table2[[#This Row],[Sharpe Ratio]]-AVERAGE(Table2[Sharpe Ratio]))/_xlfn.STDEV.P(Table2[Sharpe Ratio])</f>
        <v>3.1843455595972685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3.3571397566360628</v>
      </c>
      <c r="AS38">
        <f>_xlfn.RANK.AVG(Table2[[#This Row],[1Y Return vs Nifty Z-Score]],Table2[1Y Return vs Nifty Z-Score])</f>
        <v>111</v>
      </c>
      <c r="AT38">
        <f>_xlfn.RANK.AVG(Table2[[#This Row],[6M Return vs Nifty Z-Score]],Table2[6M Return vs Nifty Z-Score])</f>
        <v>120</v>
      </c>
      <c r="AU38">
        <f>_xlfn.RANK.AVG(Table2[[#This Row],[Sharpe Ratio Z-Score]],Table2[Sharpe Ratio Z-Score])</f>
        <v>1</v>
      </c>
      <c r="AV38">
        <f>(Table2[[#This Row],[Rank 1Y]]+Table2[[#This Row],[Rank 6M]]+Table2[[#This Row],[Rank Sharpe]])/3</f>
        <v>77.333333333333329</v>
      </c>
    </row>
    <row r="39" spans="1:48" x14ac:dyDescent="0.3">
      <c r="A39" t="s">
        <v>729</v>
      </c>
      <c r="B39" t="s">
        <v>730</v>
      </c>
      <c r="C39" t="s">
        <v>10475</v>
      </c>
      <c r="D39" t="s">
        <v>121</v>
      </c>
      <c r="E39">
        <v>22160.638521428999</v>
      </c>
      <c r="F39">
        <v>83.28</v>
      </c>
      <c r="G39">
        <v>544.71052906048499</v>
      </c>
      <c r="H39">
        <f>(Table2[[#This Row],[1Y Return vs Nifty]]-AVERAGE(Table2[1Y Return vs Nifty]))/_xlfn.STDEV.P(Table2[1Y Return vs Nifty])</f>
        <v>6.9282757666220061</v>
      </c>
      <c r="I39">
        <v>32.095890391128101</v>
      </c>
      <c r="J39">
        <f>(Table2[[#This Row],[1M Return vs Nifty]]-AVERAGE(Table2[1M Return vs Nifty]))/_xlfn.STDEV.P(Table2[1M Return vs Nifty])</f>
        <v>3.3108504873893811</v>
      </c>
      <c r="K39">
        <v>27.154213874819099</v>
      </c>
      <c r="L39">
        <f>(Table2[[#This Row],[6M Return vs Nifty]]-AVERAGE(Table2[6M Return vs Nifty]))/_xlfn.STDEV.P(Table2[6M Return vs Nifty])</f>
        <v>0.77728421088452093</v>
      </c>
      <c r="M39">
        <v>18.9111559444537</v>
      </c>
      <c r="N39">
        <f>(Table2[[#This Row],[1W Return vs Nifty]]-AVERAGE(Table2[1W Return vs Nifty]))/_xlfn.STDEV.P(Table2[1W Return vs Nifty])</f>
        <v>4.0217790250995655</v>
      </c>
      <c r="O39">
        <v>70.97</v>
      </c>
      <c r="P39">
        <v>63.999862541713902</v>
      </c>
      <c r="Q39">
        <v>46.610364753166699</v>
      </c>
      <c r="R39">
        <v>77.139197677790406</v>
      </c>
      <c r="S39" s="2">
        <f>(Table2[[#This Row],[Close Price]]-Table2[[#This Row],[20D EMA]])/Table2[[#This Row],[20D EMA]]</f>
        <v>0.17345357193180219</v>
      </c>
      <c r="T39" s="2">
        <f>(Table2[[#This Row],[Close Price]]-Table2[[#This Row],[50D EMA]])/Table2[[#This Row],[50D EMA]]</f>
        <v>0.30125279481217121</v>
      </c>
      <c r="U39" s="2">
        <f>(Table2[[#This Row],[Close Price]]-Table2[[#This Row],[200D EMA]])/Table2[[#This Row],[200D EMA]]</f>
        <v>0.7867270604086396</v>
      </c>
      <c r="V39">
        <v>2.59593795071117</v>
      </c>
      <c r="W39">
        <v>81.650000000000006</v>
      </c>
      <c r="X39">
        <v>89.4</v>
      </c>
      <c r="Y39">
        <v>62.52</v>
      </c>
      <c r="Z39">
        <v>91.4</v>
      </c>
      <c r="AA39">
        <v>59.35</v>
      </c>
      <c r="AB39">
        <v>91.4</v>
      </c>
      <c r="AC39" s="2">
        <f>(Table2[[#This Row],[Close Price]]/Table2[[#This Row],[Day Low]])-1</f>
        <v>1.9963257807715795E-2</v>
      </c>
      <c r="AD39" s="2">
        <f>(Table2[[#This Row],[Day High]]/Table2[[#This Row],[Close Price]])-1</f>
        <v>7.3487031700288252E-2</v>
      </c>
      <c r="AE39" s="2">
        <f>(Table2[[#This Row],[Close Price]]/Table2[[#This Row],[Current Week Low]])-1</f>
        <v>0.33205374280230315</v>
      </c>
      <c r="AF39" s="2">
        <f>(Table2[[#This Row],[Current Week High]]/Table2[[#This Row],[Close Price]])-1</f>
        <v>9.7502401536983641E-2</v>
      </c>
      <c r="AG39" s="2">
        <f>(Table2[[#This Row],[Close Price]]/Table2[[#This Row],[Current Month Low]])-1</f>
        <v>0.40320134793597306</v>
      </c>
      <c r="AH39" s="2">
        <f>(Table2[[#This Row],[Current Month High]]/Table2[[#This Row],[Close Price]])-1</f>
        <v>9.7502401536983641E-2</v>
      </c>
      <c r="AI39">
        <v>9.7502401536983605</v>
      </c>
      <c r="AJ39">
        <v>560.95238095238096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0.46</v>
      </c>
      <c r="AM39" t="s">
        <v>10520</v>
      </c>
      <c r="AN39">
        <v>32.020000000000003</v>
      </c>
      <c r="AO39" t="s">
        <v>10520</v>
      </c>
      <c r="AP39">
        <v>0.14328608337624099</v>
      </c>
      <c r="AQ39">
        <f>(Table2[[#This Row],[Sharpe Ratio]]-AVERAGE(Table2[Sharpe Ratio]))/_xlfn.STDEV.P(Table2[Sharpe Ratio])</f>
        <v>1.0546653894618623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16.092854879457335</v>
      </c>
      <c r="AS39">
        <f>_xlfn.RANK.AVG(Table2[[#This Row],[1Y Return vs Nifty Z-Score]],Table2[1Y Return vs Nifty Z-Score])</f>
        <v>2</v>
      </c>
      <c r="AT39">
        <f>_xlfn.RANK.AVG(Table2[[#This Row],[6M Return vs Nifty Z-Score]],Table2[6M Return vs Nifty Z-Score])</f>
        <v>122</v>
      </c>
      <c r="AU39">
        <f>_xlfn.RANK.AVG(Table2[[#This Row],[Sharpe Ratio Z-Score]],Table2[Sharpe Ratio Z-Score])</f>
        <v>109</v>
      </c>
      <c r="AV39">
        <f>(Table2[[#This Row],[Rank 1Y]]+Table2[[#This Row],[Rank 6M]]+Table2[[#This Row],[Rank Sharpe]])/3</f>
        <v>77.666666666666671</v>
      </c>
    </row>
    <row r="40" spans="1:48" x14ac:dyDescent="0.3">
      <c r="A40" t="s">
        <v>723</v>
      </c>
      <c r="B40" t="s">
        <v>724</v>
      </c>
      <c r="C40" t="s">
        <v>10477</v>
      </c>
      <c r="D40" t="s">
        <v>43</v>
      </c>
      <c r="E40">
        <v>22237.701356900001</v>
      </c>
      <c r="F40">
        <v>4302.55</v>
      </c>
      <c r="G40">
        <v>123.596913823618</v>
      </c>
      <c r="H40">
        <f>(Table2[[#This Row],[1Y Return vs Nifty]]-AVERAGE(Table2[1Y Return vs Nifty]))/_xlfn.STDEV.P(Table2[1Y Return vs Nifty])</f>
        <v>1.1598710956573659</v>
      </c>
      <c r="I40">
        <v>-6.74804632004148</v>
      </c>
      <c r="J40">
        <f>(Table2[[#This Row],[1M Return vs Nifty]]-AVERAGE(Table2[1M Return vs Nifty]))/_xlfn.STDEV.P(Table2[1M Return vs Nifty])</f>
        <v>-0.59669563592861397</v>
      </c>
      <c r="K40">
        <v>70.852653365320407</v>
      </c>
      <c r="L40">
        <f>(Table2[[#This Row],[6M Return vs Nifty]]-AVERAGE(Table2[6M Return vs Nifty]))/_xlfn.STDEV.P(Table2[6M Return vs Nifty])</f>
        <v>2.292661989198892</v>
      </c>
      <c r="M40">
        <v>-1.13415319782955</v>
      </c>
      <c r="N40">
        <f>(Table2[[#This Row],[1W Return vs Nifty]]-AVERAGE(Table2[1W Return vs Nifty]))/_xlfn.STDEV.P(Table2[1W Return vs Nifty])</f>
        <v>-3.4717736371523755E-2</v>
      </c>
      <c r="O40">
        <v>4231.79</v>
      </c>
      <c r="P40">
        <v>4031.6335900999902</v>
      </c>
      <c r="Q40">
        <v>3157.74055955843</v>
      </c>
      <c r="R40">
        <v>52.937155969342598</v>
      </c>
      <c r="S40" s="2">
        <f>(Table2[[#This Row],[Close Price]]-Table2[[#This Row],[20D EMA]])/Table2[[#This Row],[20D EMA]]</f>
        <v>1.672105657416843E-2</v>
      </c>
      <c r="T40" s="2">
        <f>(Table2[[#This Row],[Close Price]]-Table2[[#This Row],[50D EMA]])/Table2[[#This Row],[50D EMA]]</f>
        <v>6.7197676536198042E-2</v>
      </c>
      <c r="U40" s="2">
        <f>(Table2[[#This Row],[Close Price]]-Table2[[#This Row],[200D EMA]])/Table2[[#This Row],[200D EMA]]</f>
        <v>0.36254068972710579</v>
      </c>
      <c r="V40">
        <v>2.7237257780502899</v>
      </c>
      <c r="W40">
        <v>4236.6000000000004</v>
      </c>
      <c r="X40">
        <v>4342.3999999999996</v>
      </c>
      <c r="Y40">
        <v>4053.25</v>
      </c>
      <c r="Z40">
        <v>4605</v>
      </c>
      <c r="AA40">
        <v>3950.05</v>
      </c>
      <c r="AB40">
        <v>4821.3</v>
      </c>
      <c r="AC40" s="2">
        <f>(Table2[[#This Row],[Close Price]]/Table2[[#This Row],[Day Low]])-1</f>
        <v>1.5566728036633171E-2</v>
      </c>
      <c r="AD40" s="2">
        <f>(Table2[[#This Row],[Day High]]/Table2[[#This Row],[Close Price]])-1</f>
        <v>9.2619493091306015E-3</v>
      </c>
      <c r="AE40" s="2">
        <f>(Table2[[#This Row],[Close Price]]/Table2[[#This Row],[Current Week Low]])-1</f>
        <v>6.1506198729414763E-2</v>
      </c>
      <c r="AF40" s="2">
        <f>(Table2[[#This Row],[Current Week High]]/Table2[[#This Row],[Close Price]])-1</f>
        <v>7.0295522422749279E-2</v>
      </c>
      <c r="AG40" s="2">
        <f>(Table2[[#This Row],[Close Price]]/Table2[[#This Row],[Current Month Low]])-1</f>
        <v>8.9239376716750307E-2</v>
      </c>
      <c r="AH40" s="2">
        <f>(Table2[[#This Row],[Current Month High]]/Table2[[#This Row],[Close Price]])-1</f>
        <v>0.12056803523491877</v>
      </c>
      <c r="AI40">
        <v>12.0568035234918</v>
      </c>
      <c r="AJ40">
        <v>153.688089622641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0.16</v>
      </c>
      <c r="AM40" t="s">
        <v>10520</v>
      </c>
      <c r="AN40">
        <v>5.16</v>
      </c>
      <c r="AO40" t="s">
        <v>10520</v>
      </c>
      <c r="AP40">
        <v>0.13690753463448699</v>
      </c>
      <c r="AQ40">
        <f>(Table2[[#This Row],[Sharpe Ratio]]-AVERAGE(Table2[Sharpe Ratio]))/_xlfn.STDEV.P(Table2[Sharpe Ratio])</f>
        <v>0.98113955845169731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3.8022592710078178</v>
      </c>
      <c r="AS40">
        <f>_xlfn.RANK.AVG(Table2[[#This Row],[1Y Return vs Nifty Z-Score]],Table2[1Y Return vs Nifty Z-Score])</f>
        <v>82</v>
      </c>
      <c r="AT40">
        <f>_xlfn.RANK.AVG(Table2[[#This Row],[6M Return vs Nifty Z-Score]],Table2[6M Return vs Nifty Z-Score])</f>
        <v>26</v>
      </c>
      <c r="AU40">
        <f>_xlfn.RANK.AVG(Table2[[#This Row],[Sharpe Ratio Z-Score]],Table2[Sharpe Ratio Z-Score])</f>
        <v>127</v>
      </c>
      <c r="AV40">
        <f>(Table2[[#This Row],[Rank 1Y]]+Table2[[#This Row],[Rank 6M]]+Table2[[#This Row],[Rank Sharpe]])/3</f>
        <v>78.333333333333329</v>
      </c>
    </row>
    <row r="41" spans="1:48" x14ac:dyDescent="0.3">
      <c r="A41" t="s">
        <v>1298</v>
      </c>
      <c r="B41" t="s">
        <v>1299</v>
      </c>
      <c r="C41" t="s">
        <v>10485</v>
      </c>
      <c r="D41" t="s">
        <v>932</v>
      </c>
      <c r="E41">
        <v>8517.51666768</v>
      </c>
      <c r="F41">
        <v>893.55</v>
      </c>
      <c r="G41">
        <v>115.654607486939</v>
      </c>
      <c r="H41">
        <f>(Table2[[#This Row],[1Y Return vs Nifty]]-AVERAGE(Table2[1Y Return vs Nifty]))/_xlfn.STDEV.P(Table2[1Y Return vs Nifty])</f>
        <v>1.0510775650920774</v>
      </c>
      <c r="I41">
        <v>-10.890532096401801</v>
      </c>
      <c r="J41">
        <f>(Table2[[#This Row],[1M Return vs Nifty]]-AVERAGE(Table2[1M Return vs Nifty]))/_xlfn.STDEV.P(Table2[1M Return vs Nifty])</f>
        <v>-1.0134132914195453</v>
      </c>
      <c r="K41">
        <v>45.801623519925002</v>
      </c>
      <c r="L41">
        <f>(Table2[[#This Row],[6M Return vs Nifty]]-AVERAGE(Table2[6M Return vs Nifty]))/_xlfn.STDEV.P(Table2[6M Return vs Nifty])</f>
        <v>1.4239404880602986</v>
      </c>
      <c r="M41">
        <v>-2.77024978872487</v>
      </c>
      <c r="N41">
        <f>(Table2[[#This Row],[1W Return vs Nifty]]-AVERAGE(Table2[1W Return vs Nifty]))/_xlfn.STDEV.P(Table2[1W Return vs Nifty])</f>
        <v>-0.36580869013592121</v>
      </c>
      <c r="O41">
        <v>912.97</v>
      </c>
      <c r="P41">
        <v>874.090266528641</v>
      </c>
      <c r="Q41">
        <v>686.79879302845097</v>
      </c>
      <c r="R41">
        <v>35.5163974597858</v>
      </c>
      <c r="S41" s="2">
        <f>(Table2[[#This Row],[Close Price]]-Table2[[#This Row],[20D EMA]])/Table2[[#This Row],[20D EMA]]</f>
        <v>-2.1271235637534719E-2</v>
      </c>
      <c r="T41" s="2">
        <f>(Table2[[#This Row],[Close Price]]-Table2[[#This Row],[50D EMA]])/Table2[[#This Row],[50D EMA]]</f>
        <v>2.2262841970133448E-2</v>
      </c>
      <c r="U41" s="2">
        <f>(Table2[[#This Row],[Close Price]]-Table2[[#This Row],[200D EMA]])/Table2[[#This Row],[200D EMA]]</f>
        <v>0.30103606626895196</v>
      </c>
      <c r="V41">
        <v>0.56774465019387399</v>
      </c>
      <c r="W41">
        <v>889.1</v>
      </c>
      <c r="X41">
        <v>914.4</v>
      </c>
      <c r="Y41">
        <v>857.05</v>
      </c>
      <c r="Z41">
        <v>918.45</v>
      </c>
      <c r="AA41">
        <v>857.05</v>
      </c>
      <c r="AB41">
        <v>978.5</v>
      </c>
      <c r="AC41" s="2">
        <f>(Table2[[#This Row],[Close Price]]/Table2[[#This Row],[Day Low]])-1</f>
        <v>5.0050612979417597E-3</v>
      </c>
      <c r="AD41" s="2">
        <f>(Table2[[#This Row],[Day High]]/Table2[[#This Row],[Close Price]])-1</f>
        <v>2.3333892899110253E-2</v>
      </c>
      <c r="AE41" s="2">
        <f>(Table2[[#This Row],[Close Price]]/Table2[[#This Row],[Current Week Low]])-1</f>
        <v>4.2587947027594719E-2</v>
      </c>
      <c r="AF41" s="2">
        <f>(Table2[[#This Row],[Current Week High]]/Table2[[#This Row],[Close Price]])-1</f>
        <v>2.7866375692462642E-2</v>
      </c>
      <c r="AG41" s="2">
        <f>(Table2[[#This Row],[Close Price]]/Table2[[#This Row],[Current Month Low]])-1</f>
        <v>4.2587947027594719E-2</v>
      </c>
      <c r="AH41" s="2">
        <f>(Table2[[#This Row],[Current Month High]]/Table2[[#This Row],[Close Price]])-1</f>
        <v>9.507022550500821E-2</v>
      </c>
      <c r="AI41">
        <v>18.516031559509798</v>
      </c>
      <c r="AJ41">
        <v>161.61616161616101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>
        <v>0</v>
      </c>
      <c r="AN41">
        <v>-4.21</v>
      </c>
      <c r="AO41" t="s">
        <v>10519</v>
      </c>
      <c r="AP41">
        <v>0.16070727480045899</v>
      </c>
      <c r="AQ41">
        <f>(Table2[[#This Row],[Sharpe Ratio]]-AVERAGE(Table2[Sharpe Ratio]))/_xlfn.STDEV.P(Table2[Sharpe Ratio])</f>
        <v>1.2554802814557044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2.3512763530526142</v>
      </c>
      <c r="AS41">
        <f>_xlfn.RANK.AVG(Table2[[#This Row],[1Y Return vs Nifty Z-Score]],Table2[1Y Return vs Nifty Z-Score])</f>
        <v>91</v>
      </c>
      <c r="AT41">
        <f>_xlfn.RANK.AVG(Table2[[#This Row],[6M Return vs Nifty Z-Score]],Table2[6M Return vs Nifty Z-Score])</f>
        <v>65</v>
      </c>
      <c r="AU41">
        <f>_xlfn.RANK.AVG(Table2[[#This Row],[Sharpe Ratio Z-Score]],Table2[Sharpe Ratio Z-Score])</f>
        <v>79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1396</v>
      </c>
      <c r="B42" t="s">
        <v>1397</v>
      </c>
      <c r="C42" t="s">
        <v>10485</v>
      </c>
      <c r="D42" t="s">
        <v>361</v>
      </c>
      <c r="E42">
        <v>7456.8891087600005</v>
      </c>
      <c r="F42">
        <v>337.35</v>
      </c>
      <c r="G42">
        <v>115.87396677920501</v>
      </c>
      <c r="H42">
        <f>(Table2[[#This Row],[1Y Return vs Nifty]]-AVERAGE(Table2[1Y Return vs Nifty]))/_xlfn.STDEV.P(Table2[1Y Return vs Nifty])</f>
        <v>1.0540823436609561</v>
      </c>
      <c r="I42">
        <v>-8.91125964091054</v>
      </c>
      <c r="J42">
        <f>(Table2[[#This Row],[1M Return vs Nifty]]-AVERAGE(Table2[1M Return vs Nifty]))/_xlfn.STDEV.P(Table2[1M Return vs Nifty])</f>
        <v>-0.81430632479170029</v>
      </c>
      <c r="K42">
        <v>77.181787683480096</v>
      </c>
      <c r="L42">
        <f>(Table2[[#This Row],[6M Return vs Nifty]]-AVERAGE(Table2[6M Return vs Nifty]))/_xlfn.STDEV.P(Table2[6M Return vs Nifty])</f>
        <v>2.5121441861270193</v>
      </c>
      <c r="M42">
        <v>-3.9769509608408899</v>
      </c>
      <c r="N42">
        <f>(Table2[[#This Row],[1W Return vs Nifty]]-AVERAGE(Table2[1W Return vs Nifty]))/_xlfn.STDEV.P(Table2[1W Return vs Nifty])</f>
        <v>-0.61000444496349893</v>
      </c>
      <c r="O42">
        <v>329.22</v>
      </c>
      <c r="P42">
        <v>310.56689076032501</v>
      </c>
      <c r="Q42">
        <v>240.44854895442501</v>
      </c>
      <c r="R42">
        <v>46.835537529040799</v>
      </c>
      <c r="S42" s="2">
        <f>(Table2[[#This Row],[Close Price]]-Table2[[#This Row],[20D EMA]])/Table2[[#This Row],[20D EMA]]</f>
        <v>2.4694733005285203E-2</v>
      </c>
      <c r="T42" s="2">
        <f>(Table2[[#This Row],[Close Price]]-Table2[[#This Row],[50D EMA]])/Table2[[#This Row],[50D EMA]]</f>
        <v>8.6239422283891962E-2</v>
      </c>
      <c r="U42" s="2">
        <f>(Table2[[#This Row],[Close Price]]-Table2[[#This Row],[200D EMA]])/Table2[[#This Row],[200D EMA]]</f>
        <v>0.40300285223988552</v>
      </c>
      <c r="V42">
        <v>1.0118833898138999</v>
      </c>
      <c r="W42">
        <v>329.05</v>
      </c>
      <c r="X42">
        <v>339</v>
      </c>
      <c r="Y42">
        <v>307.35000000000002</v>
      </c>
      <c r="Z42">
        <v>345.6</v>
      </c>
      <c r="AA42">
        <v>307.35000000000002</v>
      </c>
      <c r="AB42">
        <v>362.5</v>
      </c>
      <c r="AC42" s="2">
        <f>(Table2[[#This Row],[Close Price]]/Table2[[#This Row],[Day Low]])-1</f>
        <v>2.5224130071417772E-2</v>
      </c>
      <c r="AD42" s="2">
        <f>(Table2[[#This Row],[Day High]]/Table2[[#This Row],[Close Price]])-1</f>
        <v>4.8910626945308788E-3</v>
      </c>
      <c r="AE42" s="2">
        <f>(Table2[[#This Row],[Close Price]]/Table2[[#This Row],[Current Week Low]])-1</f>
        <v>9.760858955588092E-2</v>
      </c>
      <c r="AF42" s="2">
        <f>(Table2[[#This Row],[Current Week High]]/Table2[[#This Row],[Close Price]])-1</f>
        <v>2.4455313472654616E-2</v>
      </c>
      <c r="AG42" s="2">
        <f>(Table2[[#This Row],[Close Price]]/Table2[[#This Row],[Current Month Low]])-1</f>
        <v>9.760858955588092E-2</v>
      </c>
      <c r="AH42" s="2">
        <f>(Table2[[#This Row],[Current Month High]]/Table2[[#This Row],[Close Price]])-1</f>
        <v>7.455165258633456E-2</v>
      </c>
      <c r="AI42">
        <v>7.4551652586334498</v>
      </c>
      <c r="AJ42">
        <v>160.50193050192999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0.11</v>
      </c>
      <c r="AM42" t="s">
        <v>10520</v>
      </c>
      <c r="AN42">
        <v>1.43</v>
      </c>
      <c r="AO42" t="s">
        <v>10520</v>
      </c>
      <c r="AP42">
        <v>0.129523509466512</v>
      </c>
      <c r="AQ42">
        <f>(Table2[[#This Row],[Sharpe Ratio]]-AVERAGE(Table2[Sharpe Ratio]))/_xlfn.STDEV.P(Table2[Sharpe Ratio])</f>
        <v>0.89602355343924056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3.0379393134720165</v>
      </c>
      <c r="AS42">
        <f>_xlfn.RANK.AVG(Table2[[#This Row],[1Y Return vs Nifty Z-Score]],Table2[1Y Return vs Nifty Z-Score])</f>
        <v>90</v>
      </c>
      <c r="AT42">
        <f>_xlfn.RANK.AVG(Table2[[#This Row],[6M Return vs Nifty Z-Score]],Table2[6M Return vs Nifty Z-Score])</f>
        <v>16</v>
      </c>
      <c r="AU42">
        <f>_xlfn.RANK.AVG(Table2[[#This Row],[Sharpe Ratio Z-Score]],Table2[Sharpe Ratio Z-Score])</f>
        <v>140</v>
      </c>
      <c r="AV42">
        <f>(Table2[[#This Row],[Rank 1Y]]+Table2[[#This Row],[Rank 6M]]+Table2[[#This Row],[Rank Sharpe]])/3</f>
        <v>82</v>
      </c>
    </row>
    <row r="43" spans="1:48" x14ac:dyDescent="0.3">
      <c r="A43" t="s">
        <v>586</v>
      </c>
      <c r="B43" t="s">
        <v>587</v>
      </c>
      <c r="C43" t="s">
        <v>10485</v>
      </c>
      <c r="D43" t="s">
        <v>228</v>
      </c>
      <c r="E43">
        <v>32049.294330625002</v>
      </c>
      <c r="F43">
        <v>8200.35</v>
      </c>
      <c r="G43">
        <v>89.953419192386605</v>
      </c>
      <c r="H43">
        <f>(Table2[[#This Row],[1Y Return vs Nifty]]-AVERAGE(Table2[1Y Return vs Nifty]))/_xlfn.STDEV.P(Table2[1Y Return vs Nifty])</f>
        <v>0.69902327560004163</v>
      </c>
      <c r="I43">
        <v>-10.9996014228054</v>
      </c>
      <c r="J43">
        <f>(Table2[[#This Row],[1M Return vs Nifty]]-AVERAGE(Table2[1M Return vs Nifty]))/_xlfn.STDEV.P(Table2[1M Return vs Nifty])</f>
        <v>-1.0243852334945807</v>
      </c>
      <c r="K43">
        <v>26.2432456640467</v>
      </c>
      <c r="L43">
        <f>(Table2[[#This Row],[6M Return vs Nifty]]-AVERAGE(Table2[6M Return vs Nifty]))/_xlfn.STDEV.P(Table2[6M Return vs Nifty])</f>
        <v>0.74569358660935969</v>
      </c>
      <c r="M43">
        <v>-6.70969699878348</v>
      </c>
      <c r="N43">
        <f>(Table2[[#This Row],[1W Return vs Nifty]]-AVERAGE(Table2[1W Return vs Nifty]))/_xlfn.STDEV.P(Table2[1W Return vs Nifty])</f>
        <v>-1.1630203837126678</v>
      </c>
      <c r="O43">
        <v>8373.65</v>
      </c>
      <c r="P43">
        <v>8196.4261113225493</v>
      </c>
      <c r="Q43">
        <v>6737.7980490551699</v>
      </c>
      <c r="R43">
        <v>31.5828579695822</v>
      </c>
      <c r="S43" s="2">
        <f>(Table2[[#This Row],[Close Price]]-Table2[[#This Row],[20D EMA]])/Table2[[#This Row],[20D EMA]]</f>
        <v>-2.0695873364661679E-2</v>
      </c>
      <c r="T43" s="2">
        <f>(Table2[[#This Row],[Close Price]]-Table2[[#This Row],[50D EMA]])/Table2[[#This Row],[50D EMA]]</f>
        <v>4.7873165989144578E-4</v>
      </c>
      <c r="U43" s="2">
        <f>(Table2[[#This Row],[Close Price]]-Table2[[#This Row],[200D EMA]])/Table2[[#This Row],[200D EMA]]</f>
        <v>0.21706675390039654</v>
      </c>
      <c r="V43">
        <v>1.06793115827077</v>
      </c>
      <c r="W43">
        <v>7926.1</v>
      </c>
      <c r="X43">
        <v>8234</v>
      </c>
      <c r="Y43">
        <v>7595</v>
      </c>
      <c r="Z43">
        <v>8398</v>
      </c>
      <c r="AA43">
        <v>7595</v>
      </c>
      <c r="AB43">
        <v>9099</v>
      </c>
      <c r="AC43" s="2">
        <f>(Table2[[#This Row],[Close Price]]/Table2[[#This Row],[Day Low]])-1</f>
        <v>3.4600875588246316E-2</v>
      </c>
      <c r="AD43" s="2">
        <f>(Table2[[#This Row],[Day High]]/Table2[[#This Row],[Close Price]])-1</f>
        <v>4.1034833879041166E-3</v>
      </c>
      <c r="AE43" s="2">
        <f>(Table2[[#This Row],[Close Price]]/Table2[[#This Row],[Current Week Low]])-1</f>
        <v>7.9703752468729405E-2</v>
      </c>
      <c r="AF43" s="2">
        <f>(Table2[[#This Row],[Current Week High]]/Table2[[#This Row],[Close Price]])-1</f>
        <v>2.4102629765802686E-2</v>
      </c>
      <c r="AG43" s="2">
        <f>(Table2[[#This Row],[Close Price]]/Table2[[#This Row],[Current Month Low]])-1</f>
        <v>7.9703752468729405E-2</v>
      </c>
      <c r="AH43" s="2">
        <f>(Table2[[#This Row],[Current Month High]]/Table2[[#This Row],[Close Price]])-1</f>
        <v>0.1095867859298687</v>
      </c>
      <c r="AI43">
        <v>10.9586785929868</v>
      </c>
      <c r="AJ43">
        <v>148.25096495875201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-0.06</v>
      </c>
      <c r="AM43" t="s">
        <v>10519</v>
      </c>
      <c r="AN43">
        <v>-7.15</v>
      </c>
      <c r="AO43" t="s">
        <v>10519</v>
      </c>
      <c r="AP43">
        <v>0.25592046298390903</v>
      </c>
      <c r="AQ43">
        <f>(Table2[[#This Row],[Sharpe Ratio]]-AVERAGE(Table2[Sharpe Ratio]))/_xlfn.STDEV.P(Table2[Sharpe Ratio])</f>
        <v>2.3530071747581327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1.6103184197602851</v>
      </c>
      <c r="AS43">
        <f>_xlfn.RANK.AVG(Table2[[#This Row],[1Y Return vs Nifty Z-Score]],Table2[1Y Return vs Nifty Z-Score])</f>
        <v>120</v>
      </c>
      <c r="AT43">
        <f>_xlfn.RANK.AVG(Table2[[#This Row],[6M Return vs Nifty Z-Score]],Table2[6M Return vs Nifty Z-Score])</f>
        <v>133</v>
      </c>
      <c r="AU43">
        <f>_xlfn.RANK.AVG(Table2[[#This Row],[Sharpe Ratio Z-Score]],Table2[Sharpe Ratio Z-Score])</f>
        <v>7</v>
      </c>
      <c r="AV43">
        <f>(Table2[[#This Row],[Rank 1Y]]+Table2[[#This Row],[Rank 6M]]+Table2[[#This Row],[Rank Sharpe]])/3</f>
        <v>86.666666666666671</v>
      </c>
    </row>
    <row r="44" spans="1:48" x14ac:dyDescent="0.3">
      <c r="A44" t="s">
        <v>763</v>
      </c>
      <c r="B44" t="s">
        <v>764</v>
      </c>
      <c r="C44" t="s">
        <v>10478</v>
      </c>
      <c r="D44" t="s">
        <v>46</v>
      </c>
      <c r="E44">
        <v>21045.417629759999</v>
      </c>
      <c r="F44">
        <v>337.6</v>
      </c>
      <c r="G44">
        <v>114.548462399103</v>
      </c>
      <c r="H44">
        <f>(Table2[[#This Row],[1Y Return vs Nifty]]-AVERAGE(Table2[1Y Return vs Nifty]))/_xlfn.STDEV.P(Table2[1Y Return vs Nifty])</f>
        <v>1.0359256149756018</v>
      </c>
      <c r="I44">
        <v>-1.31978242474737</v>
      </c>
      <c r="J44">
        <f>(Table2[[#This Row],[1M Return vs Nifty]]-AVERAGE(Table2[1M Return vs Nifty]))/_xlfn.STDEV.P(Table2[1M Return vs Nifty])</f>
        <v>-5.0633796261774618E-2</v>
      </c>
      <c r="K44">
        <v>42.786874789026598</v>
      </c>
      <c r="L44">
        <f>(Table2[[#This Row],[6M Return vs Nifty]]-AVERAGE(Table2[6M Return vs Nifty]))/_xlfn.STDEV.P(Table2[6M Return vs Nifty])</f>
        <v>1.3193948043409076</v>
      </c>
      <c r="M44">
        <v>4.2195001050361798</v>
      </c>
      <c r="N44">
        <f>(Table2[[#This Row],[1W Return vs Nifty]]-AVERAGE(Table2[1W Return vs Nifty]))/_xlfn.STDEV.P(Table2[1W Return vs Nifty])</f>
        <v>1.0486817328491422</v>
      </c>
      <c r="O44">
        <v>328.08</v>
      </c>
      <c r="P44">
        <v>311.88451673409702</v>
      </c>
      <c r="Q44">
        <v>244.219606213166</v>
      </c>
      <c r="R44">
        <v>57.287967874890299</v>
      </c>
      <c r="S44" s="2">
        <f>(Table2[[#This Row],[Close Price]]-Table2[[#This Row],[20D EMA]])/Table2[[#This Row],[20D EMA]]</f>
        <v>2.901731285052438E-2</v>
      </c>
      <c r="T44" s="2">
        <f>(Table2[[#This Row],[Close Price]]-Table2[[#This Row],[50D EMA]])/Table2[[#This Row],[50D EMA]]</f>
        <v>8.2451939375455502E-2</v>
      </c>
      <c r="U44" s="2">
        <f>(Table2[[#This Row],[Close Price]]-Table2[[#This Row],[200D EMA]])/Table2[[#This Row],[200D EMA]]</f>
        <v>0.38236239602043809</v>
      </c>
      <c r="V44">
        <v>1.20954689790958</v>
      </c>
      <c r="W44">
        <v>336</v>
      </c>
      <c r="X44">
        <v>343.9</v>
      </c>
      <c r="Y44">
        <v>295.5</v>
      </c>
      <c r="Z44">
        <v>349.7</v>
      </c>
      <c r="AA44">
        <v>295.5</v>
      </c>
      <c r="AB44">
        <v>349.7</v>
      </c>
      <c r="AC44" s="2">
        <f>(Table2[[#This Row],[Close Price]]/Table2[[#This Row],[Day Low]])-1</f>
        <v>4.761904761904745E-3</v>
      </c>
      <c r="AD44" s="2">
        <f>(Table2[[#This Row],[Day High]]/Table2[[#This Row],[Close Price]])-1</f>
        <v>1.8661137440758147E-2</v>
      </c>
      <c r="AE44" s="2">
        <f>(Table2[[#This Row],[Close Price]]/Table2[[#This Row],[Current Week Low]])-1</f>
        <v>0.14247038917089694</v>
      </c>
      <c r="AF44" s="2">
        <f>(Table2[[#This Row],[Current Week High]]/Table2[[#This Row],[Close Price]])-1</f>
        <v>3.584123222748814E-2</v>
      </c>
      <c r="AG44" s="2">
        <f>(Table2[[#This Row],[Close Price]]/Table2[[#This Row],[Current Month Low]])-1</f>
        <v>0.14247038917089694</v>
      </c>
      <c r="AH44" s="2">
        <f>(Table2[[#This Row],[Current Month High]]/Table2[[#This Row],[Close Price]])-1</f>
        <v>3.584123222748814E-2</v>
      </c>
      <c r="AI44">
        <v>3.58412322274881</v>
      </c>
      <c r="AJ44">
        <v>147.23544489197999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0.23</v>
      </c>
      <c r="AM44" t="s">
        <v>10520</v>
      </c>
      <c r="AN44">
        <v>0.54</v>
      </c>
      <c r="AO44" t="s">
        <v>10520</v>
      </c>
      <c r="AP44">
        <v>0.14468168391275299</v>
      </c>
      <c r="AQ44">
        <f>(Table2[[#This Row],[Sharpe Ratio]]-AVERAGE(Table2[Sharpe Ratio]))/_xlfn.STDEV.P(Table2[Sharpe Ratio])</f>
        <v>1.0707525424114939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4.4241208983153708</v>
      </c>
      <c r="AS44">
        <f>_xlfn.RANK.AVG(Table2[[#This Row],[1Y Return vs Nifty Z-Score]],Table2[1Y Return vs Nifty Z-Score])</f>
        <v>94</v>
      </c>
      <c r="AT44">
        <f>_xlfn.RANK.AVG(Table2[[#This Row],[6M Return vs Nifty Z-Score]],Table2[6M Return vs Nifty Z-Score])</f>
        <v>72</v>
      </c>
      <c r="AU44">
        <f>_xlfn.RANK.AVG(Table2[[#This Row],[Sharpe Ratio Z-Score]],Table2[Sharpe Ratio Z-Score])</f>
        <v>105</v>
      </c>
      <c r="AV44">
        <f>(Table2[[#This Row],[Rank 1Y]]+Table2[[#This Row],[Rank 6M]]+Table2[[#This Row],[Rank Sharpe]])/3</f>
        <v>90.333333333333329</v>
      </c>
    </row>
    <row r="45" spans="1:48" x14ac:dyDescent="0.3">
      <c r="A45" t="s">
        <v>1059</v>
      </c>
      <c r="B45" t="s">
        <v>1060</v>
      </c>
      <c r="C45" t="s">
        <v>10483</v>
      </c>
      <c r="D45" t="s">
        <v>833</v>
      </c>
      <c r="E45">
        <v>11716.878151417999</v>
      </c>
      <c r="F45">
        <v>253.11</v>
      </c>
      <c r="G45">
        <v>177.406171721596</v>
      </c>
      <c r="H45">
        <f>(Table2[[#This Row],[1Y Return vs Nifty]]-AVERAGE(Table2[1Y Return vs Nifty]))/_xlfn.STDEV.P(Table2[1Y Return vs Nifty])</f>
        <v>1.8969490797668269</v>
      </c>
      <c r="I45">
        <v>-0.79520121194462701</v>
      </c>
      <c r="J45">
        <f>(Table2[[#This Row],[1M Return vs Nifty]]-AVERAGE(Table2[1M Return vs Nifty]))/_xlfn.STDEV.P(Table2[1M Return vs Nifty])</f>
        <v>2.1369952183634628E-3</v>
      </c>
      <c r="K45">
        <v>25.9682414401702</v>
      </c>
      <c r="L45">
        <f>(Table2[[#This Row],[6M Return vs Nifty]]-AVERAGE(Table2[6M Return vs Nifty]))/_xlfn.STDEV.P(Table2[6M Return vs Nifty])</f>
        <v>0.73615696940600106</v>
      </c>
      <c r="M45">
        <v>0.48620299995995098</v>
      </c>
      <c r="N45">
        <f>(Table2[[#This Row],[1W Return vs Nifty]]-AVERAGE(Table2[1W Return vs Nifty]))/_xlfn.STDEV.P(Table2[1W Return vs Nifty])</f>
        <v>0.29318789093046699</v>
      </c>
      <c r="O45">
        <v>246.72</v>
      </c>
      <c r="P45">
        <v>232.56650625204</v>
      </c>
      <c r="Q45">
        <v>183.21936252853101</v>
      </c>
      <c r="R45">
        <v>56.710644492841801</v>
      </c>
      <c r="S45" s="2">
        <f>(Table2[[#This Row],[Close Price]]-Table2[[#This Row],[20D EMA]])/Table2[[#This Row],[20D EMA]]</f>
        <v>2.5899805447470878E-2</v>
      </c>
      <c r="T45" s="2">
        <f>(Table2[[#This Row],[Close Price]]-Table2[[#This Row],[50D EMA]])/Table2[[#This Row],[50D EMA]]</f>
        <v>8.8333845139748332E-2</v>
      </c>
      <c r="U45" s="2">
        <f>(Table2[[#This Row],[Close Price]]-Table2[[#This Row],[200D EMA]])/Table2[[#This Row],[200D EMA]]</f>
        <v>0.38145879620438916</v>
      </c>
      <c r="V45">
        <v>0.68853873090032003</v>
      </c>
      <c r="W45">
        <v>251.77</v>
      </c>
      <c r="X45">
        <v>257.7</v>
      </c>
      <c r="Y45">
        <v>234.01</v>
      </c>
      <c r="Z45">
        <v>258.5</v>
      </c>
      <c r="AA45">
        <v>234.01</v>
      </c>
      <c r="AB45">
        <v>260.75</v>
      </c>
      <c r="AC45" s="2">
        <f>(Table2[[#This Row],[Close Price]]/Table2[[#This Row],[Day Low]])-1</f>
        <v>5.3223179886403571E-3</v>
      </c>
      <c r="AD45" s="2">
        <f>(Table2[[#This Row],[Day High]]/Table2[[#This Row],[Close Price]])-1</f>
        <v>1.8134407964916388E-2</v>
      </c>
      <c r="AE45" s="2">
        <f>(Table2[[#This Row],[Close Price]]/Table2[[#This Row],[Current Week Low]])-1</f>
        <v>8.1620443570787682E-2</v>
      </c>
      <c r="AF45" s="2">
        <f>(Table2[[#This Row],[Current Week High]]/Table2[[#This Row],[Close Price]])-1</f>
        <v>2.1295089091699193E-2</v>
      </c>
      <c r="AG45" s="2">
        <f>(Table2[[#This Row],[Close Price]]/Table2[[#This Row],[Current Month Low]])-1</f>
        <v>8.1620443570787682E-2</v>
      </c>
      <c r="AH45" s="2">
        <f>(Table2[[#This Row],[Current Month High]]/Table2[[#This Row],[Close Price]])-1</f>
        <v>3.0184504760775832E-2</v>
      </c>
      <c r="AI45">
        <v>3.0184504760775801</v>
      </c>
      <c r="AJ45">
        <v>213.254950495049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0.08</v>
      </c>
      <c r="AM45" t="s">
        <v>10520</v>
      </c>
      <c r="AN45">
        <v>-1.28</v>
      </c>
      <c r="AO45" t="s">
        <v>10519</v>
      </c>
      <c r="AP45">
        <v>0.14437293178117799</v>
      </c>
      <c r="AQ45">
        <f>(Table2[[#This Row],[Sharpe Ratio]]-AVERAGE(Table2[Sharpe Ratio]))/_xlfn.STDEV.P(Table2[Sharpe Ratio])</f>
        <v>1.067193542085666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3.9956244774073242</v>
      </c>
      <c r="AS45">
        <f>_xlfn.RANK.AVG(Table2[[#This Row],[1Y Return vs Nifty Z-Score]],Table2[1Y Return vs Nifty Z-Score])</f>
        <v>32</v>
      </c>
      <c r="AT45">
        <f>_xlfn.RANK.AVG(Table2[[#This Row],[6M Return vs Nifty Z-Score]],Table2[6M Return vs Nifty Z-Score])</f>
        <v>134</v>
      </c>
      <c r="AU45">
        <f>_xlfn.RANK.AVG(Table2[[#This Row],[Sharpe Ratio Z-Score]],Table2[Sharpe Ratio Z-Score])</f>
        <v>107</v>
      </c>
      <c r="AV45">
        <f>(Table2[[#This Row],[Rank 1Y]]+Table2[[#This Row],[Rank 6M]]+Table2[[#This Row],[Rank Sharpe]])/3</f>
        <v>91</v>
      </c>
    </row>
    <row r="46" spans="1:48" x14ac:dyDescent="0.3">
      <c r="A46" t="s">
        <v>1016</v>
      </c>
      <c r="B46" t="s">
        <v>1017</v>
      </c>
      <c r="C46" t="s">
        <v>10485</v>
      </c>
      <c r="D46" t="s">
        <v>409</v>
      </c>
      <c r="E46">
        <v>13045.549423872901</v>
      </c>
      <c r="F46">
        <v>210.55</v>
      </c>
      <c r="G46">
        <v>253.984208930818</v>
      </c>
      <c r="H46">
        <f>(Table2[[#This Row],[1Y Return vs Nifty]]-AVERAGE(Table2[1Y Return vs Nifty]))/_xlfn.STDEV.P(Table2[1Y Return vs Nifty])</f>
        <v>2.9459132821769423</v>
      </c>
      <c r="I46">
        <v>14.3425680654055</v>
      </c>
      <c r="J46">
        <f>(Table2[[#This Row],[1M Return vs Nifty]]-AVERAGE(Table2[1M Return vs Nifty]))/_xlfn.STDEV.P(Table2[1M Return vs Nifty])</f>
        <v>1.5249366047229969</v>
      </c>
      <c r="K46">
        <v>15.988257132727499</v>
      </c>
      <c r="L46">
        <f>(Table2[[#This Row],[6M Return vs Nifty]]-AVERAGE(Table2[6M Return vs Nifty]))/_xlfn.STDEV.P(Table2[6M Return vs Nifty])</f>
        <v>0.39007032137564801</v>
      </c>
      <c r="M46">
        <v>11.2922787955094</v>
      </c>
      <c r="N46">
        <f>(Table2[[#This Row],[1W Return vs Nifty]]-AVERAGE(Table2[1W Return vs Nifty]))/_xlfn.STDEV.P(Table2[1W Return vs Nifty])</f>
        <v>2.4799743933343152</v>
      </c>
      <c r="O46">
        <v>194.09</v>
      </c>
      <c r="P46">
        <v>184.49160218628199</v>
      </c>
      <c r="Q46">
        <v>151.32939677310901</v>
      </c>
      <c r="R46">
        <v>68.809079718015795</v>
      </c>
      <c r="S46" s="2">
        <f>(Table2[[#This Row],[Close Price]]-Table2[[#This Row],[20D EMA]])/Table2[[#This Row],[20D EMA]]</f>
        <v>8.4806017826781432E-2</v>
      </c>
      <c r="T46" s="2">
        <f>(Table2[[#This Row],[Close Price]]-Table2[[#This Row],[50D EMA]])/Table2[[#This Row],[50D EMA]]</f>
        <v>0.14124435749333855</v>
      </c>
      <c r="U46" s="2">
        <f>(Table2[[#This Row],[Close Price]]-Table2[[#This Row],[200D EMA]])/Table2[[#This Row],[200D EMA]]</f>
        <v>0.39133575160998996</v>
      </c>
      <c r="V46">
        <v>2.3328829424025002</v>
      </c>
      <c r="W46">
        <v>210</v>
      </c>
      <c r="X46">
        <v>217</v>
      </c>
      <c r="Y46">
        <v>184</v>
      </c>
      <c r="Z46">
        <v>217.8</v>
      </c>
      <c r="AA46">
        <v>171.25</v>
      </c>
      <c r="AB46">
        <v>217.8</v>
      </c>
      <c r="AC46" s="2">
        <f>(Table2[[#This Row],[Close Price]]/Table2[[#This Row],[Day Low]])-1</f>
        <v>2.619047619047743E-3</v>
      </c>
      <c r="AD46" s="2">
        <f>(Table2[[#This Row],[Day High]]/Table2[[#This Row],[Close Price]])-1</f>
        <v>3.0634053668962213E-2</v>
      </c>
      <c r="AE46" s="2">
        <f>(Table2[[#This Row],[Close Price]]/Table2[[#This Row],[Current Week Low]])-1</f>
        <v>0.14429347826086958</v>
      </c>
      <c r="AF46" s="2">
        <f>(Table2[[#This Row],[Current Week High]]/Table2[[#This Row],[Close Price]])-1</f>
        <v>3.4433626217050595E-2</v>
      </c>
      <c r="AG46" s="2">
        <f>(Table2[[#This Row],[Close Price]]/Table2[[#This Row],[Current Month Low]])-1</f>
        <v>0.22948905109489059</v>
      </c>
      <c r="AH46" s="2">
        <f>(Table2[[#This Row],[Current Month High]]/Table2[[#This Row],[Close Price]])-1</f>
        <v>3.4433626217050595E-2</v>
      </c>
      <c r="AI46">
        <v>3.4433626217050501</v>
      </c>
      <c r="AJ46">
        <v>283.865086599817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</v>
      </c>
      <c r="AM46" t="s">
        <v>10521</v>
      </c>
      <c r="AN46">
        <v>8.9700000000000006</v>
      </c>
      <c r="AO46" t="s">
        <v>10520</v>
      </c>
      <c r="AP46">
        <v>0.17590090339053599</v>
      </c>
      <c r="AQ46">
        <f>(Table2[[#This Row],[Sharpe Ratio]]-AVERAGE(Table2[Sharpe Ratio]))/_xlfn.STDEV.P(Table2[Sharpe Ratio])</f>
        <v>1.4306179520095899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8.7715125536194911</v>
      </c>
      <c r="AS46">
        <f>_xlfn.RANK.AVG(Table2[[#This Row],[1Y Return vs Nifty Z-Score]],Table2[1Y Return vs Nifty Z-Score])</f>
        <v>9</v>
      </c>
      <c r="AT46">
        <f>_xlfn.RANK.AVG(Table2[[#This Row],[6M Return vs Nifty Z-Score]],Table2[6M Return vs Nifty Z-Score])</f>
        <v>211</v>
      </c>
      <c r="AU46">
        <f>_xlfn.RANK.AVG(Table2[[#This Row],[Sharpe Ratio Z-Score]],Table2[Sharpe Ratio Z-Score])</f>
        <v>56</v>
      </c>
      <c r="AV46">
        <f>(Table2[[#This Row],[Rank 1Y]]+Table2[[#This Row],[Rank 6M]]+Table2[[#This Row],[Rank Sharpe]])/3</f>
        <v>92</v>
      </c>
    </row>
    <row r="47" spans="1:48" x14ac:dyDescent="0.3">
      <c r="A47" t="s">
        <v>269</v>
      </c>
      <c r="B47" t="s">
        <v>270</v>
      </c>
      <c r="C47" t="s">
        <v>10485</v>
      </c>
      <c r="D47" t="s">
        <v>271</v>
      </c>
      <c r="E47">
        <v>100088.60400000001</v>
      </c>
      <c r="F47">
        <v>3718.15</v>
      </c>
      <c r="G47">
        <v>62.819835183683303</v>
      </c>
      <c r="H47">
        <f>(Table2[[#This Row],[1Y Return vs Nifty]]-AVERAGE(Table2[1Y Return vs Nifty]))/_xlfn.STDEV.P(Table2[1Y Return vs Nifty])</f>
        <v>0.32734806237337366</v>
      </c>
      <c r="I47">
        <v>-14.3806008682369</v>
      </c>
      <c r="J47">
        <f>(Table2[[#This Row],[1M Return vs Nifty]]-AVERAGE(Table2[1M Return vs Nifty]))/_xlfn.STDEV.P(Table2[1M Return vs Nifty])</f>
        <v>-1.3645003813018626</v>
      </c>
      <c r="K47">
        <v>48.565415029614897</v>
      </c>
      <c r="L47">
        <f>(Table2[[#This Row],[6M Return vs Nifty]]-AVERAGE(Table2[6M Return vs Nifty]))/_xlfn.STDEV.P(Table2[6M Return vs Nifty])</f>
        <v>1.5197834583473353</v>
      </c>
      <c r="M47">
        <v>-6.4326953175992596</v>
      </c>
      <c r="N47">
        <f>(Table2[[#This Row],[1W Return vs Nifty]]-AVERAGE(Table2[1W Return vs Nifty]))/_xlfn.STDEV.P(Table2[1W Return vs Nifty])</f>
        <v>-1.1069645546571001</v>
      </c>
      <c r="O47">
        <v>3776.64</v>
      </c>
      <c r="P47">
        <v>3706.6518744935502</v>
      </c>
      <c r="Q47">
        <v>2946.1285025007301</v>
      </c>
      <c r="R47">
        <v>33.894771189530097</v>
      </c>
      <c r="S47" s="2">
        <f>(Table2[[#This Row],[Close Price]]-Table2[[#This Row],[20D EMA]])/Table2[[#This Row],[20D EMA]]</f>
        <v>-1.54873114726317E-2</v>
      </c>
      <c r="T47" s="2">
        <f>(Table2[[#This Row],[Close Price]]-Table2[[#This Row],[50D EMA]])/Table2[[#This Row],[50D EMA]]</f>
        <v>3.1020246561517038E-3</v>
      </c>
      <c r="U47" s="2">
        <f>(Table2[[#This Row],[Close Price]]-Table2[[#This Row],[200D EMA]])/Table2[[#This Row],[200D EMA]]</f>
        <v>0.26204610452122623</v>
      </c>
      <c r="V47">
        <v>0.97224511124241697</v>
      </c>
      <c r="W47">
        <v>3624.05</v>
      </c>
      <c r="X47">
        <v>3744.9</v>
      </c>
      <c r="Y47">
        <v>3407.05</v>
      </c>
      <c r="Z47">
        <v>3744.9</v>
      </c>
      <c r="AA47">
        <v>3407.05</v>
      </c>
      <c r="AB47">
        <v>4154</v>
      </c>
      <c r="AC47" s="2">
        <f>(Table2[[#This Row],[Close Price]]/Table2[[#This Row],[Day Low]])-1</f>
        <v>2.5965425421834665E-2</v>
      </c>
      <c r="AD47" s="2">
        <f>(Table2[[#This Row],[Day High]]/Table2[[#This Row],[Close Price]])-1</f>
        <v>7.1944380942134956E-3</v>
      </c>
      <c r="AE47" s="2">
        <f>(Table2[[#This Row],[Close Price]]/Table2[[#This Row],[Current Week Low]])-1</f>
        <v>9.1310664651237827E-2</v>
      </c>
      <c r="AF47" s="2">
        <f>(Table2[[#This Row],[Current Week High]]/Table2[[#This Row],[Close Price]])-1</f>
        <v>7.1944380942134956E-3</v>
      </c>
      <c r="AG47" s="2">
        <f>(Table2[[#This Row],[Close Price]]/Table2[[#This Row],[Current Month Low]])-1</f>
        <v>9.1310664651237827E-2</v>
      </c>
      <c r="AH47" s="2">
        <f>(Table2[[#This Row],[Current Month High]]/Table2[[#This Row],[Close Price]])-1</f>
        <v>0.11722227451824163</v>
      </c>
      <c r="AI47">
        <v>12.203649664483599</v>
      </c>
      <c r="AJ47">
        <v>124.89263896449501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-0.08</v>
      </c>
      <c r="AM47" t="s">
        <v>10519</v>
      </c>
      <c r="AN47">
        <v>-6.72</v>
      </c>
      <c r="AO47" t="s">
        <v>10519</v>
      </c>
      <c r="AP47">
        <v>0.20615681485735299</v>
      </c>
      <c r="AQ47">
        <f>(Table2[[#This Row],[Sharpe Ratio]]-AVERAGE(Table2[Sharpe Ratio]))/_xlfn.STDEV.P(Table2[Sharpe Ratio])</f>
        <v>1.7793792649091085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1.1550458496708551</v>
      </c>
      <c r="AS47">
        <f>_xlfn.RANK.AVG(Table2[[#This Row],[1Y Return vs Nifty Z-Score]],Table2[1Y Return vs Nifty Z-Score])</f>
        <v>191</v>
      </c>
      <c r="AT47">
        <f>_xlfn.RANK.AVG(Table2[[#This Row],[6M Return vs Nifty Z-Score]],Table2[6M Return vs Nifty Z-Score])</f>
        <v>57</v>
      </c>
      <c r="AU47">
        <f>_xlfn.RANK.AVG(Table2[[#This Row],[Sharpe Ratio Z-Score]],Table2[Sharpe Ratio Z-Score])</f>
        <v>29</v>
      </c>
      <c r="AV47">
        <f>(Table2[[#This Row],[Rank 1Y]]+Table2[[#This Row],[Rank 6M]]+Table2[[#This Row],[Rank Sharpe]])/3</f>
        <v>92.333333333333329</v>
      </c>
    </row>
    <row r="48" spans="1:48" x14ac:dyDescent="0.3">
      <c r="A48" t="s">
        <v>558</v>
      </c>
      <c r="B48" t="s">
        <v>559</v>
      </c>
      <c r="C48" t="s">
        <v>10487</v>
      </c>
      <c r="D48" t="s">
        <v>370</v>
      </c>
      <c r="E48">
        <v>34209.160353500003</v>
      </c>
      <c r="F48">
        <v>1713.5</v>
      </c>
      <c r="G48">
        <v>87.803518984538599</v>
      </c>
      <c r="H48">
        <f>(Table2[[#This Row],[1Y Return vs Nifty]]-AVERAGE(Table2[1Y Return vs Nifty]))/_xlfn.STDEV.P(Table2[1Y Return vs Nifty])</f>
        <v>0.6695739917195318</v>
      </c>
      <c r="I48">
        <v>-5.1147060597138099</v>
      </c>
      <c r="J48">
        <f>(Table2[[#This Row],[1M Return vs Nifty]]-AVERAGE(Table2[1M Return vs Nifty]))/_xlfn.STDEV.P(Table2[1M Return vs Nifty])</f>
        <v>-0.43238807746049024</v>
      </c>
      <c r="K48">
        <v>42.510849245853201</v>
      </c>
      <c r="L48">
        <f>(Table2[[#This Row],[6M Return vs Nifty]]-AVERAGE(Table2[6M Return vs Nifty]))/_xlfn.STDEV.P(Table2[6M Return vs Nifty])</f>
        <v>1.3098227697499916</v>
      </c>
      <c r="M48">
        <v>-2.5206824205368799</v>
      </c>
      <c r="N48">
        <f>(Table2[[#This Row],[1W Return vs Nifty]]-AVERAGE(Table2[1W Return vs Nifty]))/_xlfn.STDEV.P(Table2[1W Return vs Nifty])</f>
        <v>-0.31530464384571105</v>
      </c>
      <c r="O48">
        <v>1676.85</v>
      </c>
      <c r="P48">
        <v>1619.9582356132</v>
      </c>
      <c r="Q48">
        <v>1316.6627827310699</v>
      </c>
      <c r="R48">
        <v>47.275100986864103</v>
      </c>
      <c r="S48" s="2">
        <f>(Table2[[#This Row],[Close Price]]-Table2[[#This Row],[20D EMA]])/Table2[[#This Row],[20D EMA]]</f>
        <v>2.1856457047440197E-2</v>
      </c>
      <c r="T48" s="2">
        <f>(Table2[[#This Row],[Close Price]]-Table2[[#This Row],[50D EMA]])/Table2[[#This Row],[50D EMA]]</f>
        <v>5.7743318519191185E-2</v>
      </c>
      <c r="U48" s="2">
        <f>(Table2[[#This Row],[Close Price]]-Table2[[#This Row],[200D EMA]])/Table2[[#This Row],[200D EMA]]</f>
        <v>0.30139624395382081</v>
      </c>
      <c r="V48">
        <v>0.60420907483771202</v>
      </c>
      <c r="W48">
        <v>1650.25</v>
      </c>
      <c r="X48">
        <v>1720</v>
      </c>
      <c r="Y48">
        <v>1554.5</v>
      </c>
      <c r="Z48">
        <v>1720</v>
      </c>
      <c r="AA48">
        <v>1554.5</v>
      </c>
      <c r="AB48">
        <v>1897.8</v>
      </c>
      <c r="AC48" s="2">
        <f>(Table2[[#This Row],[Close Price]]/Table2[[#This Row],[Day Low]])-1</f>
        <v>3.8327526132404088E-2</v>
      </c>
      <c r="AD48" s="2">
        <f>(Table2[[#This Row],[Day High]]/Table2[[#This Row],[Close Price]])-1</f>
        <v>3.7934053107673282E-3</v>
      </c>
      <c r="AE48" s="2">
        <f>(Table2[[#This Row],[Close Price]]/Table2[[#This Row],[Current Week Low]])-1</f>
        <v>0.10228369250562874</v>
      </c>
      <c r="AF48" s="2">
        <f>(Table2[[#This Row],[Current Week High]]/Table2[[#This Row],[Close Price]])-1</f>
        <v>3.7934053107673282E-3</v>
      </c>
      <c r="AG48" s="2">
        <f>(Table2[[#This Row],[Close Price]]/Table2[[#This Row],[Current Month Low]])-1</f>
        <v>0.10228369250562874</v>
      </c>
      <c r="AH48" s="2">
        <f>(Table2[[#This Row],[Current Month High]]/Table2[[#This Row],[Close Price]])-1</f>
        <v>0.10755763058068268</v>
      </c>
      <c r="AI48">
        <v>10.755763058068201</v>
      </c>
      <c r="AJ48">
        <v>144.192674932307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0.06</v>
      </c>
      <c r="AM48" t="s">
        <v>10520</v>
      </c>
      <c r="AN48">
        <v>-7.14</v>
      </c>
      <c r="AO48" t="s">
        <v>10519</v>
      </c>
      <c r="AP48">
        <v>0.15799900233259601</v>
      </c>
      <c r="AQ48">
        <f>(Table2[[#This Row],[Sharpe Ratio]]-AVERAGE(Table2[Sharpe Ratio]))/_xlfn.STDEV.P(Table2[Sharpe Ratio])</f>
        <v>1.2242618974841148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2.455965937647437</v>
      </c>
      <c r="AS48">
        <f>_xlfn.RANK.AVG(Table2[[#This Row],[1Y Return vs Nifty Z-Score]],Table2[1Y Return vs Nifty Z-Score])</f>
        <v>125</v>
      </c>
      <c r="AT48">
        <f>_xlfn.RANK.AVG(Table2[[#This Row],[6M Return vs Nifty Z-Score]],Table2[6M Return vs Nifty Z-Score])</f>
        <v>74</v>
      </c>
      <c r="AU48">
        <f>_xlfn.RANK.AVG(Table2[[#This Row],[Sharpe Ratio Z-Score]],Table2[Sharpe Ratio Z-Score])</f>
        <v>83</v>
      </c>
      <c r="AV48">
        <f>(Table2[[#This Row],[Rank 1Y]]+Table2[[#This Row],[Rank 6M]]+Table2[[#This Row],[Rank Sharpe]])/3</f>
        <v>94</v>
      </c>
    </row>
    <row r="49" spans="1:48" x14ac:dyDescent="0.3">
      <c r="A49" t="s">
        <v>866</v>
      </c>
      <c r="B49" t="s">
        <v>867</v>
      </c>
      <c r="C49" t="s">
        <v>10479</v>
      </c>
      <c r="D49" t="s">
        <v>472</v>
      </c>
      <c r="E49">
        <v>17482.68524422</v>
      </c>
      <c r="F49">
        <v>629.45000000000005</v>
      </c>
      <c r="G49">
        <v>252.551355213791</v>
      </c>
      <c r="H49">
        <f>(Table2[[#This Row],[1Y Return vs Nifty]]-AVERAGE(Table2[1Y Return vs Nifty]))/_xlfn.STDEV.P(Table2[1Y Return vs Nifty])</f>
        <v>2.9262860847293872</v>
      </c>
      <c r="I49">
        <v>20.400180054278302</v>
      </c>
      <c r="J49">
        <f>(Table2[[#This Row],[1M Return vs Nifty]]-AVERAGE(Table2[1M Return vs Nifty]))/_xlfn.STDEV.P(Table2[1M Return vs Nifty])</f>
        <v>2.1343083689622815</v>
      </c>
      <c r="K49">
        <v>10.866143641952901</v>
      </c>
      <c r="L49">
        <f>(Table2[[#This Row],[6M Return vs Nifty]]-AVERAGE(Table2[6M Return vs Nifty]))/_xlfn.STDEV.P(Table2[6M Return vs Nifty])</f>
        <v>0.21244528367581705</v>
      </c>
      <c r="M49">
        <v>-0.35126259415604</v>
      </c>
      <c r="N49">
        <f>(Table2[[#This Row],[1W Return vs Nifty]]-AVERAGE(Table2[1W Return vs Nifty]))/_xlfn.STDEV.P(Table2[1W Return vs Nifty])</f>
        <v>0.12371300549659607</v>
      </c>
      <c r="O49">
        <v>588.94000000000005</v>
      </c>
      <c r="P49">
        <v>548.88779064580501</v>
      </c>
      <c r="Q49">
        <v>452.20623250883898</v>
      </c>
      <c r="R49">
        <v>59.735505176831602</v>
      </c>
      <c r="S49" s="2">
        <f>(Table2[[#This Row],[Close Price]]-Table2[[#This Row],[20D EMA]])/Table2[[#This Row],[20D EMA]]</f>
        <v>6.878459605392738E-2</v>
      </c>
      <c r="T49" s="2">
        <f>(Table2[[#This Row],[Close Price]]-Table2[[#This Row],[50D EMA]])/Table2[[#This Row],[50D EMA]]</f>
        <v>0.14677354957997507</v>
      </c>
      <c r="U49" s="2">
        <f>(Table2[[#This Row],[Close Price]]-Table2[[#This Row],[200D EMA]])/Table2[[#This Row],[200D EMA]]</f>
        <v>0.39195339371554683</v>
      </c>
      <c r="V49">
        <v>2.1772585148666801</v>
      </c>
      <c r="W49">
        <v>621.04999999999995</v>
      </c>
      <c r="X49">
        <v>660</v>
      </c>
      <c r="Y49">
        <v>550</v>
      </c>
      <c r="Z49">
        <v>660</v>
      </c>
      <c r="AA49">
        <v>497.3</v>
      </c>
      <c r="AB49">
        <v>684.65</v>
      </c>
      <c r="AC49" s="2">
        <f>(Table2[[#This Row],[Close Price]]/Table2[[#This Row],[Day Low]])-1</f>
        <v>1.3525481040174148E-2</v>
      </c>
      <c r="AD49" s="2">
        <f>(Table2[[#This Row],[Day High]]/Table2[[#This Row],[Close Price]])-1</f>
        <v>4.8534434824052619E-2</v>
      </c>
      <c r="AE49" s="2">
        <f>(Table2[[#This Row],[Close Price]]/Table2[[#This Row],[Current Week Low]])-1</f>
        <v>0.14445454545454561</v>
      </c>
      <c r="AF49" s="2">
        <f>(Table2[[#This Row],[Current Week High]]/Table2[[#This Row],[Close Price]])-1</f>
        <v>4.8534434824052619E-2</v>
      </c>
      <c r="AG49" s="2">
        <f>(Table2[[#This Row],[Close Price]]/Table2[[#This Row],[Current Month Low]])-1</f>
        <v>0.26573496883169123</v>
      </c>
      <c r="AH49" s="2">
        <f>(Table2[[#This Row],[Current Month High]]/Table2[[#This Row],[Close Price]])-1</f>
        <v>8.769560727619341E-2</v>
      </c>
      <c r="AI49">
        <v>8.7695607276193392</v>
      </c>
      <c r="AJ49">
        <v>278.95845875978301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0.03</v>
      </c>
      <c r="AM49" t="s">
        <v>10520</v>
      </c>
      <c r="AN49">
        <v>6.33</v>
      </c>
      <c r="AO49" t="s">
        <v>10520</v>
      </c>
      <c r="AP49">
        <v>0.22496519431072301</v>
      </c>
      <c r="AQ49">
        <f>(Table2[[#This Row],[Sharpe Ratio]]-AVERAGE(Table2[Sharpe Ratio]))/_xlfn.STDEV.P(Table2[Sharpe Ratio])</f>
        <v>1.9961843384850246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7.3929370813491069</v>
      </c>
      <c r="AS49">
        <f>_xlfn.RANK.AVG(Table2[[#This Row],[1Y Return vs Nifty Z-Score]],Table2[1Y Return vs Nifty Z-Score])</f>
        <v>10</v>
      </c>
      <c r="AT49">
        <f>_xlfn.RANK.AVG(Table2[[#This Row],[6M Return vs Nifty Z-Score]],Table2[6M Return vs Nifty Z-Score])</f>
        <v>258</v>
      </c>
      <c r="AU49">
        <f>_xlfn.RANK.AVG(Table2[[#This Row],[Sharpe Ratio Z-Score]],Table2[Sharpe Ratio Z-Score])</f>
        <v>16</v>
      </c>
      <c r="AV49">
        <f>(Table2[[#This Row],[Rank 1Y]]+Table2[[#This Row],[Rank 6M]]+Table2[[#This Row],[Rank Sharpe]])/3</f>
        <v>94.666666666666671</v>
      </c>
    </row>
    <row r="50" spans="1:48" x14ac:dyDescent="0.3">
      <c r="A50" t="s">
        <v>382</v>
      </c>
      <c r="B50" t="s">
        <v>383</v>
      </c>
      <c r="C50" t="s">
        <v>10488</v>
      </c>
      <c r="D50" t="s">
        <v>138</v>
      </c>
      <c r="E50">
        <v>62559.263999700001</v>
      </c>
      <c r="F50">
        <v>3536.25</v>
      </c>
      <c r="G50">
        <v>86.095577464339996</v>
      </c>
      <c r="H50">
        <f>(Table2[[#This Row],[1Y Return vs Nifty]]-AVERAGE(Table2[1Y Return vs Nifty]))/_xlfn.STDEV.P(Table2[1Y Return vs Nifty])</f>
        <v>0.64617864783518253</v>
      </c>
      <c r="I50">
        <v>-9.3692163653959994</v>
      </c>
      <c r="J50">
        <f>(Table2[[#This Row],[1M Return vs Nifty]]-AVERAGE(Table2[1M Return vs Nifty]))/_xlfn.STDEV.P(Table2[1M Return vs Nifty])</f>
        <v>-0.86037495673074882</v>
      </c>
      <c r="K50">
        <v>33.879615575204902</v>
      </c>
      <c r="L50">
        <f>(Table2[[#This Row],[6M Return vs Nifty]]-AVERAGE(Table2[6M Return vs Nifty]))/_xlfn.STDEV.P(Table2[6M Return vs Nifty])</f>
        <v>1.0105081979611681</v>
      </c>
      <c r="M50">
        <v>-15.5536150087687</v>
      </c>
      <c r="N50">
        <f>(Table2[[#This Row],[1W Return vs Nifty]]-AVERAGE(Table2[1W Return vs Nifty]))/_xlfn.STDEV.P(Table2[1W Return vs Nifty])</f>
        <v>-2.9527321068681895</v>
      </c>
      <c r="O50">
        <v>3730.94</v>
      </c>
      <c r="P50">
        <v>3547.1066809008698</v>
      </c>
      <c r="Q50">
        <v>2857.7624649935701</v>
      </c>
      <c r="R50">
        <v>29.365214436946701</v>
      </c>
      <c r="S50" s="2">
        <f>(Table2[[#This Row],[Close Price]]-Table2[[#This Row],[20D EMA]])/Table2[[#This Row],[20D EMA]]</f>
        <v>-5.2182559891073038E-2</v>
      </c>
      <c r="T50" s="2">
        <f>(Table2[[#This Row],[Close Price]]-Table2[[#This Row],[50D EMA]])/Table2[[#This Row],[50D EMA]]</f>
        <v>-3.0607145139803144E-3</v>
      </c>
      <c r="U50" s="2">
        <f>(Table2[[#This Row],[Close Price]]-Table2[[#This Row],[200D EMA]])/Table2[[#This Row],[200D EMA]]</f>
        <v>0.23741914988303847</v>
      </c>
      <c r="V50">
        <v>0.59811434380747597</v>
      </c>
      <c r="W50">
        <v>3491</v>
      </c>
      <c r="X50">
        <v>3593</v>
      </c>
      <c r="Y50">
        <v>3431.65</v>
      </c>
      <c r="Z50">
        <v>3950</v>
      </c>
      <c r="AA50">
        <v>3431.65</v>
      </c>
      <c r="AB50">
        <v>4137</v>
      </c>
      <c r="AC50" s="2">
        <f>(Table2[[#This Row],[Close Price]]/Table2[[#This Row],[Day Low]])-1</f>
        <v>1.2961902033801209E-2</v>
      </c>
      <c r="AD50" s="2">
        <f>(Table2[[#This Row],[Day High]]/Table2[[#This Row],[Close Price]])-1</f>
        <v>1.6048073524213446E-2</v>
      </c>
      <c r="AE50" s="2">
        <f>(Table2[[#This Row],[Close Price]]/Table2[[#This Row],[Current Week Low]])-1</f>
        <v>3.0480963967770558E-2</v>
      </c>
      <c r="AF50" s="2">
        <f>(Table2[[#This Row],[Current Week High]]/Table2[[#This Row],[Close Price]])-1</f>
        <v>0.11700247437256972</v>
      </c>
      <c r="AG50" s="2">
        <f>(Table2[[#This Row],[Close Price]]/Table2[[#This Row],[Current Month Low]])-1</f>
        <v>3.0480963967770558E-2</v>
      </c>
      <c r="AH50" s="2">
        <f>(Table2[[#This Row],[Current Month High]]/Table2[[#This Row],[Close Price]])-1</f>
        <v>0.16988335100742313</v>
      </c>
      <c r="AI50">
        <v>16.988335100742301</v>
      </c>
      <c r="AJ50">
        <v>116.668709025182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0.08</v>
      </c>
      <c r="AM50" t="s">
        <v>10520</v>
      </c>
      <c r="AN50">
        <v>-12.16</v>
      </c>
      <c r="AO50" t="s">
        <v>10519</v>
      </c>
      <c r="AP50">
        <v>0.173342494447386</v>
      </c>
      <c r="AQ50">
        <f>(Table2[[#This Row],[Sharpe Ratio]]-AVERAGE(Table2[Sharpe Ratio]))/_xlfn.STDEV.P(Table2[Sharpe Ratio])</f>
        <v>1.4011270519279495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-0.75529316587463802</v>
      </c>
      <c r="AS50">
        <f>_xlfn.RANK.AVG(Table2[[#This Row],[1Y Return vs Nifty Z-Score]],Table2[1Y Return vs Nifty Z-Score])</f>
        <v>127</v>
      </c>
      <c r="AT50">
        <f>_xlfn.RANK.AVG(Table2[[#This Row],[6M Return vs Nifty Z-Score]],Table2[6M Return vs Nifty Z-Score])</f>
        <v>100</v>
      </c>
      <c r="AU50">
        <f>_xlfn.RANK.AVG(Table2[[#This Row],[Sharpe Ratio Z-Score]],Table2[Sharpe Ratio Z-Score])</f>
        <v>61</v>
      </c>
      <c r="AV50">
        <f>(Table2[[#This Row],[Rank 1Y]]+Table2[[#This Row],[Rank 6M]]+Table2[[#This Row],[Rank Sharpe]])/3</f>
        <v>96</v>
      </c>
    </row>
    <row r="51" spans="1:48" x14ac:dyDescent="0.3">
      <c r="A51" t="s">
        <v>1457</v>
      </c>
      <c r="B51" t="s">
        <v>1458</v>
      </c>
      <c r="C51" t="s">
        <v>10478</v>
      </c>
      <c r="D51" t="s">
        <v>46</v>
      </c>
      <c r="E51">
        <v>6994.9676244000002</v>
      </c>
      <c r="F51">
        <v>530.45000000000005</v>
      </c>
      <c r="G51">
        <v>97.3133620502539</v>
      </c>
      <c r="H51">
        <f>(Table2[[#This Row],[1Y Return vs Nifty]]-AVERAGE(Table2[1Y Return vs Nifty]))/_xlfn.STDEV.P(Table2[1Y Return vs Nifty])</f>
        <v>0.79983960455077974</v>
      </c>
      <c r="I51">
        <v>12.952323737271399</v>
      </c>
      <c r="J51">
        <f>(Table2[[#This Row],[1M Return vs Nifty]]-AVERAGE(Table2[1M Return vs Nifty]))/_xlfn.STDEV.P(Table2[1M Return vs Nifty])</f>
        <v>1.3850835338239516</v>
      </c>
      <c r="K51">
        <v>30.834538717934599</v>
      </c>
      <c r="L51">
        <f>(Table2[[#This Row],[6M Return vs Nifty]]-AVERAGE(Table2[6M Return vs Nifty]))/_xlfn.STDEV.P(Table2[6M Return vs Nifty])</f>
        <v>0.90491079318954437</v>
      </c>
      <c r="M51">
        <v>5.9463913281746201</v>
      </c>
      <c r="N51">
        <f>(Table2[[#This Row],[1W Return vs Nifty]]-AVERAGE(Table2[1W Return vs Nifty]))/_xlfn.STDEV.P(Table2[1W Return vs Nifty])</f>
        <v>1.3981464681820301</v>
      </c>
      <c r="O51">
        <v>491.52</v>
      </c>
      <c r="P51">
        <v>457.38381029911699</v>
      </c>
      <c r="Q51">
        <v>364.11915216366401</v>
      </c>
      <c r="R51">
        <v>62.507845818758298</v>
      </c>
      <c r="S51" s="2">
        <f>(Table2[[#This Row],[Close Price]]-Table2[[#This Row],[20D EMA]])/Table2[[#This Row],[20D EMA]]</f>
        <v>7.9203287760416796E-2</v>
      </c>
      <c r="T51" s="2">
        <f>(Table2[[#This Row],[Close Price]]-Table2[[#This Row],[50D EMA]])/Table2[[#This Row],[50D EMA]]</f>
        <v>0.15974808914443145</v>
      </c>
      <c r="U51" s="2">
        <f>(Table2[[#This Row],[Close Price]]-Table2[[#This Row],[200D EMA]])/Table2[[#This Row],[200D EMA]]</f>
        <v>0.45680334815668738</v>
      </c>
      <c r="V51">
        <v>0.562138882582493</v>
      </c>
      <c r="W51">
        <v>514.95000000000005</v>
      </c>
      <c r="X51">
        <v>538</v>
      </c>
      <c r="Y51">
        <v>454</v>
      </c>
      <c r="Z51">
        <v>538</v>
      </c>
      <c r="AA51">
        <v>446</v>
      </c>
      <c r="AB51">
        <v>540.79999999999995</v>
      </c>
      <c r="AC51" s="2">
        <f>(Table2[[#This Row],[Close Price]]/Table2[[#This Row],[Day Low]])-1</f>
        <v>3.0100009709680631E-2</v>
      </c>
      <c r="AD51" s="2">
        <f>(Table2[[#This Row],[Day High]]/Table2[[#This Row],[Close Price]])-1</f>
        <v>1.4233198227919575E-2</v>
      </c>
      <c r="AE51" s="2">
        <f>(Table2[[#This Row],[Close Price]]/Table2[[#This Row],[Current Week Low]])-1</f>
        <v>0.1683920704845816</v>
      </c>
      <c r="AF51" s="2">
        <f>(Table2[[#This Row],[Current Week High]]/Table2[[#This Row],[Close Price]])-1</f>
        <v>1.4233198227919575E-2</v>
      </c>
      <c r="AG51" s="2">
        <f>(Table2[[#This Row],[Close Price]]/Table2[[#This Row],[Current Month Low]])-1</f>
        <v>0.18934977578475354</v>
      </c>
      <c r="AH51" s="2">
        <f>(Table2[[#This Row],[Current Month High]]/Table2[[#This Row],[Close Price]])-1</f>
        <v>1.9511735319068579E-2</v>
      </c>
      <c r="AI51">
        <v>1.9511735319068499</v>
      </c>
      <c r="AJ51">
        <v>132.19522871525501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0.26</v>
      </c>
      <c r="AM51" t="s">
        <v>10520</v>
      </c>
      <c r="AN51">
        <v>2.63</v>
      </c>
      <c r="AO51" t="s">
        <v>10520</v>
      </c>
      <c r="AP51">
        <v>0.168063149043718</v>
      </c>
      <c r="AQ51">
        <f>(Table2[[#This Row],[Sharpe Ratio]]-AVERAGE(Table2[Sharpe Ratio]))/_xlfn.STDEV.P(Table2[Sharpe Ratio])</f>
        <v>1.3402717894364309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5.8282521891827361</v>
      </c>
      <c r="AS51">
        <f>_xlfn.RANK.AVG(Table2[[#This Row],[1Y Return vs Nifty Z-Score]],Table2[1Y Return vs Nifty Z-Score])</f>
        <v>112</v>
      </c>
      <c r="AT51">
        <f>_xlfn.RANK.AVG(Table2[[#This Row],[6M Return vs Nifty Z-Score]],Table2[6M Return vs Nifty Z-Score])</f>
        <v>107</v>
      </c>
      <c r="AU51">
        <f>_xlfn.RANK.AVG(Table2[[#This Row],[Sharpe Ratio Z-Score]],Table2[Sharpe Ratio Z-Score])</f>
        <v>70</v>
      </c>
      <c r="AV51">
        <f>(Table2[[#This Row],[Rank 1Y]]+Table2[[#This Row],[Rank 6M]]+Table2[[#This Row],[Rank Sharpe]])/3</f>
        <v>96.333333333333329</v>
      </c>
    </row>
    <row r="52" spans="1:48" x14ac:dyDescent="0.3">
      <c r="A52" t="s">
        <v>73</v>
      </c>
      <c r="B52" t="s">
        <v>74</v>
      </c>
      <c r="C52" t="s">
        <v>10479</v>
      </c>
      <c r="D52" t="s">
        <v>57</v>
      </c>
      <c r="E52">
        <v>336869.92337952001</v>
      </c>
      <c r="F52">
        <v>2887.8</v>
      </c>
      <c r="G52">
        <v>56.419155235353401</v>
      </c>
      <c r="H52">
        <f>(Table2[[#This Row],[1Y Return vs Nifty]]-AVERAGE(Table2[1Y Return vs Nifty]))/_xlfn.STDEV.P(Table2[1Y Return vs Nifty])</f>
        <v>0.23967169481986134</v>
      </c>
      <c r="I52">
        <v>-7.1309127088734998</v>
      </c>
      <c r="J52">
        <f>(Table2[[#This Row],[1M Return vs Nifty]]-AVERAGE(Table2[1M Return vs Nifty]))/_xlfn.STDEV.P(Table2[1M Return vs Nifty])</f>
        <v>-0.6352104776284544</v>
      </c>
      <c r="K52">
        <v>59.777047428735997</v>
      </c>
      <c r="L52">
        <f>(Table2[[#This Row],[6M Return vs Nifty]]-AVERAGE(Table2[6M Return vs Nifty]))/_xlfn.STDEV.P(Table2[6M Return vs Nifty])</f>
        <v>1.908581291733368</v>
      </c>
      <c r="M52">
        <v>-1.24260634549531</v>
      </c>
      <c r="N52">
        <f>(Table2[[#This Row],[1W Return vs Nifty]]-AVERAGE(Table2[1W Return vs Nifty]))/_xlfn.STDEV.P(Table2[1W Return vs Nifty])</f>
        <v>-5.6665007883016649E-2</v>
      </c>
      <c r="O52">
        <v>2807.22</v>
      </c>
      <c r="P52">
        <v>2691.01179510151</v>
      </c>
      <c r="Q52">
        <v>2148.6479527033498</v>
      </c>
      <c r="R52">
        <v>52.244196363404001</v>
      </c>
      <c r="S52" s="2">
        <f>(Table2[[#This Row],[Close Price]]-Table2[[#This Row],[20D EMA]])/Table2[[#This Row],[20D EMA]]</f>
        <v>2.8704554683993556E-2</v>
      </c>
      <c r="T52" s="2">
        <f>(Table2[[#This Row],[Close Price]]-Table2[[#This Row],[50D EMA]])/Table2[[#This Row],[50D EMA]]</f>
        <v>7.3127960738301787E-2</v>
      </c>
      <c r="U52" s="2">
        <f>(Table2[[#This Row],[Close Price]]-Table2[[#This Row],[200D EMA]])/Table2[[#This Row],[200D EMA]]</f>
        <v>0.34400798249274689</v>
      </c>
      <c r="V52">
        <v>0.69794445920745396</v>
      </c>
      <c r="W52">
        <v>2790</v>
      </c>
      <c r="X52">
        <v>2897.4</v>
      </c>
      <c r="Y52">
        <v>2725</v>
      </c>
      <c r="Z52">
        <v>2897.4</v>
      </c>
      <c r="AA52">
        <v>2687.15</v>
      </c>
      <c r="AB52">
        <v>2940</v>
      </c>
      <c r="AC52" s="2">
        <f>(Table2[[#This Row],[Close Price]]/Table2[[#This Row],[Day Low]])-1</f>
        <v>3.5053763440860308E-2</v>
      </c>
      <c r="AD52" s="2">
        <f>(Table2[[#This Row],[Day High]]/Table2[[#This Row],[Close Price]])-1</f>
        <v>3.3243299397465176E-3</v>
      </c>
      <c r="AE52" s="2">
        <f>(Table2[[#This Row],[Close Price]]/Table2[[#This Row],[Current Week Low]])-1</f>
        <v>5.9743119266055134E-2</v>
      </c>
      <c r="AF52" s="2">
        <f>(Table2[[#This Row],[Current Week High]]/Table2[[#This Row],[Close Price]])-1</f>
        <v>3.3243299397465176E-3</v>
      </c>
      <c r="AG52" s="2">
        <f>(Table2[[#This Row],[Close Price]]/Table2[[#This Row],[Current Month Low]])-1</f>
        <v>7.4670189606088178E-2</v>
      </c>
      <c r="AH52" s="2">
        <f>(Table2[[#This Row],[Current Month High]]/Table2[[#This Row],[Close Price]])-1</f>
        <v>1.8076044047371731E-2</v>
      </c>
      <c r="AI52">
        <v>4.3527945148555904</v>
      </c>
      <c r="AJ52">
        <v>103.976690799929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0.13</v>
      </c>
      <c r="AM52" t="s">
        <v>10520</v>
      </c>
      <c r="AN52">
        <v>-1.29</v>
      </c>
      <c r="AO52" t="s">
        <v>10519</v>
      </c>
      <c r="AP52">
        <v>0.189939014269839</v>
      </c>
      <c r="AQ52">
        <f>(Table2[[#This Row],[Sharpe Ratio]]-AVERAGE(Table2[Sharpe Ratio]))/_xlfn.STDEV.P(Table2[Sharpe Ratio])</f>
        <v>1.5924359156252073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3.0488134166669658</v>
      </c>
      <c r="AS52">
        <f>_xlfn.RANK.AVG(Table2[[#This Row],[1Y Return vs Nifty Z-Score]],Table2[1Y Return vs Nifty Z-Score])</f>
        <v>216</v>
      </c>
      <c r="AT52">
        <f>_xlfn.RANK.AVG(Table2[[#This Row],[6M Return vs Nifty Z-Score]],Table2[6M Return vs Nifty Z-Score])</f>
        <v>35</v>
      </c>
      <c r="AU52">
        <f>_xlfn.RANK.AVG(Table2[[#This Row],[Sharpe Ratio Z-Score]],Table2[Sharpe Ratio Z-Score])</f>
        <v>41</v>
      </c>
      <c r="AV52">
        <f>(Table2[[#This Row],[Rank 1Y]]+Table2[[#This Row],[Rank 6M]]+Table2[[#This Row],[Rank Sharpe]])/3</f>
        <v>97.333333333333329</v>
      </c>
    </row>
    <row r="53" spans="1:48" x14ac:dyDescent="0.3">
      <c r="A53" t="s">
        <v>368</v>
      </c>
      <c r="B53" t="s">
        <v>369</v>
      </c>
      <c r="C53" t="s">
        <v>10487</v>
      </c>
      <c r="D53" t="s">
        <v>370</v>
      </c>
      <c r="E53">
        <v>65280.986171425</v>
      </c>
      <c r="F53">
        <v>11272.6</v>
      </c>
      <c r="G53">
        <v>141.368425456599</v>
      </c>
      <c r="H53">
        <f>(Table2[[#This Row],[1Y Return vs Nifty]]-AVERAGE(Table2[1Y Return vs Nifty]))/_xlfn.STDEV.P(Table2[1Y Return vs Nifty])</f>
        <v>1.4033048555849061</v>
      </c>
      <c r="I53">
        <v>-10.718420156507699</v>
      </c>
      <c r="J53">
        <f>(Table2[[#This Row],[1M Return vs Nifty]]-AVERAGE(Table2[1M Return vs Nifty]))/_xlfn.STDEV.P(Table2[1M Return vs Nifty])</f>
        <v>-0.99609951221867077</v>
      </c>
      <c r="K53">
        <v>75.675195578807305</v>
      </c>
      <c r="L53">
        <f>(Table2[[#This Row],[6M Return vs Nifty]]-AVERAGE(Table2[6M Return vs Nifty]))/_xlfn.STDEV.P(Table2[6M Return vs Nifty])</f>
        <v>2.4598984715654892</v>
      </c>
      <c r="M53">
        <v>-9.5147231559622192</v>
      </c>
      <c r="N53">
        <f>(Table2[[#This Row],[1W Return vs Nifty]]-AVERAGE(Table2[1W Return vs Nifty]))/_xlfn.STDEV.P(Table2[1W Return vs Nifty])</f>
        <v>-1.7306633889500107</v>
      </c>
      <c r="O53">
        <v>11613.21</v>
      </c>
      <c r="P53">
        <v>10884.8488823231</v>
      </c>
      <c r="Q53">
        <v>8147.54004621063</v>
      </c>
      <c r="R53">
        <v>25.039112116658</v>
      </c>
      <c r="S53" s="2">
        <f>(Table2[[#This Row],[Close Price]]-Table2[[#This Row],[20D EMA]])/Table2[[#This Row],[20D EMA]]</f>
        <v>-2.9329530767117685E-2</v>
      </c>
      <c r="T53" s="2">
        <f>(Table2[[#This Row],[Close Price]]-Table2[[#This Row],[50D EMA]])/Table2[[#This Row],[50D EMA]]</f>
        <v>3.5623013407802544E-2</v>
      </c>
      <c r="U53" s="2">
        <f>(Table2[[#This Row],[Close Price]]-Table2[[#This Row],[200D EMA]])/Table2[[#This Row],[200D EMA]]</f>
        <v>0.38355871048990009</v>
      </c>
      <c r="V53">
        <v>0.94487454873800603</v>
      </c>
      <c r="W53">
        <v>10945.1</v>
      </c>
      <c r="X53">
        <v>11312</v>
      </c>
      <c r="Y53">
        <v>10620</v>
      </c>
      <c r="Z53">
        <v>11475</v>
      </c>
      <c r="AA53">
        <v>10620</v>
      </c>
      <c r="AB53">
        <v>12879</v>
      </c>
      <c r="AC53" s="2">
        <f>(Table2[[#This Row],[Close Price]]/Table2[[#This Row],[Day Low]])-1</f>
        <v>2.9922065581858615E-2</v>
      </c>
      <c r="AD53" s="2">
        <f>(Table2[[#This Row],[Day High]]/Table2[[#This Row],[Close Price]])-1</f>
        <v>3.495200752266614E-3</v>
      </c>
      <c r="AE53" s="2">
        <f>(Table2[[#This Row],[Close Price]]/Table2[[#This Row],[Current Week Low]])-1</f>
        <v>6.1450094161958679E-2</v>
      </c>
      <c r="AF53" s="2">
        <f>(Table2[[#This Row],[Current Week High]]/Table2[[#This Row],[Close Price]])-1</f>
        <v>1.7955041427887064E-2</v>
      </c>
      <c r="AG53" s="2">
        <f>(Table2[[#This Row],[Close Price]]/Table2[[#This Row],[Current Month Low]])-1</f>
        <v>6.1450094161958679E-2</v>
      </c>
      <c r="AH53" s="2">
        <f>(Table2[[#This Row],[Current Month High]]/Table2[[#This Row],[Close Price]])-1</f>
        <v>0.14250483473200504</v>
      </c>
      <c r="AI53">
        <v>14.2504834732005</v>
      </c>
      <c r="AJ53">
        <v>181.811477356533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0.19</v>
      </c>
      <c r="AM53" t="s">
        <v>10520</v>
      </c>
      <c r="AN53">
        <v>-10.050000000000001</v>
      </c>
      <c r="AO53" t="s">
        <v>10519</v>
      </c>
      <c r="AP53">
        <v>9.3663568190526E-2</v>
      </c>
      <c r="AQ53">
        <f>(Table2[[#This Row],[Sharpe Ratio]]-AVERAGE(Table2[Sharpe Ratio]))/_xlfn.STDEV.P(Table2[Sharpe Ratio])</f>
        <v>0.4826643256523328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1.6191047516340467</v>
      </c>
      <c r="AS53">
        <f>_xlfn.RANK.AVG(Table2[[#This Row],[1Y Return vs Nifty Z-Score]],Table2[1Y Return vs Nifty Z-Score])</f>
        <v>61</v>
      </c>
      <c r="AT53">
        <f>_xlfn.RANK.AVG(Table2[[#This Row],[6M Return vs Nifty Z-Score]],Table2[6M Return vs Nifty Z-Score])</f>
        <v>18</v>
      </c>
      <c r="AU53">
        <f>_xlfn.RANK.AVG(Table2[[#This Row],[Sharpe Ratio Z-Score]],Table2[Sharpe Ratio Z-Score])</f>
        <v>213</v>
      </c>
      <c r="AV53">
        <f>(Table2[[#This Row],[Rank 1Y]]+Table2[[#This Row],[Rank 6M]]+Table2[[#This Row],[Rank Sharpe]])/3</f>
        <v>97.333333333333329</v>
      </c>
    </row>
    <row r="54" spans="1:48" x14ac:dyDescent="0.3">
      <c r="A54" t="s">
        <v>470</v>
      </c>
      <c r="B54" t="s">
        <v>471</v>
      </c>
      <c r="C54" t="s">
        <v>10479</v>
      </c>
      <c r="D54" t="s">
        <v>472</v>
      </c>
      <c r="E54">
        <v>45891.5</v>
      </c>
      <c r="F54">
        <v>553.75</v>
      </c>
      <c r="G54">
        <v>88.594896422078705</v>
      </c>
      <c r="H54">
        <f>(Table2[[#This Row],[1Y Return vs Nifty]]-AVERAGE(Table2[1Y Return vs Nifty]))/_xlfn.STDEV.P(Table2[1Y Return vs Nifty])</f>
        <v>0.68041426176075259</v>
      </c>
      <c r="I54">
        <v>-10.993214488658801</v>
      </c>
      <c r="J54">
        <f>(Table2[[#This Row],[1M Return vs Nifty]]-AVERAGE(Table2[1M Return vs Nifty]))/_xlfn.STDEV.P(Table2[1M Return vs Nifty])</f>
        <v>-1.0237427332261344</v>
      </c>
      <c r="K54">
        <v>59.318069142473597</v>
      </c>
      <c r="L54">
        <f>(Table2[[#This Row],[6M Return vs Nifty]]-AVERAGE(Table2[6M Return vs Nifty]))/_xlfn.STDEV.P(Table2[6M Return vs Nifty])</f>
        <v>1.8926648081279969</v>
      </c>
      <c r="M54">
        <v>-3.8457059697771099</v>
      </c>
      <c r="N54">
        <f>(Table2[[#This Row],[1W Return vs Nifty]]-AVERAGE(Table2[1W Return vs Nifty]))/_xlfn.STDEV.P(Table2[1W Return vs Nifty])</f>
        <v>-0.58344487047998539</v>
      </c>
      <c r="O54">
        <v>552.29</v>
      </c>
      <c r="P54">
        <v>527.52559167068296</v>
      </c>
      <c r="Q54">
        <v>406.04682493590701</v>
      </c>
      <c r="R54">
        <v>30.987114210241899</v>
      </c>
      <c r="S54" s="2">
        <f>(Table2[[#This Row],[Close Price]]-Table2[[#This Row],[20D EMA]])/Table2[[#This Row],[20D EMA]]</f>
        <v>2.6435387205997508E-3</v>
      </c>
      <c r="T54" s="2">
        <f>(Table2[[#This Row],[Close Price]]-Table2[[#This Row],[50D EMA]])/Table2[[#This Row],[50D EMA]]</f>
        <v>4.9712106376230726E-2</v>
      </c>
      <c r="U54" s="2">
        <f>(Table2[[#This Row],[Close Price]]-Table2[[#This Row],[200D EMA]])/Table2[[#This Row],[200D EMA]]</f>
        <v>0.36375897062464996</v>
      </c>
      <c r="V54">
        <v>0.54243072587923502</v>
      </c>
      <c r="W54">
        <v>539.4</v>
      </c>
      <c r="X54">
        <v>555.95000000000005</v>
      </c>
      <c r="Y54">
        <v>523.4</v>
      </c>
      <c r="Z54">
        <v>555.95000000000005</v>
      </c>
      <c r="AA54">
        <v>523.4</v>
      </c>
      <c r="AB54">
        <v>585.5</v>
      </c>
      <c r="AC54" s="2">
        <f>(Table2[[#This Row],[Close Price]]/Table2[[#This Row],[Day Low]])-1</f>
        <v>2.6603633667037441E-2</v>
      </c>
      <c r="AD54" s="2">
        <f>(Table2[[#This Row],[Day High]]/Table2[[#This Row],[Close Price]])-1</f>
        <v>3.9729119638827193E-3</v>
      </c>
      <c r="AE54" s="2">
        <f>(Table2[[#This Row],[Close Price]]/Table2[[#This Row],[Current Week Low]])-1</f>
        <v>5.7986243790600023E-2</v>
      </c>
      <c r="AF54" s="2">
        <f>(Table2[[#This Row],[Current Week High]]/Table2[[#This Row],[Close Price]])-1</f>
        <v>3.9729119638827193E-3</v>
      </c>
      <c r="AG54" s="2">
        <f>(Table2[[#This Row],[Close Price]]/Table2[[#This Row],[Current Month Low]])-1</f>
        <v>5.7986243790600023E-2</v>
      </c>
      <c r="AH54" s="2">
        <f>(Table2[[#This Row],[Current Month High]]/Table2[[#This Row],[Close Price]])-1</f>
        <v>5.7336343115124144E-2</v>
      </c>
      <c r="AI54">
        <v>12.0270880361173</v>
      </c>
      <c r="AJ54">
        <v>129.10633016135699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0.03</v>
      </c>
      <c r="AM54" t="s">
        <v>10520</v>
      </c>
      <c r="AN54">
        <v>-4.2699999999999996</v>
      </c>
      <c r="AO54" t="s">
        <v>10519</v>
      </c>
      <c r="AP54">
        <v>0.133058194280575</v>
      </c>
      <c r="AQ54">
        <f>(Table2[[#This Row],[Sharpe Ratio]]-AVERAGE(Table2[Sharpe Ratio]))/_xlfn.STDEV.P(Table2[Sharpe Ratio])</f>
        <v>0.93676803135029685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1.9026594975329263</v>
      </c>
      <c r="AS54">
        <f>_xlfn.RANK.AVG(Table2[[#This Row],[1Y Return vs Nifty Z-Score]],Table2[1Y Return vs Nifty Z-Score])</f>
        <v>122</v>
      </c>
      <c r="AT54">
        <f>_xlfn.RANK.AVG(Table2[[#This Row],[6M Return vs Nifty Z-Score]],Table2[6M Return vs Nifty Z-Score])</f>
        <v>37</v>
      </c>
      <c r="AU54">
        <f>_xlfn.RANK.AVG(Table2[[#This Row],[Sharpe Ratio Z-Score]],Table2[Sharpe Ratio Z-Score])</f>
        <v>134</v>
      </c>
      <c r="AV54">
        <f>(Table2[[#This Row],[Rank 1Y]]+Table2[[#This Row],[Rank 6M]]+Table2[[#This Row],[Rank Sharpe]])/3</f>
        <v>97.666666666666671</v>
      </c>
    </row>
    <row r="55" spans="1:48" x14ac:dyDescent="0.3">
      <c r="A55" t="s">
        <v>335</v>
      </c>
      <c r="B55" t="s">
        <v>336</v>
      </c>
      <c r="C55" t="s">
        <v>10481</v>
      </c>
      <c r="D55" t="s">
        <v>89</v>
      </c>
      <c r="E55">
        <v>73772.273260079994</v>
      </c>
      <c r="F55">
        <v>1556.85</v>
      </c>
      <c r="G55">
        <v>114.66391416889699</v>
      </c>
      <c r="H55">
        <f>(Table2[[#This Row],[1Y Return vs Nifty]]-AVERAGE(Table2[1Y Return vs Nifty]))/_xlfn.STDEV.P(Table2[1Y Return vs Nifty])</f>
        <v>1.0375070706779452</v>
      </c>
      <c r="I55">
        <v>-2.6032785070667801</v>
      </c>
      <c r="J55">
        <f>(Table2[[#This Row],[1M Return vs Nifty]]-AVERAGE(Table2[1M Return vs Nifty]))/_xlfn.STDEV.P(Table2[1M Return vs Nifty])</f>
        <v>-0.17974841659630134</v>
      </c>
      <c r="K55">
        <v>38.7795931156463</v>
      </c>
      <c r="L55">
        <f>(Table2[[#This Row],[6M Return vs Nifty]]-AVERAGE(Table2[6M Return vs Nifty]))/_xlfn.STDEV.P(Table2[6M Return vs Nifty])</f>
        <v>1.1804299884323914</v>
      </c>
      <c r="M55">
        <v>-1.77043014286054</v>
      </c>
      <c r="N55">
        <f>(Table2[[#This Row],[1W Return vs Nifty]]-AVERAGE(Table2[1W Return vs Nifty]))/_xlfn.STDEV.P(Table2[1W Return vs Nifty])</f>
        <v>-0.16347880204511286</v>
      </c>
      <c r="O55">
        <v>1521.07</v>
      </c>
      <c r="P55">
        <v>1490.4880705278899</v>
      </c>
      <c r="Q55">
        <v>1223.50973791866</v>
      </c>
      <c r="R55">
        <v>56.236745946905202</v>
      </c>
      <c r="S55" s="2">
        <f>(Table2[[#This Row],[Close Price]]-Table2[[#This Row],[20D EMA]])/Table2[[#This Row],[20D EMA]]</f>
        <v>2.3522914790246322E-2</v>
      </c>
      <c r="T55" s="2">
        <f>(Table2[[#This Row],[Close Price]]-Table2[[#This Row],[50D EMA]])/Table2[[#This Row],[50D EMA]]</f>
        <v>4.4523623358224129E-2</v>
      </c>
      <c r="U55" s="2">
        <f>(Table2[[#This Row],[Close Price]]-Table2[[#This Row],[200D EMA]])/Table2[[#This Row],[200D EMA]]</f>
        <v>0.27244594117280385</v>
      </c>
      <c r="V55">
        <v>0.61798844616265802</v>
      </c>
      <c r="W55">
        <v>1536.95</v>
      </c>
      <c r="X55">
        <v>1574</v>
      </c>
      <c r="Y55">
        <v>1456.05</v>
      </c>
      <c r="Z55">
        <v>1609.2</v>
      </c>
      <c r="AA55">
        <v>1450</v>
      </c>
      <c r="AB55">
        <v>1687</v>
      </c>
      <c r="AC55" s="2">
        <f>(Table2[[#This Row],[Close Price]]/Table2[[#This Row],[Day Low]])-1</f>
        <v>1.2947721136016055E-2</v>
      </c>
      <c r="AD55" s="2">
        <f>(Table2[[#This Row],[Day High]]/Table2[[#This Row],[Close Price]])-1</f>
        <v>1.1015833253043006E-2</v>
      </c>
      <c r="AE55" s="2">
        <f>(Table2[[#This Row],[Close Price]]/Table2[[#This Row],[Current Week Low]])-1</f>
        <v>6.92283918821468E-2</v>
      </c>
      <c r="AF55" s="2">
        <f>(Table2[[#This Row],[Current Week High]]/Table2[[#This Row],[Close Price]])-1</f>
        <v>3.362559013392441E-2</v>
      </c>
      <c r="AG55" s="2">
        <f>(Table2[[#This Row],[Close Price]]/Table2[[#This Row],[Current Month Low]])-1</f>
        <v>7.3689655172413771E-2</v>
      </c>
      <c r="AH55" s="2">
        <f>(Table2[[#This Row],[Current Month High]]/Table2[[#This Row],[Close Price]])-1</f>
        <v>8.3598291421781212E-2</v>
      </c>
      <c r="AI55">
        <v>8.3598291421781195</v>
      </c>
      <c r="AJ55">
        <v>153.76528117359399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7.0000000000000007E-2</v>
      </c>
      <c r="AM55" t="s">
        <v>10520</v>
      </c>
      <c r="AN55">
        <v>2.52</v>
      </c>
      <c r="AO55" t="s">
        <v>10520</v>
      </c>
      <c r="AP55">
        <v>0.13863966950581399</v>
      </c>
      <c r="AQ55">
        <f>(Table2[[#This Row],[Sharpe Ratio]]-AVERAGE(Table2[Sharpe Ratio]))/_xlfn.STDEV.P(Table2[Sharpe Ratio])</f>
        <v>1.0011059584891113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2.8758157989580337</v>
      </c>
      <c r="AS55">
        <f>_xlfn.RANK.AVG(Table2[[#This Row],[1Y Return vs Nifty Z-Score]],Table2[1Y Return vs Nifty Z-Score])</f>
        <v>93</v>
      </c>
      <c r="AT55">
        <f>_xlfn.RANK.AVG(Table2[[#This Row],[6M Return vs Nifty Z-Score]],Table2[6M Return vs Nifty Z-Score])</f>
        <v>87</v>
      </c>
      <c r="AU55">
        <f>_xlfn.RANK.AVG(Table2[[#This Row],[Sharpe Ratio Z-Score]],Table2[Sharpe Ratio Z-Score])</f>
        <v>122</v>
      </c>
      <c r="AV55">
        <f>(Table2[[#This Row],[Rank 1Y]]+Table2[[#This Row],[Rank 6M]]+Table2[[#This Row],[Rank Sharpe]])/3</f>
        <v>100.66666666666667</v>
      </c>
    </row>
    <row r="56" spans="1:48" x14ac:dyDescent="0.3">
      <c r="A56" t="s">
        <v>283</v>
      </c>
      <c r="B56" t="s">
        <v>284</v>
      </c>
      <c r="C56" t="s">
        <v>10474</v>
      </c>
      <c r="D56" t="s">
        <v>285</v>
      </c>
      <c r="E56">
        <v>96114.593801759998</v>
      </c>
      <c r="F56">
        <v>11093.65</v>
      </c>
      <c r="G56">
        <v>166.27813363518101</v>
      </c>
      <c r="H56">
        <f>(Table2[[#This Row],[1Y Return vs Nifty]]-AVERAGE(Table2[1Y Return vs Nifty]))/_xlfn.STDEV.P(Table2[1Y Return vs Nifty])</f>
        <v>1.7445174685489313</v>
      </c>
      <c r="I56">
        <v>9.4036050903265096</v>
      </c>
      <c r="J56">
        <f>(Table2[[#This Row],[1M Return vs Nifty]]-AVERAGE(Table2[1M Return vs Nifty]))/_xlfn.STDEV.P(Table2[1M Return vs Nifty])</f>
        <v>1.0280964988917174</v>
      </c>
      <c r="K56">
        <v>50.978871501941697</v>
      </c>
      <c r="L56">
        <f>(Table2[[#This Row],[6M Return vs Nifty]]-AVERAGE(Table2[6M Return vs Nifty]))/_xlfn.STDEV.P(Table2[6M Return vs Nifty])</f>
        <v>1.6034774838030501</v>
      </c>
      <c r="M56">
        <v>-2.11633664231785</v>
      </c>
      <c r="N56">
        <f>(Table2[[#This Row],[1W Return vs Nifty]]-AVERAGE(Table2[1W Return vs Nifty]))/_xlfn.STDEV.P(Table2[1W Return vs Nifty])</f>
        <v>-0.23347865013229244</v>
      </c>
      <c r="O56">
        <v>10553.44</v>
      </c>
      <c r="P56">
        <v>9669.4229721769898</v>
      </c>
      <c r="Q56">
        <v>7407.82575109553</v>
      </c>
      <c r="R56">
        <v>72.121631685867399</v>
      </c>
      <c r="S56" s="2">
        <f>(Table2[[#This Row],[Close Price]]-Table2[[#This Row],[20D EMA]])/Table2[[#This Row],[20D EMA]]</f>
        <v>5.1188048636273964E-2</v>
      </c>
      <c r="T56" s="2">
        <f>(Table2[[#This Row],[Close Price]]-Table2[[#This Row],[50D EMA]])/Table2[[#This Row],[50D EMA]]</f>
        <v>0.14729183240004207</v>
      </c>
      <c r="U56" s="2">
        <f>(Table2[[#This Row],[Close Price]]-Table2[[#This Row],[200D EMA]])/Table2[[#This Row],[200D EMA]]</f>
        <v>0.49755817330873092</v>
      </c>
      <c r="V56">
        <v>1.5504798635273001</v>
      </c>
      <c r="W56">
        <v>11051</v>
      </c>
      <c r="X56">
        <v>11320</v>
      </c>
      <c r="Y56">
        <v>10370</v>
      </c>
      <c r="Z56">
        <v>11395.95</v>
      </c>
      <c r="AA56">
        <v>9890.15</v>
      </c>
      <c r="AB56">
        <v>11395.95</v>
      </c>
      <c r="AC56" s="2">
        <f>(Table2[[#This Row],[Close Price]]/Table2[[#This Row],[Day Low]])-1</f>
        <v>3.859379241697658E-3</v>
      </c>
      <c r="AD56" s="2">
        <f>(Table2[[#This Row],[Day High]]/Table2[[#This Row],[Close Price]])-1</f>
        <v>2.0403564201142199E-2</v>
      </c>
      <c r="AE56" s="2">
        <f>(Table2[[#This Row],[Close Price]]/Table2[[#This Row],[Current Week Low]])-1</f>
        <v>6.9783027965284461E-2</v>
      </c>
      <c r="AF56" s="2">
        <f>(Table2[[#This Row],[Current Week High]]/Table2[[#This Row],[Close Price]])-1</f>
        <v>2.7249823096997083E-2</v>
      </c>
      <c r="AG56" s="2">
        <f>(Table2[[#This Row],[Close Price]]/Table2[[#This Row],[Current Month Low]])-1</f>
        <v>0.12168672871493347</v>
      </c>
      <c r="AH56" s="2">
        <f>(Table2[[#This Row],[Current Month High]]/Table2[[#This Row],[Close Price]])-1</f>
        <v>2.7249823096997083E-2</v>
      </c>
      <c r="AI56">
        <v>2.7249823096996999</v>
      </c>
      <c r="AJ56">
        <v>193.54104650393501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0.18</v>
      </c>
      <c r="AM56" t="s">
        <v>10520</v>
      </c>
      <c r="AN56">
        <v>6.99</v>
      </c>
      <c r="AO56" t="s">
        <v>10520</v>
      </c>
      <c r="AP56">
        <v>8.9813910509870004E-2</v>
      </c>
      <c r="AQ56">
        <f>(Table2[[#This Row],[Sharpe Ratio]]-AVERAGE(Table2[Sharpe Ratio]))/_xlfn.STDEV.P(Table2[Sharpe Ratio])</f>
        <v>0.43828914071064617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4.5809019418220522</v>
      </c>
      <c r="AS56">
        <f>_xlfn.RANK.AVG(Table2[[#This Row],[1Y Return vs Nifty Z-Score]],Table2[1Y Return vs Nifty Z-Score])</f>
        <v>36</v>
      </c>
      <c r="AT56">
        <f>_xlfn.RANK.AVG(Table2[[#This Row],[6M Return vs Nifty Z-Score]],Table2[6M Return vs Nifty Z-Score])</f>
        <v>47</v>
      </c>
      <c r="AU56">
        <f>_xlfn.RANK.AVG(Table2[[#This Row],[Sharpe Ratio Z-Score]],Table2[Sharpe Ratio Z-Score])</f>
        <v>221</v>
      </c>
      <c r="AV56">
        <f>(Table2[[#This Row],[Rank 1Y]]+Table2[[#This Row],[Rank 6M]]+Table2[[#This Row],[Rank Sharpe]])/3</f>
        <v>101.33333333333333</v>
      </c>
    </row>
    <row r="57" spans="1:48" x14ac:dyDescent="0.3">
      <c r="A57" t="s">
        <v>236</v>
      </c>
      <c r="B57" t="s">
        <v>237</v>
      </c>
      <c r="C57" t="s">
        <v>10485</v>
      </c>
      <c r="D57" t="s">
        <v>165</v>
      </c>
      <c r="E57">
        <v>111354.859248839</v>
      </c>
      <c r="F57">
        <v>732.35</v>
      </c>
      <c r="G57">
        <v>56.379160743122902</v>
      </c>
      <c r="H57">
        <f>(Table2[[#This Row],[1Y Return vs Nifty]]-AVERAGE(Table2[1Y Return vs Nifty]))/_xlfn.STDEV.P(Table2[1Y Return vs Nifty])</f>
        <v>0.23912385117993176</v>
      </c>
      <c r="I57">
        <v>0.18728712910501599</v>
      </c>
      <c r="J57">
        <f>(Table2[[#This Row],[1M Return vs Nifty]]-AVERAGE(Table2[1M Return vs Nifty]))/_xlfn.STDEV.P(Table2[1M Return vs Nifty])</f>
        <v>0.10097142945246419</v>
      </c>
      <c r="K57">
        <v>40.495021688555703</v>
      </c>
      <c r="L57">
        <f>(Table2[[#This Row],[6M Return vs Nifty]]-AVERAGE(Table2[6M Return vs Nifty]))/_xlfn.STDEV.P(Table2[6M Return vs Nifty])</f>
        <v>1.2399177497799678</v>
      </c>
      <c r="M57">
        <v>4.4393898104097902</v>
      </c>
      <c r="N57">
        <f>(Table2[[#This Row],[1W Return vs Nifty]]-AVERAGE(Table2[1W Return vs Nifty]))/_xlfn.STDEV.P(Table2[1W Return vs Nifty])</f>
        <v>1.0931800177794231</v>
      </c>
      <c r="O57">
        <v>710.25</v>
      </c>
      <c r="P57">
        <v>677.36193268461602</v>
      </c>
      <c r="Q57">
        <v>546.96875434786796</v>
      </c>
      <c r="R57">
        <v>58.676433350460798</v>
      </c>
      <c r="S57" s="2">
        <f>(Table2[[#This Row],[Close Price]]-Table2[[#This Row],[20D EMA]])/Table2[[#This Row],[20D EMA]]</f>
        <v>3.1115804294262615E-2</v>
      </c>
      <c r="T57" s="2">
        <f>(Table2[[#This Row],[Close Price]]-Table2[[#This Row],[50D EMA]])/Table2[[#This Row],[50D EMA]]</f>
        <v>8.1179742560151799E-2</v>
      </c>
      <c r="U57" s="2">
        <f>(Table2[[#This Row],[Close Price]]-Table2[[#This Row],[200D EMA]])/Table2[[#This Row],[200D EMA]]</f>
        <v>0.33892474511301063</v>
      </c>
      <c r="V57">
        <v>1.0506160086065801</v>
      </c>
      <c r="W57">
        <v>718.4</v>
      </c>
      <c r="X57">
        <v>735.6</v>
      </c>
      <c r="Y57">
        <v>645</v>
      </c>
      <c r="Z57">
        <v>742</v>
      </c>
      <c r="AA57">
        <v>645</v>
      </c>
      <c r="AB57">
        <v>783.75</v>
      </c>
      <c r="AC57" s="2">
        <f>(Table2[[#This Row],[Close Price]]/Table2[[#This Row],[Day Low]])-1</f>
        <v>1.9418151447661458E-2</v>
      </c>
      <c r="AD57" s="2">
        <f>(Table2[[#This Row],[Day High]]/Table2[[#This Row],[Close Price]])-1</f>
        <v>4.4377688263808057E-3</v>
      </c>
      <c r="AE57" s="2">
        <f>(Table2[[#This Row],[Close Price]]/Table2[[#This Row],[Current Week Low]])-1</f>
        <v>0.13542635658914737</v>
      </c>
      <c r="AF57" s="2">
        <f>(Table2[[#This Row],[Current Week High]]/Table2[[#This Row],[Close Price]])-1</f>
        <v>1.3176759746023059E-2</v>
      </c>
      <c r="AG57" s="2">
        <f>(Table2[[#This Row],[Close Price]]/Table2[[#This Row],[Current Month Low]])-1</f>
        <v>0.13542635658914737</v>
      </c>
      <c r="AH57" s="2">
        <f>(Table2[[#This Row],[Current Month High]]/Table2[[#This Row],[Close Price]])-1</f>
        <v>7.0185020823376743E-2</v>
      </c>
      <c r="AI57">
        <v>7.0185020823376698</v>
      </c>
      <c r="AJ57">
        <v>103.88363028953199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0.13</v>
      </c>
      <c r="AM57" t="s">
        <v>10520</v>
      </c>
      <c r="AN57">
        <v>-3.36</v>
      </c>
      <c r="AO57" t="s">
        <v>10519</v>
      </c>
      <c r="AP57">
        <v>0.24371745596247801</v>
      </c>
      <c r="AQ57">
        <f>(Table2[[#This Row],[Sharpe Ratio]]-AVERAGE(Table2[Sharpe Ratio]))/_xlfn.STDEV.P(Table2[Sharpe Ratio])</f>
        <v>2.2123425395253125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4.8855355877170989</v>
      </c>
      <c r="AS57">
        <f>_xlfn.RANK.AVG(Table2[[#This Row],[1Y Return vs Nifty Z-Score]],Table2[1Y Return vs Nifty Z-Score])</f>
        <v>217</v>
      </c>
      <c r="AT57">
        <f>_xlfn.RANK.AVG(Table2[[#This Row],[6M Return vs Nifty Z-Score]],Table2[6M Return vs Nifty Z-Score])</f>
        <v>81</v>
      </c>
      <c r="AU57">
        <f>_xlfn.RANK.AVG(Table2[[#This Row],[Sharpe Ratio Z-Score]],Table2[Sharpe Ratio Z-Score])</f>
        <v>8</v>
      </c>
      <c r="AV57">
        <f>(Table2[[#This Row],[Rank 1Y]]+Table2[[#This Row],[Rank 6M]]+Table2[[#This Row],[Rank Sharpe]])/3</f>
        <v>102</v>
      </c>
    </row>
    <row r="58" spans="1:48" x14ac:dyDescent="0.3">
      <c r="A58" t="s">
        <v>747</v>
      </c>
      <c r="B58" t="s">
        <v>748</v>
      </c>
      <c r="C58" t="s">
        <v>10478</v>
      </c>
      <c r="D58" t="s">
        <v>216</v>
      </c>
      <c r="E58">
        <v>21447.76544856</v>
      </c>
      <c r="F58">
        <v>1361.15</v>
      </c>
      <c r="G58">
        <v>93.8256737450088</v>
      </c>
      <c r="H58">
        <f>(Table2[[#This Row],[1Y Return vs Nifty]]-AVERAGE(Table2[1Y Return vs Nifty]))/_xlfn.STDEV.P(Table2[1Y Return vs Nifty])</f>
        <v>0.7520653299063268</v>
      </c>
      <c r="I58">
        <v>6.3456428307523698</v>
      </c>
      <c r="J58">
        <f>(Table2[[#This Row],[1M Return vs Nifty]]-AVERAGE(Table2[1M Return vs Nifty]))/_xlfn.STDEV.P(Table2[1M Return vs Nifty])</f>
        <v>0.72047761202395844</v>
      </c>
      <c r="K58">
        <v>63.073600394265704</v>
      </c>
      <c r="L58">
        <f>(Table2[[#This Row],[6M Return vs Nifty]]-AVERAGE(Table2[6M Return vs Nifty]))/_xlfn.STDEV.P(Table2[6M Return vs Nifty])</f>
        <v>2.0228994039416062</v>
      </c>
      <c r="M58">
        <v>-2.42899115079774</v>
      </c>
      <c r="N58">
        <f>(Table2[[#This Row],[1W Return vs Nifty]]-AVERAGE(Table2[1W Return vs Nifty]))/_xlfn.STDEV.P(Table2[1W Return vs Nifty])</f>
        <v>-0.29674941298786328</v>
      </c>
      <c r="O58">
        <v>1296.8800000000001</v>
      </c>
      <c r="P58">
        <v>1242.7868212641899</v>
      </c>
      <c r="Q58">
        <v>1010.2295798187899</v>
      </c>
      <c r="R58">
        <v>54.954743582921303</v>
      </c>
      <c r="S58" s="2">
        <f>(Table2[[#This Row],[Close Price]]-Table2[[#This Row],[20D EMA]])/Table2[[#This Row],[20D EMA]]</f>
        <v>4.9557399296773774E-2</v>
      </c>
      <c r="T58" s="2">
        <f>(Table2[[#This Row],[Close Price]]-Table2[[#This Row],[50D EMA]])/Table2[[#This Row],[50D EMA]]</f>
        <v>9.5240130254526309E-2</v>
      </c>
      <c r="U58" s="2">
        <f>(Table2[[#This Row],[Close Price]]-Table2[[#This Row],[200D EMA]])/Table2[[#This Row],[200D EMA]]</f>
        <v>0.34736700171079582</v>
      </c>
      <c r="V58">
        <v>0.81374486983887595</v>
      </c>
      <c r="W58">
        <v>1320.3</v>
      </c>
      <c r="X58">
        <v>1369.7</v>
      </c>
      <c r="Y58">
        <v>1250</v>
      </c>
      <c r="Z58">
        <v>1369.7</v>
      </c>
      <c r="AA58">
        <v>1145</v>
      </c>
      <c r="AB58">
        <v>1427.85</v>
      </c>
      <c r="AC58" s="2">
        <f>(Table2[[#This Row],[Close Price]]/Table2[[#This Row],[Day Low]])-1</f>
        <v>3.0939937892903169E-2</v>
      </c>
      <c r="AD58" s="2">
        <f>(Table2[[#This Row],[Day High]]/Table2[[#This Row],[Close Price]])-1</f>
        <v>6.2814531829702425E-3</v>
      </c>
      <c r="AE58" s="2">
        <f>(Table2[[#This Row],[Close Price]]/Table2[[#This Row],[Current Week Low]])-1</f>
        <v>8.892000000000011E-2</v>
      </c>
      <c r="AF58" s="2">
        <f>(Table2[[#This Row],[Current Week High]]/Table2[[#This Row],[Close Price]])-1</f>
        <v>6.2814531829702425E-3</v>
      </c>
      <c r="AG58" s="2">
        <f>(Table2[[#This Row],[Close Price]]/Table2[[#This Row],[Current Month Low]])-1</f>
        <v>0.18877729257641929</v>
      </c>
      <c r="AH58" s="2">
        <f>(Table2[[#This Row],[Current Month High]]/Table2[[#This Row],[Close Price]])-1</f>
        <v>4.9002681556036931E-2</v>
      </c>
      <c r="AI58">
        <v>4.9002681556036896</v>
      </c>
      <c r="AJ58">
        <v>137.15480442547201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-0.02</v>
      </c>
      <c r="AM58" t="s">
        <v>10519</v>
      </c>
      <c r="AN58">
        <v>4.41</v>
      </c>
      <c r="AO58" t="s">
        <v>10520</v>
      </c>
      <c r="AP58">
        <v>0.11729212932640699</v>
      </c>
      <c r="AQ58">
        <f>(Table2[[#This Row],[Sharpe Ratio]]-AVERAGE(Table2[Sharpe Ratio]))/_xlfn.STDEV.P(Table2[Sharpe Ratio])</f>
        <v>0.75503185993449684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3.9537247928185253</v>
      </c>
      <c r="AS58">
        <f>_xlfn.RANK.AVG(Table2[[#This Row],[1Y Return vs Nifty Z-Score]],Table2[1Y Return vs Nifty Z-Score])</f>
        <v>116</v>
      </c>
      <c r="AT58">
        <f>_xlfn.RANK.AVG(Table2[[#This Row],[6M Return vs Nifty Z-Score]],Table2[6M Return vs Nifty Z-Score])</f>
        <v>31</v>
      </c>
      <c r="AU58">
        <f>_xlfn.RANK.AVG(Table2[[#This Row],[Sharpe Ratio Z-Score]],Table2[Sharpe Ratio Z-Score])</f>
        <v>170</v>
      </c>
      <c r="AV58">
        <f>(Table2[[#This Row],[Rank 1Y]]+Table2[[#This Row],[Rank 6M]]+Table2[[#This Row],[Rank Sharpe]])/3</f>
        <v>105.66666666666667</v>
      </c>
    </row>
    <row r="59" spans="1:48" x14ac:dyDescent="0.3">
      <c r="A59" t="s">
        <v>749</v>
      </c>
      <c r="B59" t="s">
        <v>750</v>
      </c>
      <c r="C59" t="s">
        <v>10485</v>
      </c>
      <c r="D59" t="s">
        <v>165</v>
      </c>
      <c r="E59">
        <v>21440.892066879998</v>
      </c>
      <c r="F59">
        <v>170.22</v>
      </c>
      <c r="G59">
        <v>183.98679039505799</v>
      </c>
      <c r="H59">
        <f>(Table2[[#This Row],[1Y Return vs Nifty]]-AVERAGE(Table2[1Y Return vs Nifty]))/_xlfn.STDEV.P(Table2[1Y Return vs Nifty])</f>
        <v>1.9870902438621365</v>
      </c>
      <c r="I59">
        <v>10.5999055059272</v>
      </c>
      <c r="J59">
        <f>(Table2[[#This Row],[1M Return vs Nifty]]-AVERAGE(Table2[1M Return vs Nifty]))/_xlfn.STDEV.P(Table2[1M Return vs Nifty])</f>
        <v>1.1484395806463534</v>
      </c>
      <c r="K59">
        <v>22.561761118214299</v>
      </c>
      <c r="L59">
        <f>(Table2[[#This Row],[6M Return vs Nifty]]-AVERAGE(Table2[6M Return vs Nifty]))/_xlfn.STDEV.P(Table2[6M Return vs Nifty])</f>
        <v>0.61802678804610978</v>
      </c>
      <c r="M59">
        <v>2.64597890174467</v>
      </c>
      <c r="N59">
        <f>(Table2[[#This Row],[1W Return vs Nifty]]-AVERAGE(Table2[1W Return vs Nifty]))/_xlfn.STDEV.P(Table2[1W Return vs Nifty])</f>
        <v>0.7302539341082418</v>
      </c>
      <c r="O59">
        <v>157.32</v>
      </c>
      <c r="P59">
        <v>151.648539210683</v>
      </c>
      <c r="Q59">
        <v>122.38648116528501</v>
      </c>
      <c r="R59">
        <v>61.962402988925398</v>
      </c>
      <c r="S59" s="2">
        <f>(Table2[[#This Row],[Close Price]]-Table2[[#This Row],[20D EMA]])/Table2[[#This Row],[20D EMA]]</f>
        <v>8.1998474446987074E-2</v>
      </c>
      <c r="T59" s="2">
        <f>(Table2[[#This Row],[Close Price]]-Table2[[#This Row],[50D EMA]])/Table2[[#This Row],[50D EMA]]</f>
        <v>0.12246382910102388</v>
      </c>
      <c r="U59" s="2">
        <f>(Table2[[#This Row],[Close Price]]-Table2[[#This Row],[200D EMA]])/Table2[[#This Row],[200D EMA]]</f>
        <v>0.3908398899884622</v>
      </c>
      <c r="V59">
        <v>1.7037130983456801</v>
      </c>
      <c r="W59">
        <v>163.63</v>
      </c>
      <c r="X59">
        <v>174</v>
      </c>
      <c r="Y59">
        <v>140.1</v>
      </c>
      <c r="Z59">
        <v>174</v>
      </c>
      <c r="AA59">
        <v>140.1</v>
      </c>
      <c r="AB59">
        <v>175.8</v>
      </c>
      <c r="AC59" s="2">
        <f>(Table2[[#This Row],[Close Price]]/Table2[[#This Row],[Day Low]])-1</f>
        <v>4.0273788425105428E-2</v>
      </c>
      <c r="AD59" s="2">
        <f>(Table2[[#This Row],[Day High]]/Table2[[#This Row],[Close Price]])-1</f>
        <v>2.2206556221360696E-2</v>
      </c>
      <c r="AE59" s="2">
        <f>(Table2[[#This Row],[Close Price]]/Table2[[#This Row],[Current Week Low]])-1</f>
        <v>0.21498929336188444</v>
      </c>
      <c r="AF59" s="2">
        <f>(Table2[[#This Row],[Current Week High]]/Table2[[#This Row],[Close Price]])-1</f>
        <v>2.2206556221360696E-2</v>
      </c>
      <c r="AG59" s="2">
        <f>(Table2[[#This Row],[Close Price]]/Table2[[#This Row],[Current Month Low]])-1</f>
        <v>0.21498929336188444</v>
      </c>
      <c r="AH59" s="2">
        <f>(Table2[[#This Row],[Current Month High]]/Table2[[#This Row],[Close Price]])-1</f>
        <v>3.2781106802960869E-2</v>
      </c>
      <c r="AI59">
        <v>3.98308071906943</v>
      </c>
      <c r="AJ59">
        <v>266.06451612903197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0.09</v>
      </c>
      <c r="AM59" t="s">
        <v>10520</v>
      </c>
      <c r="AN59">
        <v>7.05</v>
      </c>
      <c r="AO59" t="s">
        <v>10520</v>
      </c>
      <c r="AP59">
        <v>0.135299847759276</v>
      </c>
      <c r="AQ59">
        <f>(Table2[[#This Row],[Sharpe Ratio]]-AVERAGE(Table2[Sharpe Ratio]))/_xlfn.STDEV.P(Table2[Sharpe Ratio])</f>
        <v>0.96260767631207478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5.4464182229749163</v>
      </c>
      <c r="AS59">
        <f>_xlfn.RANK.AVG(Table2[[#This Row],[1Y Return vs Nifty Z-Score]],Table2[1Y Return vs Nifty Z-Score])</f>
        <v>29</v>
      </c>
      <c r="AT59">
        <f>_xlfn.RANK.AVG(Table2[[#This Row],[6M Return vs Nifty Z-Score]],Table2[6M Return vs Nifty Z-Score])</f>
        <v>158</v>
      </c>
      <c r="AU59">
        <f>_xlfn.RANK.AVG(Table2[[#This Row],[Sharpe Ratio Z-Score]],Table2[Sharpe Ratio Z-Score])</f>
        <v>131</v>
      </c>
      <c r="AV59">
        <f>(Table2[[#This Row],[Rank 1Y]]+Table2[[#This Row],[Rank 6M]]+Table2[[#This Row],[Rank Sharpe]])/3</f>
        <v>106</v>
      </c>
    </row>
    <row r="60" spans="1:48" x14ac:dyDescent="0.3">
      <c r="A60" t="s">
        <v>1258</v>
      </c>
      <c r="B60" t="s">
        <v>1259</v>
      </c>
      <c r="C60" t="s">
        <v>10478</v>
      </c>
      <c r="D60" t="s">
        <v>46</v>
      </c>
      <c r="E60">
        <v>8959.4926499399899</v>
      </c>
      <c r="F60">
        <v>55.37</v>
      </c>
      <c r="G60">
        <v>161.588411997447</v>
      </c>
      <c r="H60">
        <f>(Table2[[#This Row],[1Y Return vs Nifty]]-AVERAGE(Table2[1Y Return vs Nifty]))/_xlfn.STDEV.P(Table2[1Y Return vs Nifty])</f>
        <v>1.6802777688056387</v>
      </c>
      <c r="I60">
        <v>0.23419116880983801</v>
      </c>
      <c r="J60">
        <f>(Table2[[#This Row],[1M Return vs Nifty]]-AVERAGE(Table2[1M Return vs Nifty]))/_xlfn.STDEV.P(Table2[1M Return vs Nifty])</f>
        <v>0.10568979000070977</v>
      </c>
      <c r="K60">
        <v>26.2851644955296</v>
      </c>
      <c r="L60">
        <f>(Table2[[#This Row],[6M Return vs Nifty]]-AVERAGE(Table2[6M Return vs Nifty]))/_xlfn.STDEV.P(Table2[6M Return vs Nifty])</f>
        <v>0.74714725100705282</v>
      </c>
      <c r="M60">
        <v>10.796237179181199</v>
      </c>
      <c r="N60">
        <f>(Table2[[#This Row],[1W Return vs Nifty]]-AVERAGE(Table2[1W Return vs Nifty]))/_xlfn.STDEV.P(Table2[1W Return vs Nifty])</f>
        <v>2.3795922442785171</v>
      </c>
      <c r="O60">
        <v>49.79</v>
      </c>
      <c r="P60">
        <v>46.215019407154401</v>
      </c>
      <c r="Q60">
        <v>37.040191184282598</v>
      </c>
      <c r="R60">
        <v>65.0523901516206</v>
      </c>
      <c r="S60" s="2">
        <f>(Table2[[#This Row],[Close Price]]-Table2[[#This Row],[20D EMA]])/Table2[[#This Row],[20D EMA]]</f>
        <v>0.11207069692709376</v>
      </c>
      <c r="T60" s="2">
        <f>(Table2[[#This Row],[Close Price]]-Table2[[#This Row],[50D EMA]])/Table2[[#This Row],[50D EMA]]</f>
        <v>0.19809535320520374</v>
      </c>
      <c r="U60" s="2">
        <f>(Table2[[#This Row],[Close Price]]-Table2[[#This Row],[200D EMA]])/Table2[[#This Row],[200D EMA]]</f>
        <v>0.4948626945396371</v>
      </c>
      <c r="V60">
        <v>1.53252011142393</v>
      </c>
      <c r="W60">
        <v>53.01</v>
      </c>
      <c r="X60">
        <v>57.5</v>
      </c>
      <c r="Y60">
        <v>42.66</v>
      </c>
      <c r="Z60">
        <v>57.5</v>
      </c>
      <c r="AA60">
        <v>42.66</v>
      </c>
      <c r="AB60">
        <v>57.5</v>
      </c>
      <c r="AC60" s="2">
        <f>(Table2[[#This Row],[Close Price]]/Table2[[#This Row],[Day Low]])-1</f>
        <v>4.4519901905300863E-2</v>
      </c>
      <c r="AD60" s="2">
        <f>(Table2[[#This Row],[Day High]]/Table2[[#This Row],[Close Price]])-1</f>
        <v>3.8468484739028419E-2</v>
      </c>
      <c r="AE60" s="2">
        <f>(Table2[[#This Row],[Close Price]]/Table2[[#This Row],[Current Week Low]])-1</f>
        <v>0.29793717768401318</v>
      </c>
      <c r="AF60" s="2">
        <f>(Table2[[#This Row],[Current Week High]]/Table2[[#This Row],[Close Price]])-1</f>
        <v>3.8468484739028419E-2</v>
      </c>
      <c r="AG60" s="2">
        <f>(Table2[[#This Row],[Close Price]]/Table2[[#This Row],[Current Month Low]])-1</f>
        <v>0.29793717768401318</v>
      </c>
      <c r="AH60" s="2">
        <f>(Table2[[#This Row],[Current Month High]]/Table2[[#This Row],[Close Price]])-1</f>
        <v>3.8468484739028419E-2</v>
      </c>
      <c r="AI60">
        <v>3.8468484739028401</v>
      </c>
      <c r="AJ60">
        <v>210.93834954891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0.42</v>
      </c>
      <c r="AM60" t="s">
        <v>10520</v>
      </c>
      <c r="AN60">
        <v>8.27</v>
      </c>
      <c r="AO60" t="s">
        <v>10520</v>
      </c>
      <c r="AP60">
        <v>0.126852793662179</v>
      </c>
      <c r="AQ60">
        <f>(Table2[[#This Row],[Sharpe Ratio]]-AVERAGE(Table2[Sharpe Ratio]))/_xlfn.STDEV.P(Table2[Sharpe Ratio])</f>
        <v>0.86523808689257153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5.7779451409844897</v>
      </c>
      <c r="AS60">
        <f>_xlfn.RANK.AVG(Table2[[#This Row],[1Y Return vs Nifty Z-Score]],Table2[1Y Return vs Nifty Z-Score])</f>
        <v>45</v>
      </c>
      <c r="AT60">
        <f>_xlfn.RANK.AVG(Table2[[#This Row],[6M Return vs Nifty Z-Score]],Table2[6M Return vs Nifty Z-Score])</f>
        <v>132</v>
      </c>
      <c r="AU60">
        <f>_xlfn.RANK.AVG(Table2[[#This Row],[Sharpe Ratio Z-Score]],Table2[Sharpe Ratio Z-Score])</f>
        <v>147</v>
      </c>
      <c r="AV60">
        <f>(Table2[[#This Row],[Rank 1Y]]+Table2[[#This Row],[Rank 6M]]+Table2[[#This Row],[Rank Sharpe]])/3</f>
        <v>108</v>
      </c>
    </row>
    <row r="61" spans="1:48" x14ac:dyDescent="0.3">
      <c r="A61" t="s">
        <v>166</v>
      </c>
      <c r="B61" t="s">
        <v>167</v>
      </c>
      <c r="C61" t="s">
        <v>10475</v>
      </c>
      <c r="D61" t="s">
        <v>121</v>
      </c>
      <c r="E61">
        <v>160100.01920000001</v>
      </c>
      <c r="F61">
        <v>625.9</v>
      </c>
      <c r="G61">
        <v>224.76516584203901</v>
      </c>
      <c r="H61">
        <f>(Table2[[#This Row],[1Y Return vs Nifty]]-AVERAGE(Table2[1Y Return vs Nifty]))/_xlfn.STDEV.P(Table2[1Y Return vs Nifty])</f>
        <v>2.5456714981642694</v>
      </c>
      <c r="I61">
        <v>13.0333517803481</v>
      </c>
      <c r="J61">
        <f>(Table2[[#This Row],[1M Return vs Nifty]]-AVERAGE(Table2[1M Return vs Nifty]))/_xlfn.STDEV.P(Table2[1M Return vs Nifty])</f>
        <v>1.3932346339031916</v>
      </c>
      <c r="K61">
        <v>8.9468346669326095</v>
      </c>
      <c r="L61">
        <f>(Table2[[#This Row],[6M Return vs Nifty]]-AVERAGE(Table2[6M Return vs Nifty]))/_xlfn.STDEV.P(Table2[6M Return vs Nifty])</f>
        <v>0.14588734237685386</v>
      </c>
      <c r="M61">
        <v>-1.39505576554219</v>
      </c>
      <c r="N61">
        <f>(Table2[[#This Row],[1W Return vs Nifty]]-AVERAGE(Table2[1W Return vs Nifty]))/_xlfn.STDEV.P(Table2[1W Return vs Nifty])</f>
        <v>-8.7515646020786708E-2</v>
      </c>
      <c r="O61">
        <v>596.13</v>
      </c>
      <c r="P61">
        <v>561.30119251910401</v>
      </c>
      <c r="Q61">
        <v>452.430463465495</v>
      </c>
      <c r="R61">
        <v>53.9300308516871</v>
      </c>
      <c r="S61" s="2">
        <f>(Table2[[#This Row],[Close Price]]-Table2[[#This Row],[20D EMA]])/Table2[[#This Row],[20D EMA]]</f>
        <v>4.9938771744418131E-2</v>
      </c>
      <c r="T61" s="2">
        <f>(Table2[[#This Row],[Close Price]]-Table2[[#This Row],[50D EMA]])/Table2[[#This Row],[50D EMA]]</f>
        <v>0.11508760063554886</v>
      </c>
      <c r="U61" s="2">
        <f>(Table2[[#This Row],[Close Price]]-Table2[[#This Row],[200D EMA]])/Table2[[#This Row],[200D EMA]]</f>
        <v>0.38341701220951224</v>
      </c>
      <c r="V61">
        <v>0.53947645968469704</v>
      </c>
      <c r="W61">
        <v>0</v>
      </c>
      <c r="X61">
        <v>0</v>
      </c>
      <c r="Y61">
        <v>566.54999999999995</v>
      </c>
      <c r="Z61">
        <v>629.04999999999995</v>
      </c>
      <c r="AA61">
        <v>526.25</v>
      </c>
      <c r="AB61">
        <v>654</v>
      </c>
      <c r="AC61" s="2" t="e">
        <f>(Table2[[#This Row],[Close Price]]/Table2[[#This Row],[Day Low]])-1</f>
        <v>#DIV/0!</v>
      </c>
      <c r="AD61" s="2">
        <f>(Table2[[#This Row],[Day High]]/Table2[[#This Row],[Close Price]])-1</f>
        <v>-1</v>
      </c>
      <c r="AE61" s="2">
        <f>(Table2[[#This Row],[Close Price]]/Table2[[#This Row],[Current Week Low]])-1</f>
        <v>0.10475686170682197</v>
      </c>
      <c r="AF61" s="2">
        <f>(Table2[[#This Row],[Current Week High]]/Table2[[#This Row],[Close Price]])-1</f>
        <v>5.0327528359161988E-3</v>
      </c>
      <c r="AG61" s="2">
        <f>(Table2[[#This Row],[Close Price]]/Table2[[#This Row],[Current Month Low]])-1</f>
        <v>0.18935866983372907</v>
      </c>
      <c r="AH61" s="2">
        <f>(Table2[[#This Row],[Current Month High]]/Table2[[#This Row],[Close Price]])-1</f>
        <v>4.489535069499917E-2</v>
      </c>
      <c r="AI61">
        <v>4.4895350694999099</v>
      </c>
      <c r="AJ61">
        <v>265.38237011091599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0.08</v>
      </c>
      <c r="AM61" t="s">
        <v>10520</v>
      </c>
      <c r="AN61">
        <v>2.2799999999999998</v>
      </c>
      <c r="AO61" t="s">
        <v>10520</v>
      </c>
      <c r="AP61">
        <v>0.191323706723874</v>
      </c>
      <c r="AQ61">
        <f>(Table2[[#This Row],[Sharpe Ratio]]-AVERAGE(Table2[Sharpe Ratio]))/_xlfn.STDEV.P(Table2[Sharpe Ratio])</f>
        <v>1.6083973305956651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5.6056751590191931</v>
      </c>
      <c r="AS61">
        <f>_xlfn.RANK.AVG(Table2[[#This Row],[1Y Return vs Nifty Z-Score]],Table2[1Y Return vs Nifty Z-Score])</f>
        <v>14</v>
      </c>
      <c r="AT61">
        <f>_xlfn.RANK.AVG(Table2[[#This Row],[6M Return vs Nifty Z-Score]],Table2[6M Return vs Nifty Z-Score])</f>
        <v>274</v>
      </c>
      <c r="AU61">
        <f>_xlfn.RANK.AVG(Table2[[#This Row],[Sharpe Ratio Z-Score]],Table2[Sharpe Ratio Z-Score])</f>
        <v>37</v>
      </c>
      <c r="AV61">
        <f>(Table2[[#This Row],[Rank 1Y]]+Table2[[#This Row],[Rank 6M]]+Table2[[#This Row],[Rank Sharpe]])/3</f>
        <v>108.33333333333333</v>
      </c>
    </row>
    <row r="62" spans="1:48" x14ac:dyDescent="0.3">
      <c r="A62" t="s">
        <v>874</v>
      </c>
      <c r="B62" t="s">
        <v>875</v>
      </c>
      <c r="C62" t="s">
        <v>10485</v>
      </c>
      <c r="D62" t="s">
        <v>271</v>
      </c>
      <c r="E62">
        <v>17325.604351000002</v>
      </c>
      <c r="F62">
        <v>1001.15</v>
      </c>
      <c r="G62">
        <v>97.865562830977197</v>
      </c>
      <c r="H62">
        <f>(Table2[[#This Row],[1Y Return vs Nifty]]-AVERAGE(Table2[1Y Return vs Nifty]))/_xlfn.STDEV.P(Table2[1Y Return vs Nifty])</f>
        <v>0.80740363821671324</v>
      </c>
      <c r="I62">
        <v>-0.67246356057628398</v>
      </c>
      <c r="J62">
        <f>(Table2[[#This Row],[1M Return vs Nifty]]-AVERAGE(Table2[1M Return vs Nifty]))/_xlfn.STDEV.P(Table2[1M Return vs Nifty])</f>
        <v>1.4483916627377458E-2</v>
      </c>
      <c r="K62">
        <v>24.957379331532898</v>
      </c>
      <c r="L62">
        <f>(Table2[[#This Row],[6M Return vs Nifty]]-AVERAGE(Table2[6M Return vs Nifty]))/_xlfn.STDEV.P(Table2[6M Return vs Nifty])</f>
        <v>0.70110221701142306</v>
      </c>
      <c r="M62">
        <v>1.12809427200916</v>
      </c>
      <c r="N62">
        <f>(Table2[[#This Row],[1W Return vs Nifty]]-AVERAGE(Table2[1W Return vs Nifty]))/_xlfn.STDEV.P(Table2[1W Return vs Nifty])</f>
        <v>0.42308510767090118</v>
      </c>
      <c r="O62">
        <v>973.3</v>
      </c>
      <c r="P62">
        <v>946.37558837926395</v>
      </c>
      <c r="Q62">
        <v>798.52115572241303</v>
      </c>
      <c r="R62">
        <v>58.6401870048661</v>
      </c>
      <c r="S62" s="2">
        <f>(Table2[[#This Row],[Close Price]]-Table2[[#This Row],[20D EMA]])/Table2[[#This Row],[20D EMA]]</f>
        <v>2.8613993629918857E-2</v>
      </c>
      <c r="T62" s="2">
        <f>(Table2[[#This Row],[Close Price]]-Table2[[#This Row],[50D EMA]])/Table2[[#This Row],[50D EMA]]</f>
        <v>5.7878090150804862E-2</v>
      </c>
      <c r="U62" s="2">
        <f>(Table2[[#This Row],[Close Price]]-Table2[[#This Row],[200D EMA]])/Table2[[#This Row],[200D EMA]]</f>
        <v>0.25375513576001746</v>
      </c>
      <c r="V62">
        <v>1.61591691254182</v>
      </c>
      <c r="W62">
        <v>962</v>
      </c>
      <c r="X62">
        <v>1009.95</v>
      </c>
      <c r="Y62">
        <v>922.4</v>
      </c>
      <c r="Z62">
        <v>1025.0999999999999</v>
      </c>
      <c r="AA62">
        <v>922.4</v>
      </c>
      <c r="AB62">
        <v>1060</v>
      </c>
      <c r="AC62" s="2">
        <f>(Table2[[#This Row],[Close Price]]/Table2[[#This Row],[Day Low]])-1</f>
        <v>4.0696465696465678E-2</v>
      </c>
      <c r="AD62" s="2">
        <f>(Table2[[#This Row],[Day High]]/Table2[[#This Row],[Close Price]])-1</f>
        <v>8.7898916246318404E-3</v>
      </c>
      <c r="AE62" s="2">
        <f>(Table2[[#This Row],[Close Price]]/Table2[[#This Row],[Current Week Low]])-1</f>
        <v>8.537510841283602E-2</v>
      </c>
      <c r="AF62" s="2">
        <f>(Table2[[#This Row],[Current Week High]]/Table2[[#This Row],[Close Price]])-1</f>
        <v>2.3922489137491842E-2</v>
      </c>
      <c r="AG62" s="2">
        <f>(Table2[[#This Row],[Close Price]]/Table2[[#This Row],[Current Month Low]])-1</f>
        <v>8.537510841283602E-2</v>
      </c>
      <c r="AH62" s="2">
        <f>(Table2[[#This Row],[Current Month High]]/Table2[[#This Row],[Close Price]])-1</f>
        <v>5.8782400239724364E-2</v>
      </c>
      <c r="AI62">
        <v>5.8782400239724302</v>
      </c>
      <c r="AJ62">
        <v>128.14593683059101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-0.02</v>
      </c>
      <c r="AM62" t="s">
        <v>10519</v>
      </c>
      <c r="AN62">
        <v>0.82</v>
      </c>
      <c r="AO62" t="s">
        <v>10520</v>
      </c>
      <c r="AP62">
        <v>0.16653956123220201</v>
      </c>
      <c r="AQ62">
        <f>(Table2[[#This Row],[Sharpe Ratio]]-AVERAGE(Table2[Sharpe Ratio]))/_xlfn.STDEV.P(Table2[Sharpe Ratio])</f>
        <v>1.3227093211549912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3.2687842006814058</v>
      </c>
      <c r="AS62">
        <f>_xlfn.RANK.AVG(Table2[[#This Row],[1Y Return vs Nifty Z-Score]],Table2[1Y Return vs Nifty Z-Score])</f>
        <v>110</v>
      </c>
      <c r="AT62">
        <f>_xlfn.RANK.AVG(Table2[[#This Row],[6M Return vs Nifty Z-Score]],Table2[6M Return vs Nifty Z-Score])</f>
        <v>142</v>
      </c>
      <c r="AU62">
        <f>_xlfn.RANK.AVG(Table2[[#This Row],[Sharpe Ratio Z-Score]],Table2[Sharpe Ratio Z-Score])</f>
        <v>75</v>
      </c>
      <c r="AV62">
        <f>(Table2[[#This Row],[Rank 1Y]]+Table2[[#This Row],[Rank 6M]]+Table2[[#This Row],[Rank Sharpe]])/3</f>
        <v>109</v>
      </c>
    </row>
    <row r="63" spans="1:48" x14ac:dyDescent="0.3">
      <c r="A63" t="s">
        <v>947</v>
      </c>
      <c r="B63" t="s">
        <v>948</v>
      </c>
      <c r="C63" t="s">
        <v>10475</v>
      </c>
      <c r="D63" t="s">
        <v>254</v>
      </c>
      <c r="E63">
        <v>15392.440646769999</v>
      </c>
      <c r="F63">
        <v>3693</v>
      </c>
      <c r="G63">
        <v>211.28886375347099</v>
      </c>
      <c r="H63">
        <f>(Table2[[#This Row],[1Y Return vs Nifty]]-AVERAGE(Table2[1Y Return vs Nifty]))/_xlfn.STDEV.P(Table2[1Y Return vs Nifty])</f>
        <v>2.3610734203479038</v>
      </c>
      <c r="I63">
        <v>-8.4777461290104092</v>
      </c>
      <c r="J63">
        <f>(Table2[[#This Row],[1M Return vs Nifty]]-AVERAGE(Table2[1M Return vs Nifty]))/_xlfn.STDEV.P(Table2[1M Return vs Nifty])</f>
        <v>-0.77069658318834156</v>
      </c>
      <c r="K63">
        <v>5.5849383331723699</v>
      </c>
      <c r="L63">
        <f>(Table2[[#This Row],[6M Return vs Nifty]]-AVERAGE(Table2[6M Return vs Nifty]))/_xlfn.STDEV.P(Table2[6M Return vs Nifty])</f>
        <v>2.9303247920020502E-2</v>
      </c>
      <c r="M63">
        <v>-5.0496850635545698</v>
      </c>
      <c r="N63">
        <f>(Table2[[#This Row],[1W Return vs Nifty]]-AVERAGE(Table2[1W Return vs Nifty]))/_xlfn.STDEV.P(Table2[1W Return vs Nifty])</f>
        <v>-0.82708976815258184</v>
      </c>
      <c r="O63">
        <v>3873.68</v>
      </c>
      <c r="P63">
        <v>3904.3689925741801</v>
      </c>
      <c r="Q63">
        <v>3263.9645187307401</v>
      </c>
      <c r="R63">
        <v>22.3803798030156</v>
      </c>
      <c r="S63" s="2">
        <f>(Table2[[#This Row],[Close Price]]-Table2[[#This Row],[20D EMA]])/Table2[[#This Row],[20D EMA]]</f>
        <v>-4.6642985481505916E-2</v>
      </c>
      <c r="T63" s="2">
        <f>(Table2[[#This Row],[Close Price]]-Table2[[#This Row],[50D EMA]])/Table2[[#This Row],[50D EMA]]</f>
        <v>-5.4136530890443041E-2</v>
      </c>
      <c r="U63" s="2">
        <f>(Table2[[#This Row],[Close Price]]-Table2[[#This Row],[200D EMA]])/Table2[[#This Row],[200D EMA]]</f>
        <v>0.13144612289967514</v>
      </c>
      <c r="V63">
        <v>1.6386829711720401</v>
      </c>
      <c r="W63">
        <v>3645</v>
      </c>
      <c r="X63">
        <v>3741.85</v>
      </c>
      <c r="Y63">
        <v>3420.3</v>
      </c>
      <c r="Z63">
        <v>3939</v>
      </c>
      <c r="AA63">
        <v>3420.3</v>
      </c>
      <c r="AB63">
        <v>4294.2</v>
      </c>
      <c r="AC63" s="2">
        <f>(Table2[[#This Row],[Close Price]]/Table2[[#This Row],[Day Low]])-1</f>
        <v>1.3168724279835287E-2</v>
      </c>
      <c r="AD63" s="2">
        <f>(Table2[[#This Row],[Day High]]/Table2[[#This Row],[Close Price]])-1</f>
        <v>1.3227728134308059E-2</v>
      </c>
      <c r="AE63" s="2">
        <f>(Table2[[#This Row],[Close Price]]/Table2[[#This Row],[Current Week Low]])-1</f>
        <v>7.9729848258924596E-2</v>
      </c>
      <c r="AF63" s="2">
        <f>(Table2[[#This Row],[Current Week High]]/Table2[[#This Row],[Close Price]])-1</f>
        <v>6.6612510154345994E-2</v>
      </c>
      <c r="AG63" s="2">
        <f>(Table2[[#This Row],[Close Price]]/Table2[[#This Row],[Current Month Low]])-1</f>
        <v>7.9729848258924596E-2</v>
      </c>
      <c r="AH63" s="2">
        <f>(Table2[[#This Row],[Current Month High]]/Table2[[#This Row],[Close Price]])-1</f>
        <v>0.16279447603574315</v>
      </c>
      <c r="AI63">
        <v>16.435147576496</v>
      </c>
      <c r="AJ63">
        <v>246.30532633158199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-0.15</v>
      </c>
      <c r="AM63" t="s">
        <v>10519</v>
      </c>
      <c r="AN63">
        <v>-10.37</v>
      </c>
      <c r="AO63" t="s">
        <v>10519</v>
      </c>
      <c r="AP63">
        <v>0.27379186514055498</v>
      </c>
      <c r="AQ63">
        <f>(Table2[[#This Row],[Sharpe Ratio]]-AVERAGE(Table2[Sharpe Ratio]))/_xlfn.STDEV.P(Table2[Sharpe Ratio])</f>
        <v>2.5590116670155543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18</v>
      </c>
      <c r="AT63">
        <f>_xlfn.RANK.AVG(Table2[[#This Row],[6M Return vs Nifty Z-Score]],Table2[6M Return vs Nifty Z-Score])</f>
        <v>308</v>
      </c>
      <c r="AU63">
        <f>_xlfn.RANK.AVG(Table2[[#This Row],[Sharpe Ratio Z-Score]],Table2[Sharpe Ratio Z-Score])</f>
        <v>3</v>
      </c>
      <c r="AV63">
        <f>(Table2[[#This Row],[Rank 1Y]]+Table2[[#This Row],[Rank 6M]]+Table2[[#This Row],[Rank Sharpe]])/3</f>
        <v>109.66666666666667</v>
      </c>
    </row>
    <row r="64" spans="1:48" x14ac:dyDescent="0.3">
      <c r="A64" t="s">
        <v>1264</v>
      </c>
      <c r="B64" t="s">
        <v>1265</v>
      </c>
      <c r="C64" t="s">
        <v>10485</v>
      </c>
      <c r="D64" t="s">
        <v>662</v>
      </c>
      <c r="E64">
        <v>8887.1496708449995</v>
      </c>
      <c r="F64">
        <v>275.17</v>
      </c>
      <c r="G64">
        <v>163.251840850387</v>
      </c>
      <c r="H64">
        <f>(Table2[[#This Row],[1Y Return vs Nifty]]-AVERAGE(Table2[1Y Return vs Nifty]))/_xlfn.STDEV.P(Table2[1Y Return vs Nifty])</f>
        <v>1.7030633791918508</v>
      </c>
      <c r="I64">
        <v>24.621290129536799</v>
      </c>
      <c r="J64">
        <f>(Table2[[#This Row],[1M Return vs Nifty]]-AVERAGE(Table2[1M Return vs Nifty]))/_xlfn.STDEV.P(Table2[1M Return vs Nifty])</f>
        <v>2.5589353173923559</v>
      </c>
      <c r="K64">
        <v>13.488851386398199</v>
      </c>
      <c r="L64">
        <f>(Table2[[#This Row],[6M Return vs Nifty]]-AVERAGE(Table2[6M Return vs Nifty]))/_xlfn.STDEV.P(Table2[6M Return vs Nifty])</f>
        <v>0.30339574051785878</v>
      </c>
      <c r="M64">
        <v>3.6460406931309701</v>
      </c>
      <c r="N64">
        <f>(Table2[[#This Row],[1W Return vs Nifty]]-AVERAGE(Table2[1W Return vs Nifty]))/_xlfn.STDEV.P(Table2[1W Return vs Nifty])</f>
        <v>0.93263282431314609</v>
      </c>
      <c r="O64">
        <v>263.3</v>
      </c>
      <c r="P64">
        <v>237.02509267434399</v>
      </c>
      <c r="Q64">
        <v>184.52967112657601</v>
      </c>
      <c r="R64">
        <v>58.1897371813942</v>
      </c>
      <c r="S64" s="2">
        <f>(Table2[[#This Row],[Close Price]]-Table2[[#This Row],[20D EMA]])/Table2[[#This Row],[20D EMA]]</f>
        <v>4.5081655905810876E-2</v>
      </c>
      <c r="T64" s="2">
        <f>(Table2[[#This Row],[Close Price]]-Table2[[#This Row],[50D EMA]])/Table2[[#This Row],[50D EMA]]</f>
        <v>0.16093193718550497</v>
      </c>
      <c r="U64" s="2">
        <f>(Table2[[#This Row],[Close Price]]-Table2[[#This Row],[200D EMA]])/Table2[[#This Row],[200D EMA]]</f>
        <v>0.491196501462631</v>
      </c>
      <c r="V64">
        <v>1.21346539166833</v>
      </c>
      <c r="W64">
        <v>273.3</v>
      </c>
      <c r="X64">
        <v>292</v>
      </c>
      <c r="Y64">
        <v>250</v>
      </c>
      <c r="Z64">
        <v>292</v>
      </c>
      <c r="AA64">
        <v>248</v>
      </c>
      <c r="AB64">
        <v>296.49</v>
      </c>
      <c r="AC64" s="2">
        <f>(Table2[[#This Row],[Close Price]]/Table2[[#This Row],[Day Low]])-1</f>
        <v>6.8422978412001623E-3</v>
      </c>
      <c r="AD64" s="2">
        <f>(Table2[[#This Row],[Day High]]/Table2[[#This Row],[Close Price]])-1</f>
        <v>6.1162190645782655E-2</v>
      </c>
      <c r="AE64" s="2">
        <f>(Table2[[#This Row],[Close Price]]/Table2[[#This Row],[Current Week Low]])-1</f>
        <v>0.1006800000000001</v>
      </c>
      <c r="AF64" s="2">
        <f>(Table2[[#This Row],[Current Week High]]/Table2[[#This Row],[Close Price]])-1</f>
        <v>6.1162190645782655E-2</v>
      </c>
      <c r="AG64" s="2">
        <f>(Table2[[#This Row],[Close Price]]/Table2[[#This Row],[Current Month Low]])-1</f>
        <v>0.10955645161290328</v>
      </c>
      <c r="AH64" s="2">
        <f>(Table2[[#This Row],[Current Month High]]/Table2[[#This Row],[Close Price]])-1</f>
        <v>7.7479376385507059E-2</v>
      </c>
      <c r="AI64">
        <v>7.7479376385506997</v>
      </c>
      <c r="AJ64">
        <v>190.87737843551699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0.39</v>
      </c>
      <c r="AM64" t="s">
        <v>10520</v>
      </c>
      <c r="AN64">
        <v>1.17</v>
      </c>
      <c r="AO64" t="s">
        <v>10520</v>
      </c>
      <c r="AP64">
        <v>0.18284263013316601</v>
      </c>
      <c r="AQ64">
        <f>(Table2[[#This Row],[Sharpe Ratio]]-AVERAGE(Table2[Sharpe Ratio]))/_xlfn.STDEV.P(Table2[Sharpe Ratio])</f>
        <v>1.5106355622939329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7.0086628237091446</v>
      </c>
      <c r="AS64">
        <f>_xlfn.RANK.AVG(Table2[[#This Row],[1Y Return vs Nifty Z-Score]],Table2[1Y Return vs Nifty Z-Score])</f>
        <v>44</v>
      </c>
      <c r="AT64">
        <f>_xlfn.RANK.AVG(Table2[[#This Row],[6M Return vs Nifty Z-Score]],Table2[6M Return vs Nifty Z-Score])</f>
        <v>237</v>
      </c>
      <c r="AU64">
        <f>_xlfn.RANK.AVG(Table2[[#This Row],[Sharpe Ratio Z-Score]],Table2[Sharpe Ratio Z-Score])</f>
        <v>48</v>
      </c>
      <c r="AV64">
        <f>(Table2[[#This Row],[Rank 1Y]]+Table2[[#This Row],[Rank 6M]]+Table2[[#This Row],[Rank Sharpe]])/3</f>
        <v>109.66666666666667</v>
      </c>
    </row>
    <row r="65" spans="1:48" x14ac:dyDescent="0.3">
      <c r="A65" t="s">
        <v>675</v>
      </c>
      <c r="B65" t="s">
        <v>676</v>
      </c>
      <c r="C65" t="s">
        <v>10492</v>
      </c>
      <c r="D65" t="s">
        <v>677</v>
      </c>
      <c r="E65">
        <v>25410.219239999999</v>
      </c>
      <c r="F65">
        <v>2346.6</v>
      </c>
      <c r="G65">
        <v>104.716103247213</v>
      </c>
      <c r="H65">
        <f>(Table2[[#This Row],[1Y Return vs Nifty]]-AVERAGE(Table2[1Y Return vs Nifty]))/_xlfn.STDEV.P(Table2[1Y Return vs Nifty])</f>
        <v>0.90124218417163182</v>
      </c>
      <c r="I65">
        <v>-4.4477666583092796</v>
      </c>
      <c r="J65">
        <f>(Table2[[#This Row],[1M Return vs Nifty]]-AVERAGE(Table2[1M Return vs Nifty]))/_xlfn.STDEV.P(Table2[1M Return vs Nifty])</f>
        <v>-0.36529661626734833</v>
      </c>
      <c r="K65">
        <v>49.149111506330797</v>
      </c>
      <c r="L65">
        <f>(Table2[[#This Row],[6M Return vs Nifty]]-AVERAGE(Table2[6M Return vs Nifty]))/_xlfn.STDEV.P(Table2[6M Return vs Nifty])</f>
        <v>1.5400249287615806</v>
      </c>
      <c r="M65">
        <v>0.47178798935121002</v>
      </c>
      <c r="N65">
        <f>(Table2[[#This Row],[1W Return vs Nifty]]-AVERAGE(Table2[1W Return vs Nifty]))/_xlfn.STDEV.P(Table2[1W Return vs Nifty])</f>
        <v>0.29027077733367124</v>
      </c>
      <c r="O65">
        <v>2239.3000000000002</v>
      </c>
      <c r="P65">
        <v>2159.9645209902701</v>
      </c>
      <c r="Q65">
        <v>1708.78966708075</v>
      </c>
      <c r="R65">
        <v>62.247317438104801</v>
      </c>
      <c r="S65" s="2">
        <f>(Table2[[#This Row],[Close Price]]-Table2[[#This Row],[20D EMA]])/Table2[[#This Row],[20D EMA]]</f>
        <v>4.7916759701692367E-2</v>
      </c>
      <c r="T65" s="2">
        <f>(Table2[[#This Row],[Close Price]]-Table2[[#This Row],[50D EMA]])/Table2[[#This Row],[50D EMA]]</f>
        <v>8.6406733627348561E-2</v>
      </c>
      <c r="U65" s="2">
        <f>(Table2[[#This Row],[Close Price]]-Table2[[#This Row],[200D EMA]])/Table2[[#This Row],[200D EMA]]</f>
        <v>0.37325268592527711</v>
      </c>
      <c r="V65">
        <v>1.1936379092889899</v>
      </c>
      <c r="W65">
        <v>2310</v>
      </c>
      <c r="X65">
        <v>2382.85</v>
      </c>
      <c r="Y65">
        <v>2036.6</v>
      </c>
      <c r="Z65">
        <v>2382.85</v>
      </c>
      <c r="AA65">
        <v>2036.6</v>
      </c>
      <c r="AB65">
        <v>2420</v>
      </c>
      <c r="AC65" s="2">
        <f>(Table2[[#This Row],[Close Price]]/Table2[[#This Row],[Day Low]])-1</f>
        <v>1.5844155844155772E-2</v>
      </c>
      <c r="AD65" s="2">
        <f>(Table2[[#This Row],[Day High]]/Table2[[#This Row],[Close Price]])-1</f>
        <v>1.5447882042103567E-2</v>
      </c>
      <c r="AE65" s="2">
        <f>(Table2[[#This Row],[Close Price]]/Table2[[#This Row],[Current Week Low]])-1</f>
        <v>0.15221447510556807</v>
      </c>
      <c r="AF65" s="2">
        <f>(Table2[[#This Row],[Current Week High]]/Table2[[#This Row],[Close Price]])-1</f>
        <v>1.5447882042103567E-2</v>
      </c>
      <c r="AG65" s="2">
        <f>(Table2[[#This Row],[Close Price]]/Table2[[#This Row],[Current Month Low]])-1</f>
        <v>0.15221447510556807</v>
      </c>
      <c r="AH65" s="2">
        <f>(Table2[[#This Row],[Current Month High]]/Table2[[#This Row],[Close Price]])-1</f>
        <v>3.1279297707321296E-2</v>
      </c>
      <c r="AI65">
        <v>3.1279297707321199</v>
      </c>
      <c r="AJ65">
        <v>143.58748118544599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0.05</v>
      </c>
      <c r="AM65" t="s">
        <v>10520</v>
      </c>
      <c r="AN65">
        <v>4.88</v>
      </c>
      <c r="AO65" t="s">
        <v>10520</v>
      </c>
      <c r="AP65">
        <v>0.114349861503908</v>
      </c>
      <c r="AQ65">
        <f>(Table2[[#This Row],[Sharpe Ratio]]-AVERAGE(Table2[Sharpe Ratio]))/_xlfn.STDEV.P(Table2[Sharpe Ratio])</f>
        <v>0.72111620051692549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3.0873574745164607</v>
      </c>
      <c r="AS65">
        <f>_xlfn.RANK.AVG(Table2[[#This Row],[1Y Return vs Nifty Z-Score]],Table2[1Y Return vs Nifty Z-Score])</f>
        <v>102</v>
      </c>
      <c r="AT65">
        <f>_xlfn.RANK.AVG(Table2[[#This Row],[6M Return vs Nifty Z-Score]],Table2[6M Return vs Nifty Z-Score])</f>
        <v>55</v>
      </c>
      <c r="AU65">
        <f>_xlfn.RANK.AVG(Table2[[#This Row],[Sharpe Ratio Z-Score]],Table2[Sharpe Ratio Z-Score])</f>
        <v>175</v>
      </c>
      <c r="AV65">
        <f>(Table2[[#This Row],[Rank 1Y]]+Table2[[#This Row],[Rank 6M]]+Table2[[#This Row],[Rank Sharpe]])/3</f>
        <v>110.66666666666667</v>
      </c>
    </row>
    <row r="66" spans="1:48" x14ac:dyDescent="0.3">
      <c r="A66" t="s">
        <v>1359</v>
      </c>
      <c r="B66" t="s">
        <v>1360</v>
      </c>
      <c r="C66" t="s">
        <v>10487</v>
      </c>
      <c r="D66" t="s">
        <v>95</v>
      </c>
      <c r="E66">
        <v>7807.1804793450001</v>
      </c>
      <c r="F66">
        <v>3311.9</v>
      </c>
      <c r="G66">
        <v>90.618095422492601</v>
      </c>
      <c r="H66">
        <f>(Table2[[#This Row],[1Y Return vs Nifty]]-AVERAGE(Table2[1Y Return vs Nifty]))/_xlfn.STDEV.P(Table2[1Y Return vs Nifty])</f>
        <v>0.70812799539939086</v>
      </c>
      <c r="I66">
        <v>12.2579852552707</v>
      </c>
      <c r="J66">
        <f>(Table2[[#This Row],[1M Return vs Nifty]]-AVERAGE(Table2[1M Return vs Nifty]))/_xlfn.STDEV.P(Table2[1M Return vs Nifty])</f>
        <v>1.3152358336851506</v>
      </c>
      <c r="K66">
        <v>18.521815717198901</v>
      </c>
      <c r="L66">
        <f>(Table2[[#This Row],[6M Return vs Nifty]]-AVERAGE(Table2[6M Return vs Nifty]))/_xlfn.STDEV.P(Table2[6M Return vs Nifty])</f>
        <v>0.47792925692871557</v>
      </c>
      <c r="M66">
        <v>11.1261819594512</v>
      </c>
      <c r="N66">
        <f>(Table2[[#This Row],[1W Return vs Nifty]]-AVERAGE(Table2[1W Return vs Nifty]))/_xlfn.STDEV.P(Table2[1W Return vs Nifty])</f>
        <v>2.4463619769441167</v>
      </c>
      <c r="O66">
        <v>2929.27</v>
      </c>
      <c r="P66">
        <v>2750.1112637896599</v>
      </c>
      <c r="Q66">
        <v>2345.4342258531001</v>
      </c>
      <c r="R66">
        <v>72.660050402189398</v>
      </c>
      <c r="S66" s="2">
        <f>(Table2[[#This Row],[Close Price]]-Table2[[#This Row],[20D EMA]])/Table2[[#This Row],[20D EMA]]</f>
        <v>0.13062298797994043</v>
      </c>
      <c r="T66" s="2">
        <f>(Table2[[#This Row],[Close Price]]-Table2[[#This Row],[50D EMA]])/Table2[[#This Row],[50D EMA]]</f>
        <v>0.20427854814724622</v>
      </c>
      <c r="U66" s="2">
        <f>(Table2[[#This Row],[Close Price]]-Table2[[#This Row],[200D EMA]])/Table2[[#This Row],[200D EMA]]</f>
        <v>0.41206262085451123</v>
      </c>
      <c r="V66">
        <v>1.35219274044035</v>
      </c>
      <c r="W66">
        <v>3144</v>
      </c>
      <c r="X66">
        <v>3370</v>
      </c>
      <c r="Y66">
        <v>2712.1</v>
      </c>
      <c r="Z66">
        <v>3370</v>
      </c>
      <c r="AA66">
        <v>2664.55</v>
      </c>
      <c r="AB66">
        <v>3370</v>
      </c>
      <c r="AC66" s="2">
        <f>(Table2[[#This Row],[Close Price]]/Table2[[#This Row],[Day Low]])-1</f>
        <v>5.3403307888040707E-2</v>
      </c>
      <c r="AD66" s="2">
        <f>(Table2[[#This Row],[Day High]]/Table2[[#This Row],[Close Price]])-1</f>
        <v>1.7542800205320175E-2</v>
      </c>
      <c r="AE66" s="2">
        <f>(Table2[[#This Row],[Close Price]]/Table2[[#This Row],[Current Week Low]])-1</f>
        <v>0.22115703698241229</v>
      </c>
      <c r="AF66" s="2">
        <f>(Table2[[#This Row],[Current Week High]]/Table2[[#This Row],[Close Price]])-1</f>
        <v>1.7542800205320175E-2</v>
      </c>
      <c r="AG66" s="2">
        <f>(Table2[[#This Row],[Close Price]]/Table2[[#This Row],[Current Month Low]])-1</f>
        <v>0.24294909084085492</v>
      </c>
      <c r="AH66" s="2">
        <f>(Table2[[#This Row],[Current Month High]]/Table2[[#This Row],[Close Price]])-1</f>
        <v>1.7542800205320175E-2</v>
      </c>
      <c r="AI66">
        <v>1.7542800205320099</v>
      </c>
      <c r="AJ66">
        <v>139.10908959641901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0.32</v>
      </c>
      <c r="AM66" t="s">
        <v>10520</v>
      </c>
      <c r="AN66">
        <v>20.73</v>
      </c>
      <c r="AO66" t="s">
        <v>10520</v>
      </c>
      <c r="AP66">
        <v>0.20287209475179799</v>
      </c>
      <c r="AQ66">
        <f>(Table2[[#This Row],[Sharpe Ratio]]-AVERAGE(Table2[Sharpe Ratio]))/_xlfn.STDEV.P(Table2[Sharpe Ratio])</f>
        <v>1.7415161419363561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6.6891712048937304</v>
      </c>
      <c r="AS66">
        <f>_xlfn.RANK.AVG(Table2[[#This Row],[1Y Return vs Nifty Z-Score]],Table2[1Y Return vs Nifty Z-Score])</f>
        <v>118</v>
      </c>
      <c r="AT66">
        <f>_xlfn.RANK.AVG(Table2[[#This Row],[6M Return vs Nifty Z-Score]],Table2[6M Return vs Nifty Z-Score])</f>
        <v>191</v>
      </c>
      <c r="AU66">
        <f>_xlfn.RANK.AVG(Table2[[#This Row],[Sharpe Ratio Z-Score]],Table2[Sharpe Ratio Z-Score])</f>
        <v>32</v>
      </c>
      <c r="AV66">
        <f>(Table2[[#This Row],[Rank 1Y]]+Table2[[#This Row],[Rank 6M]]+Table2[[#This Row],[Rank Sharpe]])/3</f>
        <v>113.66666666666667</v>
      </c>
    </row>
    <row r="67" spans="1:48" x14ac:dyDescent="0.3">
      <c r="A67" t="s">
        <v>897</v>
      </c>
      <c r="B67" t="s">
        <v>898</v>
      </c>
      <c r="C67" t="s">
        <v>10485</v>
      </c>
      <c r="D67" t="s">
        <v>899</v>
      </c>
      <c r="E67">
        <v>16560.443611704999</v>
      </c>
      <c r="F67">
        <v>1390.65</v>
      </c>
      <c r="G67">
        <v>66.080430032581603</v>
      </c>
      <c r="H67">
        <f>(Table2[[#This Row],[1Y Return vs Nifty]]-AVERAGE(Table2[1Y Return vs Nifty]))/_xlfn.STDEV.P(Table2[1Y Return vs Nifty])</f>
        <v>0.37201161604624378</v>
      </c>
      <c r="I67">
        <v>-11.521483440358001</v>
      </c>
      <c r="J67">
        <f>(Table2[[#This Row],[1M Return vs Nifty]]-AVERAGE(Table2[1M Return vs Nifty]))/_xlfn.STDEV.P(Table2[1M Return vs Nifty])</f>
        <v>-1.0768844966274711</v>
      </c>
      <c r="K67">
        <v>34.989075906796998</v>
      </c>
      <c r="L67">
        <f>(Table2[[#This Row],[6M Return vs Nifty]]-AVERAGE(Table2[6M Return vs Nifty]))/_xlfn.STDEV.P(Table2[6M Return vs Nifty])</f>
        <v>1.0489821469629719</v>
      </c>
      <c r="M67">
        <v>-1.52926808494861</v>
      </c>
      <c r="N67">
        <f>(Table2[[#This Row],[1W Return vs Nifty]]-AVERAGE(Table2[1W Return vs Nifty]))/_xlfn.STDEV.P(Table2[1W Return vs Nifty])</f>
        <v>-0.11467570801620142</v>
      </c>
      <c r="O67">
        <v>1427.34</v>
      </c>
      <c r="P67">
        <v>1434.42773501133</v>
      </c>
      <c r="Q67">
        <v>1198.07955092916</v>
      </c>
      <c r="R67">
        <v>41.059037565683802</v>
      </c>
      <c r="S67" s="2">
        <f>(Table2[[#This Row],[Close Price]]-Table2[[#This Row],[20D EMA]])/Table2[[#This Row],[20D EMA]]</f>
        <v>-2.5705157846063188E-2</v>
      </c>
      <c r="T67" s="2">
        <f>(Table2[[#This Row],[Close Price]]-Table2[[#This Row],[50D EMA]])/Table2[[#This Row],[50D EMA]]</f>
        <v>-3.0519303233483657E-2</v>
      </c>
      <c r="U67" s="2">
        <f>(Table2[[#This Row],[Close Price]]-Table2[[#This Row],[200D EMA]])/Table2[[#This Row],[200D EMA]]</f>
        <v>0.16073260654644664</v>
      </c>
      <c r="V67">
        <v>0.55996601812730096</v>
      </c>
      <c r="W67">
        <v>1385.75</v>
      </c>
      <c r="X67">
        <v>1407.55</v>
      </c>
      <c r="Y67">
        <v>1335</v>
      </c>
      <c r="Z67">
        <v>1422.6</v>
      </c>
      <c r="AA67">
        <v>1335</v>
      </c>
      <c r="AB67">
        <v>1603</v>
      </c>
      <c r="AC67" s="2">
        <f>(Table2[[#This Row],[Close Price]]/Table2[[#This Row],[Day Low]])-1</f>
        <v>3.5359913404293675E-3</v>
      </c>
      <c r="AD67" s="2">
        <f>(Table2[[#This Row],[Day High]]/Table2[[#This Row],[Close Price]])-1</f>
        <v>1.2152590515226658E-2</v>
      </c>
      <c r="AE67" s="2">
        <f>(Table2[[#This Row],[Close Price]]/Table2[[#This Row],[Current Week Low]])-1</f>
        <v>4.1685393258427128E-2</v>
      </c>
      <c r="AF67" s="2">
        <f>(Table2[[#This Row],[Current Week High]]/Table2[[#This Row],[Close Price]])-1</f>
        <v>2.297486786754388E-2</v>
      </c>
      <c r="AG67" s="2">
        <f>(Table2[[#This Row],[Close Price]]/Table2[[#This Row],[Current Month Low]])-1</f>
        <v>4.1685393258427128E-2</v>
      </c>
      <c r="AH67" s="2">
        <f>(Table2[[#This Row],[Current Month High]]/Table2[[#This Row],[Close Price]])-1</f>
        <v>0.15269837845611756</v>
      </c>
      <c r="AI67">
        <v>21.885449250350501</v>
      </c>
      <c r="AJ67">
        <v>115.82214634903301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-0.13</v>
      </c>
      <c r="AM67" t="s">
        <v>10519</v>
      </c>
      <c r="AN67">
        <v>-5.0199999999999996</v>
      </c>
      <c r="AO67" t="s">
        <v>10519</v>
      </c>
      <c r="AP67">
        <v>0.16969129382308001</v>
      </c>
      <c r="AQ67">
        <f>(Table2[[#This Row],[Sharpe Ratio]]-AVERAGE(Table2[Sharpe Ratio]))/_xlfn.STDEV.P(Table2[Sharpe Ratio])</f>
        <v>1.3590394907983139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178</v>
      </c>
      <c r="AT67">
        <f>_xlfn.RANK.AVG(Table2[[#This Row],[6M Return vs Nifty Z-Score]],Table2[6M Return vs Nifty Z-Score])</f>
        <v>96</v>
      </c>
      <c r="AU67">
        <f>_xlfn.RANK.AVG(Table2[[#This Row],[Sharpe Ratio Z-Score]],Table2[Sharpe Ratio Z-Score])</f>
        <v>68</v>
      </c>
      <c r="AV67">
        <f>(Table2[[#This Row],[Rank 1Y]]+Table2[[#This Row],[Rank 6M]]+Table2[[#This Row],[Rank Sharpe]])/3</f>
        <v>114</v>
      </c>
    </row>
    <row r="68" spans="1:48" x14ac:dyDescent="0.3">
      <c r="A68" t="s">
        <v>1248</v>
      </c>
      <c r="B68" t="s">
        <v>1249</v>
      </c>
      <c r="C68" t="s">
        <v>10481</v>
      </c>
      <c r="D68" t="s">
        <v>65</v>
      </c>
      <c r="E68">
        <v>9027.1479506600008</v>
      </c>
      <c r="F68">
        <v>16.87</v>
      </c>
      <c r="G68">
        <v>217.49507370838299</v>
      </c>
      <c r="H68">
        <f>(Table2[[#This Row],[1Y Return vs Nifty]]-AVERAGE(Table2[1Y Return vs Nifty]))/_xlfn.STDEV.P(Table2[1Y Return vs Nifty])</f>
        <v>2.4460859423789589</v>
      </c>
      <c r="I68">
        <v>-8.2638579744006098</v>
      </c>
      <c r="J68">
        <f>(Table2[[#This Row],[1M Return vs Nifty]]-AVERAGE(Table2[1M Return vs Nifty]))/_xlfn.STDEV.P(Table2[1M Return vs Nifty])</f>
        <v>-0.74918028231534506</v>
      </c>
      <c r="K68">
        <v>41.355232976946603</v>
      </c>
      <c r="L68">
        <f>(Table2[[#This Row],[6M Return vs Nifty]]-AVERAGE(Table2[6M Return vs Nifty]))/_xlfn.STDEV.P(Table2[6M Return vs Nifty])</f>
        <v>1.2697482216751048</v>
      </c>
      <c r="M68">
        <v>5.4911092048661398</v>
      </c>
      <c r="N68">
        <f>(Table2[[#This Row],[1W Return vs Nifty]]-AVERAGE(Table2[1W Return vs Nifty]))/_xlfn.STDEV.P(Table2[1W Return vs Nifty])</f>
        <v>1.3060126704118169</v>
      </c>
      <c r="O68">
        <v>16.440000000000001</v>
      </c>
      <c r="P68">
        <v>15.829916308334999</v>
      </c>
      <c r="Q68">
        <v>11.754861043569001</v>
      </c>
      <c r="R68">
        <v>60.118716044297102</v>
      </c>
      <c r="S68" s="2">
        <f>(Table2[[#This Row],[Close Price]]-Table2[[#This Row],[20D EMA]])/Table2[[#This Row],[20D EMA]]</f>
        <v>2.615571776155716E-2</v>
      </c>
      <c r="T68" s="2">
        <f>(Table2[[#This Row],[Close Price]]-Table2[[#This Row],[50D EMA]])/Table2[[#This Row],[50D EMA]]</f>
        <v>6.5703675964310801E-2</v>
      </c>
      <c r="U68" s="2">
        <f>(Table2[[#This Row],[Close Price]]-Table2[[#This Row],[200D EMA]])/Table2[[#This Row],[200D EMA]]</f>
        <v>0.43515095052777808</v>
      </c>
      <c r="V68">
        <v>0.548616271034707</v>
      </c>
      <c r="W68">
        <v>16.71</v>
      </c>
      <c r="X68">
        <v>17.649999999999999</v>
      </c>
      <c r="Y68">
        <v>14.64</v>
      </c>
      <c r="Z68">
        <v>17.649999999999999</v>
      </c>
      <c r="AA68">
        <v>14.64</v>
      </c>
      <c r="AB68">
        <v>18.25</v>
      </c>
      <c r="AC68" s="2">
        <f>(Table2[[#This Row],[Close Price]]/Table2[[#This Row],[Day Low]])-1</f>
        <v>9.5751047277079504E-3</v>
      </c>
      <c r="AD68" s="2">
        <f>(Table2[[#This Row],[Day High]]/Table2[[#This Row],[Close Price]])-1</f>
        <v>4.623592175459379E-2</v>
      </c>
      <c r="AE68" s="2">
        <f>(Table2[[#This Row],[Close Price]]/Table2[[#This Row],[Current Week Low]])-1</f>
        <v>0.15232240437158473</v>
      </c>
      <c r="AF68" s="2">
        <f>(Table2[[#This Row],[Current Week High]]/Table2[[#This Row],[Close Price]])-1</f>
        <v>4.623592175459379E-2</v>
      </c>
      <c r="AG68" s="2">
        <f>(Table2[[#This Row],[Close Price]]/Table2[[#This Row],[Current Month Low]])-1</f>
        <v>0.15232240437158473</v>
      </c>
      <c r="AH68" s="2">
        <f>(Table2[[#This Row],[Current Month High]]/Table2[[#This Row],[Close Price]])-1</f>
        <v>8.180201541197385E-2</v>
      </c>
      <c r="AI68">
        <v>25.0740960284528</v>
      </c>
      <c r="AJ68">
        <v>262.79569892473103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0.42</v>
      </c>
      <c r="AM68" t="s">
        <v>10520</v>
      </c>
      <c r="AN68">
        <v>-1.58</v>
      </c>
      <c r="AO68" t="s">
        <v>10519</v>
      </c>
      <c r="AP68">
        <v>7.9631625367934E-2</v>
      </c>
      <c r="AQ68">
        <f>(Table2[[#This Row],[Sharpe Ratio]]-AVERAGE(Table2[Sharpe Ratio]))/_xlfn.STDEV.P(Table2[Sharpe Ratio])</f>
        <v>0.32091746151619827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4.5935840136667334</v>
      </c>
      <c r="AS68">
        <f>_xlfn.RANK.AVG(Table2[[#This Row],[1Y Return vs Nifty Z-Score]],Table2[1Y Return vs Nifty Z-Score])</f>
        <v>16</v>
      </c>
      <c r="AT68">
        <f>_xlfn.RANK.AVG(Table2[[#This Row],[6M Return vs Nifty Z-Score]],Table2[6M Return vs Nifty Z-Score])</f>
        <v>78</v>
      </c>
      <c r="AU68">
        <f>_xlfn.RANK.AVG(Table2[[#This Row],[Sharpe Ratio Z-Score]],Table2[Sharpe Ratio Z-Score])</f>
        <v>248</v>
      </c>
      <c r="AV68">
        <f>(Table2[[#This Row],[Rank 1Y]]+Table2[[#This Row],[Rank 6M]]+Table2[[#This Row],[Rank Sharpe]])/3</f>
        <v>114</v>
      </c>
    </row>
    <row r="69" spans="1:48" x14ac:dyDescent="0.3">
      <c r="A69" t="s">
        <v>634</v>
      </c>
      <c r="B69" t="s">
        <v>635</v>
      </c>
      <c r="C69" t="s">
        <v>10479</v>
      </c>
      <c r="D69" t="s">
        <v>472</v>
      </c>
      <c r="E69">
        <v>28658.11149512</v>
      </c>
      <c r="F69">
        <v>1680.45</v>
      </c>
      <c r="G69">
        <v>121.834702433945</v>
      </c>
      <c r="H69">
        <f>(Table2[[#This Row],[1Y Return vs Nifty]]-AVERAGE(Table2[1Y Return vs Nifty]))/_xlfn.STDEV.P(Table2[1Y Return vs Nifty])</f>
        <v>1.1357323643420671</v>
      </c>
      <c r="I69">
        <v>-9.6992980866303</v>
      </c>
      <c r="J69">
        <f>(Table2[[#This Row],[1M Return vs Nifty]]-AVERAGE(Table2[1M Return vs Nifty]))/_xlfn.STDEV.P(Table2[1M Return vs Nifty])</f>
        <v>-0.89357987001690231</v>
      </c>
      <c r="K69">
        <v>84.234673400365395</v>
      </c>
      <c r="L69">
        <f>(Table2[[#This Row],[6M Return vs Nifty]]-AVERAGE(Table2[6M Return vs Nifty]))/_xlfn.STDEV.P(Table2[6M Return vs Nifty])</f>
        <v>2.7567246886111412</v>
      </c>
      <c r="M69">
        <v>-2.1064126148778901</v>
      </c>
      <c r="N69">
        <f>(Table2[[#This Row],[1W Return vs Nifty]]-AVERAGE(Table2[1W Return vs Nifty]))/_xlfn.STDEV.P(Table2[1W Return vs Nifty])</f>
        <v>-0.23147036056762663</v>
      </c>
      <c r="O69">
        <v>1579.42</v>
      </c>
      <c r="P69">
        <v>1446.7218847767699</v>
      </c>
      <c r="Q69">
        <v>1062.4395996332801</v>
      </c>
      <c r="R69">
        <v>44.913940824671698</v>
      </c>
      <c r="S69" s="2">
        <f>(Table2[[#This Row],[Close Price]]-Table2[[#This Row],[20D EMA]])/Table2[[#This Row],[20D EMA]]</f>
        <v>6.3966519355206322E-2</v>
      </c>
      <c r="T69" s="2">
        <f>(Table2[[#This Row],[Close Price]]-Table2[[#This Row],[50D EMA]])/Table2[[#This Row],[50D EMA]]</f>
        <v>0.16155704678463098</v>
      </c>
      <c r="U69" s="2">
        <f>(Table2[[#This Row],[Close Price]]-Table2[[#This Row],[200D EMA]])/Table2[[#This Row],[200D EMA]]</f>
        <v>0.581689914965554</v>
      </c>
      <c r="V69">
        <v>0.39019663971959101</v>
      </c>
      <c r="W69">
        <v>1570.05</v>
      </c>
      <c r="X69">
        <v>1690</v>
      </c>
      <c r="Y69">
        <v>1404</v>
      </c>
      <c r="Z69">
        <v>1690</v>
      </c>
      <c r="AA69">
        <v>1404</v>
      </c>
      <c r="AB69">
        <v>1745</v>
      </c>
      <c r="AC69" s="2">
        <f>(Table2[[#This Row],[Close Price]]/Table2[[#This Row],[Day Low]])-1</f>
        <v>7.0316231967134879E-2</v>
      </c>
      <c r="AD69" s="2">
        <f>(Table2[[#This Row],[Day High]]/Table2[[#This Row],[Close Price]])-1</f>
        <v>5.6830015769584463E-3</v>
      </c>
      <c r="AE69" s="2">
        <f>(Table2[[#This Row],[Close Price]]/Table2[[#This Row],[Current Week Low]])-1</f>
        <v>0.19690170940170937</v>
      </c>
      <c r="AF69" s="2">
        <f>(Table2[[#This Row],[Current Week High]]/Table2[[#This Row],[Close Price]])-1</f>
        <v>5.6830015769584463E-3</v>
      </c>
      <c r="AG69" s="2">
        <f>(Table2[[#This Row],[Close Price]]/Table2[[#This Row],[Current Month Low]])-1</f>
        <v>0.19690170940170937</v>
      </c>
      <c r="AH69" s="2">
        <f>(Table2[[#This Row],[Current Month High]]/Table2[[#This Row],[Close Price]])-1</f>
        <v>3.841233003064648E-2</v>
      </c>
      <c r="AI69">
        <v>5.6830015769585502</v>
      </c>
      <c r="AJ69">
        <v>180.54257095158599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0.27</v>
      </c>
      <c r="AM69" t="s">
        <v>10520</v>
      </c>
      <c r="AN69">
        <v>0.63</v>
      </c>
      <c r="AO69" t="s">
        <v>10520</v>
      </c>
      <c r="AP69">
        <v>7.7211847827302005E-2</v>
      </c>
      <c r="AQ69">
        <f>(Table2[[#This Row],[Sharpe Ratio]]-AVERAGE(Table2[Sharpe Ratio]))/_xlfn.STDEV.P(Table2[Sharpe Ratio])</f>
        <v>0.29302457212428046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3.0604313944929595</v>
      </c>
      <c r="AS69">
        <f>_xlfn.RANK.AVG(Table2[[#This Row],[1Y Return vs Nifty Z-Score]],Table2[1Y Return vs Nifty Z-Score])</f>
        <v>85</v>
      </c>
      <c r="AT69">
        <f>_xlfn.RANK.AVG(Table2[[#This Row],[6M Return vs Nifty Z-Score]],Table2[6M Return vs Nifty Z-Score])</f>
        <v>11</v>
      </c>
      <c r="AU69">
        <f>_xlfn.RANK.AVG(Table2[[#This Row],[Sharpe Ratio Z-Score]],Table2[Sharpe Ratio Z-Score])</f>
        <v>251</v>
      </c>
      <c r="AV69">
        <f>(Table2[[#This Row],[Rank 1Y]]+Table2[[#This Row],[Rank 6M]]+Table2[[#This Row],[Rank Sharpe]])/3</f>
        <v>115.66666666666667</v>
      </c>
    </row>
    <row r="70" spans="1:48" x14ac:dyDescent="0.3">
      <c r="A70" t="s">
        <v>834</v>
      </c>
      <c r="B70" t="s">
        <v>835</v>
      </c>
      <c r="C70" t="s">
        <v>10485</v>
      </c>
      <c r="D70" t="s">
        <v>662</v>
      </c>
      <c r="E70">
        <v>18659.442892499999</v>
      </c>
      <c r="F70">
        <v>4483</v>
      </c>
      <c r="G70">
        <v>123.08257285898701</v>
      </c>
      <c r="H70">
        <f>(Table2[[#This Row],[1Y Return vs Nifty]]-AVERAGE(Table2[1Y Return vs Nifty]))/_xlfn.STDEV.P(Table2[1Y Return vs Nifty])</f>
        <v>1.1528256648864394</v>
      </c>
      <c r="I70">
        <v>-5.6774463838396301</v>
      </c>
      <c r="J70">
        <f>(Table2[[#This Row],[1M Return vs Nifty]]-AVERAGE(Table2[1M Return vs Nifty]))/_xlfn.STDEV.P(Table2[1M Return vs Nifty])</f>
        <v>-0.48899752434336136</v>
      </c>
      <c r="K70">
        <v>24.383371256222301</v>
      </c>
      <c r="L70">
        <f>(Table2[[#This Row],[6M Return vs Nifty]]-AVERAGE(Table2[6M Return vs Nifty]))/_xlfn.STDEV.P(Table2[6M Return vs Nifty])</f>
        <v>0.68119672171135037</v>
      </c>
      <c r="M70">
        <v>-8.5295523185886708</v>
      </c>
      <c r="N70">
        <f>(Table2[[#This Row],[1W Return vs Nifty]]-AVERAGE(Table2[1W Return vs Nifty]))/_xlfn.STDEV.P(Table2[1W Return vs Nifty])</f>
        <v>-1.5312979272883724</v>
      </c>
      <c r="O70">
        <v>4674.4399999999996</v>
      </c>
      <c r="P70">
        <v>4428.1710829407903</v>
      </c>
      <c r="Q70">
        <v>3465.4972331469999</v>
      </c>
      <c r="R70">
        <v>33.179197100322199</v>
      </c>
      <c r="S70" s="2">
        <f>(Table2[[#This Row],[Close Price]]-Table2[[#This Row],[20D EMA]])/Table2[[#This Row],[20D EMA]]</f>
        <v>-4.09546384165803E-2</v>
      </c>
      <c r="T70" s="2">
        <f>(Table2[[#This Row],[Close Price]]-Table2[[#This Row],[50D EMA]])/Table2[[#This Row],[50D EMA]]</f>
        <v>1.238184253323775E-2</v>
      </c>
      <c r="U70" s="2">
        <f>(Table2[[#This Row],[Close Price]]-Table2[[#This Row],[200D EMA]])/Table2[[#This Row],[200D EMA]]</f>
        <v>0.29360945872953742</v>
      </c>
      <c r="V70">
        <v>0.52275368489811502</v>
      </c>
      <c r="W70">
        <v>4464.05</v>
      </c>
      <c r="X70">
        <v>4589.95</v>
      </c>
      <c r="Y70">
        <v>4280</v>
      </c>
      <c r="Z70">
        <v>4810.1000000000004</v>
      </c>
      <c r="AA70">
        <v>4280</v>
      </c>
      <c r="AB70">
        <v>5488</v>
      </c>
      <c r="AC70" s="2">
        <f>(Table2[[#This Row],[Close Price]]/Table2[[#This Row],[Day Low]])-1</f>
        <v>4.2450241372744557E-3</v>
      </c>
      <c r="AD70" s="2">
        <f>(Table2[[#This Row],[Day High]]/Table2[[#This Row],[Close Price]])-1</f>
        <v>2.38567923265669E-2</v>
      </c>
      <c r="AE70" s="2">
        <f>(Table2[[#This Row],[Close Price]]/Table2[[#This Row],[Current Week Low]])-1</f>
        <v>4.7429906542056033E-2</v>
      </c>
      <c r="AF70" s="2">
        <f>(Table2[[#This Row],[Current Week High]]/Table2[[#This Row],[Close Price]])-1</f>
        <v>7.2964532679009597E-2</v>
      </c>
      <c r="AG70" s="2">
        <f>(Table2[[#This Row],[Close Price]]/Table2[[#This Row],[Current Month Low]])-1</f>
        <v>4.7429906542056033E-2</v>
      </c>
      <c r="AH70" s="2">
        <f>(Table2[[#This Row],[Current Month High]]/Table2[[#This Row],[Close Price]])-1</f>
        <v>0.22418023644880658</v>
      </c>
      <c r="AI70">
        <v>22.418023644880599</v>
      </c>
      <c r="AJ70">
        <v>150.72706935123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</v>
      </c>
      <c r="AM70" t="s">
        <v>10520</v>
      </c>
      <c r="AN70">
        <v>-9.8000000000000007</v>
      </c>
      <c r="AO70" t="s">
        <v>10519</v>
      </c>
      <c r="AP70">
        <v>0.13882783531554299</v>
      </c>
      <c r="AQ70">
        <f>(Table2[[#This Row],[Sharpe Ratio]]-AVERAGE(Table2[Sharpe Ratio]))/_xlfn.STDEV.P(Table2[Sharpe Ratio])</f>
        <v>1.0032749546178796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0.81700188958393594</v>
      </c>
      <c r="AS70">
        <f>_xlfn.RANK.AVG(Table2[[#This Row],[1Y Return vs Nifty Z-Score]],Table2[1Y Return vs Nifty Z-Score])</f>
        <v>83</v>
      </c>
      <c r="AT70">
        <f>_xlfn.RANK.AVG(Table2[[#This Row],[6M Return vs Nifty Z-Score]],Table2[6M Return vs Nifty Z-Score])</f>
        <v>146</v>
      </c>
      <c r="AU70">
        <f>_xlfn.RANK.AVG(Table2[[#This Row],[Sharpe Ratio Z-Score]],Table2[Sharpe Ratio Z-Score])</f>
        <v>121</v>
      </c>
      <c r="AV70">
        <f>(Table2[[#This Row],[Rank 1Y]]+Table2[[#This Row],[Rank 6M]]+Table2[[#This Row],[Rank Sharpe]])/3</f>
        <v>116.66666666666667</v>
      </c>
    </row>
    <row r="71" spans="1:48" x14ac:dyDescent="0.3">
      <c r="A71" t="s">
        <v>1363</v>
      </c>
      <c r="B71" t="s">
        <v>1364</v>
      </c>
      <c r="C71" t="s">
        <v>10491</v>
      </c>
      <c r="D71" t="s">
        <v>1160</v>
      </c>
      <c r="E71">
        <v>7785.5829889500001</v>
      </c>
      <c r="F71">
        <v>618.9</v>
      </c>
      <c r="G71">
        <v>78.710220172805705</v>
      </c>
      <c r="H71">
        <f>(Table2[[#This Row],[1Y Return vs Nifty]]-AVERAGE(Table2[1Y Return vs Nifty]))/_xlfn.STDEV.P(Table2[1Y Return vs Nifty])</f>
        <v>0.54501419255328276</v>
      </c>
      <c r="I71">
        <v>29.545559420452101</v>
      </c>
      <c r="J71">
        <f>(Table2[[#This Row],[1M Return vs Nifty]]-AVERAGE(Table2[1M Return vs Nifty]))/_xlfn.STDEV.P(Table2[1M Return vs Nifty])</f>
        <v>3.0542972968169839</v>
      </c>
      <c r="K71">
        <v>27.287969278093701</v>
      </c>
      <c r="L71">
        <f>(Table2[[#This Row],[6M Return vs Nifty]]-AVERAGE(Table2[6M Return vs Nifty]))/_xlfn.STDEV.P(Table2[6M Return vs Nifty])</f>
        <v>0.78192259084076321</v>
      </c>
      <c r="M71">
        <v>7.0268823918703402</v>
      </c>
      <c r="N71">
        <f>(Table2[[#This Row],[1W Return vs Nifty]]-AVERAGE(Table2[1W Return vs Nifty]))/_xlfn.STDEV.P(Table2[1W Return vs Nifty])</f>
        <v>1.6168015395291062</v>
      </c>
      <c r="O71">
        <v>537.92999999999995</v>
      </c>
      <c r="P71">
        <v>492.49004811128401</v>
      </c>
      <c r="Q71">
        <v>421.16387136680299</v>
      </c>
      <c r="R71">
        <v>77.123293050003397</v>
      </c>
      <c r="S71" s="2">
        <f>(Table2[[#This Row],[Close Price]]-Table2[[#This Row],[20D EMA]])/Table2[[#This Row],[20D EMA]]</f>
        <v>0.15052144331046796</v>
      </c>
      <c r="T71" s="2">
        <f>(Table2[[#This Row],[Close Price]]-Table2[[#This Row],[50D EMA]])/Table2[[#This Row],[50D EMA]]</f>
        <v>0.2566751396774461</v>
      </c>
      <c r="U71" s="2">
        <f>(Table2[[#This Row],[Close Price]]-Table2[[#This Row],[200D EMA]])/Table2[[#This Row],[200D EMA]]</f>
        <v>0.46949926638171496</v>
      </c>
      <c r="V71">
        <v>1.5715294124868799</v>
      </c>
      <c r="W71">
        <v>610</v>
      </c>
      <c r="X71">
        <v>626.9</v>
      </c>
      <c r="Y71">
        <v>530</v>
      </c>
      <c r="Z71">
        <v>626.9</v>
      </c>
      <c r="AA71">
        <v>412</v>
      </c>
      <c r="AB71">
        <v>626.9</v>
      </c>
      <c r="AC71" s="2">
        <f>(Table2[[#This Row],[Close Price]]/Table2[[#This Row],[Day Low]])-1</f>
        <v>1.4590163934426137E-2</v>
      </c>
      <c r="AD71" s="2">
        <f>(Table2[[#This Row],[Day High]]/Table2[[#This Row],[Close Price]])-1</f>
        <v>1.2926159314913477E-2</v>
      </c>
      <c r="AE71" s="2">
        <f>(Table2[[#This Row],[Close Price]]/Table2[[#This Row],[Current Week Low]])-1</f>
        <v>0.16773584905660366</v>
      </c>
      <c r="AF71" s="2">
        <f>(Table2[[#This Row],[Current Week High]]/Table2[[#This Row],[Close Price]])-1</f>
        <v>1.2926159314913477E-2</v>
      </c>
      <c r="AG71" s="2">
        <f>(Table2[[#This Row],[Close Price]]/Table2[[#This Row],[Current Month Low]])-1</f>
        <v>0.50218446601941746</v>
      </c>
      <c r="AH71" s="2">
        <f>(Table2[[#This Row],[Current Month High]]/Table2[[#This Row],[Close Price]])-1</f>
        <v>1.2926159314913477E-2</v>
      </c>
      <c r="AI71">
        <v>1.2926159314913399</v>
      </c>
      <c r="AJ71">
        <v>120.917365696948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0.26</v>
      </c>
      <c r="AM71" t="s">
        <v>10520</v>
      </c>
      <c r="AN71">
        <v>30.85</v>
      </c>
      <c r="AO71" t="s">
        <v>10520</v>
      </c>
      <c r="AP71">
        <v>0.157373056155207</v>
      </c>
      <c r="AQ71">
        <f>(Table2[[#This Row],[Sharpe Ratio]]-AVERAGE(Table2[Sharpe Ratio]))/_xlfn.STDEV.P(Table2[Sharpe Ratio])</f>
        <v>1.2170465864904252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7.2150822062305622</v>
      </c>
      <c r="AS71">
        <f>_xlfn.RANK.AVG(Table2[[#This Row],[1Y Return vs Nifty Z-Score]],Table2[1Y Return vs Nifty Z-Score])</f>
        <v>145</v>
      </c>
      <c r="AT71">
        <f>_xlfn.RANK.AVG(Table2[[#This Row],[6M Return vs Nifty Z-Score]],Table2[6M Return vs Nifty Z-Score])</f>
        <v>121</v>
      </c>
      <c r="AU71">
        <f>_xlfn.RANK.AVG(Table2[[#This Row],[Sharpe Ratio Z-Score]],Table2[Sharpe Ratio Z-Score])</f>
        <v>85</v>
      </c>
      <c r="AV71">
        <f>(Table2[[#This Row],[Rank 1Y]]+Table2[[#This Row],[Rank 6M]]+Table2[[#This Row],[Rank Sharpe]])/3</f>
        <v>117</v>
      </c>
    </row>
    <row r="72" spans="1:48" x14ac:dyDescent="0.3">
      <c r="A72" t="s">
        <v>1412</v>
      </c>
      <c r="B72" t="s">
        <v>1413</v>
      </c>
      <c r="C72" t="s">
        <v>10474</v>
      </c>
      <c r="D72" t="s">
        <v>21</v>
      </c>
      <c r="E72">
        <v>7323.8673670799999</v>
      </c>
      <c r="F72">
        <v>908.8</v>
      </c>
      <c r="G72">
        <v>55.830629036042602</v>
      </c>
      <c r="H72">
        <f>(Table2[[#This Row],[1Y Return vs Nifty]]-AVERAGE(Table2[1Y Return vs Nifty]))/_xlfn.STDEV.P(Table2[1Y Return vs Nifty])</f>
        <v>0.23161007640085118</v>
      </c>
      <c r="I72">
        <v>-5.1211592612320898</v>
      </c>
      <c r="J72">
        <f>(Table2[[#This Row],[1M Return vs Nifty]]-AVERAGE(Table2[1M Return vs Nifty]))/_xlfn.STDEV.P(Table2[1M Return vs Nifty])</f>
        <v>-0.43303724396395882</v>
      </c>
      <c r="K72">
        <v>83.121130774111904</v>
      </c>
      <c r="L72">
        <f>(Table2[[#This Row],[6M Return vs Nifty]]-AVERAGE(Table2[6M Return vs Nifty]))/_xlfn.STDEV.P(Table2[6M Return vs Nifty])</f>
        <v>2.7181091734873766</v>
      </c>
      <c r="M72">
        <v>0.82673235583840499</v>
      </c>
      <c r="N72">
        <f>(Table2[[#This Row],[1W Return vs Nifty]]-AVERAGE(Table2[1W Return vs Nifty]))/_xlfn.STDEV.P(Table2[1W Return vs Nifty])</f>
        <v>0.36209958590617458</v>
      </c>
      <c r="O72">
        <v>878.24</v>
      </c>
      <c r="P72">
        <v>839.77195054038998</v>
      </c>
      <c r="Q72">
        <v>664.94581757922799</v>
      </c>
      <c r="R72">
        <v>53.538467172713098</v>
      </c>
      <c r="S72" s="2">
        <f>(Table2[[#This Row],[Close Price]]-Table2[[#This Row],[20D EMA]])/Table2[[#This Row],[20D EMA]]</f>
        <v>3.4796866460193053E-2</v>
      </c>
      <c r="T72" s="2">
        <f>(Table2[[#This Row],[Close Price]]-Table2[[#This Row],[50D EMA]])/Table2[[#This Row],[50D EMA]]</f>
        <v>8.2198565235705595E-2</v>
      </c>
      <c r="U72" s="2">
        <f>(Table2[[#This Row],[Close Price]]-Table2[[#This Row],[200D EMA]])/Table2[[#This Row],[200D EMA]]</f>
        <v>0.36672789868584571</v>
      </c>
      <c r="V72">
        <v>1.0984803005530901</v>
      </c>
      <c r="W72">
        <v>878</v>
      </c>
      <c r="X72">
        <v>915.4</v>
      </c>
      <c r="Y72">
        <v>840</v>
      </c>
      <c r="Z72">
        <v>915.4</v>
      </c>
      <c r="AA72">
        <v>835.05</v>
      </c>
      <c r="AB72">
        <v>921</v>
      </c>
      <c r="AC72" s="2">
        <f>(Table2[[#This Row],[Close Price]]/Table2[[#This Row],[Day Low]])-1</f>
        <v>3.5079726651480625E-2</v>
      </c>
      <c r="AD72" s="2">
        <f>(Table2[[#This Row],[Day High]]/Table2[[#This Row],[Close Price]])-1</f>
        <v>7.2623239436619969E-3</v>
      </c>
      <c r="AE72" s="2">
        <f>(Table2[[#This Row],[Close Price]]/Table2[[#This Row],[Current Week Low]])-1</f>
        <v>8.1904761904761925E-2</v>
      </c>
      <c r="AF72" s="2">
        <f>(Table2[[#This Row],[Current Week High]]/Table2[[#This Row],[Close Price]])-1</f>
        <v>7.2623239436619969E-3</v>
      </c>
      <c r="AG72" s="2">
        <f>(Table2[[#This Row],[Close Price]]/Table2[[#This Row],[Current Month Low]])-1</f>
        <v>8.8318064786539807E-2</v>
      </c>
      <c r="AH72" s="2">
        <f>(Table2[[#This Row],[Current Month High]]/Table2[[#This Row],[Close Price]])-1</f>
        <v>1.3424295774647987E-2</v>
      </c>
      <c r="AI72">
        <v>1.3424295774647901</v>
      </c>
      <c r="AJ72">
        <v>118.987951807228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0.02</v>
      </c>
      <c r="AM72" t="s">
        <v>10520</v>
      </c>
      <c r="AN72">
        <v>4.43</v>
      </c>
      <c r="AO72" t="s">
        <v>10520</v>
      </c>
      <c r="AP72">
        <v>0.139591534076874</v>
      </c>
      <c r="AQ72">
        <f>(Table2[[#This Row],[Sharpe Ratio]]-AVERAGE(Table2[Sharpe Ratio]))/_xlfn.STDEV.P(Table2[Sharpe Ratio])</f>
        <v>1.0120781461182795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3.8908597379487229</v>
      </c>
      <c r="AS72">
        <f>_xlfn.RANK.AVG(Table2[[#This Row],[1Y Return vs Nifty Z-Score]],Table2[1Y Return vs Nifty Z-Score])</f>
        <v>222</v>
      </c>
      <c r="AT72">
        <f>_xlfn.RANK.AVG(Table2[[#This Row],[6M Return vs Nifty Z-Score]],Table2[6M Return vs Nifty Z-Score])</f>
        <v>13</v>
      </c>
      <c r="AU72">
        <f>_xlfn.RANK.AVG(Table2[[#This Row],[Sharpe Ratio Z-Score]],Table2[Sharpe Ratio Z-Score])</f>
        <v>117</v>
      </c>
      <c r="AV72">
        <f>(Table2[[#This Row],[Rank 1Y]]+Table2[[#This Row],[Rank 6M]]+Table2[[#This Row],[Rank Sharpe]])/3</f>
        <v>117.33333333333333</v>
      </c>
    </row>
    <row r="73" spans="1:48" x14ac:dyDescent="0.3">
      <c r="A73" t="s">
        <v>592</v>
      </c>
      <c r="B73" t="s">
        <v>593</v>
      </c>
      <c r="C73" t="s">
        <v>10478</v>
      </c>
      <c r="D73" t="s">
        <v>46</v>
      </c>
      <c r="E73">
        <v>31563</v>
      </c>
      <c r="F73">
        <v>174.52</v>
      </c>
      <c r="G73">
        <v>284.60928781507903</v>
      </c>
      <c r="H73">
        <f>(Table2[[#This Row],[1Y Return vs Nifty]]-AVERAGE(Table2[1Y Return vs Nifty]))/_xlfn.STDEV.P(Table2[1Y Return vs Nifty])</f>
        <v>3.3654149123611523</v>
      </c>
      <c r="I73">
        <v>5.4095950810749196</v>
      </c>
      <c r="J73">
        <f>(Table2[[#This Row],[1M Return vs Nifty]]-AVERAGE(Table2[1M Return vs Nifty]))/_xlfn.STDEV.P(Table2[1M Return vs Nifty])</f>
        <v>0.62631491727214417</v>
      </c>
      <c r="K73">
        <v>21.109004409723099</v>
      </c>
      <c r="L73">
        <f>(Table2[[#This Row],[6M Return vs Nifty]]-AVERAGE(Table2[6M Return vs Nifty]))/_xlfn.STDEV.P(Table2[6M Return vs Nifty])</f>
        <v>0.56764798141107586</v>
      </c>
      <c r="M73">
        <v>-1.30743728388379</v>
      </c>
      <c r="N73">
        <f>(Table2[[#This Row],[1W Return vs Nifty]]-AVERAGE(Table2[1W Return vs Nifty]))/_xlfn.STDEV.P(Table2[1W Return vs Nifty])</f>
        <v>-6.9784610566582223E-2</v>
      </c>
      <c r="O73">
        <v>176.65</v>
      </c>
      <c r="P73">
        <v>164.20294157283399</v>
      </c>
      <c r="Q73">
        <v>124.051680618044</v>
      </c>
      <c r="R73">
        <v>44.744701923800001</v>
      </c>
      <c r="S73" s="2">
        <f>(Table2[[#This Row],[Close Price]]-Table2[[#This Row],[20D EMA]])/Table2[[#This Row],[20D EMA]]</f>
        <v>-1.2057741296348685E-2</v>
      </c>
      <c r="T73" s="2">
        <f>(Table2[[#This Row],[Close Price]]-Table2[[#This Row],[50D EMA]])/Table2[[#This Row],[50D EMA]]</f>
        <v>6.2831142538270393E-2</v>
      </c>
      <c r="U73" s="2">
        <f>(Table2[[#This Row],[Close Price]]-Table2[[#This Row],[200D EMA]])/Table2[[#This Row],[200D EMA]]</f>
        <v>0.40683301613098105</v>
      </c>
      <c r="V73">
        <v>0.98272076412047304</v>
      </c>
      <c r="W73">
        <v>173.33</v>
      </c>
      <c r="X73">
        <v>179.88</v>
      </c>
      <c r="Y73">
        <v>150.15</v>
      </c>
      <c r="Z73">
        <v>186.8</v>
      </c>
      <c r="AA73">
        <v>150.15</v>
      </c>
      <c r="AB73">
        <v>198.3</v>
      </c>
      <c r="AC73" s="2">
        <f>(Table2[[#This Row],[Close Price]]/Table2[[#This Row],[Day Low]])-1</f>
        <v>6.8655166445508176E-3</v>
      </c>
      <c r="AD73" s="2">
        <f>(Table2[[#This Row],[Day High]]/Table2[[#This Row],[Close Price]])-1</f>
        <v>3.0712812285124791E-2</v>
      </c>
      <c r="AE73" s="2">
        <f>(Table2[[#This Row],[Close Price]]/Table2[[#This Row],[Current Week Low]])-1</f>
        <v>0.16230436230436229</v>
      </c>
      <c r="AF73" s="2">
        <f>(Table2[[#This Row],[Current Week High]]/Table2[[#This Row],[Close Price]])-1</f>
        <v>7.0364428145771152E-2</v>
      </c>
      <c r="AG73" s="2">
        <f>(Table2[[#This Row],[Close Price]]/Table2[[#This Row],[Current Month Low]])-1</f>
        <v>0.16230436230436229</v>
      </c>
      <c r="AH73" s="2">
        <f>(Table2[[#This Row],[Current Month High]]/Table2[[#This Row],[Close Price]])-1</f>
        <v>0.13625945450378185</v>
      </c>
      <c r="AI73">
        <v>13.625945450378101</v>
      </c>
      <c r="AJ73">
        <v>316.51551312649099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0.14000000000000001</v>
      </c>
      <c r="AM73" t="s">
        <v>10520</v>
      </c>
      <c r="AN73">
        <v>-7.99</v>
      </c>
      <c r="AO73" t="s">
        <v>10519</v>
      </c>
      <c r="AP73">
        <v>0.11308752065045199</v>
      </c>
      <c r="AQ73">
        <f>(Table2[[#This Row],[Sharpe Ratio]]-AVERAGE(Table2[Sharpe Ratio]))/_xlfn.STDEV.P(Table2[Sharpe Ratio])</f>
        <v>0.70656513819441491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5.1961583386722046</v>
      </c>
      <c r="AS73">
        <f>_xlfn.RANK.AVG(Table2[[#This Row],[1Y Return vs Nifty Z-Score]],Table2[1Y Return vs Nifty Z-Score])</f>
        <v>8</v>
      </c>
      <c r="AT73">
        <f>_xlfn.RANK.AVG(Table2[[#This Row],[6M Return vs Nifty Z-Score]],Table2[6M Return vs Nifty Z-Score])</f>
        <v>167</v>
      </c>
      <c r="AU73">
        <f>_xlfn.RANK.AVG(Table2[[#This Row],[Sharpe Ratio Z-Score]],Table2[Sharpe Ratio Z-Score])</f>
        <v>178</v>
      </c>
      <c r="AV73">
        <f>(Table2[[#This Row],[Rank 1Y]]+Table2[[#This Row],[Rank 6M]]+Table2[[#This Row],[Rank Sharpe]])/3</f>
        <v>117.66666666666667</v>
      </c>
    </row>
    <row r="74" spans="1:48" x14ac:dyDescent="0.3">
      <c r="A74" t="s">
        <v>425</v>
      </c>
      <c r="B74" t="s">
        <v>426</v>
      </c>
      <c r="C74" t="s">
        <v>10485</v>
      </c>
      <c r="D74" t="s">
        <v>271</v>
      </c>
      <c r="E74">
        <v>55664.381177340001</v>
      </c>
      <c r="F74">
        <v>5068.95</v>
      </c>
      <c r="G74">
        <v>75.818406537671805</v>
      </c>
      <c r="H74">
        <f>(Table2[[#This Row],[1Y Return vs Nifty]]-AVERAGE(Table2[1Y Return vs Nifty]))/_xlfn.STDEV.P(Table2[1Y Return vs Nifty])</f>
        <v>0.50540219551280985</v>
      </c>
      <c r="I74">
        <v>-7.6721753294860102</v>
      </c>
      <c r="J74">
        <f>(Table2[[#This Row],[1M Return vs Nifty]]-AVERAGE(Table2[1M Return vs Nifty]))/_xlfn.STDEV.P(Table2[1M Return vs Nifty])</f>
        <v>-0.68965935263815914</v>
      </c>
      <c r="K74">
        <v>46.853557520614501</v>
      </c>
      <c r="L74">
        <f>(Table2[[#This Row],[6M Return vs Nifty]]-AVERAGE(Table2[6M Return vs Nifty]))/_xlfn.STDEV.P(Table2[6M Return vs Nifty])</f>
        <v>1.4604195346231559</v>
      </c>
      <c r="M74">
        <v>-1.3300119072941501</v>
      </c>
      <c r="N74">
        <f>(Table2[[#This Row],[1W Return vs Nifty]]-AVERAGE(Table2[1W Return vs Nifty]))/_xlfn.STDEV.P(Table2[1W Return vs Nifty])</f>
        <v>-7.4352955514797092E-2</v>
      </c>
      <c r="O74">
        <v>5127.97</v>
      </c>
      <c r="P74">
        <v>5066.53042072689</v>
      </c>
      <c r="Q74">
        <v>4122.5804489556904</v>
      </c>
      <c r="R74">
        <v>29.158977750083199</v>
      </c>
      <c r="S74" s="2">
        <f>(Table2[[#This Row],[Close Price]]-Table2[[#This Row],[20D EMA]])/Table2[[#This Row],[20D EMA]]</f>
        <v>-1.1509427707260463E-2</v>
      </c>
      <c r="T74" s="2">
        <f>(Table2[[#This Row],[Close Price]]-Table2[[#This Row],[50D EMA]])/Table2[[#This Row],[50D EMA]]</f>
        <v>4.775613826794394E-4</v>
      </c>
      <c r="U74" s="2">
        <f>(Table2[[#This Row],[Close Price]]-Table2[[#This Row],[200D EMA]])/Table2[[#This Row],[200D EMA]]</f>
        <v>0.22955757025530907</v>
      </c>
      <c r="V74">
        <v>0.37934256899650598</v>
      </c>
      <c r="W74">
        <v>4950</v>
      </c>
      <c r="X74">
        <v>5086</v>
      </c>
      <c r="Y74">
        <v>4801.55</v>
      </c>
      <c r="Z74">
        <v>5086</v>
      </c>
      <c r="AA74">
        <v>4801.55</v>
      </c>
      <c r="AB74">
        <v>5839.95</v>
      </c>
      <c r="AC74" s="2">
        <f>(Table2[[#This Row],[Close Price]]/Table2[[#This Row],[Day Low]])-1</f>
        <v>2.4030303030303068E-2</v>
      </c>
      <c r="AD74" s="2">
        <f>(Table2[[#This Row],[Day High]]/Table2[[#This Row],[Close Price]])-1</f>
        <v>3.3636157389598242E-3</v>
      </c>
      <c r="AE74" s="2">
        <f>(Table2[[#This Row],[Close Price]]/Table2[[#This Row],[Current Week Low]])-1</f>
        <v>5.5690349991148524E-2</v>
      </c>
      <c r="AF74" s="2">
        <f>(Table2[[#This Row],[Current Week High]]/Table2[[#This Row],[Close Price]])-1</f>
        <v>3.3636157389598242E-3</v>
      </c>
      <c r="AG74" s="2">
        <f>(Table2[[#This Row],[Close Price]]/Table2[[#This Row],[Current Month Low]])-1</f>
        <v>5.5690349991148524E-2</v>
      </c>
      <c r="AH74" s="2">
        <f>(Table2[[#This Row],[Current Month High]]/Table2[[#This Row],[Close Price]])-1</f>
        <v>0.15210250643624423</v>
      </c>
      <c r="AI74">
        <v>15.2102506436244</v>
      </c>
      <c r="AJ74">
        <v>107.658746415403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-0.03</v>
      </c>
      <c r="AM74" t="s">
        <v>10519</v>
      </c>
      <c r="AN74">
        <v>-8.85</v>
      </c>
      <c r="AO74" t="s">
        <v>10519</v>
      </c>
      <c r="AP74">
        <v>0.12891695323980901</v>
      </c>
      <c r="AQ74">
        <f>(Table2[[#This Row],[Sharpe Ratio]]-AVERAGE(Table2[Sharpe Ratio]))/_xlfn.STDEV.P(Table2[Sharpe Ratio])</f>
        <v>0.88903175131804768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2.0908411733010572</v>
      </c>
      <c r="AS74">
        <f>_xlfn.RANK.AVG(Table2[[#This Row],[1Y Return vs Nifty Z-Score]],Table2[1Y Return vs Nifty Z-Score])</f>
        <v>153</v>
      </c>
      <c r="AT74">
        <f>_xlfn.RANK.AVG(Table2[[#This Row],[6M Return vs Nifty Z-Score]],Table2[6M Return vs Nifty Z-Score])</f>
        <v>61</v>
      </c>
      <c r="AU74">
        <f>_xlfn.RANK.AVG(Table2[[#This Row],[Sharpe Ratio Z-Score]],Table2[Sharpe Ratio Z-Score])</f>
        <v>141</v>
      </c>
      <c r="AV74">
        <f>(Table2[[#This Row],[Rank 1Y]]+Table2[[#This Row],[Rank 6M]]+Table2[[#This Row],[Rank Sharpe]])/3</f>
        <v>118.33333333333333</v>
      </c>
    </row>
    <row r="75" spans="1:48" x14ac:dyDescent="0.3">
      <c r="A75" t="s">
        <v>1587</v>
      </c>
      <c r="B75" t="s">
        <v>1588</v>
      </c>
      <c r="C75" t="s">
        <v>10485</v>
      </c>
      <c r="D75" t="s">
        <v>290</v>
      </c>
      <c r="E75">
        <v>5624.6787493699903</v>
      </c>
      <c r="F75">
        <v>2452.6999999999998</v>
      </c>
      <c r="G75">
        <v>153.180035390944</v>
      </c>
      <c r="H75">
        <f>(Table2[[#This Row],[1Y Return vs Nifty]]-AVERAGE(Table2[1Y Return vs Nifty]))/_xlfn.STDEV.P(Table2[1Y Return vs Nifty])</f>
        <v>1.5651000183429757</v>
      </c>
      <c r="I75">
        <v>7.7484734087287199</v>
      </c>
      <c r="J75">
        <f>(Table2[[#This Row],[1M Return vs Nifty]]-AVERAGE(Table2[1M Return vs Nifty]))/_xlfn.STDEV.P(Table2[1M Return vs Nifty])</f>
        <v>0.86159680978712394</v>
      </c>
      <c r="K75">
        <v>27.149598168631901</v>
      </c>
      <c r="L75">
        <f>(Table2[[#This Row],[6M Return vs Nifty]]-AVERAGE(Table2[6M Return vs Nifty]))/_xlfn.STDEV.P(Table2[6M Return vs Nifty])</f>
        <v>0.77712414707746369</v>
      </c>
      <c r="M75">
        <v>3.3871388930306798</v>
      </c>
      <c r="N75">
        <f>(Table2[[#This Row],[1W Return vs Nifty]]-AVERAGE(Table2[1W Return vs Nifty]))/_xlfn.STDEV.P(Table2[1W Return vs Nifty])</f>
        <v>0.88023980277423064</v>
      </c>
      <c r="O75">
        <v>2326.6799999999998</v>
      </c>
      <c r="P75">
        <v>2160.41397076262</v>
      </c>
      <c r="Q75">
        <v>1746.2657648757399</v>
      </c>
      <c r="R75">
        <v>60.886480637509301</v>
      </c>
      <c r="S75" s="2">
        <f>(Table2[[#This Row],[Close Price]]-Table2[[#This Row],[20D EMA]])/Table2[[#This Row],[20D EMA]]</f>
        <v>5.416301339247339E-2</v>
      </c>
      <c r="T75" s="2">
        <f>(Table2[[#This Row],[Close Price]]-Table2[[#This Row],[50D EMA]])/Table2[[#This Row],[50D EMA]]</f>
        <v>0.13529167705493206</v>
      </c>
      <c r="U75" s="2">
        <f>(Table2[[#This Row],[Close Price]]-Table2[[#This Row],[200D EMA]])/Table2[[#This Row],[200D EMA]]</f>
        <v>0.40453993277164663</v>
      </c>
      <c r="V75">
        <v>1.0579120394538299</v>
      </c>
      <c r="W75">
        <v>2376</v>
      </c>
      <c r="X75">
        <v>2464.3000000000002</v>
      </c>
      <c r="Y75">
        <v>2184.3000000000002</v>
      </c>
      <c r="Z75">
        <v>2464.3000000000002</v>
      </c>
      <c r="AA75">
        <v>2184.3000000000002</v>
      </c>
      <c r="AB75">
        <v>2640</v>
      </c>
      <c r="AC75" s="2">
        <f>(Table2[[#This Row],[Close Price]]/Table2[[#This Row],[Day Low]])-1</f>
        <v>3.2281144781144633E-2</v>
      </c>
      <c r="AD75" s="2">
        <f>(Table2[[#This Row],[Day High]]/Table2[[#This Row],[Close Price]])-1</f>
        <v>4.7294817955723101E-3</v>
      </c>
      <c r="AE75" s="2">
        <f>(Table2[[#This Row],[Close Price]]/Table2[[#This Row],[Current Week Low]])-1</f>
        <v>0.12287689419951464</v>
      </c>
      <c r="AF75" s="2">
        <f>(Table2[[#This Row],[Current Week High]]/Table2[[#This Row],[Close Price]])-1</f>
        <v>4.7294817955723101E-3</v>
      </c>
      <c r="AG75" s="2">
        <f>(Table2[[#This Row],[Close Price]]/Table2[[#This Row],[Current Month Low]])-1</f>
        <v>0.12287689419951464</v>
      </c>
      <c r="AH75" s="2">
        <f>(Table2[[#This Row],[Current Month High]]/Table2[[#This Row],[Close Price]])-1</f>
        <v>7.6364822440575741E-2</v>
      </c>
      <c r="AI75">
        <v>7.6364822440575697</v>
      </c>
      <c r="AJ75">
        <v>199.932742280648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0.38</v>
      </c>
      <c r="AM75" t="s">
        <v>10520</v>
      </c>
      <c r="AN75">
        <v>2.41</v>
      </c>
      <c r="AO75" t="s">
        <v>10520</v>
      </c>
      <c r="AP75">
        <v>0.112392637478058</v>
      </c>
      <c r="AQ75">
        <f>(Table2[[#This Row],[Sharpe Ratio]]-AVERAGE(Table2[Sharpe Ratio]))/_xlfn.STDEV.P(Table2[Sharpe Ratio])</f>
        <v>0.69855518722064558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4.7826159652024396</v>
      </c>
      <c r="AS75">
        <f>_xlfn.RANK.AVG(Table2[[#This Row],[1Y Return vs Nifty Z-Score]],Table2[1Y Return vs Nifty Z-Score])</f>
        <v>52</v>
      </c>
      <c r="AT75">
        <f>_xlfn.RANK.AVG(Table2[[#This Row],[6M Return vs Nifty Z-Score]],Table2[6M Return vs Nifty Z-Score])</f>
        <v>123</v>
      </c>
      <c r="AU75">
        <f>_xlfn.RANK.AVG(Table2[[#This Row],[Sharpe Ratio Z-Score]],Table2[Sharpe Ratio Z-Score])</f>
        <v>180</v>
      </c>
      <c r="AV75">
        <f>(Table2[[#This Row],[Rank 1Y]]+Table2[[#This Row],[Rank 6M]]+Table2[[#This Row],[Rank Sharpe]])/3</f>
        <v>118.33333333333333</v>
      </c>
    </row>
    <row r="76" spans="1:48" x14ac:dyDescent="0.3">
      <c r="A76" t="s">
        <v>116</v>
      </c>
      <c r="B76" t="s">
        <v>117</v>
      </c>
      <c r="C76" t="s">
        <v>10485</v>
      </c>
      <c r="D76" t="s">
        <v>118</v>
      </c>
      <c r="E76">
        <v>243477.63774222499</v>
      </c>
      <c r="F76">
        <v>6917.3</v>
      </c>
      <c r="G76">
        <v>56.108177600593102</v>
      </c>
      <c r="H76">
        <f>(Table2[[#This Row],[1Y Return vs Nifty]]-AVERAGE(Table2[1Y Return vs Nifty]))/_xlfn.STDEV.P(Table2[1Y Return vs Nifty])</f>
        <v>0.23541193029073812</v>
      </c>
      <c r="I76">
        <v>-14.0412780187471</v>
      </c>
      <c r="J76">
        <f>(Table2[[#This Row],[1M Return vs Nifty]]-AVERAGE(Table2[1M Return vs Nifty]))/_xlfn.STDEV.P(Table2[1M Return vs Nifty])</f>
        <v>-1.3303658471289703</v>
      </c>
      <c r="K76">
        <v>44.351759846146201</v>
      </c>
      <c r="L76">
        <f>(Table2[[#This Row],[6M Return vs Nifty]]-AVERAGE(Table2[6M Return vs Nifty]))/_xlfn.STDEV.P(Table2[6M Return vs Nifty])</f>
        <v>1.3736620063010765</v>
      </c>
      <c r="M76">
        <v>-5.26501899362035</v>
      </c>
      <c r="N76">
        <f>(Table2[[#This Row],[1W Return vs Nifty]]-AVERAGE(Table2[1W Return vs Nifty]))/_xlfn.STDEV.P(Table2[1W Return vs Nifty])</f>
        <v>-0.8706661172997312</v>
      </c>
      <c r="O76">
        <v>7248.57</v>
      </c>
      <c r="P76">
        <v>7093.6413887393501</v>
      </c>
      <c r="Q76">
        <v>5597.9805000866099</v>
      </c>
      <c r="R76">
        <v>28.758325589648301</v>
      </c>
      <c r="S76" s="2">
        <f>(Table2[[#This Row],[Close Price]]-Table2[[#This Row],[20D EMA]])/Table2[[#This Row],[20D EMA]]</f>
        <v>-4.5701428005799703E-2</v>
      </c>
      <c r="T76" s="2">
        <f>(Table2[[#This Row],[Close Price]]-Table2[[#This Row],[50D EMA]])/Table2[[#This Row],[50D EMA]]</f>
        <v>-2.4859078585404568E-2</v>
      </c>
      <c r="U76" s="2">
        <f>(Table2[[#This Row],[Close Price]]-Table2[[#This Row],[200D EMA]])/Table2[[#This Row],[200D EMA]]</f>
        <v>0.23567775912991806</v>
      </c>
      <c r="V76">
        <v>0.92336138211446395</v>
      </c>
      <c r="W76">
        <v>6840.05</v>
      </c>
      <c r="X76">
        <v>6977.15</v>
      </c>
      <c r="Y76">
        <v>6635</v>
      </c>
      <c r="Z76">
        <v>7104.75</v>
      </c>
      <c r="AA76">
        <v>6635</v>
      </c>
      <c r="AB76">
        <v>7968.7</v>
      </c>
      <c r="AC76" s="2">
        <f>(Table2[[#This Row],[Close Price]]/Table2[[#This Row],[Day Low]])-1</f>
        <v>1.129377709227275E-2</v>
      </c>
      <c r="AD76" s="2">
        <f>(Table2[[#This Row],[Day High]]/Table2[[#This Row],[Close Price]])-1</f>
        <v>8.6522197967413561E-3</v>
      </c>
      <c r="AE76" s="2">
        <f>(Table2[[#This Row],[Close Price]]/Table2[[#This Row],[Current Week Low]])-1</f>
        <v>4.2547098718914933E-2</v>
      </c>
      <c r="AF76" s="2">
        <f>(Table2[[#This Row],[Current Week High]]/Table2[[#This Row],[Close Price]])-1</f>
        <v>2.7098723490379228E-2</v>
      </c>
      <c r="AG76" s="2">
        <f>(Table2[[#This Row],[Close Price]]/Table2[[#This Row],[Current Month Low]])-1</f>
        <v>4.2547098718914933E-2</v>
      </c>
      <c r="AH76" s="2">
        <f>(Table2[[#This Row],[Current Month High]]/Table2[[#This Row],[Close Price]])-1</f>
        <v>0.15199572087375124</v>
      </c>
      <c r="AI76">
        <v>15.199572087375101</v>
      </c>
      <c r="AJ76">
        <v>113.102279728897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-0.01</v>
      </c>
      <c r="AM76" t="s">
        <v>10519</v>
      </c>
      <c r="AN76">
        <v>-10.9</v>
      </c>
      <c r="AO76" t="s">
        <v>10519</v>
      </c>
      <c r="AP76">
        <v>0.16490756802950601</v>
      </c>
      <c r="AQ76">
        <f>(Table2[[#This Row],[Sharpe Ratio]]-AVERAGE(Table2[Sharpe Ratio]))/_xlfn.STDEV.P(Table2[Sharpe Ratio])</f>
        <v>1.3038972588365385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0.71193923099965151</v>
      </c>
      <c r="AS76">
        <f>_xlfn.RANK.AVG(Table2[[#This Row],[1Y Return vs Nifty Z-Score]],Table2[1Y Return vs Nifty Z-Score])</f>
        <v>220</v>
      </c>
      <c r="AT76">
        <f>_xlfn.RANK.AVG(Table2[[#This Row],[6M Return vs Nifty Z-Score]],Table2[6M Return vs Nifty Z-Score])</f>
        <v>67</v>
      </c>
      <c r="AU76">
        <f>_xlfn.RANK.AVG(Table2[[#This Row],[Sharpe Ratio Z-Score]],Table2[Sharpe Ratio Z-Score])</f>
        <v>77</v>
      </c>
      <c r="AV76">
        <f>(Table2[[#This Row],[Rank 1Y]]+Table2[[#This Row],[Rank 6M]]+Table2[[#This Row],[Rank Sharpe]])/3</f>
        <v>121.33333333333333</v>
      </c>
    </row>
    <row r="77" spans="1:48" x14ac:dyDescent="0.3">
      <c r="A77" t="s">
        <v>128</v>
      </c>
      <c r="B77" t="s">
        <v>129</v>
      </c>
      <c r="C77" t="s">
        <v>10477</v>
      </c>
      <c r="D77" t="s">
        <v>130</v>
      </c>
      <c r="E77">
        <v>214681.87214652001</v>
      </c>
      <c r="F77">
        <v>1676.65</v>
      </c>
      <c r="G77">
        <v>79.180410130720901</v>
      </c>
      <c r="H77">
        <f>(Table2[[#This Row],[1Y Return vs Nifty]]-AVERAGE(Table2[1Y Return vs Nifty]))/_xlfn.STDEV.P(Table2[1Y Return vs Nifty])</f>
        <v>0.5514548438439163</v>
      </c>
      <c r="I77">
        <v>8.4272557714040602E-2</v>
      </c>
      <c r="J77">
        <f>(Table2[[#This Row],[1M Return vs Nifty]]-AVERAGE(Table2[1M Return vs Nifty]))/_xlfn.STDEV.P(Table2[1M Return vs Nifty])</f>
        <v>9.0608571741177632E-2</v>
      </c>
      <c r="K77">
        <v>15.758161823984601</v>
      </c>
      <c r="L77">
        <f>(Table2[[#This Row],[6M Return vs Nifty]]-AVERAGE(Table2[6M Return vs Nifty]))/_xlfn.STDEV.P(Table2[6M Return vs Nifty])</f>
        <v>0.38209105891619188</v>
      </c>
      <c r="M77">
        <v>2.8171323730509199</v>
      </c>
      <c r="N77">
        <f>(Table2[[#This Row],[1W Return vs Nifty]]-AVERAGE(Table2[1W Return vs Nifty]))/_xlfn.STDEV.P(Table2[1W Return vs Nifty])</f>
        <v>0.76488964349741895</v>
      </c>
      <c r="O77">
        <v>1601.11</v>
      </c>
      <c r="P77">
        <v>1559.6402622072301</v>
      </c>
      <c r="Q77">
        <v>1338.4983051517199</v>
      </c>
      <c r="R77">
        <v>66.677603631145601</v>
      </c>
      <c r="S77" s="2">
        <f>(Table2[[#This Row],[Close Price]]-Table2[[#This Row],[20D EMA]])/Table2[[#This Row],[20D EMA]]</f>
        <v>4.7179769035231932E-2</v>
      </c>
      <c r="T77" s="2">
        <f>(Table2[[#This Row],[Close Price]]-Table2[[#This Row],[50D EMA]])/Table2[[#This Row],[50D EMA]]</f>
        <v>7.5023542690014808E-2</v>
      </c>
      <c r="U77" s="2">
        <f>(Table2[[#This Row],[Close Price]]-Table2[[#This Row],[200D EMA]])/Table2[[#This Row],[200D EMA]]</f>
        <v>0.25263513113671843</v>
      </c>
      <c r="V77">
        <v>0.974185160813136</v>
      </c>
      <c r="W77">
        <v>1652.55</v>
      </c>
      <c r="X77">
        <v>1693</v>
      </c>
      <c r="Y77">
        <v>1507.75</v>
      </c>
      <c r="Z77">
        <v>1693</v>
      </c>
      <c r="AA77">
        <v>1507.75</v>
      </c>
      <c r="AB77">
        <v>1693</v>
      </c>
      <c r="AC77" s="2">
        <f>(Table2[[#This Row],[Close Price]]/Table2[[#This Row],[Day Low]])-1</f>
        <v>1.4583522435024809E-2</v>
      </c>
      <c r="AD77" s="2">
        <f>(Table2[[#This Row],[Day High]]/Table2[[#This Row],[Close Price]])-1</f>
        <v>9.7515879879521705E-3</v>
      </c>
      <c r="AE77" s="2">
        <f>(Table2[[#This Row],[Close Price]]/Table2[[#This Row],[Current Week Low]])-1</f>
        <v>0.11202122367766543</v>
      </c>
      <c r="AF77" s="2">
        <f>(Table2[[#This Row],[Current Week High]]/Table2[[#This Row],[Close Price]])-1</f>
        <v>9.7515879879521705E-3</v>
      </c>
      <c r="AG77" s="2">
        <f>(Table2[[#This Row],[Close Price]]/Table2[[#This Row],[Current Month Low]])-1</f>
        <v>0.11202122367766543</v>
      </c>
      <c r="AH77" s="2">
        <f>(Table2[[#This Row],[Current Month High]]/Table2[[#This Row],[Close Price]])-1</f>
        <v>9.7515879879521705E-3</v>
      </c>
      <c r="AI77">
        <v>0.97515879879521705</v>
      </c>
      <c r="AJ77">
        <v>110.766813324952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</v>
      </c>
      <c r="AM77" t="s">
        <v>10521</v>
      </c>
      <c r="AN77">
        <v>4.04</v>
      </c>
      <c r="AO77" t="s">
        <v>10520</v>
      </c>
      <c r="AP77">
        <v>0.23387006360670601</v>
      </c>
      <c r="AQ77">
        <f>(Table2[[#This Row],[Sharpe Ratio]]-AVERAGE(Table2[Sharpe Ratio]))/_xlfn.STDEV.P(Table2[Sharpe Ratio])</f>
        <v>2.0988311852102264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3.887875303208931</v>
      </c>
      <c r="AS77">
        <f>_xlfn.RANK.AVG(Table2[[#This Row],[1Y Return vs Nifty Z-Score]],Table2[1Y Return vs Nifty Z-Score])</f>
        <v>141</v>
      </c>
      <c r="AT77">
        <f>_xlfn.RANK.AVG(Table2[[#This Row],[6M Return vs Nifty Z-Score]],Table2[6M Return vs Nifty Z-Score])</f>
        <v>215</v>
      </c>
      <c r="AU77">
        <f>_xlfn.RANK.AVG(Table2[[#This Row],[Sharpe Ratio Z-Score]],Table2[Sharpe Ratio Z-Score])</f>
        <v>12</v>
      </c>
      <c r="AV77">
        <f>(Table2[[#This Row],[Rank 1Y]]+Table2[[#This Row],[Rank 6M]]+Table2[[#This Row],[Rank Sharpe]])/3</f>
        <v>122.66666666666667</v>
      </c>
    </row>
    <row r="78" spans="1:48" x14ac:dyDescent="0.3">
      <c r="A78" t="s">
        <v>1252</v>
      </c>
      <c r="B78" t="s">
        <v>1253</v>
      </c>
      <c r="C78" t="s">
        <v>10478</v>
      </c>
      <c r="D78" t="s">
        <v>46</v>
      </c>
      <c r="E78">
        <v>9023.8942076000003</v>
      </c>
      <c r="F78">
        <v>1357.7</v>
      </c>
      <c r="G78">
        <v>65.837657118559605</v>
      </c>
      <c r="H78">
        <f>(Table2[[#This Row],[1Y Return vs Nifty]]-AVERAGE(Table2[1Y Return vs Nifty]))/_xlfn.STDEV.P(Table2[1Y Return vs Nifty])</f>
        <v>0.36868611822200342</v>
      </c>
      <c r="I78">
        <v>1.85675429243806</v>
      </c>
      <c r="J78">
        <f>(Table2[[#This Row],[1M Return vs Nifty]]-AVERAGE(Table2[1M Return vs Nifty]))/_xlfn.STDEV.P(Table2[1M Return vs Nifty])</f>
        <v>0.26891321121870021</v>
      </c>
      <c r="K78">
        <v>49.517635773550801</v>
      </c>
      <c r="L78">
        <f>(Table2[[#This Row],[6M Return vs Nifty]]-AVERAGE(Table2[6M Return vs Nifty]))/_xlfn.STDEV.P(Table2[6M Return vs Nifty])</f>
        <v>1.552804641076849</v>
      </c>
      <c r="M78">
        <v>-5.6186633810563498</v>
      </c>
      <c r="N78">
        <f>(Table2[[#This Row],[1W Return vs Nifty]]-AVERAGE(Table2[1W Return vs Nifty]))/_xlfn.STDEV.P(Table2[1W Return vs Nifty])</f>
        <v>-0.9422318538101514</v>
      </c>
      <c r="O78">
        <v>1364.54</v>
      </c>
      <c r="P78">
        <v>1290.4570534975901</v>
      </c>
      <c r="Q78">
        <v>1050.29291891551</v>
      </c>
      <c r="R78">
        <v>39.697711985831802</v>
      </c>
      <c r="S78" s="2">
        <f>(Table2[[#This Row],[Close Price]]-Table2[[#This Row],[20D EMA]])/Table2[[#This Row],[20D EMA]]</f>
        <v>-5.0126782652028653E-3</v>
      </c>
      <c r="T78" s="2">
        <f>(Table2[[#This Row],[Close Price]]-Table2[[#This Row],[50D EMA]])/Table2[[#This Row],[50D EMA]]</f>
        <v>5.2107853043352387E-2</v>
      </c>
      <c r="U78" s="2">
        <f>(Table2[[#This Row],[Close Price]]-Table2[[#This Row],[200D EMA]])/Table2[[#This Row],[200D EMA]]</f>
        <v>0.29268699764433925</v>
      </c>
      <c r="V78">
        <v>0.74657432039973703</v>
      </c>
      <c r="W78">
        <v>1350.05</v>
      </c>
      <c r="X78">
        <v>1365</v>
      </c>
      <c r="Y78">
        <v>1332.4</v>
      </c>
      <c r="Z78">
        <v>1450</v>
      </c>
      <c r="AA78">
        <v>1232.6500000000001</v>
      </c>
      <c r="AB78">
        <v>1542.45</v>
      </c>
      <c r="AC78" s="2">
        <f>(Table2[[#This Row],[Close Price]]/Table2[[#This Row],[Day Low]])-1</f>
        <v>5.6664567978963465E-3</v>
      </c>
      <c r="AD78" s="2">
        <f>(Table2[[#This Row],[Day High]]/Table2[[#This Row],[Close Price]])-1</f>
        <v>5.3767400751270067E-3</v>
      </c>
      <c r="AE78" s="2">
        <f>(Table2[[#This Row],[Close Price]]/Table2[[#This Row],[Current Week Low]])-1</f>
        <v>1.898829180426298E-2</v>
      </c>
      <c r="AF78" s="2">
        <f>(Table2[[#This Row],[Current Week High]]/Table2[[#This Row],[Close Price]])-1</f>
        <v>6.7982617662222911E-2</v>
      </c>
      <c r="AG78" s="2">
        <f>(Table2[[#This Row],[Close Price]]/Table2[[#This Row],[Current Month Low]])-1</f>
        <v>0.10144809962276402</v>
      </c>
      <c r="AH78" s="2">
        <f>(Table2[[#This Row],[Current Month High]]/Table2[[#This Row],[Close Price]])-1</f>
        <v>0.13607571628489357</v>
      </c>
      <c r="AI78">
        <v>13.6075716284893</v>
      </c>
      <c r="AJ78">
        <v>108.87692307692301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0.13</v>
      </c>
      <c r="AM78" t="s">
        <v>10520</v>
      </c>
      <c r="AN78">
        <v>-4.6399999999999997</v>
      </c>
      <c r="AO78" t="s">
        <v>10519</v>
      </c>
      <c r="AP78">
        <v>0.12966262799088099</v>
      </c>
      <c r="AQ78">
        <f>(Table2[[#This Row],[Sharpe Ratio]]-AVERAGE(Table2[Sharpe Ratio]))/_xlfn.STDEV.P(Table2[Sharpe Ratio])</f>
        <v>0.89762717920542456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2.1457992959128256</v>
      </c>
      <c r="AS78">
        <f>_xlfn.RANK.AVG(Table2[[#This Row],[1Y Return vs Nifty Z-Score]],Table2[1Y Return vs Nifty Z-Score])</f>
        <v>180</v>
      </c>
      <c r="AT78">
        <f>_xlfn.RANK.AVG(Table2[[#This Row],[6M Return vs Nifty Z-Score]],Table2[6M Return vs Nifty Z-Score])</f>
        <v>52</v>
      </c>
      <c r="AU78">
        <f>_xlfn.RANK.AVG(Table2[[#This Row],[Sharpe Ratio Z-Score]],Table2[Sharpe Ratio Z-Score])</f>
        <v>139</v>
      </c>
      <c r="AV78">
        <f>(Table2[[#This Row],[Rank 1Y]]+Table2[[#This Row],[Rank 6M]]+Table2[[#This Row],[Rank Sharpe]])/3</f>
        <v>123.66666666666667</v>
      </c>
    </row>
    <row r="79" spans="1:48" x14ac:dyDescent="0.3">
      <c r="A79" t="s">
        <v>1585</v>
      </c>
      <c r="B79" t="s">
        <v>1586</v>
      </c>
      <c r="C79" t="s">
        <v>10488</v>
      </c>
      <c r="D79" t="s">
        <v>138</v>
      </c>
      <c r="E79">
        <v>5754.0834361650004</v>
      </c>
      <c r="F79">
        <v>204.44</v>
      </c>
      <c r="G79">
        <v>145.629954920952</v>
      </c>
      <c r="H79">
        <f>(Table2[[#This Row],[1Y Return vs Nifty]]-AVERAGE(Table2[1Y Return vs Nifty]))/_xlfn.STDEV.P(Table2[1Y Return vs Nifty])</f>
        <v>1.461679188729657</v>
      </c>
      <c r="I79">
        <v>-4.3082033230937702</v>
      </c>
      <c r="J79">
        <f>(Table2[[#This Row],[1M Return vs Nifty]]-AVERAGE(Table2[1M Return vs Nifty]))/_xlfn.STDEV.P(Table2[1M Return vs Nifty])</f>
        <v>-0.35125709773106467</v>
      </c>
      <c r="K79">
        <v>16.7906399084108</v>
      </c>
      <c r="L79">
        <f>(Table2[[#This Row],[6M Return vs Nifty]]-AVERAGE(Table2[6M Return vs Nifty]))/_xlfn.STDEV.P(Table2[6M Return vs Nifty])</f>
        <v>0.41789541174842848</v>
      </c>
      <c r="M79">
        <v>-4.7093465549955402</v>
      </c>
      <c r="N79">
        <f>(Table2[[#This Row],[1W Return vs Nifty]]-AVERAGE(Table2[1W Return vs Nifty]))/_xlfn.STDEV.P(Table2[1W Return vs Nifty])</f>
        <v>-0.75821669425912774</v>
      </c>
      <c r="O79">
        <v>201.28</v>
      </c>
      <c r="P79">
        <v>190.65223398453199</v>
      </c>
      <c r="Q79">
        <v>151.94863199488901</v>
      </c>
      <c r="R79">
        <v>42.043570251005903</v>
      </c>
      <c r="S79" s="2">
        <f>(Table2[[#This Row],[Close Price]]-Table2[[#This Row],[20D EMA]])/Table2[[#This Row],[20D EMA]]</f>
        <v>1.5699523052464213E-2</v>
      </c>
      <c r="T79" s="2">
        <f>(Table2[[#This Row],[Close Price]]-Table2[[#This Row],[50D EMA]])/Table2[[#This Row],[50D EMA]]</f>
        <v>7.2318932368695132E-2</v>
      </c>
      <c r="U79" s="2">
        <f>(Table2[[#This Row],[Close Price]]-Table2[[#This Row],[200D EMA]])/Table2[[#This Row],[200D EMA]]</f>
        <v>0.34545469291804221</v>
      </c>
      <c r="V79">
        <v>0.58336495836978197</v>
      </c>
      <c r="W79">
        <v>192.9</v>
      </c>
      <c r="X79">
        <v>204.73</v>
      </c>
      <c r="Y79">
        <v>185</v>
      </c>
      <c r="Z79">
        <v>206</v>
      </c>
      <c r="AA79">
        <v>185</v>
      </c>
      <c r="AB79">
        <v>238.97</v>
      </c>
      <c r="AC79" s="2">
        <f>(Table2[[#This Row],[Close Price]]/Table2[[#This Row],[Day Low]])-1</f>
        <v>5.9823742871954355E-2</v>
      </c>
      <c r="AD79" s="2">
        <f>(Table2[[#This Row],[Day High]]/Table2[[#This Row],[Close Price]])-1</f>
        <v>1.418509098023879E-3</v>
      </c>
      <c r="AE79" s="2">
        <f>(Table2[[#This Row],[Close Price]]/Table2[[#This Row],[Current Week Low]])-1</f>
        <v>0.10508108108108116</v>
      </c>
      <c r="AF79" s="2">
        <f>(Table2[[#This Row],[Current Week High]]/Table2[[#This Row],[Close Price]])-1</f>
        <v>7.6306006652318015E-3</v>
      </c>
      <c r="AG79" s="2">
        <f>(Table2[[#This Row],[Close Price]]/Table2[[#This Row],[Current Month Low]])-1</f>
        <v>0.10508108108108116</v>
      </c>
      <c r="AH79" s="2">
        <f>(Table2[[#This Row],[Current Month High]]/Table2[[#This Row],[Close Price]])-1</f>
        <v>0.16890041087849728</v>
      </c>
      <c r="AI79">
        <v>16.890041087849699</v>
      </c>
      <c r="AJ79">
        <v>189.165487977369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0.23</v>
      </c>
      <c r="AM79" t="s">
        <v>10520</v>
      </c>
      <c r="AN79">
        <v>-9.1999999999999993</v>
      </c>
      <c r="AO79" t="s">
        <v>10519</v>
      </c>
      <c r="AP79">
        <v>0.143238550021688</v>
      </c>
      <c r="AQ79">
        <f>(Table2[[#This Row],[Sharpe Ratio]]-AVERAGE(Table2[Sharpe Ratio]))/_xlfn.STDEV.P(Table2[Sharpe Ratio])</f>
        <v>1.0541174702508149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1.824218278738708</v>
      </c>
      <c r="AS79">
        <f>_xlfn.RANK.AVG(Table2[[#This Row],[1Y Return vs Nifty Z-Score]],Table2[1Y Return vs Nifty Z-Score])</f>
        <v>57</v>
      </c>
      <c r="AT79">
        <f>_xlfn.RANK.AVG(Table2[[#This Row],[6M Return vs Nifty Z-Score]],Table2[6M Return vs Nifty Z-Score])</f>
        <v>206</v>
      </c>
      <c r="AU79">
        <f>_xlfn.RANK.AVG(Table2[[#This Row],[Sharpe Ratio Z-Score]],Table2[Sharpe Ratio Z-Score])</f>
        <v>110</v>
      </c>
      <c r="AV79">
        <f>(Table2[[#This Row],[Rank 1Y]]+Table2[[#This Row],[Rank 6M]]+Table2[[#This Row],[Rank Sharpe]])/3</f>
        <v>124.33333333333333</v>
      </c>
    </row>
    <row r="80" spans="1:48" x14ac:dyDescent="0.3">
      <c r="A80" t="s">
        <v>163</v>
      </c>
      <c r="B80" t="s">
        <v>164</v>
      </c>
      <c r="C80" t="s">
        <v>10485</v>
      </c>
      <c r="D80" t="s">
        <v>165</v>
      </c>
      <c r="E80">
        <v>161554.7069325</v>
      </c>
      <c r="F80">
        <v>7851.25</v>
      </c>
      <c r="G80">
        <v>47.7611198790404</v>
      </c>
      <c r="H80">
        <f>(Table2[[#This Row],[1Y Return vs Nifty]]-AVERAGE(Table2[1Y Return vs Nifty]))/_xlfn.STDEV.P(Table2[1Y Return vs Nifty])</f>
        <v>0.12107412451180787</v>
      </c>
      <c r="I80">
        <v>-13.415665337730999</v>
      </c>
      <c r="J80">
        <f>(Table2[[#This Row],[1M Return vs Nifty]]-AVERAGE(Table2[1M Return vs Nifty]))/_xlfn.STDEV.P(Table2[1M Return vs Nifty])</f>
        <v>-1.2674316902596412</v>
      </c>
      <c r="K80">
        <v>47.547845029492002</v>
      </c>
      <c r="L80">
        <f>(Table2[[#This Row],[6M Return vs Nifty]]-AVERAGE(Table2[6M Return vs Nifty]))/_xlfn.STDEV.P(Table2[6M Return vs Nifty])</f>
        <v>1.4844960891862289</v>
      </c>
      <c r="M80">
        <v>-4.4436405717362897</v>
      </c>
      <c r="N80">
        <f>(Table2[[#This Row],[1W Return vs Nifty]]-AVERAGE(Table2[1W Return vs Nifty]))/_xlfn.STDEV.P(Table2[1W Return vs Nifty])</f>
        <v>-0.7044467347666562</v>
      </c>
      <c r="O80">
        <v>8046.28</v>
      </c>
      <c r="P80">
        <v>7972.9373152010403</v>
      </c>
      <c r="Q80">
        <v>6386.3117910267802</v>
      </c>
      <c r="R80">
        <v>29.401836165175599</v>
      </c>
      <c r="S80" s="2">
        <f>(Table2[[#This Row],[Close Price]]-Table2[[#This Row],[20D EMA]])/Table2[[#This Row],[20D EMA]]</f>
        <v>-2.4238530103352078E-2</v>
      </c>
      <c r="T80" s="2">
        <f>(Table2[[#This Row],[Close Price]]-Table2[[#This Row],[50D EMA]])/Table2[[#This Row],[50D EMA]]</f>
        <v>-1.5262545080974577E-2</v>
      </c>
      <c r="U80" s="2">
        <f>(Table2[[#This Row],[Close Price]]-Table2[[#This Row],[200D EMA]])/Table2[[#This Row],[200D EMA]]</f>
        <v>0.22938720452571101</v>
      </c>
      <c r="V80">
        <v>0.86329741906698099</v>
      </c>
      <c r="W80">
        <v>7649.35</v>
      </c>
      <c r="X80">
        <v>7870</v>
      </c>
      <c r="Y80">
        <v>7053.2</v>
      </c>
      <c r="Z80">
        <v>7870</v>
      </c>
      <c r="AA80">
        <v>7053.2</v>
      </c>
      <c r="AB80">
        <v>8808.7000000000007</v>
      </c>
      <c r="AC80" s="2">
        <f>(Table2[[#This Row],[Close Price]]/Table2[[#This Row],[Day Low]])-1</f>
        <v>2.6394399524142464E-2</v>
      </c>
      <c r="AD80" s="2">
        <f>(Table2[[#This Row],[Day High]]/Table2[[#This Row],[Close Price]])-1</f>
        <v>2.38815475242804E-3</v>
      </c>
      <c r="AE80" s="2">
        <f>(Table2[[#This Row],[Close Price]]/Table2[[#This Row],[Current Week Low]])-1</f>
        <v>0.11314722395508414</v>
      </c>
      <c r="AF80" s="2">
        <f>(Table2[[#This Row],[Current Week High]]/Table2[[#This Row],[Close Price]])-1</f>
        <v>2.38815475242804E-3</v>
      </c>
      <c r="AG80" s="2">
        <f>(Table2[[#This Row],[Close Price]]/Table2[[#This Row],[Current Month Low]])-1</f>
        <v>0.11314722395508414</v>
      </c>
      <c r="AH80" s="2">
        <f>(Table2[[#This Row],[Current Month High]]/Table2[[#This Row],[Close Price]])-1</f>
        <v>0.12194873427798125</v>
      </c>
      <c r="AI80">
        <v>16.541315077217</v>
      </c>
      <c r="AJ80">
        <v>103.928571428571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-0.02</v>
      </c>
      <c r="AM80" t="s">
        <v>10519</v>
      </c>
      <c r="AN80">
        <v>-8.61</v>
      </c>
      <c r="AO80" t="s">
        <v>10519</v>
      </c>
      <c r="AP80">
        <v>0.172754518038048</v>
      </c>
      <c r="AQ80">
        <f>(Table2[[#This Row],[Sharpe Ratio]]-AVERAGE(Table2[Sharpe Ratio]))/_xlfn.STDEV.P(Table2[Sharpe Ratio])</f>
        <v>1.394349420234402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1.0280412089061413</v>
      </c>
      <c r="AS80">
        <f>_xlfn.RANK.AVG(Table2[[#This Row],[1Y Return vs Nifty Z-Score]],Table2[1Y Return vs Nifty Z-Score])</f>
        <v>253</v>
      </c>
      <c r="AT80">
        <f>_xlfn.RANK.AVG(Table2[[#This Row],[6M Return vs Nifty Z-Score]],Table2[6M Return vs Nifty Z-Score])</f>
        <v>60</v>
      </c>
      <c r="AU80">
        <f>_xlfn.RANK.AVG(Table2[[#This Row],[Sharpe Ratio Z-Score]],Table2[Sharpe Ratio Z-Score])</f>
        <v>62</v>
      </c>
      <c r="AV80">
        <f>(Table2[[#This Row],[Rank 1Y]]+Table2[[#This Row],[Rank 6M]]+Table2[[#This Row],[Rank Sharpe]])/3</f>
        <v>125</v>
      </c>
    </row>
    <row r="81" spans="1:48" x14ac:dyDescent="0.3">
      <c r="A81" t="s">
        <v>825</v>
      </c>
      <c r="B81" t="s">
        <v>826</v>
      </c>
      <c r="C81" t="s">
        <v>10485</v>
      </c>
      <c r="D81" t="s">
        <v>83</v>
      </c>
      <c r="E81">
        <v>19000.679158755</v>
      </c>
      <c r="F81">
        <v>3296.8</v>
      </c>
      <c r="G81">
        <v>43.670180216618398</v>
      </c>
      <c r="H81">
        <f>(Table2[[#This Row],[1Y Return vs Nifty]]-AVERAGE(Table2[1Y Return vs Nifty]))/_xlfn.STDEV.P(Table2[1Y Return vs Nifty])</f>
        <v>6.5036526572648079E-2</v>
      </c>
      <c r="I81">
        <v>9.8436058394390393</v>
      </c>
      <c r="J81">
        <f>(Table2[[#This Row],[1M Return vs Nifty]]-AVERAGE(Table2[1M Return vs Nifty]))/_xlfn.STDEV.P(Table2[1M Return vs Nifty])</f>
        <v>1.0723588308545149</v>
      </c>
      <c r="K81">
        <v>60.071319378357003</v>
      </c>
      <c r="L81">
        <f>(Table2[[#This Row],[6M Return vs Nifty]]-AVERAGE(Table2[6M Return vs Nifty]))/_xlfn.STDEV.P(Table2[6M Return vs Nifty])</f>
        <v>1.9187860765823521</v>
      </c>
      <c r="M81">
        <v>6.7333366232432104</v>
      </c>
      <c r="N81">
        <f>(Table2[[#This Row],[1W Return vs Nifty]]-AVERAGE(Table2[1W Return vs Nifty]))/_xlfn.STDEV.P(Table2[1W Return vs Nifty])</f>
        <v>1.5573977432929229</v>
      </c>
      <c r="O81">
        <v>3190.91</v>
      </c>
      <c r="P81">
        <v>3049.72269719936</v>
      </c>
      <c r="Q81">
        <v>2541.4038805968698</v>
      </c>
      <c r="R81">
        <v>65.525728810413099</v>
      </c>
      <c r="S81" s="2">
        <f>(Table2[[#This Row],[Close Price]]-Table2[[#This Row],[20D EMA]])/Table2[[#This Row],[20D EMA]]</f>
        <v>3.318489083051554E-2</v>
      </c>
      <c r="T81" s="2">
        <f>(Table2[[#This Row],[Close Price]]-Table2[[#This Row],[50D EMA]])/Table2[[#This Row],[50D EMA]]</f>
        <v>8.1016317656532416E-2</v>
      </c>
      <c r="U81" s="2">
        <f>(Table2[[#This Row],[Close Price]]-Table2[[#This Row],[200D EMA]])/Table2[[#This Row],[200D EMA]]</f>
        <v>0.2972357621590313</v>
      </c>
      <c r="V81">
        <v>0.94793401831733604</v>
      </c>
      <c r="W81">
        <v>3277.65</v>
      </c>
      <c r="X81">
        <v>3440.95</v>
      </c>
      <c r="Y81">
        <v>2900.05</v>
      </c>
      <c r="Z81">
        <v>3440.95</v>
      </c>
      <c r="AA81">
        <v>2900.05</v>
      </c>
      <c r="AB81">
        <v>3655</v>
      </c>
      <c r="AC81" s="2">
        <f>(Table2[[#This Row],[Close Price]]/Table2[[#This Row],[Day Low]])-1</f>
        <v>5.8426006437539701E-3</v>
      </c>
      <c r="AD81" s="2">
        <f>(Table2[[#This Row],[Day High]]/Table2[[#This Row],[Close Price]])-1</f>
        <v>4.3724217422955514E-2</v>
      </c>
      <c r="AE81" s="2">
        <f>(Table2[[#This Row],[Close Price]]/Table2[[#This Row],[Current Week Low]])-1</f>
        <v>0.13680798606920574</v>
      </c>
      <c r="AF81" s="2">
        <f>(Table2[[#This Row],[Current Week High]]/Table2[[#This Row],[Close Price]])-1</f>
        <v>4.3724217422955514E-2</v>
      </c>
      <c r="AG81" s="2">
        <f>(Table2[[#This Row],[Close Price]]/Table2[[#This Row],[Current Month Low]])-1</f>
        <v>0.13680798606920574</v>
      </c>
      <c r="AH81" s="2">
        <f>(Table2[[#This Row],[Current Month High]]/Table2[[#This Row],[Close Price]])-1</f>
        <v>0.10865081290948786</v>
      </c>
      <c r="AI81">
        <v>10.8650812909487</v>
      </c>
      <c r="AJ81">
        <v>90.017291066282397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</v>
      </c>
      <c r="AM81">
        <v>0</v>
      </c>
      <c r="AN81">
        <v>0.83</v>
      </c>
      <c r="AO81" t="s">
        <v>10520</v>
      </c>
      <c r="AP81">
        <v>0.17035861297402199</v>
      </c>
      <c r="AQ81">
        <f>(Table2[[#This Row],[Sharpe Ratio]]-AVERAGE(Table2[Sharpe Ratio]))/_xlfn.STDEV.P(Table2[Sharpe Ratio])</f>
        <v>1.3667317100018495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5.9803108873042872</v>
      </c>
      <c r="AS81">
        <f>_xlfn.RANK.AVG(Table2[[#This Row],[1Y Return vs Nifty Z-Score]],Table2[1Y Return vs Nifty Z-Score])</f>
        <v>275</v>
      </c>
      <c r="AT81">
        <f>_xlfn.RANK.AVG(Table2[[#This Row],[6M Return vs Nifty Z-Score]],Table2[6M Return vs Nifty Z-Score])</f>
        <v>34</v>
      </c>
      <c r="AU81">
        <f>_xlfn.RANK.AVG(Table2[[#This Row],[Sharpe Ratio Z-Score]],Table2[Sharpe Ratio Z-Score])</f>
        <v>67</v>
      </c>
      <c r="AV81">
        <f>(Table2[[#This Row],[Rank 1Y]]+Table2[[#This Row],[Rank 6M]]+Table2[[#This Row],[Rank Sharpe]])/3</f>
        <v>125.33333333333333</v>
      </c>
    </row>
    <row r="82" spans="1:48" x14ac:dyDescent="0.3">
      <c r="A82" t="s">
        <v>654</v>
      </c>
      <c r="B82" t="s">
        <v>655</v>
      </c>
      <c r="C82" t="s">
        <v>10489</v>
      </c>
      <c r="D82" t="s">
        <v>170</v>
      </c>
      <c r="E82">
        <v>26720.009143800002</v>
      </c>
      <c r="F82">
        <v>5793.15</v>
      </c>
      <c r="G82">
        <v>107.265532386904</v>
      </c>
      <c r="H82">
        <f>(Table2[[#This Row],[1Y Return vs Nifty]]-AVERAGE(Table2[1Y Return vs Nifty]))/_xlfn.STDEV.P(Table2[1Y Return vs Nifty])</f>
        <v>0.93616420622360241</v>
      </c>
      <c r="I82">
        <v>14.4899962981954</v>
      </c>
      <c r="J82">
        <f>(Table2[[#This Row],[1M Return vs Nifty]]-AVERAGE(Table2[1M Return vs Nifty]))/_xlfn.STDEV.P(Table2[1M Return vs Nifty])</f>
        <v>1.5397673007924855</v>
      </c>
      <c r="K82">
        <v>78.409594957595999</v>
      </c>
      <c r="L82">
        <f>(Table2[[#This Row],[6M Return vs Nifty]]-AVERAGE(Table2[6M Return vs Nifty]))/_xlfn.STDEV.P(Table2[6M Return vs Nifty])</f>
        <v>2.5547221793217747</v>
      </c>
      <c r="M82">
        <v>11.1394321786943</v>
      </c>
      <c r="N82">
        <f>(Table2[[#This Row],[1W Return vs Nifty]]-AVERAGE(Table2[1W Return vs Nifty]))/_xlfn.STDEV.P(Table2[1W Return vs Nifty])</f>
        <v>2.4490433759221468</v>
      </c>
      <c r="O82">
        <v>5544.8</v>
      </c>
      <c r="P82">
        <v>5064.8971001739201</v>
      </c>
      <c r="Q82">
        <v>3916.8872844839402</v>
      </c>
      <c r="R82">
        <v>80.466848359155605</v>
      </c>
      <c r="S82" s="2">
        <f>(Table2[[#This Row],[Close Price]]-Table2[[#This Row],[20D EMA]])/Table2[[#This Row],[20D EMA]]</f>
        <v>4.4789712884143601E-2</v>
      </c>
      <c r="T82" s="2">
        <f>(Table2[[#This Row],[Close Price]]-Table2[[#This Row],[50D EMA]])/Table2[[#This Row],[50D EMA]]</f>
        <v>0.14378434258833661</v>
      </c>
      <c r="U82" s="2">
        <f>(Table2[[#This Row],[Close Price]]-Table2[[#This Row],[200D EMA]])/Table2[[#This Row],[200D EMA]]</f>
        <v>0.47901881755662051</v>
      </c>
      <c r="V82">
        <v>0.72932621793824803</v>
      </c>
      <c r="W82">
        <v>5685</v>
      </c>
      <c r="X82">
        <v>6248.85</v>
      </c>
      <c r="Y82">
        <v>5348.05</v>
      </c>
      <c r="Z82">
        <v>6248.85</v>
      </c>
      <c r="AA82">
        <v>4991.05</v>
      </c>
      <c r="AB82">
        <v>6248.85</v>
      </c>
      <c r="AC82" s="2">
        <f>(Table2[[#This Row],[Close Price]]/Table2[[#This Row],[Day Low]])-1</f>
        <v>1.9023746701846811E-2</v>
      </c>
      <c r="AD82" s="2">
        <f>(Table2[[#This Row],[Day High]]/Table2[[#This Row],[Close Price]])-1</f>
        <v>7.8661867895704507E-2</v>
      </c>
      <c r="AE82" s="2">
        <f>(Table2[[#This Row],[Close Price]]/Table2[[#This Row],[Current Week Low]])-1</f>
        <v>8.322659660997922E-2</v>
      </c>
      <c r="AF82" s="2">
        <f>(Table2[[#This Row],[Current Week High]]/Table2[[#This Row],[Close Price]])-1</f>
        <v>7.8661867895704507E-2</v>
      </c>
      <c r="AG82" s="2">
        <f>(Table2[[#This Row],[Close Price]]/Table2[[#This Row],[Current Month Low]])-1</f>
        <v>0.16070766672343484</v>
      </c>
      <c r="AH82" s="2">
        <f>(Table2[[#This Row],[Current Month High]]/Table2[[#This Row],[Close Price]])-1</f>
        <v>7.8661867895704507E-2</v>
      </c>
      <c r="AI82">
        <v>7.8661867895704498</v>
      </c>
      <c r="AJ82">
        <v>138.40123456790101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0.25</v>
      </c>
      <c r="AM82" t="s">
        <v>10520</v>
      </c>
      <c r="AN82">
        <v>6.41</v>
      </c>
      <c r="AO82" t="s">
        <v>10520</v>
      </c>
      <c r="AP82">
        <v>6.9960644394428007E-2</v>
      </c>
      <c r="AQ82">
        <f>(Table2[[#This Row],[Sharpe Ratio]]-AVERAGE(Table2[Sharpe Ratio]))/_xlfn.STDEV.P(Table2[Sharpe Ratio])</f>
        <v>0.20943960949229259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7.6891366717523013</v>
      </c>
      <c r="AS82">
        <f>_xlfn.RANK.AVG(Table2[[#This Row],[1Y Return vs Nifty Z-Score]],Table2[1Y Return vs Nifty Z-Score])</f>
        <v>101</v>
      </c>
      <c r="AT82">
        <f>_xlfn.RANK.AVG(Table2[[#This Row],[6M Return vs Nifty Z-Score]],Table2[6M Return vs Nifty Z-Score])</f>
        <v>14</v>
      </c>
      <c r="AU82">
        <f>_xlfn.RANK.AVG(Table2[[#This Row],[Sharpe Ratio Z-Score]],Table2[Sharpe Ratio Z-Score])</f>
        <v>268</v>
      </c>
      <c r="AV82">
        <f>(Table2[[#This Row],[Rank 1Y]]+Table2[[#This Row],[Rank 6M]]+Table2[[#This Row],[Rank Sharpe]])/3</f>
        <v>127.66666666666667</v>
      </c>
    </row>
    <row r="83" spans="1:48" x14ac:dyDescent="0.3">
      <c r="A83" t="s">
        <v>1000</v>
      </c>
      <c r="B83" t="s">
        <v>1001</v>
      </c>
      <c r="C83" t="s">
        <v>10480</v>
      </c>
      <c r="D83" t="s">
        <v>60</v>
      </c>
      <c r="E83">
        <v>13202.45155684</v>
      </c>
      <c r="F83">
        <v>853.35</v>
      </c>
      <c r="G83">
        <v>244.52630245445101</v>
      </c>
      <c r="H83">
        <f>(Table2[[#This Row],[1Y Return vs Nifty]]-AVERAGE(Table2[1Y Return vs Nifty]))/_xlfn.STDEV.P(Table2[1Y Return vs Nifty])</f>
        <v>2.8163590955588367</v>
      </c>
      <c r="I83">
        <v>31.7018775985904</v>
      </c>
      <c r="J83">
        <f>(Table2[[#This Row],[1M Return vs Nifty]]-AVERAGE(Table2[1M Return vs Nifty]))/_xlfn.STDEV.P(Table2[1M Return vs Nifty])</f>
        <v>3.2712143616417126</v>
      </c>
      <c r="K83">
        <v>70.399919185842194</v>
      </c>
      <c r="L83">
        <f>(Table2[[#This Row],[6M Return vs Nifty]]-AVERAGE(Table2[6M Return vs Nifty]))/_xlfn.STDEV.P(Table2[6M Return vs Nifty])</f>
        <v>2.2769620391992174</v>
      </c>
      <c r="M83">
        <v>5.1190819625966801</v>
      </c>
      <c r="N83">
        <f>(Table2[[#This Row],[1W Return vs Nifty]]-AVERAGE(Table2[1W Return vs Nifty]))/_xlfn.STDEV.P(Table2[1W Return vs Nifty])</f>
        <v>1.2307268620098024</v>
      </c>
      <c r="O83">
        <v>811.73</v>
      </c>
      <c r="P83">
        <v>720.205608240527</v>
      </c>
      <c r="Q83">
        <v>530.76916721016596</v>
      </c>
      <c r="R83">
        <v>59.814252612385403</v>
      </c>
      <c r="S83" s="2">
        <f>(Table2[[#This Row],[Close Price]]-Table2[[#This Row],[20D EMA]])/Table2[[#This Row],[20D EMA]]</f>
        <v>5.1273206608108614E-2</v>
      </c>
      <c r="T83" s="2">
        <f>(Table2[[#This Row],[Close Price]]-Table2[[#This Row],[50D EMA]])/Table2[[#This Row],[50D EMA]]</f>
        <v>0.18486997356872401</v>
      </c>
      <c r="U83" s="2">
        <f>(Table2[[#This Row],[Close Price]]-Table2[[#This Row],[200D EMA]])/Table2[[#This Row],[200D EMA]]</f>
        <v>0.6077610620929369</v>
      </c>
      <c r="V83">
        <v>0.44915387339906598</v>
      </c>
      <c r="W83">
        <v>844</v>
      </c>
      <c r="X83">
        <v>875</v>
      </c>
      <c r="Y83">
        <v>750</v>
      </c>
      <c r="Z83">
        <v>899</v>
      </c>
      <c r="AA83">
        <v>730.5</v>
      </c>
      <c r="AB83">
        <v>995</v>
      </c>
      <c r="AC83" s="2">
        <f>(Table2[[#This Row],[Close Price]]/Table2[[#This Row],[Day Low]])-1</f>
        <v>1.1078199052132698E-2</v>
      </c>
      <c r="AD83" s="2">
        <f>(Table2[[#This Row],[Day High]]/Table2[[#This Row],[Close Price]])-1</f>
        <v>2.537059823050325E-2</v>
      </c>
      <c r="AE83" s="2">
        <f>(Table2[[#This Row],[Close Price]]/Table2[[#This Row],[Current Week Low]])-1</f>
        <v>0.13779999999999992</v>
      </c>
      <c r="AF83" s="2">
        <f>(Table2[[#This Row],[Current Week High]]/Table2[[#This Row],[Close Price]])-1</f>
        <v>5.3495048924825594E-2</v>
      </c>
      <c r="AG83" s="2">
        <f>(Table2[[#This Row],[Close Price]]/Table2[[#This Row],[Current Month Low]])-1</f>
        <v>0.16817248459958933</v>
      </c>
      <c r="AH83" s="2">
        <f>(Table2[[#This Row],[Current Month High]]/Table2[[#This Row],[Close Price]])-1</f>
        <v>0.1659928517021152</v>
      </c>
      <c r="AI83">
        <v>16.599285170211498</v>
      </c>
      <c r="AJ83">
        <v>300.16412661195699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0.37</v>
      </c>
      <c r="AM83" t="s">
        <v>10520</v>
      </c>
      <c r="AN83">
        <v>0.28000000000000003</v>
      </c>
      <c r="AO83" t="s">
        <v>10520</v>
      </c>
      <c r="AP83">
        <v>4.7034278529556002E-2</v>
      </c>
      <c r="AQ83">
        <f>(Table2[[#This Row],[Sharpe Ratio]]-AVERAGE(Table2[Sharpe Ratio]))/_xlfn.STDEV.P(Table2[Sharpe Ratio])</f>
        <v>-5.4833686911844884E-2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9.5404286714977253</v>
      </c>
      <c r="AS83">
        <f>_xlfn.RANK.AVG(Table2[[#This Row],[1Y Return vs Nifty Z-Score]],Table2[1Y Return vs Nifty Z-Score])</f>
        <v>12</v>
      </c>
      <c r="AT83">
        <f>_xlfn.RANK.AVG(Table2[[#This Row],[6M Return vs Nifty Z-Score]],Table2[6M Return vs Nifty Z-Score])</f>
        <v>27</v>
      </c>
      <c r="AU83">
        <f>_xlfn.RANK.AVG(Table2[[#This Row],[Sharpe Ratio Z-Score]],Table2[Sharpe Ratio Z-Score])</f>
        <v>349</v>
      </c>
      <c r="AV83">
        <f>(Table2[[#This Row],[Rank 1Y]]+Table2[[#This Row],[Rank 6M]]+Table2[[#This Row],[Rank Sharpe]])/3</f>
        <v>129.33333333333334</v>
      </c>
    </row>
    <row r="84" spans="1:48" x14ac:dyDescent="0.3">
      <c r="A84" t="s">
        <v>1416</v>
      </c>
      <c r="B84" t="s">
        <v>1417</v>
      </c>
      <c r="C84" t="s">
        <v>10478</v>
      </c>
      <c r="D84" t="s">
        <v>46</v>
      </c>
      <c r="E84">
        <v>7296.8385794810001</v>
      </c>
      <c r="F84">
        <v>263.77</v>
      </c>
      <c r="G84">
        <v>139.12835023691801</v>
      </c>
      <c r="H84">
        <f>(Table2[[#This Row],[1Y Return vs Nifty]]-AVERAGE(Table2[1Y Return vs Nifty]))/_xlfn.STDEV.P(Table2[1Y Return vs Nifty])</f>
        <v>1.3726203564545425</v>
      </c>
      <c r="I84">
        <v>6.2139710694757797</v>
      </c>
      <c r="J84">
        <f>(Table2[[#This Row],[1M Return vs Nifty]]-AVERAGE(Table2[1M Return vs Nifty]))/_xlfn.STDEV.P(Table2[1M Return vs Nifty])</f>
        <v>0.70723195455745236</v>
      </c>
      <c r="K84">
        <v>36.69052148227</v>
      </c>
      <c r="L84">
        <f>(Table2[[#This Row],[6M Return vs Nifty]]-AVERAGE(Table2[6M Return vs Nifty]))/_xlfn.STDEV.P(Table2[6M Return vs Nifty])</f>
        <v>1.1079850048715145</v>
      </c>
      <c r="M84">
        <v>14.254596613514799</v>
      </c>
      <c r="N84">
        <f>(Table2[[#This Row],[1W Return vs Nifty]]-AVERAGE(Table2[1W Return vs Nifty]))/_xlfn.STDEV.P(Table2[1W Return vs Nifty])</f>
        <v>3.0794479434747477</v>
      </c>
      <c r="O84">
        <v>238.49</v>
      </c>
      <c r="P84">
        <v>220.62174716382799</v>
      </c>
      <c r="Q84">
        <v>175.48975285882</v>
      </c>
      <c r="R84">
        <v>73.704652312605504</v>
      </c>
      <c r="S84" s="2">
        <f>(Table2[[#This Row],[Close Price]]-Table2[[#This Row],[20D EMA]])/Table2[[#This Row],[20D EMA]]</f>
        <v>0.10600025158287547</v>
      </c>
      <c r="T84" s="2">
        <f>(Table2[[#This Row],[Close Price]]-Table2[[#This Row],[50D EMA]])/Table2[[#This Row],[50D EMA]]</f>
        <v>0.19557570090373375</v>
      </c>
      <c r="U84" s="2">
        <f>(Table2[[#This Row],[Close Price]]-Table2[[#This Row],[200D EMA]])/Table2[[#This Row],[200D EMA]]</f>
        <v>0.50305072349267421</v>
      </c>
      <c r="V84">
        <v>0.89127968971886296</v>
      </c>
      <c r="W84">
        <v>255.8</v>
      </c>
      <c r="X84">
        <v>271.89999999999998</v>
      </c>
      <c r="Y84">
        <v>209.03</v>
      </c>
      <c r="Z84">
        <v>271.89999999999998</v>
      </c>
      <c r="AA84">
        <v>209.03</v>
      </c>
      <c r="AB84">
        <v>271.89999999999998</v>
      </c>
      <c r="AC84" s="2">
        <f>(Table2[[#This Row],[Close Price]]/Table2[[#This Row],[Day Low]])-1</f>
        <v>3.1157154026583145E-2</v>
      </c>
      <c r="AD84" s="2">
        <f>(Table2[[#This Row],[Day High]]/Table2[[#This Row],[Close Price]])-1</f>
        <v>3.0822307313189468E-2</v>
      </c>
      <c r="AE84" s="2">
        <f>(Table2[[#This Row],[Close Price]]/Table2[[#This Row],[Current Week Low]])-1</f>
        <v>0.26187628570061694</v>
      </c>
      <c r="AF84" s="2">
        <f>(Table2[[#This Row],[Current Week High]]/Table2[[#This Row],[Close Price]])-1</f>
        <v>3.0822307313189468E-2</v>
      </c>
      <c r="AG84" s="2">
        <f>(Table2[[#This Row],[Close Price]]/Table2[[#This Row],[Current Month Low]])-1</f>
        <v>0.26187628570061694</v>
      </c>
      <c r="AH84" s="2">
        <f>(Table2[[#This Row],[Current Month High]]/Table2[[#This Row],[Close Price]])-1</f>
        <v>3.0822307313189468E-2</v>
      </c>
      <c r="AI84">
        <v>3.0822307313189401</v>
      </c>
      <c r="AJ84">
        <v>196.53738055087101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0.39</v>
      </c>
      <c r="AM84" t="s">
        <v>10520</v>
      </c>
      <c r="AN84">
        <v>11.49</v>
      </c>
      <c r="AO84" t="s">
        <v>10520</v>
      </c>
      <c r="AP84">
        <v>8.3137069260994997E-2</v>
      </c>
      <c r="AQ84">
        <f>(Table2[[#This Row],[Sharpe Ratio]]-AVERAGE(Table2[Sharpe Ratio]))/_xlfn.STDEV.P(Table2[Sharpe Ratio])</f>
        <v>0.36132487795712726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6.6286101373153841</v>
      </c>
      <c r="AS84">
        <f>_xlfn.RANK.AVG(Table2[[#This Row],[1Y Return vs Nifty Z-Score]],Table2[1Y Return vs Nifty Z-Score])</f>
        <v>63</v>
      </c>
      <c r="AT84">
        <f>_xlfn.RANK.AVG(Table2[[#This Row],[6M Return vs Nifty Z-Score]],Table2[6M Return vs Nifty Z-Score])</f>
        <v>90</v>
      </c>
      <c r="AU84">
        <f>_xlfn.RANK.AVG(Table2[[#This Row],[Sharpe Ratio Z-Score]],Table2[Sharpe Ratio Z-Score])</f>
        <v>239</v>
      </c>
      <c r="AV84">
        <f>(Table2[[#This Row],[Rank 1Y]]+Table2[[#This Row],[Rank 6M]]+Table2[[#This Row],[Rank Sharpe]])/3</f>
        <v>130.66666666666666</v>
      </c>
    </row>
    <row r="85" spans="1:48" x14ac:dyDescent="0.3">
      <c r="A85" t="s">
        <v>588</v>
      </c>
      <c r="B85" t="s">
        <v>589</v>
      </c>
      <c r="C85" t="s">
        <v>10475</v>
      </c>
      <c r="D85" t="s">
        <v>254</v>
      </c>
      <c r="E85">
        <v>31963.83122448</v>
      </c>
      <c r="F85">
        <v>6343.95</v>
      </c>
      <c r="G85">
        <v>131.998673093343</v>
      </c>
      <c r="H85">
        <f>(Table2[[#This Row],[1Y Return vs Nifty]]-AVERAGE(Table2[1Y Return vs Nifty]))/_xlfn.STDEV.P(Table2[1Y Return vs Nifty])</f>
        <v>1.2749582019921772</v>
      </c>
      <c r="I85">
        <v>-10.700160378048301</v>
      </c>
      <c r="J85">
        <f>(Table2[[#This Row],[1M Return vs Nifty]]-AVERAGE(Table2[1M Return vs Nifty]))/_xlfn.STDEV.P(Table2[1M Return vs Nifty])</f>
        <v>-0.99426265085566801</v>
      </c>
      <c r="K85">
        <v>15.0812867196921</v>
      </c>
      <c r="L85">
        <f>(Table2[[#This Row],[6M Return vs Nifty]]-AVERAGE(Table2[6M Return vs Nifty]))/_xlfn.STDEV.P(Table2[6M Return vs Nifty])</f>
        <v>0.35861833303173468</v>
      </c>
      <c r="M85">
        <v>-3.0634615253858102</v>
      </c>
      <c r="N85">
        <f>(Table2[[#This Row],[1W Return vs Nifty]]-AVERAGE(Table2[1W Return vs Nifty]))/_xlfn.STDEV.P(Table2[1W Return vs Nifty])</f>
        <v>-0.42514488953039647</v>
      </c>
      <c r="O85">
        <v>6429.55</v>
      </c>
      <c r="P85">
        <v>6500.7864009408904</v>
      </c>
      <c r="Q85">
        <v>5626.5689412395404</v>
      </c>
      <c r="R85">
        <v>42.335723128535903</v>
      </c>
      <c r="S85" s="2">
        <f>(Table2[[#This Row],[Close Price]]-Table2[[#This Row],[20D EMA]])/Table2[[#This Row],[20D EMA]]</f>
        <v>-1.3313528940594654E-2</v>
      </c>
      <c r="T85" s="2">
        <f>(Table2[[#This Row],[Close Price]]-Table2[[#This Row],[50D EMA]])/Table2[[#This Row],[50D EMA]]</f>
        <v>-2.4125758218758103E-2</v>
      </c>
      <c r="U85" s="2">
        <f>(Table2[[#This Row],[Close Price]]-Table2[[#This Row],[200D EMA]])/Table2[[#This Row],[200D EMA]]</f>
        <v>0.12749884809949905</v>
      </c>
      <c r="V85">
        <v>0.93116355450402499</v>
      </c>
      <c r="W85">
        <v>6325</v>
      </c>
      <c r="X85">
        <v>6380</v>
      </c>
      <c r="Y85">
        <v>6100</v>
      </c>
      <c r="Z85">
        <v>6467</v>
      </c>
      <c r="AA85">
        <v>6100</v>
      </c>
      <c r="AB85">
        <v>6801.3</v>
      </c>
      <c r="AC85" s="2">
        <f>(Table2[[#This Row],[Close Price]]/Table2[[#This Row],[Day Low]])-1</f>
        <v>2.996047430829929E-3</v>
      </c>
      <c r="AD85" s="2">
        <f>(Table2[[#This Row],[Day High]]/Table2[[#This Row],[Close Price]])-1</f>
        <v>5.6825794654749018E-3</v>
      </c>
      <c r="AE85" s="2">
        <f>(Table2[[#This Row],[Close Price]]/Table2[[#This Row],[Current Week Low]])-1</f>
        <v>3.9991803278688565E-2</v>
      </c>
      <c r="AF85" s="2">
        <f>(Table2[[#This Row],[Current Week High]]/Table2[[#This Row],[Close Price]])-1</f>
        <v>1.9396432821822351E-2</v>
      </c>
      <c r="AG85" s="2">
        <f>(Table2[[#This Row],[Close Price]]/Table2[[#This Row],[Current Month Low]])-1</f>
        <v>3.9991803278688565E-2</v>
      </c>
      <c r="AH85" s="2">
        <f>(Table2[[#This Row],[Current Month High]]/Table2[[#This Row],[Close Price]])-1</f>
        <v>7.2092308419833051E-2</v>
      </c>
      <c r="AI85">
        <v>53.797712781468903</v>
      </c>
      <c r="AJ85">
        <v>169.46226054453501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-0.11</v>
      </c>
      <c r="AM85" t="s">
        <v>10519</v>
      </c>
      <c r="AN85">
        <v>-2.5299999999999998</v>
      </c>
      <c r="AO85" t="s">
        <v>10519</v>
      </c>
      <c r="AP85">
        <v>0.14535563600149801</v>
      </c>
      <c r="AQ85">
        <f>(Table2[[#This Row],[Sharpe Ratio]]-AVERAGE(Table2[Sharpe Ratio]))/_xlfn.STDEV.P(Table2[Sharpe Ratio])</f>
        <v>1.0785212198007001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71</v>
      </c>
      <c r="AT85">
        <f>_xlfn.RANK.AVG(Table2[[#This Row],[6M Return vs Nifty Z-Score]],Table2[6M Return vs Nifty Z-Score])</f>
        <v>219</v>
      </c>
      <c r="AU85">
        <f>_xlfn.RANK.AVG(Table2[[#This Row],[Sharpe Ratio Z-Score]],Table2[Sharpe Ratio Z-Score])</f>
        <v>103</v>
      </c>
      <c r="AV85">
        <f>(Table2[[#This Row],[Rank 1Y]]+Table2[[#This Row],[Rank 6M]]+Table2[[#This Row],[Rank Sharpe]])/3</f>
        <v>131</v>
      </c>
    </row>
    <row r="86" spans="1:48" x14ac:dyDescent="0.3">
      <c r="A86" t="s">
        <v>102</v>
      </c>
      <c r="B86" t="s">
        <v>103</v>
      </c>
      <c r="C86" t="s">
        <v>10481</v>
      </c>
      <c r="D86" t="s">
        <v>65</v>
      </c>
      <c r="E86">
        <v>268134.39517832</v>
      </c>
      <c r="F86">
        <v>712.65</v>
      </c>
      <c r="G86">
        <v>146.52778268238399</v>
      </c>
      <c r="H86">
        <f>(Table2[[#This Row],[1Y Return vs Nifty]]-AVERAGE(Table2[1Y Return vs Nifty]))/_xlfn.STDEV.P(Table2[1Y Return vs Nifty])</f>
        <v>1.4739776128731104</v>
      </c>
      <c r="I86">
        <v>-8.2963524205029096</v>
      </c>
      <c r="J86">
        <f>(Table2[[#This Row],[1M Return vs Nifty]]-AVERAGE(Table2[1M Return vs Nifty]))/_xlfn.STDEV.P(Table2[1M Return vs Nifty])</f>
        <v>-0.75244909484175138</v>
      </c>
      <c r="K86">
        <v>8.6193702419194498</v>
      </c>
      <c r="L86">
        <f>(Table2[[#This Row],[6M Return vs Nifty]]-AVERAGE(Table2[6M Return vs Nifty]))/_xlfn.STDEV.P(Table2[6M Return vs Nifty])</f>
        <v>0.1345315063644191</v>
      </c>
      <c r="M86">
        <v>-1.13105038928566</v>
      </c>
      <c r="N86">
        <f>(Table2[[#This Row],[1W Return vs Nifty]]-AVERAGE(Table2[1W Return vs Nifty]))/_xlfn.STDEV.P(Table2[1W Return vs Nifty])</f>
        <v>-3.4089832220960931E-2</v>
      </c>
      <c r="O86">
        <v>708.53</v>
      </c>
      <c r="P86">
        <v>697.97052318023896</v>
      </c>
      <c r="Q86">
        <v>575.56530977643399</v>
      </c>
      <c r="R86">
        <v>35.1340880950209</v>
      </c>
      <c r="S86" s="2">
        <f>(Table2[[#This Row],[Close Price]]-Table2[[#This Row],[20D EMA]])/Table2[[#This Row],[20D EMA]]</f>
        <v>5.8148561105387277E-3</v>
      </c>
      <c r="T86" s="2">
        <f>(Table2[[#This Row],[Close Price]]-Table2[[#This Row],[50D EMA]])/Table2[[#This Row],[50D EMA]]</f>
        <v>2.1031657258067757E-2</v>
      </c>
      <c r="U86" s="2">
        <f>(Table2[[#This Row],[Close Price]]-Table2[[#This Row],[200D EMA]])/Table2[[#This Row],[200D EMA]]</f>
        <v>0.23817399675601297</v>
      </c>
      <c r="V86">
        <v>0.42683578488845297</v>
      </c>
      <c r="W86">
        <v>698.6</v>
      </c>
      <c r="X86">
        <v>727.8</v>
      </c>
      <c r="Y86">
        <v>646.5</v>
      </c>
      <c r="Z86">
        <v>729</v>
      </c>
      <c r="AA86">
        <v>646.5</v>
      </c>
      <c r="AB86">
        <v>745</v>
      </c>
      <c r="AC86" s="2">
        <f>(Table2[[#This Row],[Close Price]]/Table2[[#This Row],[Day Low]])-1</f>
        <v>2.0111651875178937E-2</v>
      </c>
      <c r="AD86" s="2">
        <f>(Table2[[#This Row],[Day High]]/Table2[[#This Row],[Close Price]])-1</f>
        <v>2.1258682382656158E-2</v>
      </c>
      <c r="AE86" s="2">
        <f>(Table2[[#This Row],[Close Price]]/Table2[[#This Row],[Current Week Low]])-1</f>
        <v>0.10232018561484924</v>
      </c>
      <c r="AF86" s="2">
        <f>(Table2[[#This Row],[Current Week High]]/Table2[[#This Row],[Close Price]])-1</f>
        <v>2.2942538412965785E-2</v>
      </c>
      <c r="AG86" s="2">
        <f>(Table2[[#This Row],[Close Price]]/Table2[[#This Row],[Current Month Low]])-1</f>
        <v>0.10232018561484924</v>
      </c>
      <c r="AH86" s="2">
        <f>(Table2[[#This Row],[Current Month High]]/Table2[[#This Row],[Close Price]])-1</f>
        <v>4.5393952150424521E-2</v>
      </c>
      <c r="AI86">
        <v>25.706868729390301</v>
      </c>
      <c r="AJ86">
        <v>184.94602159136301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0.13</v>
      </c>
      <c r="AM86" t="s">
        <v>10520</v>
      </c>
      <c r="AN86">
        <v>-1.7</v>
      </c>
      <c r="AO86" t="s">
        <v>10519</v>
      </c>
      <c r="AP86">
        <v>0.170404045308127</v>
      </c>
      <c r="AQ86">
        <f>(Table2[[#This Row],[Sharpe Ratio]]-AVERAGE(Table2[Sharpe Ratio]))/_xlfn.STDEV.P(Table2[Sharpe Ratio])</f>
        <v>1.3672554106514869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2.1892256028263044</v>
      </c>
      <c r="AS86">
        <f>_xlfn.RANK.AVG(Table2[[#This Row],[1Y Return vs Nifty Z-Score]],Table2[1Y Return vs Nifty Z-Score])</f>
        <v>55</v>
      </c>
      <c r="AT86">
        <f>_xlfn.RANK.AVG(Table2[[#This Row],[6M Return vs Nifty Z-Score]],Table2[6M Return vs Nifty Z-Score])</f>
        <v>276</v>
      </c>
      <c r="AU86">
        <f>_xlfn.RANK.AVG(Table2[[#This Row],[Sharpe Ratio Z-Score]],Table2[Sharpe Ratio Z-Score])</f>
        <v>66</v>
      </c>
      <c r="AV86">
        <f>(Table2[[#This Row],[Rank 1Y]]+Table2[[#This Row],[Rank 6M]]+Table2[[#This Row],[Rank Sharpe]])/3</f>
        <v>132.33333333333334</v>
      </c>
    </row>
    <row r="87" spans="1:48" x14ac:dyDescent="0.3">
      <c r="A87" t="s">
        <v>391</v>
      </c>
      <c r="B87" t="s">
        <v>392</v>
      </c>
      <c r="C87" t="s">
        <v>10482</v>
      </c>
      <c r="D87" t="s">
        <v>133</v>
      </c>
      <c r="E87">
        <v>61662.899122379997</v>
      </c>
      <c r="F87">
        <v>764.5</v>
      </c>
      <c r="G87">
        <v>73.437303908994593</v>
      </c>
      <c r="H87">
        <f>(Table2[[#This Row],[1Y Return vs Nifty]]-AVERAGE(Table2[1Y Return vs Nifty]))/_xlfn.STDEV.P(Table2[1Y Return vs Nifty])</f>
        <v>0.47278590615920613</v>
      </c>
      <c r="I87">
        <v>-12.1638981750543</v>
      </c>
      <c r="J87">
        <f>(Table2[[#This Row],[1M Return vs Nifty]]-AVERAGE(Table2[1M Return vs Nifty]))/_xlfn.STDEV.P(Table2[1M Return vs Nifty])</f>
        <v>-1.141508873522902</v>
      </c>
      <c r="K87">
        <v>21.9376128589834</v>
      </c>
      <c r="L87">
        <f>(Table2[[#This Row],[6M Return vs Nifty]]-AVERAGE(Table2[6M Return vs Nifty]))/_xlfn.STDEV.P(Table2[6M Return vs Nifty])</f>
        <v>0.59638252766885547</v>
      </c>
      <c r="M87">
        <v>-6.5258388758269401</v>
      </c>
      <c r="N87">
        <f>(Table2[[#This Row],[1W Return vs Nifty]]-AVERAGE(Table2[1W Return vs Nifty]))/_xlfn.STDEV.P(Table2[1W Return vs Nifty])</f>
        <v>-1.1258136798873755</v>
      </c>
      <c r="O87">
        <v>777.3</v>
      </c>
      <c r="P87">
        <v>769.15487865225805</v>
      </c>
      <c r="Q87">
        <v>647.78493031237599</v>
      </c>
      <c r="R87">
        <v>34.641412217725303</v>
      </c>
      <c r="S87" s="2">
        <f>(Table2[[#This Row],[Close Price]]-Table2[[#This Row],[20D EMA]])/Table2[[#This Row],[20D EMA]]</f>
        <v>-1.646725845876747E-2</v>
      </c>
      <c r="T87" s="2">
        <f>(Table2[[#This Row],[Close Price]]-Table2[[#This Row],[50D EMA]])/Table2[[#This Row],[50D EMA]]</f>
        <v>-6.0519393186642739E-3</v>
      </c>
      <c r="U87" s="2">
        <f>(Table2[[#This Row],[Close Price]]-Table2[[#This Row],[200D EMA]])/Table2[[#This Row],[200D EMA]]</f>
        <v>0.18017564816048046</v>
      </c>
      <c r="V87">
        <v>0.38918600856656899</v>
      </c>
      <c r="W87">
        <v>746.2</v>
      </c>
      <c r="X87">
        <v>766.3</v>
      </c>
      <c r="Y87">
        <v>707.05</v>
      </c>
      <c r="Z87">
        <v>766.3</v>
      </c>
      <c r="AA87">
        <v>707.05</v>
      </c>
      <c r="AB87">
        <v>848</v>
      </c>
      <c r="AC87" s="2">
        <f>(Table2[[#This Row],[Close Price]]/Table2[[#This Row],[Day Low]])-1</f>
        <v>2.4524256231573283E-2</v>
      </c>
      <c r="AD87" s="2">
        <f>(Table2[[#This Row],[Day High]]/Table2[[#This Row],[Close Price]])-1</f>
        <v>2.3544800523216391E-3</v>
      </c>
      <c r="AE87" s="2">
        <f>(Table2[[#This Row],[Close Price]]/Table2[[#This Row],[Current Week Low]])-1</f>
        <v>8.1253093840605306E-2</v>
      </c>
      <c r="AF87" s="2">
        <f>(Table2[[#This Row],[Current Week High]]/Table2[[#This Row],[Close Price]])-1</f>
        <v>2.3544800523216391E-3</v>
      </c>
      <c r="AG87" s="2">
        <f>(Table2[[#This Row],[Close Price]]/Table2[[#This Row],[Current Month Low]])-1</f>
        <v>8.1253093840605306E-2</v>
      </c>
      <c r="AH87" s="2">
        <f>(Table2[[#This Row],[Current Month High]]/Table2[[#This Row],[Close Price]])-1</f>
        <v>0.10922171353826027</v>
      </c>
      <c r="AI87">
        <v>10.922171353826</v>
      </c>
      <c r="AJ87">
        <v>105.483133987367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0.06</v>
      </c>
      <c r="AM87" t="s">
        <v>10520</v>
      </c>
      <c r="AN87">
        <v>-5.67</v>
      </c>
      <c r="AO87" t="s">
        <v>10519</v>
      </c>
      <c r="AP87">
        <v>0.159654021036928</v>
      </c>
      <c r="AQ87">
        <f>(Table2[[#This Row],[Sharpe Ratio]]-AVERAGE(Table2[Sharpe Ratio]))/_xlfn.STDEV.P(Table2[Sharpe Ratio])</f>
        <v>1.2433393758416627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4.5185256259446804E-2</v>
      </c>
      <c r="AS87">
        <f>_xlfn.RANK.AVG(Table2[[#This Row],[1Y Return vs Nifty Z-Score]],Table2[1Y Return vs Nifty Z-Score])</f>
        <v>156</v>
      </c>
      <c r="AT87">
        <f>_xlfn.RANK.AVG(Table2[[#This Row],[6M Return vs Nifty Z-Score]],Table2[6M Return vs Nifty Z-Score])</f>
        <v>163</v>
      </c>
      <c r="AU87">
        <f>_xlfn.RANK.AVG(Table2[[#This Row],[Sharpe Ratio Z-Score]],Table2[Sharpe Ratio Z-Score])</f>
        <v>81</v>
      </c>
      <c r="AV87">
        <f>(Table2[[#This Row],[Rank 1Y]]+Table2[[#This Row],[Rank 6M]]+Table2[[#This Row],[Rank Sharpe]])/3</f>
        <v>133.33333333333334</v>
      </c>
    </row>
    <row r="88" spans="1:48" x14ac:dyDescent="0.3">
      <c r="A88" t="s">
        <v>1424</v>
      </c>
      <c r="B88" t="s">
        <v>1425</v>
      </c>
      <c r="C88" t="s">
        <v>10489</v>
      </c>
      <c r="D88" t="s">
        <v>290</v>
      </c>
      <c r="E88">
        <v>7172.5960247499997</v>
      </c>
      <c r="F88">
        <v>1687.35</v>
      </c>
      <c r="G88">
        <v>61.977985239012803</v>
      </c>
      <c r="H88">
        <f>(Table2[[#This Row],[1Y Return vs Nifty]]-AVERAGE(Table2[1Y Return vs Nifty]))/_xlfn.STDEV.P(Table2[1Y Return vs Nifty])</f>
        <v>0.3158164210837488</v>
      </c>
      <c r="I88">
        <v>23.431158285102502</v>
      </c>
      <c r="J88">
        <f>(Table2[[#This Row],[1M Return vs Nifty]]-AVERAGE(Table2[1M Return vs Nifty]))/_xlfn.STDEV.P(Table2[1M Return vs Nifty])</f>
        <v>2.4392127694555685</v>
      </c>
      <c r="K88">
        <v>48.939943253659401</v>
      </c>
      <c r="L88">
        <f>(Table2[[#This Row],[6M Return vs Nifty]]-AVERAGE(Table2[6M Return vs Nifty]))/_xlfn.STDEV.P(Table2[6M Return vs Nifty])</f>
        <v>1.5327713763298974</v>
      </c>
      <c r="M88">
        <v>18.427513158843102</v>
      </c>
      <c r="N88">
        <f>(Table2[[#This Row],[1W Return vs Nifty]]-AVERAGE(Table2[1W Return vs Nifty]))/_xlfn.STDEV.P(Table2[1W Return vs Nifty])</f>
        <v>3.923905982603062</v>
      </c>
      <c r="O88">
        <v>1507.33</v>
      </c>
      <c r="P88">
        <v>1413.49302251068</v>
      </c>
      <c r="Q88">
        <v>1215.2118877374201</v>
      </c>
      <c r="R88">
        <v>85.083048008663596</v>
      </c>
      <c r="S88" s="2">
        <f>(Table2[[#This Row],[Close Price]]-Table2[[#This Row],[20D EMA]])/Table2[[#This Row],[20D EMA]]</f>
        <v>0.11942972010110592</v>
      </c>
      <c r="T88" s="2">
        <f>(Table2[[#This Row],[Close Price]]-Table2[[#This Row],[50D EMA]])/Table2[[#This Row],[50D EMA]]</f>
        <v>0.19374483858638977</v>
      </c>
      <c r="U88" s="2">
        <f>(Table2[[#This Row],[Close Price]]-Table2[[#This Row],[200D EMA]])/Table2[[#This Row],[200D EMA]]</f>
        <v>0.38852328308081718</v>
      </c>
      <c r="V88">
        <v>2.2810176861741001</v>
      </c>
      <c r="W88">
        <v>1676.7</v>
      </c>
      <c r="X88">
        <v>1763.35</v>
      </c>
      <c r="Y88">
        <v>1386.55</v>
      </c>
      <c r="Z88">
        <v>1776.85</v>
      </c>
      <c r="AA88">
        <v>1341</v>
      </c>
      <c r="AB88">
        <v>1776.85</v>
      </c>
      <c r="AC88" s="2">
        <f>(Table2[[#This Row],[Close Price]]/Table2[[#This Row],[Day Low]])-1</f>
        <v>6.3517623904096876E-3</v>
      </c>
      <c r="AD88" s="2">
        <f>(Table2[[#This Row],[Day High]]/Table2[[#This Row],[Close Price]])-1</f>
        <v>4.5041040685097844E-2</v>
      </c>
      <c r="AE88" s="2">
        <f>(Table2[[#This Row],[Close Price]]/Table2[[#This Row],[Current Week Low]])-1</f>
        <v>0.21694132919836995</v>
      </c>
      <c r="AF88" s="2">
        <f>(Table2[[#This Row],[Current Week High]]/Table2[[#This Row],[Close Price]])-1</f>
        <v>5.3041751859424613E-2</v>
      </c>
      <c r="AG88" s="2">
        <f>(Table2[[#This Row],[Close Price]]/Table2[[#This Row],[Current Month Low]])-1</f>
        <v>0.25827740492170026</v>
      </c>
      <c r="AH88" s="2">
        <f>(Table2[[#This Row],[Current Month High]]/Table2[[#This Row],[Close Price]])-1</f>
        <v>5.3041751859424613E-2</v>
      </c>
      <c r="AI88">
        <v>5.3041751859424604</v>
      </c>
      <c r="AJ88">
        <v>95.736906211936599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0.19</v>
      </c>
      <c r="AM88" t="s">
        <v>10520</v>
      </c>
      <c r="AN88">
        <v>12.39</v>
      </c>
      <c r="AO88" t="s">
        <v>10520</v>
      </c>
      <c r="AP88">
        <v>0.125919398327557</v>
      </c>
      <c r="AQ88">
        <f>(Table2[[#This Row],[Sharpe Ratio]]-AVERAGE(Table2[Sharpe Ratio]))/_xlfn.STDEV.P(Table2[Sharpe Ratio])</f>
        <v>0.85447879501950796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9.0661853444917853</v>
      </c>
      <c r="AS88">
        <f>_xlfn.RANK.AVG(Table2[[#This Row],[1Y Return vs Nifty Z-Score]],Table2[1Y Return vs Nifty Z-Score])</f>
        <v>194</v>
      </c>
      <c r="AT88">
        <f>_xlfn.RANK.AVG(Table2[[#This Row],[6M Return vs Nifty Z-Score]],Table2[6M Return vs Nifty Z-Score])</f>
        <v>56</v>
      </c>
      <c r="AU88">
        <f>_xlfn.RANK.AVG(Table2[[#This Row],[Sharpe Ratio Z-Score]],Table2[Sharpe Ratio Z-Score])</f>
        <v>150</v>
      </c>
      <c r="AV88">
        <f>(Table2[[#This Row],[Rank 1Y]]+Table2[[#This Row],[Rank 6M]]+Table2[[#This Row],[Rank Sharpe]])/3</f>
        <v>133.33333333333334</v>
      </c>
    </row>
    <row r="89" spans="1:48" x14ac:dyDescent="0.3">
      <c r="A89" t="s">
        <v>539</v>
      </c>
      <c r="B89" t="s">
        <v>540</v>
      </c>
      <c r="C89" t="s">
        <v>10475</v>
      </c>
      <c r="D89" t="s">
        <v>541</v>
      </c>
      <c r="E89">
        <v>36305.162752830001</v>
      </c>
      <c r="F89">
        <v>996.7</v>
      </c>
      <c r="G89">
        <v>69.1122117916874</v>
      </c>
      <c r="H89">
        <f>(Table2[[#This Row],[1Y Return vs Nifty]]-AVERAGE(Table2[1Y Return vs Nifty]))/_xlfn.STDEV.P(Table2[1Y Return vs Nifty])</f>
        <v>0.4135408932479186</v>
      </c>
      <c r="I89">
        <v>15.044008956170799</v>
      </c>
      <c r="J89">
        <f>(Table2[[#This Row],[1M Return vs Nifty]]-AVERAGE(Table2[1M Return vs Nifty]))/_xlfn.STDEV.P(Table2[1M Return vs Nifty])</f>
        <v>1.5954987790419175</v>
      </c>
      <c r="K89">
        <v>40.899883467821901</v>
      </c>
      <c r="L89">
        <f>(Table2[[#This Row],[6M Return vs Nifty]]-AVERAGE(Table2[6M Return vs Nifty]))/_xlfn.STDEV.P(Table2[6M Return vs Nifty])</f>
        <v>1.2539575770768252</v>
      </c>
      <c r="M89">
        <v>0.26516838303144502</v>
      </c>
      <c r="N89">
        <f>(Table2[[#This Row],[1W Return vs Nifty]]-AVERAGE(Table2[1W Return vs Nifty]))/_xlfn.STDEV.P(Table2[1W Return vs Nifty])</f>
        <v>0.24845791438686965</v>
      </c>
      <c r="O89">
        <v>964.05</v>
      </c>
      <c r="P89">
        <v>895.99466513928496</v>
      </c>
      <c r="Q89">
        <v>735.22592186474503</v>
      </c>
      <c r="R89">
        <v>58.085121408694398</v>
      </c>
      <c r="S89" s="2">
        <f>(Table2[[#This Row],[Close Price]]-Table2[[#This Row],[20D EMA]])/Table2[[#This Row],[20D EMA]]</f>
        <v>3.3867537990768207E-2</v>
      </c>
      <c r="T89" s="2">
        <f>(Table2[[#This Row],[Close Price]]-Table2[[#This Row],[50D EMA]])/Table2[[#This Row],[50D EMA]]</f>
        <v>0.11239501615231175</v>
      </c>
      <c r="U89" s="2">
        <f>(Table2[[#This Row],[Close Price]]-Table2[[#This Row],[200D EMA]])/Table2[[#This Row],[200D EMA]]</f>
        <v>0.35563773033475388</v>
      </c>
      <c r="V89">
        <v>0.71239339717273398</v>
      </c>
      <c r="W89">
        <v>992.8</v>
      </c>
      <c r="X89">
        <v>1008.5</v>
      </c>
      <c r="Y89">
        <v>957.4</v>
      </c>
      <c r="Z89">
        <v>1039</v>
      </c>
      <c r="AA89">
        <v>920.2</v>
      </c>
      <c r="AB89">
        <v>1039</v>
      </c>
      <c r="AC89" s="2">
        <f>(Table2[[#This Row],[Close Price]]/Table2[[#This Row],[Day Low]])-1</f>
        <v>3.9282836422240841E-3</v>
      </c>
      <c r="AD89" s="2">
        <f>(Table2[[#This Row],[Day High]]/Table2[[#This Row],[Close Price]])-1</f>
        <v>1.1839068927460561E-2</v>
      </c>
      <c r="AE89" s="2">
        <f>(Table2[[#This Row],[Close Price]]/Table2[[#This Row],[Current Week Low]])-1</f>
        <v>4.1048673490704068E-2</v>
      </c>
      <c r="AF89" s="2">
        <f>(Table2[[#This Row],[Current Week High]]/Table2[[#This Row],[Close Price]])-1</f>
        <v>4.2440052172168174E-2</v>
      </c>
      <c r="AG89" s="2">
        <f>(Table2[[#This Row],[Close Price]]/Table2[[#This Row],[Current Month Low]])-1</f>
        <v>8.3134101282329897E-2</v>
      </c>
      <c r="AH89" s="2">
        <f>(Table2[[#This Row],[Current Month High]]/Table2[[#This Row],[Close Price]])-1</f>
        <v>4.2440052172168174E-2</v>
      </c>
      <c r="AI89">
        <v>6.8526136249623599</v>
      </c>
      <c r="AJ89">
        <v>109.831578947368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0.23</v>
      </c>
      <c r="AM89" t="s">
        <v>10520</v>
      </c>
      <c r="AN89">
        <v>-0.02</v>
      </c>
      <c r="AO89" t="s">
        <v>10519</v>
      </c>
      <c r="AP89">
        <v>0.12280061817255999</v>
      </c>
      <c r="AQ89">
        <f>(Table2[[#This Row],[Sharpe Ratio]]-AVERAGE(Table2[Sharpe Ratio]))/_xlfn.STDEV.P(Table2[Sharpe Ratio])</f>
        <v>0.81852846965268977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4.3299836334062203</v>
      </c>
      <c r="AS89">
        <f>_xlfn.RANK.AVG(Table2[[#This Row],[1Y Return vs Nifty Z-Score]],Table2[1Y Return vs Nifty Z-Score])</f>
        <v>164</v>
      </c>
      <c r="AT89">
        <f>_xlfn.RANK.AVG(Table2[[#This Row],[6M Return vs Nifty Z-Score]],Table2[6M Return vs Nifty Z-Score])</f>
        <v>79</v>
      </c>
      <c r="AU89">
        <f>_xlfn.RANK.AVG(Table2[[#This Row],[Sharpe Ratio Z-Score]],Table2[Sharpe Ratio Z-Score])</f>
        <v>158</v>
      </c>
      <c r="AV89">
        <f>(Table2[[#This Row],[Rank 1Y]]+Table2[[#This Row],[Rank 6M]]+Table2[[#This Row],[Rank Sharpe]])/3</f>
        <v>133.66666666666666</v>
      </c>
    </row>
    <row r="90" spans="1:48" x14ac:dyDescent="0.3">
      <c r="A90" t="s">
        <v>1690</v>
      </c>
      <c r="B90" t="s">
        <v>1691</v>
      </c>
      <c r="C90" t="s">
        <v>10485</v>
      </c>
      <c r="D90" t="s">
        <v>619</v>
      </c>
      <c r="E90">
        <v>4788.0856800000001</v>
      </c>
      <c r="F90">
        <v>1103.6500000000001</v>
      </c>
      <c r="G90">
        <v>57.653991673449703</v>
      </c>
      <c r="H90">
        <f>(Table2[[#This Row],[1Y Return vs Nifty]]-AVERAGE(Table2[1Y Return vs Nifty]))/_xlfn.STDEV.P(Table2[1Y Return vs Nifty])</f>
        <v>0.25658645610912884</v>
      </c>
      <c r="I90">
        <v>-4.3717457611205202</v>
      </c>
      <c r="J90">
        <f>(Table2[[#This Row],[1M Return vs Nifty]]-AVERAGE(Table2[1M Return vs Nifty]))/_xlfn.STDEV.P(Table2[1M Return vs Nifty])</f>
        <v>-0.35764921522481508</v>
      </c>
      <c r="K90">
        <v>26.939134362409501</v>
      </c>
      <c r="L90">
        <f>(Table2[[#This Row],[6M Return vs Nifty]]-AVERAGE(Table2[6M Return vs Nifty]))/_xlfn.STDEV.P(Table2[6M Return vs Nifty])</f>
        <v>0.76982566734208979</v>
      </c>
      <c r="M90">
        <v>-0.303702534372287</v>
      </c>
      <c r="N90">
        <f>(Table2[[#This Row],[1W Return vs Nifty]]-AVERAGE(Table2[1W Return vs Nifty]))/_xlfn.STDEV.P(Table2[1W Return vs Nifty])</f>
        <v>0.13333756289896648</v>
      </c>
      <c r="O90">
        <v>1095.05</v>
      </c>
      <c r="P90">
        <v>1118.2726504489301</v>
      </c>
      <c r="Q90">
        <v>1001.31971275296</v>
      </c>
      <c r="R90">
        <v>58.148422590103003</v>
      </c>
      <c r="S90" s="2">
        <f>(Table2[[#This Row],[Close Price]]-Table2[[#This Row],[20D EMA]])/Table2[[#This Row],[20D EMA]]</f>
        <v>7.8535226701978329E-3</v>
      </c>
      <c r="T90" s="2">
        <f>(Table2[[#This Row],[Close Price]]-Table2[[#This Row],[50D EMA]])/Table2[[#This Row],[50D EMA]]</f>
        <v>-1.3076104868575441E-2</v>
      </c>
      <c r="U90" s="2">
        <f>(Table2[[#This Row],[Close Price]]-Table2[[#This Row],[200D EMA]])/Table2[[#This Row],[200D EMA]]</f>
        <v>0.10219541864975397</v>
      </c>
      <c r="V90">
        <v>0.52934512758714303</v>
      </c>
      <c r="W90">
        <v>1097.05</v>
      </c>
      <c r="X90">
        <v>1123</v>
      </c>
      <c r="Y90">
        <v>1001.05</v>
      </c>
      <c r="Z90">
        <v>1123</v>
      </c>
      <c r="AA90">
        <v>1001.05</v>
      </c>
      <c r="AB90">
        <v>1148</v>
      </c>
      <c r="AC90" s="2">
        <f>(Table2[[#This Row],[Close Price]]/Table2[[#This Row],[Day Low]])-1</f>
        <v>6.016134178022936E-3</v>
      </c>
      <c r="AD90" s="2">
        <f>(Table2[[#This Row],[Day High]]/Table2[[#This Row],[Close Price]])-1</f>
        <v>1.7532732297376841E-2</v>
      </c>
      <c r="AE90" s="2">
        <f>(Table2[[#This Row],[Close Price]]/Table2[[#This Row],[Current Week Low]])-1</f>
        <v>0.10249238299785235</v>
      </c>
      <c r="AF90" s="2">
        <f>(Table2[[#This Row],[Current Week High]]/Table2[[#This Row],[Close Price]])-1</f>
        <v>1.7532732297376841E-2</v>
      </c>
      <c r="AG90" s="2">
        <f>(Table2[[#This Row],[Close Price]]/Table2[[#This Row],[Current Month Low]])-1</f>
        <v>0.10249238299785235</v>
      </c>
      <c r="AH90" s="2">
        <f>(Table2[[#This Row],[Current Month High]]/Table2[[#This Row],[Close Price]])-1</f>
        <v>4.018484120871646E-2</v>
      </c>
      <c r="AI90">
        <v>35.455080868028801</v>
      </c>
      <c r="AJ90">
        <v>87.583921135378603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-0.26</v>
      </c>
      <c r="AM90" t="s">
        <v>10519</v>
      </c>
      <c r="AN90">
        <v>-0.11</v>
      </c>
      <c r="AO90" t="s">
        <v>10519</v>
      </c>
      <c r="AP90">
        <v>0.16801307117520001</v>
      </c>
      <c r="AQ90">
        <f>(Table2[[#This Row],[Sharpe Ratio]]-AVERAGE(Table2[Sharpe Ratio]))/_xlfn.STDEV.P(Table2[Sharpe Ratio])</f>
        <v>1.3396945394933677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211</v>
      </c>
      <c r="AT90">
        <f>_xlfn.RANK.AVG(Table2[[#This Row],[6M Return vs Nifty Z-Score]],Table2[6M Return vs Nifty Z-Score])</f>
        <v>126</v>
      </c>
      <c r="AU90">
        <f>_xlfn.RANK.AVG(Table2[[#This Row],[Sharpe Ratio Z-Score]],Table2[Sharpe Ratio Z-Score])</f>
        <v>71</v>
      </c>
      <c r="AV90">
        <f>(Table2[[#This Row],[Rank 1Y]]+Table2[[#This Row],[Rank 6M]]+Table2[[#This Row],[Rank Sharpe]])/3</f>
        <v>136</v>
      </c>
    </row>
    <row r="91" spans="1:48" x14ac:dyDescent="0.3">
      <c r="A91" t="s">
        <v>1101</v>
      </c>
      <c r="B91" t="s">
        <v>1102</v>
      </c>
      <c r="C91" t="s">
        <v>10478</v>
      </c>
      <c r="D91" t="s">
        <v>46</v>
      </c>
      <c r="E91">
        <v>11105.80902551</v>
      </c>
      <c r="F91">
        <v>1669.5</v>
      </c>
      <c r="G91">
        <v>53.954523435074698</v>
      </c>
      <c r="H91">
        <f>(Table2[[#This Row],[1Y Return vs Nifty]]-AVERAGE(Table2[1Y Return vs Nifty]))/_xlfn.STDEV.P(Table2[1Y Return vs Nifty])</f>
        <v>0.20591122478390936</v>
      </c>
      <c r="I91">
        <v>-9.8461176163617399</v>
      </c>
      <c r="J91">
        <f>(Table2[[#This Row],[1M Return vs Nifty]]-AVERAGE(Table2[1M Return vs Nifty]))/_xlfn.STDEV.P(Table2[1M Return vs Nifty])</f>
        <v>-0.90834933297055009</v>
      </c>
      <c r="K91">
        <v>61.914259637527401</v>
      </c>
      <c r="L91">
        <f>(Table2[[#This Row],[6M Return vs Nifty]]-AVERAGE(Table2[6M Return vs Nifty]))/_xlfn.STDEV.P(Table2[6M Return vs Nifty])</f>
        <v>1.9826956977969676</v>
      </c>
      <c r="M91">
        <v>-3.1782830389305099</v>
      </c>
      <c r="N91">
        <f>(Table2[[#This Row],[1W Return vs Nifty]]-AVERAGE(Table2[1W Return vs Nifty]))/_xlfn.STDEV.P(Table2[1W Return vs Nifty])</f>
        <v>-0.44838090422765997</v>
      </c>
      <c r="O91">
        <v>1696.42</v>
      </c>
      <c r="P91">
        <v>1599.2975665583101</v>
      </c>
      <c r="Q91">
        <v>1223.4139377936001</v>
      </c>
      <c r="R91">
        <v>50.277625716281698</v>
      </c>
      <c r="S91" s="2">
        <f>(Table2[[#This Row],[Close Price]]-Table2[[#This Row],[20D EMA]])/Table2[[#This Row],[20D EMA]]</f>
        <v>-1.5868711757701555E-2</v>
      </c>
      <c r="T91" s="2">
        <f>(Table2[[#This Row],[Close Price]]-Table2[[#This Row],[50D EMA]])/Table2[[#This Row],[50D EMA]]</f>
        <v>4.3895792071243875E-2</v>
      </c>
      <c r="U91" s="2">
        <f>(Table2[[#This Row],[Close Price]]-Table2[[#This Row],[200D EMA]])/Table2[[#This Row],[200D EMA]]</f>
        <v>0.36462398246901306</v>
      </c>
      <c r="V91">
        <v>0.88197506930604297</v>
      </c>
      <c r="W91">
        <v>1667.5</v>
      </c>
      <c r="X91">
        <v>1716.9</v>
      </c>
      <c r="Y91">
        <v>1590</v>
      </c>
      <c r="Z91">
        <v>1760.55</v>
      </c>
      <c r="AA91">
        <v>1590</v>
      </c>
      <c r="AB91">
        <v>1879.9</v>
      </c>
      <c r="AC91" s="2">
        <f>(Table2[[#This Row],[Close Price]]/Table2[[#This Row],[Day Low]])-1</f>
        <v>1.1994002998501063E-3</v>
      </c>
      <c r="AD91" s="2">
        <f>(Table2[[#This Row],[Day High]]/Table2[[#This Row],[Close Price]])-1</f>
        <v>2.8391734052111373E-2</v>
      </c>
      <c r="AE91" s="2">
        <f>(Table2[[#This Row],[Close Price]]/Table2[[#This Row],[Current Week Low]])-1</f>
        <v>5.0000000000000044E-2</v>
      </c>
      <c r="AF91" s="2">
        <f>(Table2[[#This Row],[Current Week High]]/Table2[[#This Row],[Close Price]])-1</f>
        <v>5.4537286612758251E-2</v>
      </c>
      <c r="AG91" s="2">
        <f>(Table2[[#This Row],[Close Price]]/Table2[[#This Row],[Current Month Low]])-1</f>
        <v>5.0000000000000044E-2</v>
      </c>
      <c r="AH91" s="2">
        <f>(Table2[[#This Row],[Current Month High]]/Table2[[#This Row],[Close Price]])-1</f>
        <v>0.12602575621443557</v>
      </c>
      <c r="AI91">
        <v>12.602575621443499</v>
      </c>
      <c r="AJ91">
        <v>107.365544652838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0.27</v>
      </c>
      <c r="AM91" t="s">
        <v>10520</v>
      </c>
      <c r="AN91">
        <v>-1.83</v>
      </c>
      <c r="AO91" t="s">
        <v>10519</v>
      </c>
      <c r="AP91">
        <v>0.125185582101416</v>
      </c>
      <c r="AQ91">
        <f>(Table2[[#This Row],[Sharpe Ratio]]-AVERAGE(Table2[Sharpe Ratio]))/_xlfn.STDEV.P(Table2[Sharpe Ratio])</f>
        <v>0.84602006090612358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1.6778967462887904</v>
      </c>
      <c r="AS91">
        <f>_xlfn.RANK.AVG(Table2[[#This Row],[1Y Return vs Nifty Z-Score]],Table2[1Y Return vs Nifty Z-Score])</f>
        <v>229</v>
      </c>
      <c r="AT91">
        <f>_xlfn.RANK.AVG(Table2[[#This Row],[6M Return vs Nifty Z-Score]],Table2[6M Return vs Nifty Z-Score])</f>
        <v>32</v>
      </c>
      <c r="AU91">
        <f>_xlfn.RANK.AVG(Table2[[#This Row],[Sharpe Ratio Z-Score]],Table2[Sharpe Ratio Z-Score])</f>
        <v>153</v>
      </c>
      <c r="AV91">
        <f>(Table2[[#This Row],[Rank 1Y]]+Table2[[#This Row],[Rank 6M]]+Table2[[#This Row],[Rank Sharpe]])/3</f>
        <v>138</v>
      </c>
    </row>
    <row r="92" spans="1:48" x14ac:dyDescent="0.3">
      <c r="A92" t="s">
        <v>759</v>
      </c>
      <c r="B92" t="s">
        <v>760</v>
      </c>
      <c r="C92" t="s">
        <v>10488</v>
      </c>
      <c r="D92" t="s">
        <v>138</v>
      </c>
      <c r="E92">
        <v>21085.97862306</v>
      </c>
      <c r="F92">
        <v>1799.55</v>
      </c>
      <c r="G92">
        <v>174.610020625624</v>
      </c>
      <c r="H92">
        <f>(Table2[[#This Row],[1Y Return vs Nifty]]-AVERAGE(Table2[1Y Return vs Nifty]))/_xlfn.STDEV.P(Table2[1Y Return vs Nifty])</f>
        <v>1.8586474660000638</v>
      </c>
      <c r="I92">
        <v>-13.0162723927403</v>
      </c>
      <c r="J92">
        <f>(Table2[[#This Row],[1M Return vs Nifty]]-AVERAGE(Table2[1M Return vs Nifty]))/_xlfn.STDEV.P(Table2[1M Return vs Nifty])</f>
        <v>-1.2272543424927707</v>
      </c>
      <c r="K92">
        <v>17.997203807378099</v>
      </c>
      <c r="L92">
        <f>(Table2[[#This Row],[6M Return vs Nifty]]-AVERAGE(Table2[6M Return vs Nifty]))/_xlfn.STDEV.P(Table2[6M Return vs Nifty])</f>
        <v>0.459736725578613</v>
      </c>
      <c r="M92">
        <v>-4.9859163693970698</v>
      </c>
      <c r="N92">
        <f>(Table2[[#This Row],[1W Return vs Nifty]]-AVERAGE(Table2[1W Return vs Nifty]))/_xlfn.STDEV.P(Table2[1W Return vs Nifty])</f>
        <v>-0.81418512799477605</v>
      </c>
      <c r="O92">
        <v>1903.53</v>
      </c>
      <c r="P92">
        <v>1880.9259885108499</v>
      </c>
      <c r="Q92">
        <v>1470.93821251641</v>
      </c>
      <c r="R92">
        <v>44.153330774042203</v>
      </c>
      <c r="S92" s="2">
        <f>(Table2[[#This Row],[Close Price]]-Table2[[#This Row],[20D EMA]])/Table2[[#This Row],[20D EMA]]</f>
        <v>-5.4624828607902173E-2</v>
      </c>
      <c r="T92" s="2">
        <f>(Table2[[#This Row],[Close Price]]-Table2[[#This Row],[50D EMA]])/Table2[[#This Row],[50D EMA]]</f>
        <v>-4.3263790817881287E-2</v>
      </c>
      <c r="U92" s="2">
        <f>(Table2[[#This Row],[Close Price]]-Table2[[#This Row],[200D EMA]])/Table2[[#This Row],[200D EMA]]</f>
        <v>0.22340284907101354</v>
      </c>
      <c r="V92">
        <v>1.16219849832662</v>
      </c>
      <c r="W92">
        <v>1778.75</v>
      </c>
      <c r="X92">
        <v>1832.7</v>
      </c>
      <c r="Y92">
        <v>1751.3</v>
      </c>
      <c r="Z92">
        <v>1932.5</v>
      </c>
      <c r="AA92">
        <v>1751.3</v>
      </c>
      <c r="AB92">
        <v>2155.35</v>
      </c>
      <c r="AC92" s="2">
        <f>(Table2[[#This Row],[Close Price]]/Table2[[#This Row],[Day Low]])-1</f>
        <v>1.1693605059732937E-2</v>
      </c>
      <c r="AD92" s="2">
        <f>(Table2[[#This Row],[Day High]]/Table2[[#This Row],[Close Price]])-1</f>
        <v>1.8421271984662813E-2</v>
      </c>
      <c r="AE92" s="2">
        <f>(Table2[[#This Row],[Close Price]]/Table2[[#This Row],[Current Week Low]])-1</f>
        <v>2.7550962142408597E-2</v>
      </c>
      <c r="AF92" s="2">
        <f>(Table2[[#This Row],[Current Week High]]/Table2[[#This Row],[Close Price]])-1</f>
        <v>7.3879581006362827E-2</v>
      </c>
      <c r="AG92" s="2">
        <f>(Table2[[#This Row],[Close Price]]/Table2[[#This Row],[Current Month Low]])-1</f>
        <v>2.7550962142408597E-2</v>
      </c>
      <c r="AH92" s="2">
        <f>(Table2[[#This Row],[Current Month High]]/Table2[[#This Row],[Close Price]])-1</f>
        <v>0.19771609569058923</v>
      </c>
      <c r="AI92">
        <v>20.074652744963799</v>
      </c>
      <c r="AJ92">
        <v>233.486619597736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-0.09</v>
      </c>
      <c r="AM92" t="s">
        <v>10519</v>
      </c>
      <c r="AN92">
        <v>-10.41</v>
      </c>
      <c r="AO92" t="s">
        <v>10519</v>
      </c>
      <c r="AP92">
        <v>0.108697144474228</v>
      </c>
      <c r="AQ92">
        <f>(Table2[[#This Row],[Sharpe Ratio]]-AVERAGE(Table2[Sharpe Ratio]))/_xlfn.STDEV.P(Table2[Sharpe Ratio])</f>
        <v>0.65595706575138257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0.93290178684251246</v>
      </c>
      <c r="AS92">
        <f>_xlfn.RANK.AVG(Table2[[#This Row],[1Y Return vs Nifty Z-Score]],Table2[1Y Return vs Nifty Z-Score])</f>
        <v>33</v>
      </c>
      <c r="AT92">
        <f>_xlfn.RANK.AVG(Table2[[#This Row],[6M Return vs Nifty Z-Score]],Table2[6M Return vs Nifty Z-Score])</f>
        <v>194</v>
      </c>
      <c r="AU92">
        <f>_xlfn.RANK.AVG(Table2[[#This Row],[Sharpe Ratio Z-Score]],Table2[Sharpe Ratio Z-Score])</f>
        <v>189</v>
      </c>
      <c r="AV92">
        <f>(Table2[[#This Row],[Rank 1Y]]+Table2[[#This Row],[Rank 6M]]+Table2[[#This Row],[Rank Sharpe]])/3</f>
        <v>138.66666666666666</v>
      </c>
    </row>
    <row r="93" spans="1:48" x14ac:dyDescent="0.3">
      <c r="A93" t="s">
        <v>149</v>
      </c>
      <c r="B93" t="s">
        <v>150</v>
      </c>
      <c r="C93" t="s">
        <v>10475</v>
      </c>
      <c r="D93" t="s">
        <v>121</v>
      </c>
      <c r="E93">
        <v>173271.8429088</v>
      </c>
      <c r="F93">
        <v>538.95000000000005</v>
      </c>
      <c r="G93">
        <v>144.86907971047501</v>
      </c>
      <c r="H93">
        <f>(Table2[[#This Row],[1Y Return vs Nifty]]-AVERAGE(Table2[1Y Return vs Nifty]))/_xlfn.STDEV.P(Table2[1Y Return vs Nifty])</f>
        <v>1.4512567374971839</v>
      </c>
      <c r="I93">
        <v>5.1106704001277601</v>
      </c>
      <c r="J93">
        <f>(Table2[[#This Row],[1M Return vs Nifty]]-AVERAGE(Table2[1M Return vs Nifty]))/_xlfn.STDEV.P(Table2[1M Return vs Nifty])</f>
        <v>0.59624427878654329</v>
      </c>
      <c r="K93">
        <v>4.3296222577859602</v>
      </c>
      <c r="L93">
        <f>(Table2[[#This Row],[6M Return vs Nifty]]-AVERAGE(Table2[6M Return vs Nifty]))/_xlfn.STDEV.P(Table2[6M Return vs Nifty])</f>
        <v>-1.4228697558601669E-2</v>
      </c>
      <c r="M93">
        <v>-4.5358540192607304</v>
      </c>
      <c r="N93">
        <f>(Table2[[#This Row],[1W Return vs Nifty]]-AVERAGE(Table2[1W Return vs Nifty]))/_xlfn.STDEV.P(Table2[1W Return vs Nifty])</f>
        <v>-0.72310763685561097</v>
      </c>
      <c r="O93">
        <v>530.67999999999995</v>
      </c>
      <c r="P93">
        <v>504.93395247745099</v>
      </c>
      <c r="Q93">
        <v>409.02793995663399</v>
      </c>
      <c r="R93">
        <v>41.495163482017503</v>
      </c>
      <c r="S93" s="2">
        <f>(Table2[[#This Row],[Close Price]]-Table2[[#This Row],[20D EMA]])/Table2[[#This Row],[20D EMA]]</f>
        <v>1.5583779302027768E-2</v>
      </c>
      <c r="T93" s="2">
        <f>(Table2[[#This Row],[Close Price]]-Table2[[#This Row],[50D EMA]])/Table2[[#This Row],[50D EMA]]</f>
        <v>6.7367320727096724E-2</v>
      </c>
      <c r="U93" s="2">
        <f>(Table2[[#This Row],[Close Price]]-Table2[[#This Row],[200D EMA]])/Table2[[#This Row],[200D EMA]]</f>
        <v>0.31763614988536154</v>
      </c>
      <c r="V93">
        <v>0.50310570585019398</v>
      </c>
      <c r="W93">
        <v>521.1</v>
      </c>
      <c r="X93">
        <v>541.35</v>
      </c>
      <c r="Y93">
        <v>505</v>
      </c>
      <c r="Z93">
        <v>551.85</v>
      </c>
      <c r="AA93">
        <v>486.55</v>
      </c>
      <c r="AB93">
        <v>580</v>
      </c>
      <c r="AC93" s="2">
        <f>(Table2[[#This Row],[Close Price]]/Table2[[#This Row],[Day Low]])-1</f>
        <v>3.4254461715601758E-2</v>
      </c>
      <c r="AD93" s="2">
        <f>(Table2[[#This Row],[Day High]]/Table2[[#This Row],[Close Price]])-1</f>
        <v>4.4531032563317474E-3</v>
      </c>
      <c r="AE93" s="2">
        <f>(Table2[[#This Row],[Close Price]]/Table2[[#This Row],[Current Week Low]])-1</f>
        <v>6.7227722772277287E-2</v>
      </c>
      <c r="AF93" s="2">
        <f>(Table2[[#This Row],[Current Week High]]/Table2[[#This Row],[Close Price]])-1</f>
        <v>2.3935430002783198E-2</v>
      </c>
      <c r="AG93" s="2">
        <f>(Table2[[#This Row],[Close Price]]/Table2[[#This Row],[Current Month Low]])-1</f>
        <v>0.10769705066283031</v>
      </c>
      <c r="AH93" s="2">
        <f>(Table2[[#This Row],[Current Month High]]/Table2[[#This Row],[Close Price]])-1</f>
        <v>7.6166620280174291E-2</v>
      </c>
      <c r="AI93">
        <v>7.6166620280174202</v>
      </c>
      <c r="AJ93">
        <v>184.406332453825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0.12</v>
      </c>
      <c r="AM93" t="s">
        <v>10520</v>
      </c>
      <c r="AN93">
        <v>-2.04</v>
      </c>
      <c r="AO93" t="s">
        <v>10519</v>
      </c>
      <c r="AP93">
        <v>0.18906077901159499</v>
      </c>
      <c r="AQ93">
        <f>(Table2[[#This Row],[Sharpe Ratio]]-AVERAGE(Table2[Sharpe Ratio]))/_xlfn.STDEV.P(Table2[Sharpe Ratio])</f>
        <v>1.582312456543971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2.8924771384134851</v>
      </c>
      <c r="AS93">
        <f>_xlfn.RANK.AVG(Table2[[#This Row],[1Y Return vs Nifty Z-Score]],Table2[1Y Return vs Nifty Z-Score])</f>
        <v>58</v>
      </c>
      <c r="AT93">
        <f>_xlfn.RANK.AVG(Table2[[#This Row],[6M Return vs Nifty Z-Score]],Table2[6M Return vs Nifty Z-Score])</f>
        <v>325</v>
      </c>
      <c r="AU93">
        <f>_xlfn.RANK.AVG(Table2[[#This Row],[Sharpe Ratio Z-Score]],Table2[Sharpe Ratio Z-Score])</f>
        <v>44</v>
      </c>
      <c r="AV93">
        <f>(Table2[[#This Row],[Rank 1Y]]+Table2[[#This Row],[Rank 6M]]+Table2[[#This Row],[Rank Sharpe]])/3</f>
        <v>142.33333333333334</v>
      </c>
    </row>
    <row r="94" spans="1:48" x14ac:dyDescent="0.3">
      <c r="A94" t="s">
        <v>1051</v>
      </c>
      <c r="B94" t="s">
        <v>1052</v>
      </c>
      <c r="C94" t="s">
        <v>10485</v>
      </c>
      <c r="D94" t="s">
        <v>271</v>
      </c>
      <c r="E94">
        <v>11891.88848516</v>
      </c>
      <c r="F94">
        <v>1814.6</v>
      </c>
      <c r="G94">
        <v>53.629758582935303</v>
      </c>
      <c r="H94">
        <f>(Table2[[#This Row],[1Y Return vs Nifty]]-AVERAGE(Table2[1Y Return vs Nifty]))/_xlfn.STDEV.P(Table2[1Y Return vs Nifty])</f>
        <v>0.20146260326643051</v>
      </c>
      <c r="I94">
        <v>7.4916078297421702</v>
      </c>
      <c r="J94">
        <f>(Table2[[#This Row],[1M Return vs Nifty]]-AVERAGE(Table2[1M Return vs Nifty]))/_xlfn.STDEV.P(Table2[1M Return vs Nifty])</f>
        <v>0.83575715030961006</v>
      </c>
      <c r="K94">
        <v>42.4771208470411</v>
      </c>
      <c r="L94">
        <f>(Table2[[#This Row],[6M Return vs Nifty]]-AVERAGE(Table2[6M Return vs Nifty]))/_xlfn.STDEV.P(Table2[6M Return vs Nifty])</f>
        <v>1.3086531337937901</v>
      </c>
      <c r="M94">
        <v>-2.9817653031925202</v>
      </c>
      <c r="N94">
        <f>(Table2[[#This Row],[1W Return vs Nifty]]-AVERAGE(Table2[1W Return vs Nifty]))/_xlfn.STDEV.P(Table2[1W Return vs Nifty])</f>
        <v>-0.40861232031935585</v>
      </c>
      <c r="O94">
        <v>1738.47</v>
      </c>
      <c r="P94">
        <v>1650.19261240731</v>
      </c>
      <c r="Q94">
        <v>1343.89153649438</v>
      </c>
      <c r="R94">
        <v>58.9985592410872</v>
      </c>
      <c r="S94" s="2">
        <f>(Table2[[#This Row],[Close Price]]-Table2[[#This Row],[20D EMA]])/Table2[[#This Row],[20D EMA]]</f>
        <v>4.3791379776470046E-2</v>
      </c>
      <c r="T94" s="2">
        <f>(Table2[[#This Row],[Close Price]]-Table2[[#This Row],[50D EMA]])/Table2[[#This Row],[50D EMA]]</f>
        <v>9.9629210770039472E-2</v>
      </c>
      <c r="U94" s="2">
        <f>(Table2[[#This Row],[Close Price]]-Table2[[#This Row],[200D EMA]])/Table2[[#This Row],[200D EMA]]</f>
        <v>0.35025777804471525</v>
      </c>
      <c r="V94">
        <v>0.58904774279660099</v>
      </c>
      <c r="W94">
        <v>1761</v>
      </c>
      <c r="X94">
        <v>1824.8</v>
      </c>
      <c r="Y94">
        <v>1633.3</v>
      </c>
      <c r="Z94">
        <v>1824.8</v>
      </c>
      <c r="AA94">
        <v>1610</v>
      </c>
      <c r="AB94">
        <v>1917.85</v>
      </c>
      <c r="AC94" s="2">
        <f>(Table2[[#This Row],[Close Price]]/Table2[[#This Row],[Day Low]])-1</f>
        <v>3.0437251561612699E-2</v>
      </c>
      <c r="AD94" s="2">
        <f>(Table2[[#This Row],[Day High]]/Table2[[#This Row],[Close Price]])-1</f>
        <v>5.6210735148243263E-3</v>
      </c>
      <c r="AE94" s="2">
        <f>(Table2[[#This Row],[Close Price]]/Table2[[#This Row],[Current Week Low]])-1</f>
        <v>0.11100226535235413</v>
      </c>
      <c r="AF94" s="2">
        <f>(Table2[[#This Row],[Current Week High]]/Table2[[#This Row],[Close Price]])-1</f>
        <v>5.6210735148243263E-3</v>
      </c>
      <c r="AG94" s="2">
        <f>(Table2[[#This Row],[Close Price]]/Table2[[#This Row],[Current Month Low]])-1</f>
        <v>0.12708074534161495</v>
      </c>
      <c r="AH94" s="2">
        <f>(Table2[[#This Row],[Current Month High]]/Table2[[#This Row],[Close Price]])-1</f>
        <v>5.6899592196627324E-2</v>
      </c>
      <c r="AI94">
        <v>5.6899592196627298</v>
      </c>
      <c r="AJ94">
        <v>115.58750148508901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0.04</v>
      </c>
      <c r="AM94" t="s">
        <v>10520</v>
      </c>
      <c r="AN94">
        <v>-1.66</v>
      </c>
      <c r="AO94" t="s">
        <v>10519</v>
      </c>
      <c r="AP94">
        <v>0.13697518667703601</v>
      </c>
      <c r="AQ94">
        <f>(Table2[[#This Row],[Sharpe Ratio]]-AVERAGE(Table2[Sharpe Ratio]))/_xlfn.STDEV.P(Table2[Sharpe Ratio])</f>
        <v>0.98191938672445023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2.9191799537749255</v>
      </c>
      <c r="AS94">
        <f>_xlfn.RANK.AVG(Table2[[#This Row],[1Y Return vs Nifty Z-Score]],Table2[1Y Return vs Nifty Z-Score])</f>
        <v>230</v>
      </c>
      <c r="AT94">
        <f>_xlfn.RANK.AVG(Table2[[#This Row],[6M Return vs Nifty Z-Score]],Table2[6M Return vs Nifty Z-Score])</f>
        <v>75</v>
      </c>
      <c r="AU94">
        <f>_xlfn.RANK.AVG(Table2[[#This Row],[Sharpe Ratio Z-Score]],Table2[Sharpe Ratio Z-Score])</f>
        <v>126</v>
      </c>
      <c r="AV94">
        <f>(Table2[[#This Row],[Rank 1Y]]+Table2[[#This Row],[Rank 6M]]+Table2[[#This Row],[Rank Sharpe]])/3</f>
        <v>143.66666666666666</v>
      </c>
    </row>
    <row r="95" spans="1:48" x14ac:dyDescent="0.3">
      <c r="A95" t="s">
        <v>1012</v>
      </c>
      <c r="B95" t="s">
        <v>1013</v>
      </c>
      <c r="C95" t="s">
        <v>10486</v>
      </c>
      <c r="D95" t="s">
        <v>388</v>
      </c>
      <c r="E95">
        <v>13084.2941909</v>
      </c>
      <c r="F95">
        <v>278.14999999999998</v>
      </c>
      <c r="G95">
        <v>161.35928333503301</v>
      </c>
      <c r="H95">
        <f>(Table2[[#This Row],[1Y Return vs Nifty]]-AVERAGE(Table2[1Y Return vs Nifty]))/_xlfn.STDEV.P(Table2[1Y Return vs Nifty])</f>
        <v>1.6771391696278912</v>
      </c>
      <c r="I95">
        <v>3.3303420831021802</v>
      </c>
      <c r="J95">
        <f>(Table2[[#This Row],[1M Return vs Nifty]]-AVERAGE(Table2[1M Return vs Nifty]))/_xlfn.STDEV.P(Table2[1M Return vs Nifty])</f>
        <v>0.41715030421969274</v>
      </c>
      <c r="K95">
        <v>17.966361758519401</v>
      </c>
      <c r="L95">
        <f>(Table2[[#This Row],[6M Return vs Nifty]]-AVERAGE(Table2[6M Return vs Nifty]))/_xlfn.STDEV.P(Table2[6M Return vs Nifty])</f>
        <v>0.4586671826836472</v>
      </c>
      <c r="M95">
        <v>-10.640758927001899</v>
      </c>
      <c r="N95">
        <f>(Table2[[#This Row],[1W Return vs Nifty]]-AVERAGE(Table2[1W Return vs Nifty]))/_xlfn.STDEV.P(Table2[1W Return vs Nifty])</f>
        <v>-1.9585351781102938</v>
      </c>
      <c r="O95">
        <v>289.85000000000002</v>
      </c>
      <c r="P95">
        <v>270.01316292089001</v>
      </c>
      <c r="Q95">
        <v>214.99759521324299</v>
      </c>
      <c r="R95">
        <v>39.929842787814998</v>
      </c>
      <c r="S95" s="2">
        <f>(Table2[[#This Row],[Close Price]]-Table2[[#This Row],[20D EMA]])/Table2[[#This Row],[20D EMA]]</f>
        <v>-4.0365706399862152E-2</v>
      </c>
      <c r="T95" s="2">
        <f>(Table2[[#This Row],[Close Price]]-Table2[[#This Row],[50D EMA]])/Table2[[#This Row],[50D EMA]]</f>
        <v>3.0134964499837897E-2</v>
      </c>
      <c r="U95" s="2">
        <f>(Table2[[#This Row],[Close Price]]-Table2[[#This Row],[200D EMA]])/Table2[[#This Row],[200D EMA]]</f>
        <v>0.29373540073376159</v>
      </c>
      <c r="V95">
        <v>2.0245620692030601</v>
      </c>
      <c r="W95">
        <v>277.25</v>
      </c>
      <c r="X95">
        <v>289</v>
      </c>
      <c r="Y95">
        <v>277.25</v>
      </c>
      <c r="Z95">
        <v>334.9</v>
      </c>
      <c r="AA95">
        <v>246.65</v>
      </c>
      <c r="AB95">
        <v>384.2</v>
      </c>
      <c r="AC95" s="2">
        <f>(Table2[[#This Row],[Close Price]]/Table2[[#This Row],[Day Low]])-1</f>
        <v>3.2461677186654825E-3</v>
      </c>
      <c r="AD95" s="2">
        <f>(Table2[[#This Row],[Day High]]/Table2[[#This Row],[Close Price]])-1</f>
        <v>3.9007729642279498E-2</v>
      </c>
      <c r="AE95" s="2">
        <f>(Table2[[#This Row],[Close Price]]/Table2[[#This Row],[Current Week Low]])-1</f>
        <v>3.2461677186654825E-3</v>
      </c>
      <c r="AF95" s="2">
        <f>(Table2[[#This Row],[Current Week High]]/Table2[[#This Row],[Close Price]])-1</f>
        <v>0.20402660435017084</v>
      </c>
      <c r="AG95" s="2">
        <f>(Table2[[#This Row],[Close Price]]/Table2[[#This Row],[Current Month Low]])-1</f>
        <v>0.12771133184674621</v>
      </c>
      <c r="AH95" s="2">
        <f>(Table2[[#This Row],[Current Month High]]/Table2[[#This Row],[Close Price]])-1</f>
        <v>0.38126909940679488</v>
      </c>
      <c r="AI95">
        <v>38.126909940679397</v>
      </c>
      <c r="AJ95">
        <v>187.34504132231399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0.18</v>
      </c>
      <c r="AM95" t="s">
        <v>10520</v>
      </c>
      <c r="AN95">
        <v>3.57</v>
      </c>
      <c r="AO95" t="s">
        <v>10520</v>
      </c>
      <c r="AP95">
        <v>0.107443563507314</v>
      </c>
      <c r="AQ95">
        <f>(Table2[[#This Row],[Sharpe Ratio]]-AVERAGE(Table2[Sharpe Ratio]))/_xlfn.STDEV.P(Table2[Sharpe Ratio])</f>
        <v>0.64150697905258092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1.2359284574735183</v>
      </c>
      <c r="AS95">
        <f>_xlfn.RANK.AVG(Table2[[#This Row],[1Y Return vs Nifty Z-Score]],Table2[1Y Return vs Nifty Z-Score])</f>
        <v>46</v>
      </c>
      <c r="AT95">
        <f>_xlfn.RANK.AVG(Table2[[#This Row],[6M Return vs Nifty Z-Score]],Table2[6M Return vs Nifty Z-Score])</f>
        <v>196</v>
      </c>
      <c r="AU95">
        <f>_xlfn.RANK.AVG(Table2[[#This Row],[Sharpe Ratio Z-Score]],Table2[Sharpe Ratio Z-Score])</f>
        <v>192</v>
      </c>
      <c r="AV95">
        <f>(Table2[[#This Row],[Rank 1Y]]+Table2[[#This Row],[Rank 6M]]+Table2[[#This Row],[Rank Sharpe]])/3</f>
        <v>144.66666666666666</v>
      </c>
    </row>
    <row r="96" spans="1:48" x14ac:dyDescent="0.3">
      <c r="A96" t="s">
        <v>1515</v>
      </c>
      <c r="B96" t="s">
        <v>1516</v>
      </c>
      <c r="C96" t="s">
        <v>10478</v>
      </c>
      <c r="D96" t="s">
        <v>46</v>
      </c>
      <c r="E96">
        <v>6456.9159545100001</v>
      </c>
      <c r="F96">
        <v>846.1</v>
      </c>
      <c r="G96">
        <v>125.677776791089</v>
      </c>
      <c r="H96">
        <f>(Table2[[#This Row],[1Y Return vs Nifty]]-AVERAGE(Table2[1Y Return vs Nifty]))/_xlfn.STDEV.P(Table2[1Y Return vs Nifty])</f>
        <v>1.188374708998021</v>
      </c>
      <c r="I96">
        <v>-3.01134038823395</v>
      </c>
      <c r="J96">
        <f>(Table2[[#This Row],[1M Return vs Nifty]]-AVERAGE(Table2[1M Return vs Nifty]))/_xlfn.STDEV.P(Table2[1M Return vs Nifty])</f>
        <v>-0.22079782499393469</v>
      </c>
      <c r="K96">
        <v>12.8081167955872</v>
      </c>
      <c r="L96">
        <f>(Table2[[#This Row],[6M Return vs Nifty]]-AVERAGE(Table2[6M Return vs Nifty]))/_xlfn.STDEV.P(Table2[6M Return vs Nifty])</f>
        <v>0.27978917506901368</v>
      </c>
      <c r="M96">
        <v>0.56839499868737597</v>
      </c>
      <c r="N96">
        <f>(Table2[[#This Row],[1W Return vs Nifty]]-AVERAGE(Table2[1W Return vs Nifty]))/_xlfn.STDEV.P(Table2[1W Return vs Nifty])</f>
        <v>0.3098207886468381</v>
      </c>
      <c r="O96">
        <v>842.44</v>
      </c>
      <c r="P96">
        <v>801.31221261853204</v>
      </c>
      <c r="Q96">
        <v>639.12247792370704</v>
      </c>
      <c r="R96">
        <v>54.669129122093302</v>
      </c>
      <c r="S96" s="2">
        <f>(Table2[[#This Row],[Close Price]]-Table2[[#This Row],[20D EMA]])/Table2[[#This Row],[20D EMA]]</f>
        <v>4.3445230520867571E-3</v>
      </c>
      <c r="T96" s="2">
        <f>(Table2[[#This Row],[Close Price]]-Table2[[#This Row],[50D EMA]])/Table2[[#This Row],[50D EMA]]</f>
        <v>5.5893054762150979E-2</v>
      </c>
      <c r="U96" s="2">
        <f>(Table2[[#This Row],[Close Price]]-Table2[[#This Row],[200D EMA]])/Table2[[#This Row],[200D EMA]]</f>
        <v>0.32384641320814284</v>
      </c>
      <c r="V96">
        <v>0.48062475964560097</v>
      </c>
      <c r="W96">
        <v>840.15</v>
      </c>
      <c r="X96">
        <v>867.55</v>
      </c>
      <c r="Y96">
        <v>781.2</v>
      </c>
      <c r="Z96">
        <v>868.7</v>
      </c>
      <c r="AA96">
        <v>781.2</v>
      </c>
      <c r="AB96">
        <v>936.8</v>
      </c>
      <c r="AC96" s="2">
        <f>(Table2[[#This Row],[Close Price]]/Table2[[#This Row],[Day Low]])-1</f>
        <v>7.082068678212261E-3</v>
      </c>
      <c r="AD96" s="2">
        <f>(Table2[[#This Row],[Day High]]/Table2[[#This Row],[Close Price]])-1</f>
        <v>2.5351613284481767E-2</v>
      </c>
      <c r="AE96" s="2">
        <f>(Table2[[#This Row],[Close Price]]/Table2[[#This Row],[Current Week Low]])-1</f>
        <v>8.3077316948284574E-2</v>
      </c>
      <c r="AF96" s="2">
        <f>(Table2[[#This Row],[Current Week High]]/Table2[[#This Row],[Close Price]])-1</f>
        <v>2.6710790686680141E-2</v>
      </c>
      <c r="AG96" s="2">
        <f>(Table2[[#This Row],[Close Price]]/Table2[[#This Row],[Current Month Low]])-1</f>
        <v>8.3077316948284574E-2</v>
      </c>
      <c r="AH96" s="2">
        <f>(Table2[[#This Row],[Current Month High]]/Table2[[#This Row],[Close Price]])-1</f>
        <v>0.10719773076468497</v>
      </c>
      <c r="AI96">
        <v>10.7197730764684</v>
      </c>
      <c r="AJ96">
        <v>151.590841510556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0.18</v>
      </c>
      <c r="AM96" t="s">
        <v>10520</v>
      </c>
      <c r="AN96">
        <v>-1.74</v>
      </c>
      <c r="AO96" t="s">
        <v>10519</v>
      </c>
      <c r="AP96">
        <v>0.138833399517271</v>
      </c>
      <c r="AQ96">
        <f>(Table2[[#This Row],[Sharpe Ratio]]-AVERAGE(Table2[Sharpe Ratio]))/_xlfn.STDEV.P(Table2[Sharpe Ratio])</f>
        <v>1.0033390934326043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2.5605259411525423</v>
      </c>
      <c r="AS96">
        <f>_xlfn.RANK.AVG(Table2[[#This Row],[1Y Return vs Nifty Z-Score]],Table2[1Y Return vs Nifty Z-Score])</f>
        <v>76</v>
      </c>
      <c r="AT96">
        <f>_xlfn.RANK.AVG(Table2[[#This Row],[6M Return vs Nifty Z-Score]],Table2[6M Return vs Nifty Z-Score])</f>
        <v>243</v>
      </c>
      <c r="AU96">
        <f>_xlfn.RANK.AVG(Table2[[#This Row],[Sharpe Ratio Z-Score]],Table2[Sharpe Ratio Z-Score])</f>
        <v>120</v>
      </c>
      <c r="AV96">
        <f>(Table2[[#This Row],[Rank 1Y]]+Table2[[#This Row],[Rank 6M]]+Table2[[#This Row],[Rank Sharpe]])/3</f>
        <v>146.33333333333334</v>
      </c>
    </row>
    <row r="97" spans="1:48" x14ac:dyDescent="0.3">
      <c r="A97" t="s">
        <v>953</v>
      </c>
      <c r="B97" t="s">
        <v>954</v>
      </c>
      <c r="C97" t="s">
        <v>10473</v>
      </c>
      <c r="D97" t="s">
        <v>18</v>
      </c>
      <c r="E97">
        <v>15130.142797</v>
      </c>
      <c r="F97">
        <v>999.1</v>
      </c>
      <c r="G97">
        <v>124.81581077600499</v>
      </c>
      <c r="H97">
        <f>(Table2[[#This Row],[1Y Return vs Nifty]]-AVERAGE(Table2[1Y Return vs Nifty]))/_xlfn.STDEV.P(Table2[1Y Return vs Nifty])</f>
        <v>1.1765675182359112</v>
      </c>
      <c r="I97">
        <v>2.77037019502519</v>
      </c>
      <c r="J97">
        <f>(Table2[[#This Row],[1M Return vs Nifty]]-AVERAGE(Table2[1M Return vs Nifty]))/_xlfn.STDEV.P(Table2[1M Return vs Nifty])</f>
        <v>0.36081935103406704</v>
      </c>
      <c r="K97">
        <v>4.9637578025460902</v>
      </c>
      <c r="L97">
        <f>(Table2[[#This Row],[6M Return vs Nifty]]-AVERAGE(Table2[6M Return vs Nifty]))/_xlfn.STDEV.P(Table2[6M Return vs Nifty])</f>
        <v>7.7619026590024657E-3</v>
      </c>
      <c r="M97">
        <v>-14.537965815078399</v>
      </c>
      <c r="N97">
        <f>(Table2[[#This Row],[1W Return vs Nifty]]-AVERAGE(Table2[1W Return vs Nifty]))/_xlfn.STDEV.P(Table2[1W Return vs Nifty])</f>
        <v>-2.7471988503964888</v>
      </c>
      <c r="O97">
        <v>1025.3399999999999</v>
      </c>
      <c r="P97">
        <v>991.06241662879302</v>
      </c>
      <c r="Q97">
        <v>831.80096213681702</v>
      </c>
      <c r="R97">
        <v>45.64974396473</v>
      </c>
      <c r="S97" s="2">
        <f>(Table2[[#This Row],[Close Price]]-Table2[[#This Row],[20D EMA]])/Table2[[#This Row],[20D EMA]]</f>
        <v>-2.5591511108510247E-2</v>
      </c>
      <c r="T97" s="2">
        <f>(Table2[[#This Row],[Close Price]]-Table2[[#This Row],[50D EMA]])/Table2[[#This Row],[50D EMA]]</f>
        <v>8.1100677781200947E-3</v>
      </c>
      <c r="U97" s="2">
        <f>(Table2[[#This Row],[Close Price]]-Table2[[#This Row],[200D EMA]])/Table2[[#This Row],[200D EMA]]</f>
        <v>0.20112869000945585</v>
      </c>
      <c r="V97">
        <v>2.6144550382885798</v>
      </c>
      <c r="W97">
        <v>988.85</v>
      </c>
      <c r="X97">
        <v>1012.5</v>
      </c>
      <c r="Y97">
        <v>950.3</v>
      </c>
      <c r="Z97">
        <v>1058.7</v>
      </c>
      <c r="AA97">
        <v>945.65</v>
      </c>
      <c r="AB97">
        <v>1275</v>
      </c>
      <c r="AC97" s="2">
        <f>(Table2[[#This Row],[Close Price]]/Table2[[#This Row],[Day Low]])-1</f>
        <v>1.0365576174343971E-2</v>
      </c>
      <c r="AD97" s="2">
        <f>(Table2[[#This Row],[Day High]]/Table2[[#This Row],[Close Price]])-1</f>
        <v>1.341207086377727E-2</v>
      </c>
      <c r="AE97" s="2">
        <f>(Table2[[#This Row],[Close Price]]/Table2[[#This Row],[Current Week Low]])-1</f>
        <v>5.1352204566978976E-2</v>
      </c>
      <c r="AF97" s="2">
        <f>(Table2[[#This Row],[Current Week High]]/Table2[[#This Row],[Close Price]])-1</f>
        <v>5.9653688319487586E-2</v>
      </c>
      <c r="AG97" s="2">
        <f>(Table2[[#This Row],[Close Price]]/Table2[[#This Row],[Current Month Low]])-1</f>
        <v>5.6521969016020801E-2</v>
      </c>
      <c r="AH97" s="2">
        <f>(Table2[[#This Row],[Current Month High]]/Table2[[#This Row],[Close Price]])-1</f>
        <v>0.27614853368031222</v>
      </c>
      <c r="AI97">
        <v>27.614853368031198</v>
      </c>
      <c r="AJ97">
        <v>187.18022420235701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0.02</v>
      </c>
      <c r="AM97" t="s">
        <v>10520</v>
      </c>
      <c r="AN97">
        <v>-2.2599999999999998</v>
      </c>
      <c r="AO97" t="s">
        <v>10519</v>
      </c>
      <c r="AP97">
        <v>0.18954469844441901</v>
      </c>
      <c r="AQ97">
        <f>(Table2[[#This Row],[Sharpe Ratio]]-AVERAGE(Table2[Sharpe Ratio]))/_xlfn.STDEV.P(Table2[Sharpe Ratio])</f>
        <v>1.5878906185806492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0.38584054011314084</v>
      </c>
      <c r="AS97">
        <f>_xlfn.RANK.AVG(Table2[[#This Row],[1Y Return vs Nifty Z-Score]],Table2[1Y Return vs Nifty Z-Score])</f>
        <v>79</v>
      </c>
      <c r="AT97">
        <f>_xlfn.RANK.AVG(Table2[[#This Row],[6M Return vs Nifty Z-Score]],Table2[6M Return vs Nifty Z-Score])</f>
        <v>319</v>
      </c>
      <c r="AU97">
        <f>_xlfn.RANK.AVG(Table2[[#This Row],[Sharpe Ratio Z-Score]],Table2[Sharpe Ratio Z-Score])</f>
        <v>43</v>
      </c>
      <c r="AV97">
        <f>(Table2[[#This Row],[Rank 1Y]]+Table2[[#This Row],[Rank 6M]]+Table2[[#This Row],[Rank Sharpe]])/3</f>
        <v>147</v>
      </c>
    </row>
    <row r="98" spans="1:48" x14ac:dyDescent="0.3">
      <c r="A98" t="s">
        <v>1442</v>
      </c>
      <c r="B98" t="s">
        <v>1443</v>
      </c>
      <c r="C98" t="s">
        <v>10479</v>
      </c>
      <c r="D98" t="s">
        <v>198</v>
      </c>
      <c r="E98">
        <v>7047.1716963999997</v>
      </c>
      <c r="F98">
        <v>499</v>
      </c>
      <c r="G98">
        <v>99.0675488522877</v>
      </c>
      <c r="H98">
        <f>(Table2[[#This Row],[1Y Return vs Nifty]]-AVERAGE(Table2[1Y Return vs Nifty]))/_xlfn.STDEV.P(Table2[1Y Return vs Nifty])</f>
        <v>0.82386841524811305</v>
      </c>
      <c r="I98">
        <v>-1.62562185808515</v>
      </c>
      <c r="J98">
        <f>(Table2[[#This Row],[1M Return vs Nifty]]-AVERAGE(Table2[1M Return vs Nifty]))/_xlfn.STDEV.P(Table2[1M Return vs Nifty])</f>
        <v>-8.1400031439816417E-2</v>
      </c>
      <c r="K98">
        <v>17.5974913161213</v>
      </c>
      <c r="L98">
        <f>(Table2[[#This Row],[6M Return vs Nifty]]-AVERAGE(Table2[6M Return vs Nifty]))/_xlfn.STDEV.P(Table2[6M Return vs Nifty])</f>
        <v>0.4458754656794604</v>
      </c>
      <c r="M98">
        <v>-0.98360863431474999</v>
      </c>
      <c r="N98">
        <f>(Table2[[#This Row],[1W Return vs Nifty]]-AVERAGE(Table2[1W Return vs Nifty]))/_xlfn.STDEV.P(Table2[1W Return vs Nifty])</f>
        <v>-4.2525771654380144E-3</v>
      </c>
      <c r="O98">
        <v>479.25</v>
      </c>
      <c r="P98">
        <v>445.97827542926001</v>
      </c>
      <c r="Q98">
        <v>374.93205766630001</v>
      </c>
      <c r="R98">
        <v>57.904650346127198</v>
      </c>
      <c r="S98" s="2">
        <f>(Table2[[#This Row],[Close Price]]-Table2[[#This Row],[20D EMA]])/Table2[[#This Row],[20D EMA]]</f>
        <v>4.1210224308815858E-2</v>
      </c>
      <c r="T98" s="2">
        <f>(Table2[[#This Row],[Close Price]]-Table2[[#This Row],[50D EMA]])/Table2[[#This Row],[50D EMA]]</f>
        <v>0.11888858155636814</v>
      </c>
      <c r="U98" s="2">
        <f>(Table2[[#This Row],[Close Price]]-Table2[[#This Row],[200D EMA]])/Table2[[#This Row],[200D EMA]]</f>
        <v>0.3309077999516486</v>
      </c>
      <c r="V98">
        <v>0.512524496855575</v>
      </c>
      <c r="W98">
        <v>490.6</v>
      </c>
      <c r="X98">
        <v>514.79999999999995</v>
      </c>
      <c r="Y98">
        <v>444</v>
      </c>
      <c r="Z98">
        <v>514.79999999999995</v>
      </c>
      <c r="AA98">
        <v>444</v>
      </c>
      <c r="AB98">
        <v>514.79999999999995</v>
      </c>
      <c r="AC98" s="2">
        <f>(Table2[[#This Row],[Close Price]]/Table2[[#This Row],[Day Low]])-1</f>
        <v>1.7121891561353353E-2</v>
      </c>
      <c r="AD98" s="2">
        <f>(Table2[[#This Row],[Day High]]/Table2[[#This Row],[Close Price]])-1</f>
        <v>3.1663326653306623E-2</v>
      </c>
      <c r="AE98" s="2">
        <f>(Table2[[#This Row],[Close Price]]/Table2[[#This Row],[Current Week Low]])-1</f>
        <v>0.12387387387387383</v>
      </c>
      <c r="AF98" s="2">
        <f>(Table2[[#This Row],[Current Week High]]/Table2[[#This Row],[Close Price]])-1</f>
        <v>3.1663326653306623E-2</v>
      </c>
      <c r="AG98" s="2">
        <f>(Table2[[#This Row],[Close Price]]/Table2[[#This Row],[Current Month Low]])-1</f>
        <v>0.12387387387387383</v>
      </c>
      <c r="AH98" s="2">
        <f>(Table2[[#This Row],[Current Month High]]/Table2[[#This Row],[Close Price]])-1</f>
        <v>3.1663326653306623E-2</v>
      </c>
      <c r="AI98">
        <v>3.6072144288577102</v>
      </c>
      <c r="AJ98">
        <v>131.76962378077101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0.16</v>
      </c>
      <c r="AM98" t="s">
        <v>10520</v>
      </c>
      <c r="AN98">
        <v>-0.39</v>
      </c>
      <c r="AO98" t="s">
        <v>10519</v>
      </c>
      <c r="AP98">
        <v>0.13509911420370499</v>
      </c>
      <c r="AQ98">
        <f>(Table2[[#This Row],[Sharpe Ratio]]-AVERAGE(Table2[Sharpe Ratio]))/_xlfn.STDEV.P(Table2[Sharpe Ratio])</f>
        <v>0.96029381118655321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2.1443850835088725</v>
      </c>
      <c r="AS98">
        <f>_xlfn.RANK.AVG(Table2[[#This Row],[1Y Return vs Nifty Z-Score]],Table2[1Y Return vs Nifty Z-Score])</f>
        <v>108</v>
      </c>
      <c r="AT98">
        <f>_xlfn.RANK.AVG(Table2[[#This Row],[6M Return vs Nifty Z-Score]],Table2[6M Return vs Nifty Z-Score])</f>
        <v>201</v>
      </c>
      <c r="AU98">
        <f>_xlfn.RANK.AVG(Table2[[#This Row],[Sharpe Ratio Z-Score]],Table2[Sharpe Ratio Z-Score])</f>
        <v>132</v>
      </c>
      <c r="AV98">
        <f>(Table2[[#This Row],[Rank 1Y]]+Table2[[#This Row],[Rank 6M]]+Table2[[#This Row],[Rank Sharpe]])/3</f>
        <v>147</v>
      </c>
    </row>
    <row r="99" spans="1:48" x14ac:dyDescent="0.3">
      <c r="A99" t="s">
        <v>1612</v>
      </c>
      <c r="B99" t="s">
        <v>1613</v>
      </c>
      <c r="C99" t="s">
        <v>10477</v>
      </c>
      <c r="D99" t="s">
        <v>124</v>
      </c>
      <c r="E99">
        <v>5428.5659999999998</v>
      </c>
      <c r="F99">
        <v>565.95000000000005</v>
      </c>
      <c r="G99">
        <v>88.484343181266397</v>
      </c>
      <c r="H99">
        <f>(Table2[[#This Row],[1Y Return vs Nifty]]-AVERAGE(Table2[1Y Return vs Nifty]))/_xlfn.STDEV.P(Table2[1Y Return vs Nifty])</f>
        <v>0.67889990599637462</v>
      </c>
      <c r="I99">
        <v>-5.1462348567774798</v>
      </c>
      <c r="J99">
        <f>(Table2[[#This Row],[1M Return vs Nifty]]-AVERAGE(Table2[1M Return vs Nifty]))/_xlfn.STDEV.P(Table2[1M Return vs Nifty])</f>
        <v>-0.43555974951976423</v>
      </c>
      <c r="K99">
        <v>51.008754745809199</v>
      </c>
      <c r="L99">
        <f>(Table2[[#This Row],[6M Return vs Nifty]]-AVERAGE(Table2[6M Return vs Nifty]))/_xlfn.STDEV.P(Table2[6M Return vs Nifty])</f>
        <v>1.6045137771862636</v>
      </c>
      <c r="M99">
        <v>7.49700995426132</v>
      </c>
      <c r="N99">
        <f>(Table2[[#This Row],[1W Return vs Nifty]]-AVERAGE(Table2[1W Return vs Nifty]))/_xlfn.STDEV.P(Table2[1W Return vs Nifty])</f>
        <v>1.7119395551506544</v>
      </c>
      <c r="O99">
        <v>556.69000000000005</v>
      </c>
      <c r="P99">
        <v>515.26655084036202</v>
      </c>
      <c r="Q99">
        <v>380.45504050765999</v>
      </c>
      <c r="R99">
        <v>62.327311506377697</v>
      </c>
      <c r="S99" s="2">
        <f>(Table2[[#This Row],[Close Price]]-Table2[[#This Row],[20D EMA]])/Table2[[#This Row],[20D EMA]]</f>
        <v>1.6634033303993229E-2</v>
      </c>
      <c r="T99" s="2">
        <f>(Table2[[#This Row],[Close Price]]-Table2[[#This Row],[50D EMA]])/Table2[[#This Row],[50D EMA]]</f>
        <v>9.8363553925588681E-2</v>
      </c>
      <c r="U99" s="2">
        <f>(Table2[[#This Row],[Close Price]]-Table2[[#This Row],[200D EMA]])/Table2[[#This Row],[200D EMA]]</f>
        <v>0.4875607883781089</v>
      </c>
      <c r="V99">
        <v>0.52512664728472302</v>
      </c>
      <c r="W99">
        <v>564.1</v>
      </c>
      <c r="X99">
        <v>591.5</v>
      </c>
      <c r="Y99">
        <v>520.79999999999995</v>
      </c>
      <c r="Z99">
        <v>604.35</v>
      </c>
      <c r="AA99">
        <v>518.70000000000005</v>
      </c>
      <c r="AB99">
        <v>604.35</v>
      </c>
      <c r="AC99" s="2">
        <f>(Table2[[#This Row],[Close Price]]/Table2[[#This Row],[Day Low]])-1</f>
        <v>3.279560361638012E-3</v>
      </c>
      <c r="AD99" s="2">
        <f>(Table2[[#This Row],[Day High]]/Table2[[#This Row],[Close Price]])-1</f>
        <v>4.5145330859616584E-2</v>
      </c>
      <c r="AE99" s="2">
        <f>(Table2[[#This Row],[Close Price]]/Table2[[#This Row],[Current Week Low]])-1</f>
        <v>8.6693548387096975E-2</v>
      </c>
      <c r="AF99" s="2">
        <f>(Table2[[#This Row],[Current Week High]]/Table2[[#This Row],[Close Price]])-1</f>
        <v>6.7850516830108676E-2</v>
      </c>
      <c r="AG99" s="2">
        <f>(Table2[[#This Row],[Close Price]]/Table2[[#This Row],[Current Month Low]])-1</f>
        <v>9.109311740890691E-2</v>
      </c>
      <c r="AH99" s="2">
        <f>(Table2[[#This Row],[Current Month High]]/Table2[[#This Row],[Close Price]])-1</f>
        <v>6.7850516830108676E-2</v>
      </c>
      <c r="AI99">
        <v>28.518420355155001</v>
      </c>
      <c r="AJ99">
        <v>170.40133779264201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0.41</v>
      </c>
      <c r="AM99" t="s">
        <v>10520</v>
      </c>
      <c r="AN99">
        <v>3.43</v>
      </c>
      <c r="AO99" t="s">
        <v>10520</v>
      </c>
      <c r="AP99">
        <v>6.9411330904264004E-2</v>
      </c>
      <c r="AQ99">
        <f>(Table2[[#This Row],[Sharpe Ratio]]-AVERAGE(Table2[Sharpe Ratio]))/_xlfn.STDEV.P(Table2[Sharpe Ratio])</f>
        <v>0.20310764708444617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3.7629011358979745</v>
      </c>
      <c r="AS99">
        <f>_xlfn.RANK.AVG(Table2[[#This Row],[1Y Return vs Nifty Z-Score]],Table2[1Y Return vs Nifty Z-Score])</f>
        <v>123</v>
      </c>
      <c r="AT99">
        <f>_xlfn.RANK.AVG(Table2[[#This Row],[6M Return vs Nifty Z-Score]],Table2[6M Return vs Nifty Z-Score])</f>
        <v>46</v>
      </c>
      <c r="AU99">
        <f>_xlfn.RANK.AVG(Table2[[#This Row],[Sharpe Ratio Z-Score]],Table2[Sharpe Ratio Z-Score])</f>
        <v>272</v>
      </c>
      <c r="AV99">
        <f>(Table2[[#This Row],[Rank 1Y]]+Table2[[#This Row],[Rank 6M]]+Table2[[#This Row],[Rank Sharpe]])/3</f>
        <v>147</v>
      </c>
    </row>
    <row r="100" spans="1:48" x14ac:dyDescent="0.3">
      <c r="A100" t="s">
        <v>733</v>
      </c>
      <c r="B100" t="s">
        <v>734</v>
      </c>
      <c r="C100" t="s">
        <v>10476</v>
      </c>
      <c r="D100" t="s">
        <v>625</v>
      </c>
      <c r="E100">
        <v>22141.547066104999</v>
      </c>
      <c r="F100">
        <v>1298.55</v>
      </c>
      <c r="G100">
        <v>39.734238671438703</v>
      </c>
      <c r="H100">
        <f>(Table2[[#This Row],[1Y Return vs Nifty]]-AVERAGE(Table2[1Y Return vs Nifty]))/_xlfn.STDEV.P(Table2[1Y Return vs Nifty])</f>
        <v>1.112208929878368E-2</v>
      </c>
      <c r="I100">
        <v>-12.1277115048852</v>
      </c>
      <c r="J100">
        <f>(Table2[[#This Row],[1M Return vs Nifty]]-AVERAGE(Table2[1M Return vs Nifty]))/_xlfn.STDEV.P(Table2[1M Return vs Nifty])</f>
        <v>-1.1378686378849319</v>
      </c>
      <c r="K100">
        <v>55.503007322629699</v>
      </c>
      <c r="L100">
        <f>(Table2[[#This Row],[6M Return vs Nifty]]-AVERAGE(Table2[6M Return vs Nifty]))/_xlfn.STDEV.P(Table2[6M Return vs Nifty])</f>
        <v>1.7603658067885168</v>
      </c>
      <c r="M100">
        <v>-12.082713437138301</v>
      </c>
      <c r="N100">
        <f>(Table2[[#This Row],[1W Return vs Nifty]]-AVERAGE(Table2[1W Return vs Nifty]))/_xlfn.STDEV.P(Table2[1W Return vs Nifty])</f>
        <v>-2.2503383006781847</v>
      </c>
      <c r="O100">
        <v>1356.8</v>
      </c>
      <c r="P100">
        <v>1290.86982232746</v>
      </c>
      <c r="Q100">
        <v>1017.31562383707</v>
      </c>
      <c r="R100">
        <v>33.893883982099901</v>
      </c>
      <c r="S100" s="2">
        <f>(Table2[[#This Row],[Close Price]]-Table2[[#This Row],[20D EMA]])/Table2[[#This Row],[20D EMA]]</f>
        <v>-4.2931898584905662E-2</v>
      </c>
      <c r="T100" s="2">
        <f>(Table2[[#This Row],[Close Price]]-Table2[[#This Row],[50D EMA]])/Table2[[#This Row],[50D EMA]]</f>
        <v>5.9496143915522192E-3</v>
      </c>
      <c r="U100" s="2">
        <f>(Table2[[#This Row],[Close Price]]-Table2[[#This Row],[200D EMA]])/Table2[[#This Row],[200D EMA]]</f>
        <v>0.27644751498279507</v>
      </c>
      <c r="V100">
        <v>0.78677944265838295</v>
      </c>
      <c r="W100">
        <v>1292</v>
      </c>
      <c r="X100">
        <v>1337</v>
      </c>
      <c r="Y100">
        <v>1221.3</v>
      </c>
      <c r="Z100">
        <v>1405.2</v>
      </c>
      <c r="AA100">
        <v>1221.3</v>
      </c>
      <c r="AB100">
        <v>1475</v>
      </c>
      <c r="AC100" s="2">
        <f>(Table2[[#This Row],[Close Price]]/Table2[[#This Row],[Day Low]])-1</f>
        <v>5.0696594427244168E-3</v>
      </c>
      <c r="AD100" s="2">
        <f>(Table2[[#This Row],[Day High]]/Table2[[#This Row],[Close Price]])-1</f>
        <v>2.9609949559123772E-2</v>
      </c>
      <c r="AE100" s="2">
        <f>(Table2[[#This Row],[Close Price]]/Table2[[#This Row],[Current Week Low]])-1</f>
        <v>6.3252272169000312E-2</v>
      </c>
      <c r="AF100" s="2">
        <f>(Table2[[#This Row],[Current Week High]]/Table2[[#This Row],[Close Price]])-1</f>
        <v>8.2130068152939995E-2</v>
      </c>
      <c r="AG100" s="2">
        <f>(Table2[[#This Row],[Close Price]]/Table2[[#This Row],[Current Month Low]])-1</f>
        <v>6.3252272169000312E-2</v>
      </c>
      <c r="AH100" s="2">
        <f>(Table2[[#This Row],[Current Month High]]/Table2[[#This Row],[Close Price]])-1</f>
        <v>0.13588233029147889</v>
      </c>
      <c r="AI100">
        <v>15.128412460051599</v>
      </c>
      <c r="AJ100">
        <v>99.393474088291697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0.04</v>
      </c>
      <c r="AM100" t="s">
        <v>10520</v>
      </c>
      <c r="AN100">
        <v>-5.44</v>
      </c>
      <c r="AO100" t="s">
        <v>10519</v>
      </c>
      <c r="AP100">
        <v>0.140121149578639</v>
      </c>
      <c r="AQ100">
        <f>(Table2[[#This Row],[Sharpe Ratio]]-AVERAGE(Table2[Sharpe Ratio]))/_xlfn.STDEV.P(Table2[Sharpe Ratio])</f>
        <v>1.01818304888844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-0.59853599358737597</v>
      </c>
      <c r="AS100">
        <f>_xlfn.RANK.AVG(Table2[[#This Row],[1Y Return vs Nifty Z-Score]],Table2[1Y Return vs Nifty Z-Score])</f>
        <v>288</v>
      </c>
      <c r="AT100">
        <f>_xlfn.RANK.AVG(Table2[[#This Row],[6M Return vs Nifty Z-Score]],Table2[6M Return vs Nifty Z-Score])</f>
        <v>39</v>
      </c>
      <c r="AU100">
        <f>_xlfn.RANK.AVG(Table2[[#This Row],[Sharpe Ratio Z-Score]],Table2[Sharpe Ratio Z-Score])</f>
        <v>116</v>
      </c>
      <c r="AV100">
        <f>(Table2[[#This Row],[Rank 1Y]]+Table2[[#This Row],[Rank 6M]]+Table2[[#This Row],[Rank Sharpe]])/3</f>
        <v>147.66666666666666</v>
      </c>
    </row>
    <row r="101" spans="1:48" x14ac:dyDescent="0.3">
      <c r="A101" t="s">
        <v>229</v>
      </c>
      <c r="B101" t="s">
        <v>230</v>
      </c>
      <c r="C101" t="s">
        <v>10476</v>
      </c>
      <c r="D101" t="s">
        <v>231</v>
      </c>
      <c r="E101">
        <v>114454.843932844</v>
      </c>
      <c r="F101">
        <v>444.85</v>
      </c>
      <c r="G101">
        <v>109.547296921963</v>
      </c>
      <c r="H101">
        <f>(Table2[[#This Row],[1Y Return vs Nifty]]-AVERAGE(Table2[1Y Return vs Nifty]))/_xlfn.STDEV.P(Table2[1Y Return vs Nifty])</f>
        <v>0.96741976464261092</v>
      </c>
      <c r="I101">
        <v>18.2644555036753</v>
      </c>
      <c r="J101">
        <f>(Table2[[#This Row],[1M Return vs Nifty]]-AVERAGE(Table2[1M Return vs Nifty]))/_xlfn.STDEV.P(Table2[1M Return vs Nifty])</f>
        <v>1.9194629414702713</v>
      </c>
      <c r="K101">
        <v>75.230971133742699</v>
      </c>
      <c r="L101">
        <f>(Table2[[#This Row],[6M Return vs Nifty]]-AVERAGE(Table2[6M Return vs Nifty]))/_xlfn.STDEV.P(Table2[6M Return vs Nifty])</f>
        <v>2.4444936227772103</v>
      </c>
      <c r="M101">
        <v>-0.64712339767330496</v>
      </c>
      <c r="N101">
        <f>(Table2[[#This Row],[1W Return vs Nifty]]-AVERAGE(Table2[1W Return vs Nifty]))/_xlfn.STDEV.P(Table2[1W Return vs Nifty])</f>
        <v>6.3840724016914374E-2</v>
      </c>
      <c r="O101">
        <v>403.71</v>
      </c>
      <c r="P101">
        <v>373.90110260549801</v>
      </c>
      <c r="Q101">
        <v>291.368443106418</v>
      </c>
      <c r="R101">
        <v>66.620138551865097</v>
      </c>
      <c r="S101" s="2">
        <f>(Table2[[#This Row],[Close Price]]-Table2[[#This Row],[20D EMA]])/Table2[[#This Row],[20D EMA]]</f>
        <v>0.10190483267692166</v>
      </c>
      <c r="T101" s="2">
        <f>(Table2[[#This Row],[Close Price]]-Table2[[#This Row],[50D EMA]])/Table2[[#This Row],[50D EMA]]</f>
        <v>0.18975311091649813</v>
      </c>
      <c r="U101" s="2">
        <f>(Table2[[#This Row],[Close Price]]-Table2[[#This Row],[200D EMA]])/Table2[[#This Row],[200D EMA]]</f>
        <v>0.52676108386083931</v>
      </c>
      <c r="V101">
        <v>0.759023198462904</v>
      </c>
      <c r="W101">
        <v>435</v>
      </c>
      <c r="X101">
        <v>447.35</v>
      </c>
      <c r="Y101">
        <v>403.65</v>
      </c>
      <c r="Z101">
        <v>447.35</v>
      </c>
      <c r="AA101">
        <v>372.75</v>
      </c>
      <c r="AB101">
        <v>447.35</v>
      </c>
      <c r="AC101" s="2">
        <f>(Table2[[#This Row],[Close Price]]/Table2[[#This Row],[Day Low]])-1</f>
        <v>2.2643678160919611E-2</v>
      </c>
      <c r="AD101" s="2">
        <f>(Table2[[#This Row],[Day High]]/Table2[[#This Row],[Close Price]])-1</f>
        <v>5.6198718669213665E-3</v>
      </c>
      <c r="AE101" s="2">
        <f>(Table2[[#This Row],[Close Price]]/Table2[[#This Row],[Current Week Low]])-1</f>
        <v>0.10206862380775439</v>
      </c>
      <c r="AF101" s="2">
        <f>(Table2[[#This Row],[Current Week High]]/Table2[[#This Row],[Close Price]])-1</f>
        <v>5.6198718669213665E-3</v>
      </c>
      <c r="AG101" s="2">
        <f>(Table2[[#This Row],[Close Price]]/Table2[[#This Row],[Current Month Low]])-1</f>
        <v>0.1934272300469484</v>
      </c>
      <c r="AH101" s="2">
        <f>(Table2[[#This Row],[Current Month High]]/Table2[[#This Row],[Close Price]])-1</f>
        <v>5.6198718669213665E-3</v>
      </c>
      <c r="AI101">
        <v>0.56198718669213599</v>
      </c>
      <c r="AJ101">
        <v>182.71369558309499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0.18</v>
      </c>
      <c r="AM101" t="s">
        <v>10520</v>
      </c>
      <c r="AN101">
        <v>15.55</v>
      </c>
      <c r="AO101" t="s">
        <v>10520</v>
      </c>
      <c r="AP101">
        <v>5.4372039024634E-2</v>
      </c>
      <c r="AQ101">
        <f>(Table2[[#This Row],[Sharpe Ratio]]-AVERAGE(Table2[Sharpe Ratio]))/_xlfn.STDEV.P(Table2[Sharpe Ratio])</f>
        <v>2.9749023042615858E-2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5.424966075949623</v>
      </c>
      <c r="AS101">
        <f>_xlfn.RANK.AVG(Table2[[#This Row],[1Y Return vs Nifty Z-Score]],Table2[1Y Return vs Nifty Z-Score])</f>
        <v>96</v>
      </c>
      <c r="AT101">
        <f>_xlfn.RANK.AVG(Table2[[#This Row],[6M Return vs Nifty Z-Score]],Table2[6M Return vs Nifty Z-Score])</f>
        <v>19</v>
      </c>
      <c r="AU101">
        <f>_xlfn.RANK.AVG(Table2[[#This Row],[Sharpe Ratio Z-Score]],Table2[Sharpe Ratio Z-Score])</f>
        <v>329</v>
      </c>
      <c r="AV101">
        <f>(Table2[[#This Row],[Rank 1Y]]+Table2[[#This Row],[Rank 6M]]+Table2[[#This Row],[Rank Sharpe]])/3</f>
        <v>148</v>
      </c>
    </row>
    <row r="102" spans="1:48" x14ac:dyDescent="0.3">
      <c r="A102" t="s">
        <v>1173</v>
      </c>
      <c r="B102" t="s">
        <v>1174</v>
      </c>
      <c r="C102" t="s">
        <v>622</v>
      </c>
      <c r="D102" t="s">
        <v>469</v>
      </c>
      <c r="E102">
        <v>10131.64010565</v>
      </c>
      <c r="F102">
        <v>386.3</v>
      </c>
      <c r="G102">
        <v>159.70088420937901</v>
      </c>
      <c r="H102">
        <f>(Table2[[#This Row],[1Y Return vs Nifty]]-AVERAGE(Table2[1Y Return vs Nifty]))/_xlfn.STDEV.P(Table2[1Y Return vs Nifty])</f>
        <v>1.6544224563310168</v>
      </c>
      <c r="I102">
        <v>2.7360662145488202</v>
      </c>
      <c r="J102">
        <f>(Table2[[#This Row],[1M Return vs Nifty]]-AVERAGE(Table2[1M Return vs Nifty]))/_xlfn.STDEV.P(Table2[1M Return vs Nifty])</f>
        <v>0.35736850651947716</v>
      </c>
      <c r="K102">
        <v>6.7171592820838804</v>
      </c>
      <c r="L102">
        <f>(Table2[[#This Row],[6M Return vs Nifty]]-AVERAGE(Table2[6M Return vs Nifty]))/_xlfn.STDEV.P(Table2[6M Return vs Nifty])</f>
        <v>6.8566491324752676E-2</v>
      </c>
      <c r="M102">
        <v>0.97818684794220501</v>
      </c>
      <c r="N102">
        <f>(Table2[[#This Row],[1W Return vs Nifty]]-AVERAGE(Table2[1W Return vs Nifty]))/_xlfn.STDEV.P(Table2[1W Return vs Nifty])</f>
        <v>0.39274888407206621</v>
      </c>
      <c r="O102">
        <v>380.12</v>
      </c>
      <c r="P102">
        <v>368.17475082028398</v>
      </c>
      <c r="Q102">
        <v>297.83644123983697</v>
      </c>
      <c r="R102">
        <v>57.132146747266503</v>
      </c>
      <c r="S102" s="2">
        <f>(Table2[[#This Row],[Close Price]]-Table2[[#This Row],[20D EMA]])/Table2[[#This Row],[20D EMA]]</f>
        <v>1.6258023781963608E-2</v>
      </c>
      <c r="T102" s="2">
        <f>(Table2[[#This Row],[Close Price]]-Table2[[#This Row],[50D EMA]])/Table2[[#This Row],[50D EMA]]</f>
        <v>4.9230016831228761E-2</v>
      </c>
      <c r="U102" s="2">
        <f>(Table2[[#This Row],[Close Price]]-Table2[[#This Row],[200D EMA]])/Table2[[#This Row],[200D EMA]]</f>
        <v>0.29702060094428312</v>
      </c>
      <c r="V102">
        <v>0.561869407058457</v>
      </c>
      <c r="W102">
        <v>385.25</v>
      </c>
      <c r="X102">
        <v>392.85</v>
      </c>
      <c r="Y102">
        <v>360</v>
      </c>
      <c r="Z102">
        <v>397.1</v>
      </c>
      <c r="AA102">
        <v>360</v>
      </c>
      <c r="AB102">
        <v>403.65</v>
      </c>
      <c r="AC102" s="2">
        <f>(Table2[[#This Row],[Close Price]]/Table2[[#This Row],[Day Low]])-1</f>
        <v>2.7255029201818104E-3</v>
      </c>
      <c r="AD102" s="2">
        <f>(Table2[[#This Row],[Day High]]/Table2[[#This Row],[Close Price]])-1</f>
        <v>1.6955733885581248E-2</v>
      </c>
      <c r="AE102" s="2">
        <f>(Table2[[#This Row],[Close Price]]/Table2[[#This Row],[Current Week Low]])-1</f>
        <v>7.3055555555555651E-2</v>
      </c>
      <c r="AF102" s="2">
        <f>(Table2[[#This Row],[Current Week High]]/Table2[[#This Row],[Close Price]])-1</f>
        <v>2.7957545948744444E-2</v>
      </c>
      <c r="AG102" s="2">
        <f>(Table2[[#This Row],[Close Price]]/Table2[[#This Row],[Current Month Low]])-1</f>
        <v>7.3055555555555651E-2</v>
      </c>
      <c r="AH102" s="2">
        <f>(Table2[[#This Row],[Current Month High]]/Table2[[#This Row],[Close Price]])-1</f>
        <v>4.491327983432547E-2</v>
      </c>
      <c r="AI102">
        <v>4.4913279834325399</v>
      </c>
      <c r="AJ102">
        <v>209.907741676694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-0.06</v>
      </c>
      <c r="AM102" t="s">
        <v>10519</v>
      </c>
      <c r="AN102">
        <v>1.23</v>
      </c>
      <c r="AO102" t="s">
        <v>10520</v>
      </c>
      <c r="AP102">
        <v>0.14158130226179899</v>
      </c>
      <c r="AQ102">
        <f>(Table2[[#This Row],[Sharpe Ratio]]-AVERAGE(Table2[Sharpe Ratio]))/_xlfn.STDEV.P(Table2[Sharpe Ratio])</f>
        <v>1.0350142974651404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3.5081206357124533</v>
      </c>
      <c r="AS102">
        <f>_xlfn.RANK.AVG(Table2[[#This Row],[1Y Return vs Nifty Z-Score]],Table2[1Y Return vs Nifty Z-Score])</f>
        <v>47</v>
      </c>
      <c r="AT102">
        <f>_xlfn.RANK.AVG(Table2[[#This Row],[6M Return vs Nifty Z-Score]],Table2[6M Return vs Nifty Z-Score])</f>
        <v>293</v>
      </c>
      <c r="AU102">
        <f>_xlfn.RANK.AVG(Table2[[#This Row],[Sharpe Ratio Z-Score]],Table2[Sharpe Ratio Z-Score])</f>
        <v>114</v>
      </c>
      <c r="AV102">
        <f>(Table2[[#This Row],[Rank 1Y]]+Table2[[#This Row],[Rank 6M]]+Table2[[#This Row],[Rank Sharpe]])/3</f>
        <v>151.33333333333334</v>
      </c>
    </row>
    <row r="103" spans="1:48" x14ac:dyDescent="0.3">
      <c r="A103" t="s">
        <v>525</v>
      </c>
      <c r="B103" t="s">
        <v>526</v>
      </c>
      <c r="C103" t="s">
        <v>10485</v>
      </c>
      <c r="D103" t="s">
        <v>527</v>
      </c>
      <c r="E103">
        <v>38209.57847077</v>
      </c>
      <c r="F103">
        <v>4356.75</v>
      </c>
      <c r="G103">
        <v>45.334537398443103</v>
      </c>
      <c r="H103">
        <f>(Table2[[#This Row],[1Y Return vs Nifty]]-AVERAGE(Table2[1Y Return vs Nifty]))/_xlfn.STDEV.P(Table2[1Y Return vs Nifty])</f>
        <v>8.783485318669261E-2</v>
      </c>
      <c r="I103">
        <v>-9.4294566629043199</v>
      </c>
      <c r="J103">
        <f>(Table2[[#This Row],[1M Return vs Nifty]]-AVERAGE(Table2[1M Return vs Nifty]))/_xlfn.STDEV.P(Table2[1M Return vs Nifty])</f>
        <v>-0.86643489197228862</v>
      </c>
      <c r="K103">
        <v>20.1321870320713</v>
      </c>
      <c r="L103">
        <f>(Table2[[#This Row],[6M Return vs Nifty]]-AVERAGE(Table2[6M Return vs Nifty]))/_xlfn.STDEV.P(Table2[6M Return vs Nifty])</f>
        <v>0.53377383476365126</v>
      </c>
      <c r="M103">
        <v>-1.8458570370296701</v>
      </c>
      <c r="N103">
        <f>(Table2[[#This Row],[1W Return vs Nifty]]-AVERAGE(Table2[1W Return vs Nifty]))/_xlfn.STDEV.P(Table2[1W Return vs Nifty])</f>
        <v>-0.17874267000310273</v>
      </c>
      <c r="O103">
        <v>4361.71</v>
      </c>
      <c r="P103">
        <v>4298.5930381306698</v>
      </c>
      <c r="Q103">
        <v>3587.0154628549699</v>
      </c>
      <c r="R103">
        <v>41.635395644401299</v>
      </c>
      <c r="S103" s="2">
        <f>(Table2[[#This Row],[Close Price]]-Table2[[#This Row],[20D EMA]])/Table2[[#This Row],[20D EMA]]</f>
        <v>-1.1371686792565384E-3</v>
      </c>
      <c r="T103" s="2">
        <f>(Table2[[#This Row],[Close Price]]-Table2[[#This Row],[50D EMA]])/Table2[[#This Row],[50D EMA]]</f>
        <v>1.3529301646712972E-2</v>
      </c>
      <c r="U103" s="2">
        <f>(Table2[[#This Row],[Close Price]]-Table2[[#This Row],[200D EMA]])/Table2[[#This Row],[200D EMA]]</f>
        <v>0.21458913269707083</v>
      </c>
      <c r="V103">
        <v>1.0074869014840899</v>
      </c>
      <c r="W103">
        <v>4223.1499999999996</v>
      </c>
      <c r="X103">
        <v>4370</v>
      </c>
      <c r="Y103">
        <v>3926</v>
      </c>
      <c r="Z103">
        <v>4370</v>
      </c>
      <c r="AA103">
        <v>3926</v>
      </c>
      <c r="AB103">
        <v>4770</v>
      </c>
      <c r="AC103" s="2">
        <f>(Table2[[#This Row],[Close Price]]/Table2[[#This Row],[Day Low]])-1</f>
        <v>3.1635153854350451E-2</v>
      </c>
      <c r="AD103" s="2">
        <f>(Table2[[#This Row],[Day High]]/Table2[[#This Row],[Close Price]])-1</f>
        <v>3.0412578183278693E-3</v>
      </c>
      <c r="AE103" s="2">
        <f>(Table2[[#This Row],[Close Price]]/Table2[[#This Row],[Current Week Low]])-1</f>
        <v>0.10971726948548133</v>
      </c>
      <c r="AF103" s="2">
        <f>(Table2[[#This Row],[Current Week High]]/Table2[[#This Row],[Close Price]])-1</f>
        <v>3.0412578183278693E-3</v>
      </c>
      <c r="AG103" s="2">
        <f>(Table2[[#This Row],[Close Price]]/Table2[[#This Row],[Current Month Low]])-1</f>
        <v>0.10971726948548133</v>
      </c>
      <c r="AH103" s="2">
        <f>(Table2[[#This Row],[Current Month High]]/Table2[[#This Row],[Close Price]])-1</f>
        <v>9.4852814598037627E-2</v>
      </c>
      <c r="AI103">
        <v>15.675675675675601</v>
      </c>
      <c r="AJ103">
        <v>95.9851551956815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0.02</v>
      </c>
      <c r="AM103" t="s">
        <v>10520</v>
      </c>
      <c r="AN103">
        <v>-4.55</v>
      </c>
      <c r="AO103" t="s">
        <v>10519</v>
      </c>
      <c r="AP103">
        <v>0.22585625906808299</v>
      </c>
      <c r="AQ103">
        <f>(Table2[[#This Row],[Sharpe Ratio]]-AVERAGE(Table2[Sharpe Ratio]))/_xlfn.STDEV.P(Table2[Sharpe Ratio])</f>
        <v>2.0064556838052998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1.5828868097802526</v>
      </c>
      <c r="AS103">
        <f>_xlfn.RANK.AVG(Table2[[#This Row],[1Y Return vs Nifty Z-Score]],Table2[1Y Return vs Nifty Z-Score])</f>
        <v>266</v>
      </c>
      <c r="AT103">
        <f>_xlfn.RANK.AVG(Table2[[#This Row],[6M Return vs Nifty Z-Score]],Table2[6M Return vs Nifty Z-Score])</f>
        <v>177</v>
      </c>
      <c r="AU103">
        <f>_xlfn.RANK.AVG(Table2[[#This Row],[Sharpe Ratio Z-Score]],Table2[Sharpe Ratio Z-Score])</f>
        <v>14</v>
      </c>
      <c r="AV103">
        <f>(Table2[[#This Row],[Rank 1Y]]+Table2[[#This Row],[Rank 6M]]+Table2[[#This Row],[Rank Sharpe]])/3</f>
        <v>152.33333333333334</v>
      </c>
    </row>
    <row r="104" spans="1:48" x14ac:dyDescent="0.3">
      <c r="A104" t="s">
        <v>911</v>
      </c>
      <c r="B104" t="s">
        <v>912</v>
      </c>
      <c r="C104" t="s">
        <v>10489</v>
      </c>
      <c r="D104" t="s">
        <v>555</v>
      </c>
      <c r="E104">
        <v>16412.248329760001</v>
      </c>
      <c r="F104">
        <v>872.35</v>
      </c>
      <c r="G104">
        <v>70.612765829062297</v>
      </c>
      <c r="H104">
        <f>(Table2[[#This Row],[1Y Return vs Nifty]]-AVERAGE(Table2[1Y Return vs Nifty]))/_xlfn.STDEV.P(Table2[1Y Return vs Nifty])</f>
        <v>0.43409544813534373</v>
      </c>
      <c r="I104">
        <v>8.5720210808332808</v>
      </c>
      <c r="J104">
        <f>(Table2[[#This Row],[1M Return vs Nifty]]-AVERAGE(Table2[1M Return vs Nifty]))/_xlfn.STDEV.P(Table2[1M Return vs Nifty])</f>
        <v>0.94444244248980491</v>
      </c>
      <c r="K104">
        <v>32.977212506881997</v>
      </c>
      <c r="L104">
        <f>(Table2[[#This Row],[6M Return vs Nifty]]-AVERAGE(Table2[6M Return vs Nifty]))/_xlfn.STDEV.P(Table2[6M Return vs Nifty])</f>
        <v>0.97921459634144714</v>
      </c>
      <c r="M104">
        <v>-4.43337073203615</v>
      </c>
      <c r="N104">
        <f>(Table2[[#This Row],[1W Return vs Nifty]]-AVERAGE(Table2[1W Return vs Nifty]))/_xlfn.STDEV.P(Table2[1W Return vs Nifty])</f>
        <v>-0.70236846442476519</v>
      </c>
      <c r="O104">
        <v>852.15</v>
      </c>
      <c r="P104">
        <v>791.41289424499496</v>
      </c>
      <c r="Q104">
        <v>659.98868616548498</v>
      </c>
      <c r="R104">
        <v>54.204325346329803</v>
      </c>
      <c r="S104" s="2">
        <f>(Table2[[#This Row],[Close Price]]-Table2[[#This Row],[20D EMA]])/Table2[[#This Row],[20D EMA]]</f>
        <v>2.3704746816875018E-2</v>
      </c>
      <c r="T104" s="2">
        <f>(Table2[[#This Row],[Close Price]]-Table2[[#This Row],[50D EMA]])/Table2[[#This Row],[50D EMA]]</f>
        <v>0.10226912695454472</v>
      </c>
      <c r="U104" s="2">
        <f>(Table2[[#This Row],[Close Price]]-Table2[[#This Row],[200D EMA]])/Table2[[#This Row],[200D EMA]]</f>
        <v>0.32176508216879912</v>
      </c>
      <c r="V104">
        <v>1.2746295545497901</v>
      </c>
      <c r="W104">
        <v>863.55</v>
      </c>
      <c r="X104">
        <v>893</v>
      </c>
      <c r="Y104">
        <v>842.3</v>
      </c>
      <c r="Z104">
        <v>904.8</v>
      </c>
      <c r="AA104">
        <v>749</v>
      </c>
      <c r="AB104">
        <v>926.6</v>
      </c>
      <c r="AC104" s="2">
        <f>(Table2[[#This Row],[Close Price]]/Table2[[#This Row],[Day Low]])-1</f>
        <v>1.0190492733483936E-2</v>
      </c>
      <c r="AD104" s="2">
        <f>(Table2[[#This Row],[Day High]]/Table2[[#This Row],[Close Price]])-1</f>
        <v>2.3671691408265083E-2</v>
      </c>
      <c r="AE104" s="2">
        <f>(Table2[[#This Row],[Close Price]]/Table2[[#This Row],[Current Week Low]])-1</f>
        <v>3.5676124896117933E-2</v>
      </c>
      <c r="AF104" s="2">
        <f>(Table2[[#This Row],[Current Week High]]/Table2[[#This Row],[Close Price]])-1</f>
        <v>3.7198372212987829E-2</v>
      </c>
      <c r="AG104" s="2">
        <f>(Table2[[#This Row],[Close Price]]/Table2[[#This Row],[Current Month Low]])-1</f>
        <v>0.16468624833110823</v>
      </c>
      <c r="AH104" s="2">
        <f>(Table2[[#This Row],[Current Month High]]/Table2[[#This Row],[Close Price]])-1</f>
        <v>6.2188341835272443E-2</v>
      </c>
      <c r="AI104">
        <v>6.2188341835272398</v>
      </c>
      <c r="AJ104">
        <v>113.28850855745701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0.15</v>
      </c>
      <c r="AM104" t="s">
        <v>10520</v>
      </c>
      <c r="AN104">
        <v>-0.13</v>
      </c>
      <c r="AO104" t="s">
        <v>10519</v>
      </c>
      <c r="AP104">
        <v>0.10568934239137601</v>
      </c>
      <c r="AQ104">
        <f>(Table2[[#This Row],[Sharpe Ratio]]-AVERAGE(Table2[Sharpe Ratio]))/_xlfn.STDEV.P(Table2[Sharpe Ratio])</f>
        <v>0.6212859898359252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2.2766700123777559</v>
      </c>
      <c r="AS104">
        <f>_xlfn.RANK.AVG(Table2[[#This Row],[1Y Return vs Nifty Z-Score]],Table2[1Y Return vs Nifty Z-Score])</f>
        <v>160</v>
      </c>
      <c r="AT104">
        <f>_xlfn.RANK.AVG(Table2[[#This Row],[6M Return vs Nifty Z-Score]],Table2[6M Return vs Nifty Z-Score])</f>
        <v>103</v>
      </c>
      <c r="AU104">
        <f>_xlfn.RANK.AVG(Table2[[#This Row],[Sharpe Ratio Z-Score]],Table2[Sharpe Ratio Z-Score])</f>
        <v>194</v>
      </c>
      <c r="AV104">
        <f>(Table2[[#This Row],[Rank 1Y]]+Table2[[#This Row],[Rank 6M]]+Table2[[#This Row],[Rank Sharpe]])/3</f>
        <v>152.33333333333334</v>
      </c>
    </row>
    <row r="105" spans="1:48" x14ac:dyDescent="0.3">
      <c r="A105" t="s">
        <v>1856</v>
      </c>
      <c r="B105" t="s">
        <v>1857</v>
      </c>
      <c r="C105" t="s">
        <v>10476</v>
      </c>
      <c r="D105" t="s">
        <v>906</v>
      </c>
      <c r="E105">
        <v>3818.92785568</v>
      </c>
      <c r="F105">
        <v>447.7</v>
      </c>
      <c r="G105">
        <v>84.344184282297306</v>
      </c>
      <c r="H105">
        <f>(Table2[[#This Row],[1Y Return vs Nifty]]-AVERAGE(Table2[1Y Return vs Nifty]))/_xlfn.STDEV.P(Table2[1Y Return vs Nifty])</f>
        <v>0.62218810408059955</v>
      </c>
      <c r="I105">
        <v>31.769460135253301</v>
      </c>
      <c r="J105">
        <f>(Table2[[#This Row],[1M Return vs Nifty]]-AVERAGE(Table2[1M Return vs Nifty]))/_xlfn.STDEV.P(Table2[1M Return vs Nifty])</f>
        <v>3.2780128970503331</v>
      </c>
      <c r="K105">
        <v>32.453934441001998</v>
      </c>
      <c r="L105">
        <f>(Table2[[#This Row],[6M Return vs Nifty]]-AVERAGE(Table2[6M Return vs Nifty]))/_xlfn.STDEV.P(Table2[6M Return vs Nifty])</f>
        <v>0.9610683201320589</v>
      </c>
      <c r="M105">
        <v>12.782996104033201</v>
      </c>
      <c r="N105">
        <f>(Table2[[#This Row],[1W Return vs Nifty]]-AVERAGE(Table2[1W Return vs Nifty]))/_xlfn.STDEV.P(Table2[1W Return vs Nifty])</f>
        <v>2.7816454671687452</v>
      </c>
      <c r="O105">
        <v>387.37</v>
      </c>
      <c r="P105">
        <v>342.509174061046</v>
      </c>
      <c r="Q105">
        <v>301.72517454438298</v>
      </c>
      <c r="R105">
        <v>80.803012314659895</v>
      </c>
      <c r="S105" s="2">
        <f>(Table2[[#This Row],[Close Price]]-Table2[[#This Row],[20D EMA]])/Table2[[#This Row],[20D EMA]]</f>
        <v>0.15574257170147399</v>
      </c>
      <c r="T105" s="2">
        <f>(Table2[[#This Row],[Close Price]]-Table2[[#This Row],[50D EMA]])/Table2[[#This Row],[50D EMA]]</f>
        <v>0.30711827275086551</v>
      </c>
      <c r="U105" s="2">
        <f>(Table2[[#This Row],[Close Price]]-Table2[[#This Row],[200D EMA]])/Table2[[#This Row],[200D EMA]]</f>
        <v>0.48380061649162953</v>
      </c>
      <c r="V105">
        <v>2.0500700837883099</v>
      </c>
      <c r="W105">
        <v>442.55</v>
      </c>
      <c r="X105">
        <v>462</v>
      </c>
      <c r="Y105">
        <v>358.6</v>
      </c>
      <c r="Z105">
        <v>469</v>
      </c>
      <c r="AA105">
        <v>314.05</v>
      </c>
      <c r="AB105">
        <v>469</v>
      </c>
      <c r="AC105" s="2">
        <f>(Table2[[#This Row],[Close Price]]/Table2[[#This Row],[Day Low]])-1</f>
        <v>1.1637103152186246E-2</v>
      </c>
      <c r="AD105" s="2">
        <f>(Table2[[#This Row],[Day High]]/Table2[[#This Row],[Close Price]])-1</f>
        <v>3.1941031941032039E-2</v>
      </c>
      <c r="AE105" s="2">
        <f>(Table2[[#This Row],[Close Price]]/Table2[[#This Row],[Current Week Low]])-1</f>
        <v>0.24846625766871155</v>
      </c>
      <c r="AF105" s="2">
        <f>(Table2[[#This Row],[Current Week High]]/Table2[[#This Row],[Close Price]])-1</f>
        <v>4.7576502121956743E-2</v>
      </c>
      <c r="AG105" s="2">
        <f>(Table2[[#This Row],[Close Price]]/Table2[[#This Row],[Current Month Low]])-1</f>
        <v>0.42556917688266194</v>
      </c>
      <c r="AH105" s="2">
        <f>(Table2[[#This Row],[Current Month High]]/Table2[[#This Row],[Close Price]])-1</f>
        <v>4.7576502121956743E-2</v>
      </c>
      <c r="AI105">
        <v>4.7576502121956699</v>
      </c>
      <c r="AJ105">
        <v>121.688536766526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0.51</v>
      </c>
      <c r="AM105" t="s">
        <v>10520</v>
      </c>
      <c r="AN105">
        <v>9.77</v>
      </c>
      <c r="AO105" t="s">
        <v>10520</v>
      </c>
      <c r="AP105">
        <v>8.9618759411229001E-2</v>
      </c>
      <c r="AQ105">
        <f>(Table2[[#This Row],[Sharpe Ratio]]-AVERAGE(Table2[Sharpe Ratio]))/_xlfn.STDEV.P(Table2[Sharpe Ratio])</f>
        <v>0.43603962482842046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8.0789544132601563</v>
      </c>
      <c r="AS105">
        <f>_xlfn.RANK.AVG(Table2[[#This Row],[1Y Return vs Nifty Z-Score]],Table2[1Y Return vs Nifty Z-Score])</f>
        <v>130</v>
      </c>
      <c r="AT105">
        <f>_xlfn.RANK.AVG(Table2[[#This Row],[6M Return vs Nifty Z-Score]],Table2[6M Return vs Nifty Z-Score])</f>
        <v>105</v>
      </c>
      <c r="AU105">
        <f>_xlfn.RANK.AVG(Table2[[#This Row],[Sharpe Ratio Z-Score]],Table2[Sharpe Ratio Z-Score])</f>
        <v>222</v>
      </c>
      <c r="AV105">
        <f>(Table2[[#This Row],[Rank 1Y]]+Table2[[#This Row],[Rank 6M]]+Table2[[#This Row],[Rank Sharpe]])/3</f>
        <v>152.33333333333334</v>
      </c>
    </row>
    <row r="106" spans="1:48" x14ac:dyDescent="0.3">
      <c r="A106" t="s">
        <v>1181</v>
      </c>
      <c r="B106" t="s">
        <v>1182</v>
      </c>
      <c r="C106" t="s">
        <v>10477</v>
      </c>
      <c r="D106" t="s">
        <v>402</v>
      </c>
      <c r="E106">
        <v>10071.045588845</v>
      </c>
      <c r="F106">
        <v>287.8</v>
      </c>
      <c r="G106">
        <v>57.084982719847403</v>
      </c>
      <c r="H106">
        <f>(Table2[[#This Row],[1Y Return vs Nifty]]-AVERAGE(Table2[1Y Return vs Nifty]))/_xlfn.STDEV.P(Table2[1Y Return vs Nifty])</f>
        <v>0.24879218447548906</v>
      </c>
      <c r="I106">
        <v>6.7052722981013204</v>
      </c>
      <c r="J106">
        <f>(Table2[[#This Row],[1M Return vs Nifty]]-AVERAGE(Table2[1M Return vs Nifty]))/_xlfn.STDEV.P(Table2[1M Return vs Nifty])</f>
        <v>0.75665491149335595</v>
      </c>
      <c r="K106">
        <v>28.024680572068402</v>
      </c>
      <c r="L106">
        <f>(Table2[[#This Row],[6M Return vs Nifty]]-AVERAGE(Table2[6M Return vs Nifty]))/_xlfn.STDEV.P(Table2[6M Return vs Nifty])</f>
        <v>0.80747032062102586</v>
      </c>
      <c r="M106">
        <v>-1.82174018510405</v>
      </c>
      <c r="N106">
        <f>(Table2[[#This Row],[1W Return vs Nifty]]-AVERAGE(Table2[1W Return vs Nifty]))/_xlfn.STDEV.P(Table2[1W Return vs Nifty])</f>
        <v>-0.1738622298443229</v>
      </c>
      <c r="O106">
        <v>278.52</v>
      </c>
      <c r="P106">
        <v>257.23882619482299</v>
      </c>
      <c r="Q106">
        <v>211.88214832714601</v>
      </c>
      <c r="R106">
        <v>63.557701471430001</v>
      </c>
      <c r="S106" s="2">
        <f>(Table2[[#This Row],[Close Price]]-Table2[[#This Row],[20D EMA]])/Table2[[#This Row],[20D EMA]]</f>
        <v>3.3318971707597407E-2</v>
      </c>
      <c r="T106" s="2">
        <f>(Table2[[#This Row],[Close Price]]-Table2[[#This Row],[50D EMA]])/Table2[[#This Row],[50D EMA]]</f>
        <v>0.1188046697975178</v>
      </c>
      <c r="U106" s="2">
        <f>(Table2[[#This Row],[Close Price]]-Table2[[#This Row],[200D EMA]])/Table2[[#This Row],[200D EMA]]</f>
        <v>0.35830225562767487</v>
      </c>
      <c r="V106">
        <v>1.0530344176991699</v>
      </c>
      <c r="W106">
        <v>285.35000000000002</v>
      </c>
      <c r="X106">
        <v>295</v>
      </c>
      <c r="Y106">
        <v>264.55</v>
      </c>
      <c r="Z106">
        <v>301.25</v>
      </c>
      <c r="AA106">
        <v>244.85</v>
      </c>
      <c r="AB106">
        <v>301.25</v>
      </c>
      <c r="AC106" s="2">
        <f>(Table2[[#This Row],[Close Price]]/Table2[[#This Row],[Day Low]])-1</f>
        <v>8.5859470825302431E-3</v>
      </c>
      <c r="AD106" s="2">
        <f>(Table2[[#This Row],[Day High]]/Table2[[#This Row],[Close Price]])-1</f>
        <v>2.5017373175816537E-2</v>
      </c>
      <c r="AE106" s="2">
        <f>(Table2[[#This Row],[Close Price]]/Table2[[#This Row],[Current Week Low]])-1</f>
        <v>8.7885087885087865E-2</v>
      </c>
      <c r="AF106" s="2">
        <f>(Table2[[#This Row],[Current Week High]]/Table2[[#This Row],[Close Price]])-1</f>
        <v>4.6733842946490523E-2</v>
      </c>
      <c r="AG106" s="2">
        <f>(Table2[[#This Row],[Close Price]]/Table2[[#This Row],[Current Month Low]])-1</f>
        <v>0.17541351848070263</v>
      </c>
      <c r="AH106" s="2">
        <f>(Table2[[#This Row],[Current Month High]]/Table2[[#This Row],[Close Price]])-1</f>
        <v>4.6733842946490523E-2</v>
      </c>
      <c r="AI106">
        <v>4.6733842946490496</v>
      </c>
      <c r="AJ106">
        <v>96.316507503410605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0.17</v>
      </c>
      <c r="AM106" t="s">
        <v>10520</v>
      </c>
      <c r="AN106">
        <v>5</v>
      </c>
      <c r="AO106" t="s">
        <v>10520</v>
      </c>
      <c r="AP106">
        <v>0.13363593833035001</v>
      </c>
      <c r="AQ106">
        <f>(Table2[[#This Row],[Sharpe Ratio]]-AVERAGE(Table2[Sharpe Ratio]))/_xlfn.STDEV.P(Table2[Sharpe Ratio])</f>
        <v>0.94342771415444593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2.5824829008999943</v>
      </c>
      <c r="AS106">
        <f>_xlfn.RANK.AVG(Table2[[#This Row],[1Y Return vs Nifty Z-Score]],Table2[1Y Return vs Nifty Z-Score])</f>
        <v>213</v>
      </c>
      <c r="AT106">
        <f>_xlfn.RANK.AVG(Table2[[#This Row],[6M Return vs Nifty Z-Score]],Table2[6M Return vs Nifty Z-Score])</f>
        <v>119</v>
      </c>
      <c r="AU106">
        <f>_xlfn.RANK.AVG(Table2[[#This Row],[Sharpe Ratio Z-Score]],Table2[Sharpe Ratio Z-Score])</f>
        <v>133</v>
      </c>
      <c r="AV106">
        <f>(Table2[[#This Row],[Rank 1Y]]+Table2[[#This Row],[Rank 6M]]+Table2[[#This Row],[Rank Sharpe]])/3</f>
        <v>155</v>
      </c>
    </row>
    <row r="107" spans="1:48" x14ac:dyDescent="0.3">
      <c r="A107" t="s">
        <v>1187</v>
      </c>
      <c r="B107" t="s">
        <v>1188</v>
      </c>
      <c r="C107" t="s">
        <v>10482</v>
      </c>
      <c r="D107" t="s">
        <v>1189</v>
      </c>
      <c r="E107">
        <v>9958.56622633999</v>
      </c>
      <c r="F107">
        <v>494.75</v>
      </c>
      <c r="G107">
        <v>137.97719870700999</v>
      </c>
      <c r="H107">
        <f>(Table2[[#This Row],[1Y Return vs Nifty]]-AVERAGE(Table2[1Y Return vs Nifty]))/_xlfn.STDEV.P(Table2[1Y Return vs Nifty])</f>
        <v>1.3568519091238274</v>
      </c>
      <c r="I107">
        <v>-13.198995164967499</v>
      </c>
      <c r="J107">
        <f>(Table2[[#This Row],[1M Return vs Nifty]]-AVERAGE(Table2[1M Return vs Nifty]))/_xlfn.STDEV.P(Table2[1M Return vs Nifty])</f>
        <v>-1.2456355293834649</v>
      </c>
      <c r="K107">
        <v>21.313378376190101</v>
      </c>
      <c r="L107">
        <f>(Table2[[#This Row],[6M Return vs Nifty]]-AVERAGE(Table2[6M Return vs Nifty]))/_xlfn.STDEV.P(Table2[6M Return vs Nifty])</f>
        <v>0.57473527722440543</v>
      </c>
      <c r="M107">
        <v>-4.9951950513496097</v>
      </c>
      <c r="N107">
        <f>(Table2[[#This Row],[1W Return vs Nifty]]-AVERAGE(Table2[1W Return vs Nifty]))/_xlfn.STDEV.P(Table2[1W Return vs Nifty])</f>
        <v>-0.81606282132562147</v>
      </c>
      <c r="O107">
        <v>506.96</v>
      </c>
      <c r="P107">
        <v>490.518757236932</v>
      </c>
      <c r="Q107">
        <v>377.53562241577202</v>
      </c>
      <c r="R107">
        <v>38.490332544420198</v>
      </c>
      <c r="S107" s="2">
        <f>(Table2[[#This Row],[Close Price]]-Table2[[#This Row],[20D EMA]])/Table2[[#This Row],[20D EMA]]</f>
        <v>-2.408474041344481E-2</v>
      </c>
      <c r="T107" s="2">
        <f>(Table2[[#This Row],[Close Price]]-Table2[[#This Row],[50D EMA]])/Table2[[#This Row],[50D EMA]]</f>
        <v>8.6260570072842439E-3</v>
      </c>
      <c r="U107" s="2">
        <f>(Table2[[#This Row],[Close Price]]-Table2[[#This Row],[200D EMA]])/Table2[[#This Row],[200D EMA]]</f>
        <v>0.3104723650557728</v>
      </c>
      <c r="V107">
        <v>0.40371009444385803</v>
      </c>
      <c r="W107">
        <v>489</v>
      </c>
      <c r="X107">
        <v>498.4</v>
      </c>
      <c r="Y107">
        <v>465</v>
      </c>
      <c r="Z107">
        <v>504.8</v>
      </c>
      <c r="AA107">
        <v>465</v>
      </c>
      <c r="AB107">
        <v>588</v>
      </c>
      <c r="AC107" s="2">
        <f>(Table2[[#This Row],[Close Price]]/Table2[[#This Row],[Day Low]])-1</f>
        <v>1.1758691206543936E-2</v>
      </c>
      <c r="AD107" s="2">
        <f>(Table2[[#This Row],[Day High]]/Table2[[#This Row],[Close Price]])-1</f>
        <v>7.3774633653360677E-3</v>
      </c>
      <c r="AE107" s="2">
        <f>(Table2[[#This Row],[Close Price]]/Table2[[#This Row],[Current Week Low]])-1</f>
        <v>6.3978494623655902E-2</v>
      </c>
      <c r="AF107" s="2">
        <f>(Table2[[#This Row],[Current Week High]]/Table2[[#This Row],[Close Price]])-1</f>
        <v>2.0313289540171864E-2</v>
      </c>
      <c r="AG107" s="2">
        <f>(Table2[[#This Row],[Close Price]]/Table2[[#This Row],[Current Month Low]])-1</f>
        <v>6.3978494623655902E-2</v>
      </c>
      <c r="AH107" s="2">
        <f>(Table2[[#This Row],[Current Month High]]/Table2[[#This Row],[Close Price]])-1</f>
        <v>0.18847902981303699</v>
      </c>
      <c r="AI107">
        <v>18.847902981303601</v>
      </c>
      <c r="AJ107">
        <v>171.02163790742199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0.13</v>
      </c>
      <c r="AM107" t="s">
        <v>10520</v>
      </c>
      <c r="AN107">
        <v>-8.61</v>
      </c>
      <c r="AO107" t="s">
        <v>10519</v>
      </c>
      <c r="AP107">
        <v>8.4895176156385005E-2</v>
      </c>
      <c r="AQ107">
        <f>(Table2[[#This Row],[Sharpe Ratio]]-AVERAGE(Table2[Sharpe Ratio]))/_xlfn.STDEV.P(Table2[Sharpe Ratio])</f>
        <v>0.38159065873608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0.25147949437522643</v>
      </c>
      <c r="AS107">
        <f>_xlfn.RANK.AVG(Table2[[#This Row],[1Y Return vs Nifty Z-Score]],Table2[1Y Return vs Nifty Z-Score])</f>
        <v>65</v>
      </c>
      <c r="AT107">
        <f>_xlfn.RANK.AVG(Table2[[#This Row],[6M Return vs Nifty Z-Score]],Table2[6M Return vs Nifty Z-Score])</f>
        <v>166</v>
      </c>
      <c r="AU107">
        <f>_xlfn.RANK.AVG(Table2[[#This Row],[Sharpe Ratio Z-Score]],Table2[Sharpe Ratio Z-Score])</f>
        <v>234</v>
      </c>
      <c r="AV107">
        <f>(Table2[[#This Row],[Rank 1Y]]+Table2[[#This Row],[Rank 6M]]+Table2[[#This Row],[Rank Sharpe]])/3</f>
        <v>155</v>
      </c>
    </row>
    <row r="108" spans="1:48" x14ac:dyDescent="0.3">
      <c r="A108" t="s">
        <v>203</v>
      </c>
      <c r="B108" t="s">
        <v>204</v>
      </c>
      <c r="C108" t="s">
        <v>10475</v>
      </c>
      <c r="D108" t="s">
        <v>32</v>
      </c>
      <c r="E108">
        <v>124132.141285152</v>
      </c>
      <c r="F108">
        <v>67.33</v>
      </c>
      <c r="G108">
        <v>125.561956293157</v>
      </c>
      <c r="H108">
        <f>(Table2[[#This Row],[1Y Return vs Nifty]]-AVERAGE(Table2[1Y Return vs Nifty]))/_xlfn.STDEV.P(Table2[1Y Return vs Nifty])</f>
        <v>1.1867882024660756</v>
      </c>
      <c r="I108">
        <v>-2.2175927127530999</v>
      </c>
      <c r="J108">
        <f>(Table2[[#This Row],[1M Return vs Nifty]]-AVERAGE(Table2[1M Return vs Nifty]))/_xlfn.STDEV.P(Table2[1M Return vs Nifty])</f>
        <v>-0.14094995387622691</v>
      </c>
      <c r="K108">
        <v>22.659689831011399</v>
      </c>
      <c r="L108">
        <f>(Table2[[#This Row],[6M Return vs Nifty]]-AVERAGE(Table2[6M Return vs Nifty]))/_xlfn.STDEV.P(Table2[6M Return vs Nifty])</f>
        <v>0.6214227673296242</v>
      </c>
      <c r="M108">
        <v>-4.3663544375215197</v>
      </c>
      <c r="N108">
        <f>(Table2[[#This Row],[1W Return vs Nifty]]-AVERAGE(Table2[1W Return vs Nifty]))/_xlfn.STDEV.P(Table2[1W Return vs Nifty])</f>
        <v>-0.68880661912047147</v>
      </c>
      <c r="O108">
        <v>65.34</v>
      </c>
      <c r="P108">
        <v>65.105562215007893</v>
      </c>
      <c r="Q108">
        <v>56.400280031163803</v>
      </c>
      <c r="R108">
        <v>53.542333840113699</v>
      </c>
      <c r="S108" s="2">
        <f>(Table2[[#This Row],[Close Price]]-Table2[[#This Row],[20D EMA]])/Table2[[#This Row],[20D EMA]]</f>
        <v>3.0456075910621286E-2</v>
      </c>
      <c r="T108" s="2">
        <f>(Table2[[#This Row],[Close Price]]-Table2[[#This Row],[50D EMA]])/Table2[[#This Row],[50D EMA]]</f>
        <v>3.4166631994452482E-2</v>
      </c>
      <c r="U108" s="2">
        <f>(Table2[[#This Row],[Close Price]]-Table2[[#This Row],[200D EMA]])/Table2[[#This Row],[200D EMA]]</f>
        <v>0.19378839897243438</v>
      </c>
      <c r="V108">
        <v>1.4907422480660999</v>
      </c>
      <c r="W108">
        <v>65.84</v>
      </c>
      <c r="X108">
        <v>69.28</v>
      </c>
      <c r="Y108">
        <v>61</v>
      </c>
      <c r="Z108">
        <v>69.28</v>
      </c>
      <c r="AA108">
        <v>61</v>
      </c>
      <c r="AB108">
        <v>71.63</v>
      </c>
      <c r="AC108" s="2">
        <f>(Table2[[#This Row],[Close Price]]/Table2[[#This Row],[Day Low]])-1</f>
        <v>2.2630619684082642E-2</v>
      </c>
      <c r="AD108" s="2">
        <f>(Table2[[#This Row],[Day High]]/Table2[[#This Row],[Close Price]])-1</f>
        <v>2.8961829793554106E-2</v>
      </c>
      <c r="AE108" s="2">
        <f>(Table2[[#This Row],[Close Price]]/Table2[[#This Row],[Current Week Low]])-1</f>
        <v>0.10377049180327869</v>
      </c>
      <c r="AF108" s="2">
        <f>(Table2[[#This Row],[Current Week High]]/Table2[[#This Row],[Close Price]])-1</f>
        <v>2.8961829793554106E-2</v>
      </c>
      <c r="AG108" s="2">
        <f>(Table2[[#This Row],[Close Price]]/Table2[[#This Row],[Current Month Low]])-1</f>
        <v>0.10377049180327869</v>
      </c>
      <c r="AH108" s="2">
        <f>(Table2[[#This Row],[Current Month High]]/Table2[[#This Row],[Close Price]])-1</f>
        <v>6.3864547749888478E-2</v>
      </c>
      <c r="AI108">
        <v>24.387345908213199</v>
      </c>
      <c r="AJ108">
        <v>161.98443579766499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-0.01</v>
      </c>
      <c r="AM108" t="s">
        <v>10519</v>
      </c>
      <c r="AN108">
        <v>4.32</v>
      </c>
      <c r="AO108" t="s">
        <v>10520</v>
      </c>
      <c r="AP108">
        <v>8.6145906647739995E-2</v>
      </c>
      <c r="AQ108">
        <f>(Table2[[#This Row],[Sharpe Ratio]]-AVERAGE(Table2[Sharpe Ratio]))/_xlfn.STDEV.P(Table2[Sharpe Ratio])</f>
        <v>0.39600788786919777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1.3744622846681991</v>
      </c>
      <c r="AS108">
        <f>_xlfn.RANK.AVG(Table2[[#This Row],[1Y Return vs Nifty Z-Score]],Table2[1Y Return vs Nifty Z-Score])</f>
        <v>77</v>
      </c>
      <c r="AT108">
        <f>_xlfn.RANK.AVG(Table2[[#This Row],[6M Return vs Nifty Z-Score]],Table2[6M Return vs Nifty Z-Score])</f>
        <v>157</v>
      </c>
      <c r="AU108">
        <f>_xlfn.RANK.AVG(Table2[[#This Row],[Sharpe Ratio Z-Score]],Table2[Sharpe Ratio Z-Score])</f>
        <v>232</v>
      </c>
      <c r="AV108">
        <f>(Table2[[#This Row],[Rank 1Y]]+Table2[[#This Row],[Rank 6M]]+Table2[[#This Row],[Rank Sharpe]])/3</f>
        <v>155.33333333333334</v>
      </c>
    </row>
    <row r="109" spans="1:48" x14ac:dyDescent="0.3">
      <c r="A109" t="s">
        <v>719</v>
      </c>
      <c r="B109" t="s">
        <v>720</v>
      </c>
      <c r="C109" t="s">
        <v>10490</v>
      </c>
      <c r="D109" t="s">
        <v>622</v>
      </c>
      <c r="E109">
        <v>22907.429228879999</v>
      </c>
      <c r="F109">
        <v>731.65</v>
      </c>
      <c r="G109">
        <v>201.34058149324599</v>
      </c>
      <c r="H109">
        <f>(Table2[[#This Row],[1Y Return vs Nifty]]-AVERAGE(Table2[1Y Return vs Nifty]))/_xlfn.STDEV.P(Table2[1Y Return vs Nifty])</f>
        <v>2.2248020774570345</v>
      </c>
      <c r="I109">
        <v>11.7688310598732</v>
      </c>
      <c r="J109">
        <f>(Table2[[#This Row],[1M Return vs Nifty]]-AVERAGE(Table2[1M Return vs Nifty]))/_xlfn.STDEV.P(Table2[1M Return vs Nifty])</f>
        <v>1.2660288597848812</v>
      </c>
      <c r="K109">
        <v>4.1774781992026497</v>
      </c>
      <c r="L109">
        <f>(Table2[[#This Row],[6M Return vs Nifty]]-AVERAGE(Table2[6M Return vs Nifty]))/_xlfn.STDEV.P(Table2[6M Return vs Nifty])</f>
        <v>-1.9504760689639203E-2</v>
      </c>
      <c r="M109">
        <v>1.4735295330348901</v>
      </c>
      <c r="N109">
        <f>(Table2[[#This Row],[1W Return vs Nifty]]-AVERAGE(Table2[1W Return vs Nifty]))/_xlfn.STDEV.P(Table2[1W Return vs Nifty])</f>
        <v>0.49298959293987649</v>
      </c>
      <c r="O109">
        <v>687.37</v>
      </c>
      <c r="P109">
        <v>655.46671798781199</v>
      </c>
      <c r="Q109">
        <v>563.40143347708204</v>
      </c>
      <c r="R109">
        <v>65.689951468859306</v>
      </c>
      <c r="S109" s="2">
        <f>(Table2[[#This Row],[Close Price]]-Table2[[#This Row],[20D EMA]])/Table2[[#This Row],[20D EMA]]</f>
        <v>6.441945386036628E-2</v>
      </c>
      <c r="T109" s="2">
        <f>(Table2[[#This Row],[Close Price]]-Table2[[#This Row],[50D EMA]])/Table2[[#This Row],[50D EMA]]</f>
        <v>0.11622753668723203</v>
      </c>
      <c r="U109" s="2">
        <f>(Table2[[#This Row],[Close Price]]-Table2[[#This Row],[200D EMA]])/Table2[[#This Row],[200D EMA]]</f>
        <v>0.29862999368772802</v>
      </c>
      <c r="V109">
        <v>1.1232778626603299</v>
      </c>
      <c r="W109">
        <v>727.5</v>
      </c>
      <c r="X109">
        <v>744.8</v>
      </c>
      <c r="Y109">
        <v>650.70000000000005</v>
      </c>
      <c r="Z109">
        <v>744.8</v>
      </c>
      <c r="AA109">
        <v>587.5</v>
      </c>
      <c r="AB109">
        <v>747.7</v>
      </c>
      <c r="AC109" s="2">
        <f>(Table2[[#This Row],[Close Price]]/Table2[[#This Row],[Day Low]])-1</f>
        <v>5.7044673539519142E-3</v>
      </c>
      <c r="AD109" s="2">
        <f>(Table2[[#This Row],[Day High]]/Table2[[#This Row],[Close Price]])-1</f>
        <v>1.7973074557507074E-2</v>
      </c>
      <c r="AE109" s="2">
        <f>(Table2[[#This Row],[Close Price]]/Table2[[#This Row],[Current Week Low]])-1</f>
        <v>0.12440448747502675</v>
      </c>
      <c r="AF109" s="2">
        <f>(Table2[[#This Row],[Current Week High]]/Table2[[#This Row],[Close Price]])-1</f>
        <v>1.7973074557507074E-2</v>
      </c>
      <c r="AG109" s="2">
        <f>(Table2[[#This Row],[Close Price]]/Table2[[#This Row],[Current Month Low]])-1</f>
        <v>0.24536170212765951</v>
      </c>
      <c r="AH109" s="2">
        <f>(Table2[[#This Row],[Current Month High]]/Table2[[#This Row],[Close Price]])-1</f>
        <v>2.1936718376272868E-2</v>
      </c>
      <c r="AI109">
        <v>6.9158750768810204</v>
      </c>
      <c r="AJ109">
        <v>241.49358226371001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0.15</v>
      </c>
      <c r="AM109" t="s">
        <v>10520</v>
      </c>
      <c r="AN109">
        <v>0.61</v>
      </c>
      <c r="AO109" t="s">
        <v>10520</v>
      </c>
      <c r="AP109">
        <v>0.13588978297698701</v>
      </c>
      <c r="AQ109">
        <f>(Table2[[#This Row],[Sharpe Ratio]]-AVERAGE(Table2[Sharpe Ratio]))/_xlfn.STDEV.P(Table2[Sharpe Ratio])</f>
        <v>0.96940788728176264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4.9337236567739158</v>
      </c>
      <c r="AS109">
        <f>_xlfn.RANK.AVG(Table2[[#This Row],[1Y Return vs Nifty Z-Score]],Table2[1Y Return vs Nifty Z-Score])</f>
        <v>22</v>
      </c>
      <c r="AT109">
        <f>_xlfn.RANK.AVG(Table2[[#This Row],[6M Return vs Nifty Z-Score]],Table2[6M Return vs Nifty Z-Score])</f>
        <v>327</v>
      </c>
      <c r="AU109">
        <f>_xlfn.RANK.AVG(Table2[[#This Row],[Sharpe Ratio Z-Score]],Table2[Sharpe Ratio Z-Score])</f>
        <v>130</v>
      </c>
      <c r="AV109">
        <f>(Table2[[#This Row],[Rank 1Y]]+Table2[[#This Row],[Rank 6M]]+Table2[[#This Row],[Rank Sharpe]])/3</f>
        <v>159.66666666666666</v>
      </c>
    </row>
    <row r="110" spans="1:48" x14ac:dyDescent="0.3">
      <c r="A110" t="s">
        <v>220</v>
      </c>
      <c r="B110" t="s">
        <v>221</v>
      </c>
      <c r="C110" t="s">
        <v>10481</v>
      </c>
      <c r="D110" t="s">
        <v>65</v>
      </c>
      <c r="E110">
        <v>116554.123055719</v>
      </c>
      <c r="F110">
        <v>693.55</v>
      </c>
      <c r="G110">
        <v>102.861199645938</v>
      </c>
      <c r="H110">
        <f>(Table2[[#This Row],[1Y Return vs Nifty]]-AVERAGE(Table2[1Y Return vs Nifty]))/_xlfn.STDEV.P(Table2[1Y Return vs Nifty])</f>
        <v>0.87583375706160971</v>
      </c>
      <c r="I110">
        <v>-11.6337791244047</v>
      </c>
      <c r="J110">
        <f>(Table2[[#This Row],[1M Return vs Nifty]]-AVERAGE(Table2[1M Return vs Nifty]))/_xlfn.STDEV.P(Table2[1M Return vs Nifty])</f>
        <v>-1.0881809974977303</v>
      </c>
      <c r="K110">
        <v>23.435787962343198</v>
      </c>
      <c r="L110">
        <f>(Table2[[#This Row],[6M Return vs Nifty]]-AVERAGE(Table2[6M Return vs Nifty]))/_xlfn.STDEV.P(Table2[6M Return vs Nifty])</f>
        <v>0.64833635682444279</v>
      </c>
      <c r="M110">
        <v>-7.4109354963640603</v>
      </c>
      <c r="N110">
        <f>(Table2[[#This Row],[1W Return vs Nifty]]-AVERAGE(Table2[1W Return vs Nifty]))/_xlfn.STDEV.P(Table2[1W Return vs Nifty])</f>
        <v>-1.3049274839855283</v>
      </c>
      <c r="O110">
        <v>702.3</v>
      </c>
      <c r="P110">
        <v>676.18707083080403</v>
      </c>
      <c r="Q110">
        <v>549.10899444399502</v>
      </c>
      <c r="R110">
        <v>24.202701496024801</v>
      </c>
      <c r="S110" s="2">
        <f>(Table2[[#This Row],[Close Price]]-Table2[[#This Row],[20D EMA]])/Table2[[#This Row],[20D EMA]]</f>
        <v>-1.2459063078456501E-2</v>
      </c>
      <c r="T110" s="2">
        <f>(Table2[[#This Row],[Close Price]]-Table2[[#This Row],[50D EMA]])/Table2[[#This Row],[50D EMA]]</f>
        <v>2.5677700621904505E-2</v>
      </c>
      <c r="U110" s="2">
        <f>(Table2[[#This Row],[Close Price]]-Table2[[#This Row],[200D EMA]])/Table2[[#This Row],[200D EMA]]</f>
        <v>0.26304614751805316</v>
      </c>
      <c r="V110">
        <v>0.61965057560237702</v>
      </c>
      <c r="W110">
        <v>670</v>
      </c>
      <c r="X110">
        <v>705.8</v>
      </c>
      <c r="Y110">
        <v>666</v>
      </c>
      <c r="Z110">
        <v>731.95</v>
      </c>
      <c r="AA110">
        <v>666</v>
      </c>
      <c r="AB110">
        <v>752</v>
      </c>
      <c r="AC110" s="2">
        <f>(Table2[[#This Row],[Close Price]]/Table2[[#This Row],[Day Low]])-1</f>
        <v>3.5149253731343144E-2</v>
      </c>
      <c r="AD110" s="2">
        <f>(Table2[[#This Row],[Day High]]/Table2[[#This Row],[Close Price]])-1</f>
        <v>1.7662749621512486E-2</v>
      </c>
      <c r="AE110" s="2">
        <f>(Table2[[#This Row],[Close Price]]/Table2[[#This Row],[Current Week Low]])-1</f>
        <v>4.1366366366366369E-2</v>
      </c>
      <c r="AF110" s="2">
        <f>(Table2[[#This Row],[Current Week High]]/Table2[[#This Row],[Close Price]])-1</f>
        <v>5.5367313099272009E-2</v>
      </c>
      <c r="AG110" s="2">
        <f>(Table2[[#This Row],[Close Price]]/Table2[[#This Row],[Current Month Low]])-1</f>
        <v>4.1366366366366369E-2</v>
      </c>
      <c r="AH110" s="2">
        <f>(Table2[[#This Row],[Current Month High]]/Table2[[#This Row],[Close Price]])-1</f>
        <v>8.427654819407393E-2</v>
      </c>
      <c r="AI110">
        <v>8.4276548194073904</v>
      </c>
      <c r="AJ110">
        <v>142.49999999999901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0.14000000000000001</v>
      </c>
      <c r="AM110" t="s">
        <v>10520</v>
      </c>
      <c r="AN110">
        <v>-4.07</v>
      </c>
      <c r="AO110" t="s">
        <v>10519</v>
      </c>
      <c r="AP110">
        <v>8.7961048399851E-2</v>
      </c>
      <c r="AQ110">
        <f>(Table2[[#This Row],[Sharpe Ratio]]-AVERAGE(Table2[Sharpe Ratio]))/_xlfn.STDEV.P(Table2[Sharpe Ratio])</f>
        <v>0.41693111212106876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-0.45200725547613729</v>
      </c>
      <c r="AS110">
        <f>_xlfn.RANK.AVG(Table2[[#This Row],[1Y Return vs Nifty Z-Score]],Table2[1Y Return vs Nifty Z-Score])</f>
        <v>103</v>
      </c>
      <c r="AT110">
        <f>_xlfn.RANK.AVG(Table2[[#This Row],[6M Return vs Nifty Z-Score]],Table2[6M Return vs Nifty Z-Score])</f>
        <v>150</v>
      </c>
      <c r="AU110">
        <f>_xlfn.RANK.AVG(Table2[[#This Row],[Sharpe Ratio Z-Score]],Table2[Sharpe Ratio Z-Score])</f>
        <v>227</v>
      </c>
      <c r="AV110">
        <f>(Table2[[#This Row],[Rank 1Y]]+Table2[[#This Row],[Rank 6M]]+Table2[[#This Row],[Rank Sharpe]])/3</f>
        <v>160</v>
      </c>
    </row>
    <row r="111" spans="1:48" x14ac:dyDescent="0.3">
      <c r="A111" t="s">
        <v>844</v>
      </c>
      <c r="B111" t="s">
        <v>845</v>
      </c>
      <c r="C111" t="s">
        <v>10486</v>
      </c>
      <c r="D111" t="s">
        <v>72</v>
      </c>
      <c r="E111">
        <v>18136.5</v>
      </c>
      <c r="F111">
        <v>106.82</v>
      </c>
      <c r="G111">
        <v>234.28503969477799</v>
      </c>
      <c r="H111">
        <f>(Table2[[#This Row],[1Y Return vs Nifty]]-AVERAGE(Table2[1Y Return vs Nifty]))/_xlfn.STDEV.P(Table2[1Y Return vs Nifty])</f>
        <v>2.6760745124867715</v>
      </c>
      <c r="I111">
        <v>41.891109211345103</v>
      </c>
      <c r="J111">
        <f>(Table2[[#This Row],[1M Return vs Nifty]]-AVERAGE(Table2[1M Return vs Nifty]))/_xlfn.STDEV.P(Table2[1M Return vs Nifty])</f>
        <v>4.2962106894871352</v>
      </c>
      <c r="K111">
        <v>15.9765112964397</v>
      </c>
      <c r="L111">
        <f>(Table2[[#This Row],[6M Return vs Nifty]]-AVERAGE(Table2[6M Return vs Nifty]))/_xlfn.STDEV.P(Table2[6M Return vs Nifty])</f>
        <v>0.3896629983795461</v>
      </c>
      <c r="M111">
        <v>32.822376353407897</v>
      </c>
      <c r="N111">
        <f>(Table2[[#This Row],[1W Return vs Nifty]]-AVERAGE(Table2[1W Return vs Nifty]))/_xlfn.STDEV.P(Table2[1W Return vs Nifty])</f>
        <v>6.8369424200106961</v>
      </c>
      <c r="O111">
        <v>91.65</v>
      </c>
      <c r="P111">
        <v>83.966501763096502</v>
      </c>
      <c r="Q111">
        <v>70.778838082686704</v>
      </c>
      <c r="R111">
        <v>84.160792825186206</v>
      </c>
      <c r="S111" s="2">
        <f>(Table2[[#This Row],[Close Price]]-Table2[[#This Row],[20D EMA]])/Table2[[#This Row],[20D EMA]]</f>
        <v>0.16552100381887602</v>
      </c>
      <c r="T111" s="2">
        <f>(Table2[[#This Row],[Close Price]]-Table2[[#This Row],[50D EMA]])/Table2[[#This Row],[50D EMA]]</f>
        <v>0.27217399506987278</v>
      </c>
      <c r="U111" s="2">
        <f>(Table2[[#This Row],[Close Price]]-Table2[[#This Row],[200D EMA]])/Table2[[#This Row],[200D EMA]]</f>
        <v>0.50920816014538905</v>
      </c>
      <c r="V111">
        <v>3.7687442244932301</v>
      </c>
      <c r="W111">
        <v>105.1</v>
      </c>
      <c r="X111">
        <v>131.80000000000001</v>
      </c>
      <c r="Y111">
        <v>80.150000000000006</v>
      </c>
      <c r="Z111">
        <v>131.80000000000001</v>
      </c>
      <c r="AA111">
        <v>76.959999999999994</v>
      </c>
      <c r="AB111">
        <v>131.80000000000001</v>
      </c>
      <c r="AC111" s="2">
        <f>(Table2[[#This Row],[Close Price]]/Table2[[#This Row],[Day Low]])-1</f>
        <v>1.6365366317792507E-2</v>
      </c>
      <c r="AD111" s="2">
        <f>(Table2[[#This Row],[Day High]]/Table2[[#This Row],[Close Price]])-1</f>
        <v>0.23385133870061803</v>
      </c>
      <c r="AE111" s="2">
        <f>(Table2[[#This Row],[Close Price]]/Table2[[#This Row],[Current Week Low]])-1</f>
        <v>0.3327510917030565</v>
      </c>
      <c r="AF111" s="2">
        <f>(Table2[[#This Row],[Current Week High]]/Table2[[#This Row],[Close Price]])-1</f>
        <v>0.23385133870061803</v>
      </c>
      <c r="AG111" s="2">
        <f>(Table2[[#This Row],[Close Price]]/Table2[[#This Row],[Current Month Low]])-1</f>
        <v>0.38799376299376309</v>
      </c>
      <c r="AH111" s="2">
        <f>(Table2[[#This Row],[Current Month High]]/Table2[[#This Row],[Close Price]])-1</f>
        <v>0.23385133870061803</v>
      </c>
      <c r="AI111">
        <v>23.3851338700618</v>
      </c>
      <c r="AJ111">
        <v>220.299850074962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0.35</v>
      </c>
      <c r="AM111" t="s">
        <v>10520</v>
      </c>
      <c r="AN111">
        <v>26.65</v>
      </c>
      <c r="AO111" t="s">
        <v>10520</v>
      </c>
      <c r="AP111">
        <v>7.3762797347897993E-2</v>
      </c>
      <c r="AQ111">
        <f>(Table2[[#This Row],[Sharpe Ratio]]-AVERAGE(Table2[Sharpe Ratio]))/_xlfn.STDEV.P(Table2[Sharpe Ratio])</f>
        <v>0.25326720521193591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14.452157825576084</v>
      </c>
      <c r="AS111">
        <f>_xlfn.RANK.AVG(Table2[[#This Row],[1Y Return vs Nifty Z-Score]],Table2[1Y Return vs Nifty Z-Score])</f>
        <v>13</v>
      </c>
      <c r="AT111">
        <f>_xlfn.RANK.AVG(Table2[[#This Row],[6M Return vs Nifty Z-Score]],Table2[6M Return vs Nifty Z-Score])</f>
        <v>212</v>
      </c>
      <c r="AU111">
        <f>_xlfn.RANK.AVG(Table2[[#This Row],[Sharpe Ratio Z-Score]],Table2[Sharpe Ratio Z-Score])</f>
        <v>259</v>
      </c>
      <c r="AV111">
        <f>(Table2[[#This Row],[Rank 1Y]]+Table2[[#This Row],[Rank 6M]]+Table2[[#This Row],[Rank Sharpe]])/3</f>
        <v>161.33333333333334</v>
      </c>
    </row>
    <row r="112" spans="1:48" x14ac:dyDescent="0.3">
      <c r="A112" t="s">
        <v>1125</v>
      </c>
      <c r="B112" t="s">
        <v>1126</v>
      </c>
      <c r="C112" t="s">
        <v>10480</v>
      </c>
      <c r="D112" t="s">
        <v>60</v>
      </c>
      <c r="E112">
        <v>10744.582991384999</v>
      </c>
      <c r="F112">
        <v>8376.9500000000007</v>
      </c>
      <c r="G112">
        <v>128.17267666897399</v>
      </c>
      <c r="H112">
        <f>(Table2[[#This Row],[1Y Return vs Nifty]]-AVERAGE(Table2[1Y Return vs Nifty]))/_xlfn.STDEV.P(Table2[1Y Return vs Nifty])</f>
        <v>1.2225497904688158</v>
      </c>
      <c r="I112">
        <v>8.7904358009263195</v>
      </c>
      <c r="J112">
        <f>(Table2[[#This Row],[1M Return vs Nifty]]-AVERAGE(Table2[1M Return vs Nifty]))/_xlfn.STDEV.P(Table2[1M Return vs Nifty])</f>
        <v>0.96641409791498023</v>
      </c>
      <c r="K112">
        <v>11.800169940946599</v>
      </c>
      <c r="L112">
        <f>(Table2[[#This Row],[6M Return vs Nifty]]-AVERAGE(Table2[6M Return vs Nifty]))/_xlfn.STDEV.P(Table2[6M Return vs Nifty])</f>
        <v>0.24483551807226339</v>
      </c>
      <c r="M112">
        <v>-1.6593824622723601</v>
      </c>
      <c r="N112">
        <f>(Table2[[#This Row],[1W Return vs Nifty]]-AVERAGE(Table2[1W Return vs Nifty]))/_xlfn.STDEV.P(Table2[1W Return vs Nifty])</f>
        <v>-0.1410064842835162</v>
      </c>
      <c r="O112">
        <v>7948.27</v>
      </c>
      <c r="P112">
        <v>7406.1990325844199</v>
      </c>
      <c r="Q112">
        <v>6118.0032776901398</v>
      </c>
      <c r="R112">
        <v>67.794414239238407</v>
      </c>
      <c r="S112" s="2">
        <f>(Table2[[#This Row],[Close Price]]-Table2[[#This Row],[20D EMA]])/Table2[[#This Row],[20D EMA]]</f>
        <v>5.3933749105151217E-2</v>
      </c>
      <c r="T112" s="2">
        <f>(Table2[[#This Row],[Close Price]]-Table2[[#This Row],[50D EMA]])/Table2[[#This Row],[50D EMA]]</f>
        <v>0.13107276257965131</v>
      </c>
      <c r="U112" s="2">
        <f>(Table2[[#This Row],[Close Price]]-Table2[[#This Row],[200D EMA]])/Table2[[#This Row],[200D EMA]]</f>
        <v>0.36922940701050577</v>
      </c>
      <c r="V112">
        <v>0.78990495114310999</v>
      </c>
      <c r="W112">
        <v>8315.9500000000007</v>
      </c>
      <c r="X112">
        <v>8439</v>
      </c>
      <c r="Y112">
        <v>7920.1</v>
      </c>
      <c r="Z112">
        <v>8500</v>
      </c>
      <c r="AA112">
        <v>7496.05</v>
      </c>
      <c r="AB112">
        <v>8650</v>
      </c>
      <c r="AC112" s="2">
        <f>(Table2[[#This Row],[Close Price]]/Table2[[#This Row],[Day Low]])-1</f>
        <v>7.3353014388013449E-3</v>
      </c>
      <c r="AD112" s="2">
        <f>(Table2[[#This Row],[Day High]]/Table2[[#This Row],[Close Price]])-1</f>
        <v>7.4072305552737028E-3</v>
      </c>
      <c r="AE112" s="2">
        <f>(Table2[[#This Row],[Close Price]]/Table2[[#This Row],[Current Week Low]])-1</f>
        <v>5.7682352495549427E-2</v>
      </c>
      <c r="AF112" s="2">
        <f>(Table2[[#This Row],[Current Week High]]/Table2[[#This Row],[Close Price]])-1</f>
        <v>1.4689117160780363E-2</v>
      </c>
      <c r="AG112" s="2">
        <f>(Table2[[#This Row],[Close Price]]/Table2[[#This Row],[Current Month Low]])-1</f>
        <v>0.11751522468500086</v>
      </c>
      <c r="AH112" s="2">
        <f>(Table2[[#This Row],[Current Month High]]/Table2[[#This Row],[Close Price]])-1</f>
        <v>3.2595395698911789E-2</v>
      </c>
      <c r="AI112">
        <v>3.25953956989117</v>
      </c>
      <c r="AJ112">
        <v>156.56814701378201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-0.02</v>
      </c>
      <c r="AM112" t="s">
        <v>10519</v>
      </c>
      <c r="AN112">
        <v>7</v>
      </c>
      <c r="AO112" t="s">
        <v>10520</v>
      </c>
      <c r="AP112">
        <v>0.121213542428909</v>
      </c>
      <c r="AQ112">
        <f>(Table2[[#This Row],[Sharpe Ratio]]-AVERAGE(Table2[Sharpe Ratio]))/_xlfn.STDEV.P(Table2[Sharpe Ratio])</f>
        <v>0.80023417299486932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3.0930270951674128</v>
      </c>
      <c r="AS112">
        <f>_xlfn.RANK.AVG(Table2[[#This Row],[1Y Return vs Nifty Z-Score]],Table2[1Y Return vs Nifty Z-Score])</f>
        <v>74</v>
      </c>
      <c r="AT112">
        <f>_xlfn.RANK.AVG(Table2[[#This Row],[6M Return vs Nifty Z-Score]],Table2[6M Return vs Nifty Z-Score])</f>
        <v>249</v>
      </c>
      <c r="AU112">
        <f>_xlfn.RANK.AVG(Table2[[#This Row],[Sharpe Ratio Z-Score]],Table2[Sharpe Ratio Z-Score])</f>
        <v>161</v>
      </c>
      <c r="AV112">
        <f>(Table2[[#This Row],[Rank 1Y]]+Table2[[#This Row],[Rank 6M]]+Table2[[#This Row],[Rank Sharpe]])/3</f>
        <v>161.33333333333334</v>
      </c>
    </row>
    <row r="113" spans="1:48" x14ac:dyDescent="0.3">
      <c r="A113" t="s">
        <v>957</v>
      </c>
      <c r="B113" t="s">
        <v>958</v>
      </c>
      <c r="C113" t="s">
        <v>10474</v>
      </c>
      <c r="D113" t="s">
        <v>285</v>
      </c>
      <c r="E113">
        <v>14831.352862365</v>
      </c>
      <c r="F113">
        <v>1077.6500000000001</v>
      </c>
      <c r="G113">
        <v>129.84755510802501</v>
      </c>
      <c r="H113">
        <f>(Table2[[#This Row],[1Y Return vs Nifty]]-AVERAGE(Table2[1Y Return vs Nifty]))/_xlfn.STDEV.P(Table2[1Y Return vs Nifty])</f>
        <v>1.2454922370237331</v>
      </c>
      <c r="I113">
        <v>-0.15765561159706301</v>
      </c>
      <c r="J113">
        <f>(Table2[[#This Row],[1M Return vs Nifty]]-AVERAGE(Table2[1M Return vs Nifty]))/_xlfn.STDEV.P(Table2[1M Return vs Nifty])</f>
        <v>6.6271556491093869E-2</v>
      </c>
      <c r="K113">
        <v>11.299733676912901</v>
      </c>
      <c r="L113">
        <f>(Table2[[#This Row],[6M Return vs Nifty]]-AVERAGE(Table2[6M Return vs Nifty]))/_xlfn.STDEV.P(Table2[6M Return vs Nifty])</f>
        <v>0.22748135158894603</v>
      </c>
      <c r="M113">
        <v>2.5083209556036499</v>
      </c>
      <c r="N113">
        <f>(Table2[[#This Row],[1W Return vs Nifty]]-AVERAGE(Table2[1W Return vs Nifty]))/_xlfn.STDEV.P(Table2[1W Return vs Nifty])</f>
        <v>0.70239659308405622</v>
      </c>
      <c r="O113">
        <v>1016.69</v>
      </c>
      <c r="P113">
        <v>968.53332530890395</v>
      </c>
      <c r="Q113">
        <v>794.45653544649997</v>
      </c>
      <c r="R113">
        <v>61.751708232290902</v>
      </c>
      <c r="S113" s="2">
        <f>(Table2[[#This Row],[Close Price]]-Table2[[#This Row],[20D EMA]])/Table2[[#This Row],[20D EMA]]</f>
        <v>5.9959279623090653E-2</v>
      </c>
      <c r="T113" s="2">
        <f>(Table2[[#This Row],[Close Price]]-Table2[[#This Row],[50D EMA]])/Table2[[#This Row],[50D EMA]]</f>
        <v>0.1126617658264825</v>
      </c>
      <c r="U113" s="2">
        <f>(Table2[[#This Row],[Close Price]]-Table2[[#This Row],[200D EMA]])/Table2[[#This Row],[200D EMA]]</f>
        <v>0.35646187288816233</v>
      </c>
      <c r="V113">
        <v>1.49764862308705</v>
      </c>
      <c r="W113">
        <v>1054.75</v>
      </c>
      <c r="X113">
        <v>1084</v>
      </c>
      <c r="Y113">
        <v>986.6</v>
      </c>
      <c r="Z113">
        <v>1156.95</v>
      </c>
      <c r="AA113">
        <v>930</v>
      </c>
      <c r="AB113">
        <v>1156.95</v>
      </c>
      <c r="AC113" s="2">
        <f>(Table2[[#This Row],[Close Price]]/Table2[[#This Row],[Day Low]])-1</f>
        <v>2.1711305996681807E-2</v>
      </c>
      <c r="AD113" s="2">
        <f>(Table2[[#This Row],[Day High]]/Table2[[#This Row],[Close Price]])-1</f>
        <v>5.8924511668907442E-3</v>
      </c>
      <c r="AE113" s="2">
        <f>(Table2[[#This Row],[Close Price]]/Table2[[#This Row],[Current Week Low]])-1</f>
        <v>9.2286640989256208E-2</v>
      </c>
      <c r="AF113" s="2">
        <f>(Table2[[#This Row],[Current Week High]]/Table2[[#This Row],[Close Price]])-1</f>
        <v>7.3586043706212578E-2</v>
      </c>
      <c r="AG113" s="2">
        <f>(Table2[[#This Row],[Close Price]]/Table2[[#This Row],[Current Month Low]])-1</f>
        <v>0.15876344086021521</v>
      </c>
      <c r="AH113" s="2">
        <f>(Table2[[#This Row],[Current Month High]]/Table2[[#This Row],[Close Price]])-1</f>
        <v>7.3586043706212578E-2</v>
      </c>
      <c r="AI113">
        <v>7.3586043706212498</v>
      </c>
      <c r="AJ113">
        <v>173.28979902364799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-0.12</v>
      </c>
      <c r="AM113" t="s">
        <v>10519</v>
      </c>
      <c r="AN113">
        <v>13.27</v>
      </c>
      <c r="AO113" t="s">
        <v>10520</v>
      </c>
      <c r="AP113">
        <v>0.12349692508381301</v>
      </c>
      <c r="AQ113">
        <f>(Table2[[#This Row],[Sharpe Ratio]]-AVERAGE(Table2[Sharpe Ratio]))/_xlfn.STDEV.P(Table2[Sharpe Ratio])</f>
        <v>0.8265548321311742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3.0681965703190035</v>
      </c>
      <c r="AS113">
        <f>_xlfn.RANK.AVG(Table2[[#This Row],[1Y Return vs Nifty Z-Score]],Table2[1Y Return vs Nifty Z-Score])</f>
        <v>73</v>
      </c>
      <c r="AT113">
        <f>_xlfn.RANK.AVG(Table2[[#This Row],[6M Return vs Nifty Z-Score]],Table2[6M Return vs Nifty Z-Score])</f>
        <v>255</v>
      </c>
      <c r="AU113">
        <f>_xlfn.RANK.AVG(Table2[[#This Row],[Sharpe Ratio Z-Score]],Table2[Sharpe Ratio Z-Score])</f>
        <v>157</v>
      </c>
      <c r="AV113">
        <f>(Table2[[#This Row],[Rank 1Y]]+Table2[[#This Row],[Rank 6M]]+Table2[[#This Row],[Rank Sharpe]])/3</f>
        <v>161.66666666666666</v>
      </c>
    </row>
    <row r="114" spans="1:48" x14ac:dyDescent="0.3">
      <c r="A114" t="s">
        <v>1668</v>
      </c>
      <c r="B114" t="s">
        <v>1669</v>
      </c>
      <c r="C114" t="s">
        <v>10485</v>
      </c>
      <c r="D114" t="s">
        <v>83</v>
      </c>
      <c r="E114">
        <v>4932.9227155849903</v>
      </c>
      <c r="F114">
        <v>1304.55</v>
      </c>
      <c r="G114">
        <v>61.182704969363101</v>
      </c>
      <c r="H114">
        <f>(Table2[[#This Row],[1Y Return vs Nifty]]-AVERAGE(Table2[1Y Return vs Nifty]))/_xlfn.STDEV.P(Table2[1Y Return vs Nifty])</f>
        <v>0.30492269013754564</v>
      </c>
      <c r="I114">
        <v>-15.4693023141983</v>
      </c>
      <c r="J114">
        <f>(Table2[[#This Row],[1M Return vs Nifty]]-AVERAGE(Table2[1M Return vs Nifty]))/_xlfn.STDEV.P(Table2[1M Return vs Nifty])</f>
        <v>-1.474019433046015</v>
      </c>
      <c r="K114">
        <v>50.909524297630803</v>
      </c>
      <c r="L114">
        <f>(Table2[[#This Row],[6M Return vs Nifty]]-AVERAGE(Table2[6M Return vs Nifty]))/_xlfn.STDEV.P(Table2[6M Return vs Nifty])</f>
        <v>1.601072656225081</v>
      </c>
      <c r="M114">
        <v>-7.8921860566578896</v>
      </c>
      <c r="N114">
        <f>(Table2[[#This Row],[1W Return vs Nifty]]-AVERAGE(Table2[1W Return vs Nifty]))/_xlfn.STDEV.P(Table2[1W Return vs Nifty])</f>
        <v>-1.4023164204908849</v>
      </c>
      <c r="O114">
        <v>1351</v>
      </c>
      <c r="P114">
        <v>1210.4776188999399</v>
      </c>
      <c r="Q114">
        <v>899.16950451523701</v>
      </c>
      <c r="R114">
        <v>31.470830544877298</v>
      </c>
      <c r="S114" s="2">
        <f>(Table2[[#This Row],[Close Price]]-Table2[[#This Row],[20D EMA]])/Table2[[#This Row],[20D EMA]]</f>
        <v>-3.4381939304219129E-2</v>
      </c>
      <c r="T114" s="2">
        <f>(Table2[[#This Row],[Close Price]]-Table2[[#This Row],[50D EMA]])/Table2[[#This Row],[50D EMA]]</f>
        <v>7.7715093308004593E-2</v>
      </c>
      <c r="U114" s="2">
        <f>(Table2[[#This Row],[Close Price]]-Table2[[#This Row],[200D EMA]])/Table2[[#This Row],[200D EMA]]</f>
        <v>0.45083879451996417</v>
      </c>
      <c r="V114">
        <v>0.104805347389115</v>
      </c>
      <c r="W114">
        <v>1265</v>
      </c>
      <c r="X114">
        <v>1319.7</v>
      </c>
      <c r="Y114">
        <v>1247.75</v>
      </c>
      <c r="Z114">
        <v>1415</v>
      </c>
      <c r="AA114">
        <v>1247.75</v>
      </c>
      <c r="AB114">
        <v>1592.7</v>
      </c>
      <c r="AC114" s="2">
        <f>(Table2[[#This Row],[Close Price]]/Table2[[#This Row],[Day Low]])-1</f>
        <v>3.1264822134387416E-2</v>
      </c>
      <c r="AD114" s="2">
        <f>(Table2[[#This Row],[Day High]]/Table2[[#This Row],[Close Price]])-1</f>
        <v>1.1613199954007225E-2</v>
      </c>
      <c r="AE114" s="2">
        <f>(Table2[[#This Row],[Close Price]]/Table2[[#This Row],[Current Week Low]])-1</f>
        <v>4.5521939491083963E-2</v>
      </c>
      <c r="AF114" s="2">
        <f>(Table2[[#This Row],[Current Week High]]/Table2[[#This Row],[Close Price]])-1</f>
        <v>8.4665210225748355E-2</v>
      </c>
      <c r="AG114" s="2">
        <f>(Table2[[#This Row],[Close Price]]/Table2[[#This Row],[Current Month Low]])-1</f>
        <v>4.5521939491083963E-2</v>
      </c>
      <c r="AH114" s="2">
        <f>(Table2[[#This Row],[Current Month High]]/Table2[[#This Row],[Close Price]])-1</f>
        <v>0.22088076348166052</v>
      </c>
      <c r="AI114">
        <v>22.088076348165998</v>
      </c>
      <c r="AJ114">
        <v>115.824303085449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</v>
      </c>
      <c r="AM114">
        <v>0</v>
      </c>
      <c r="AN114">
        <v>-11.32</v>
      </c>
      <c r="AO114" t="s">
        <v>10519</v>
      </c>
      <c r="AP114">
        <v>8.1459527294709996E-2</v>
      </c>
      <c r="AQ114">
        <f>(Table2[[#This Row],[Sharpe Ratio]]-AVERAGE(Table2[Sharpe Ratio]))/_xlfn.STDEV.P(Table2[Sharpe Ratio])</f>
        <v>0.3419877729009051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-0.62835273427336813</v>
      </c>
      <c r="AS114">
        <f>_xlfn.RANK.AVG(Table2[[#This Row],[1Y Return vs Nifty Z-Score]],Table2[1Y Return vs Nifty Z-Score])</f>
        <v>197</v>
      </c>
      <c r="AT114">
        <f>_xlfn.RANK.AVG(Table2[[#This Row],[6M Return vs Nifty Z-Score]],Table2[6M Return vs Nifty Z-Score])</f>
        <v>48</v>
      </c>
      <c r="AU114">
        <f>_xlfn.RANK.AVG(Table2[[#This Row],[Sharpe Ratio Z-Score]],Table2[Sharpe Ratio Z-Score])</f>
        <v>242</v>
      </c>
      <c r="AV114">
        <f>(Table2[[#This Row],[Rank 1Y]]+Table2[[#This Row],[Rank 6M]]+Table2[[#This Row],[Rank Sharpe]])/3</f>
        <v>162.33333333333334</v>
      </c>
    </row>
    <row r="115" spans="1:48" x14ac:dyDescent="0.3">
      <c r="A115" t="s">
        <v>141</v>
      </c>
      <c r="B115" t="s">
        <v>142</v>
      </c>
      <c r="C115" t="s">
        <v>10483</v>
      </c>
      <c r="D115" t="s">
        <v>143</v>
      </c>
      <c r="E115">
        <v>190774.084482345</v>
      </c>
      <c r="F115">
        <v>224.62</v>
      </c>
      <c r="G115">
        <v>137.55322534336301</v>
      </c>
      <c r="H115">
        <f>(Table2[[#This Row],[1Y Return vs Nifty]]-AVERAGE(Table2[1Y Return vs Nifty]))/_xlfn.STDEV.P(Table2[1Y Return vs Nifty])</f>
        <v>1.3510443316845413</v>
      </c>
      <c r="I115">
        <v>3.9924711586219499</v>
      </c>
      <c r="J115">
        <f>(Table2[[#This Row],[1M Return vs Nifty]]-AVERAGE(Table2[1M Return vs Nifty]))/_xlfn.STDEV.P(Table2[1M Return vs Nifty])</f>
        <v>0.48375786568859563</v>
      </c>
      <c r="K115">
        <v>49.401751659916997</v>
      </c>
      <c r="L115">
        <f>(Table2[[#This Row],[6M Return vs Nifty]]-AVERAGE(Table2[6M Return vs Nifty]))/_xlfn.STDEV.P(Table2[6M Return vs Nifty])</f>
        <v>1.5487860030497751</v>
      </c>
      <c r="M115">
        <v>-0.638132094099916</v>
      </c>
      <c r="N115">
        <f>(Table2[[#This Row],[1W Return vs Nifty]]-AVERAGE(Table2[1W Return vs Nifty]))/_xlfn.STDEV.P(Table2[1W Return vs Nifty])</f>
        <v>6.566026162384106E-2</v>
      </c>
      <c r="O115">
        <v>214.7</v>
      </c>
      <c r="P115">
        <v>202.79370763107499</v>
      </c>
      <c r="Q115">
        <v>162.88472136391999</v>
      </c>
      <c r="R115">
        <v>54.703984308690799</v>
      </c>
      <c r="S115" s="2">
        <f>(Table2[[#This Row],[Close Price]]-Table2[[#This Row],[20D EMA]])/Table2[[#This Row],[20D EMA]]</f>
        <v>4.6204005589194304E-2</v>
      </c>
      <c r="T115" s="2">
        <f>(Table2[[#This Row],[Close Price]]-Table2[[#This Row],[50D EMA]])/Table2[[#This Row],[50D EMA]]</f>
        <v>0.10762805524830037</v>
      </c>
      <c r="U115" s="2">
        <f>(Table2[[#This Row],[Close Price]]-Table2[[#This Row],[200D EMA]])/Table2[[#This Row],[200D EMA]]</f>
        <v>0.37901208977206607</v>
      </c>
      <c r="V115">
        <v>0.90088548876333696</v>
      </c>
      <c r="W115">
        <v>216.85</v>
      </c>
      <c r="X115">
        <v>226.62</v>
      </c>
      <c r="Y115">
        <v>207</v>
      </c>
      <c r="Z115">
        <v>226.62</v>
      </c>
      <c r="AA115">
        <v>194.56</v>
      </c>
      <c r="AB115">
        <v>232</v>
      </c>
      <c r="AC115" s="2">
        <f>(Table2[[#This Row],[Close Price]]/Table2[[#This Row],[Day Low]])-1</f>
        <v>3.5831219737145537E-2</v>
      </c>
      <c r="AD115" s="2">
        <f>(Table2[[#This Row],[Day High]]/Table2[[#This Row],[Close Price]])-1</f>
        <v>8.9039266316446319E-3</v>
      </c>
      <c r="AE115" s="2">
        <f>(Table2[[#This Row],[Close Price]]/Table2[[#This Row],[Current Week Low]])-1</f>
        <v>8.5120772946859935E-2</v>
      </c>
      <c r="AF115" s="2">
        <f>(Table2[[#This Row],[Current Week High]]/Table2[[#This Row],[Close Price]])-1</f>
        <v>8.9039266316446319E-3</v>
      </c>
      <c r="AG115" s="2">
        <f>(Table2[[#This Row],[Close Price]]/Table2[[#This Row],[Current Month Low]])-1</f>
        <v>0.15450246710526327</v>
      </c>
      <c r="AH115" s="2">
        <f>(Table2[[#This Row],[Current Month High]]/Table2[[#This Row],[Close Price]])-1</f>
        <v>3.2855489270768423E-2</v>
      </c>
      <c r="AI115">
        <v>3.2855489270768401</v>
      </c>
      <c r="AJ115">
        <v>175.26960784313701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-7.0000000000000007E-2</v>
      </c>
      <c r="AM115" t="s">
        <v>10519</v>
      </c>
      <c r="AN115">
        <v>5.67</v>
      </c>
      <c r="AO115" t="s">
        <v>10520</v>
      </c>
      <c r="AP115">
        <v>4.0869373580321E-2</v>
      </c>
      <c r="AQ115">
        <f>(Table2[[#This Row],[Sharpe Ratio]]-AVERAGE(Table2[Sharpe Ratio]))/_xlfn.STDEV.P(Table2[Sharpe Ratio])</f>
        <v>-0.12589683588866646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3.3233516261580869</v>
      </c>
      <c r="AS115">
        <f>_xlfn.RANK.AVG(Table2[[#This Row],[1Y Return vs Nifty Z-Score]],Table2[1Y Return vs Nifty Z-Score])</f>
        <v>66</v>
      </c>
      <c r="AT115">
        <f>_xlfn.RANK.AVG(Table2[[#This Row],[6M Return vs Nifty Z-Score]],Table2[6M Return vs Nifty Z-Score])</f>
        <v>53</v>
      </c>
      <c r="AU115">
        <f>_xlfn.RANK.AVG(Table2[[#This Row],[Sharpe Ratio Z-Score]],Table2[Sharpe Ratio Z-Score])</f>
        <v>370</v>
      </c>
      <c r="AV115">
        <f>(Table2[[#This Row],[Rank 1Y]]+Table2[[#This Row],[Rank 6M]]+Table2[[#This Row],[Rank Sharpe]])/3</f>
        <v>163</v>
      </c>
    </row>
    <row r="116" spans="1:48" x14ac:dyDescent="0.3">
      <c r="A116" t="s">
        <v>794</v>
      </c>
      <c r="B116" t="s">
        <v>795</v>
      </c>
      <c r="C116" t="s">
        <v>10489</v>
      </c>
      <c r="D116" t="s">
        <v>290</v>
      </c>
      <c r="E116">
        <v>19863.984143500002</v>
      </c>
      <c r="F116">
        <v>422.6</v>
      </c>
      <c r="G116">
        <v>165.362652977171</v>
      </c>
      <c r="H116">
        <f>(Table2[[#This Row],[1Y Return vs Nifty]]-AVERAGE(Table2[1Y Return vs Nifty]))/_xlfn.STDEV.P(Table2[1Y Return vs Nifty])</f>
        <v>1.7319772354318608</v>
      </c>
      <c r="I116">
        <v>-4.0597545751661599</v>
      </c>
      <c r="J116">
        <f>(Table2[[#This Row],[1M Return vs Nifty]]-AVERAGE(Table2[1M Return vs Nifty]))/_xlfn.STDEV.P(Table2[1M Return vs Nifty])</f>
        <v>-0.32626413810839638</v>
      </c>
      <c r="K116">
        <v>-2.1692232189805498</v>
      </c>
      <c r="L116">
        <f>(Table2[[#This Row],[6M Return vs Nifty]]-AVERAGE(Table2[6M Return vs Nifty]))/_xlfn.STDEV.P(Table2[6M Return vs Nifty])</f>
        <v>-0.23959615083645908</v>
      </c>
      <c r="M116">
        <v>-4.3094890195731299</v>
      </c>
      <c r="N116">
        <f>(Table2[[#This Row],[1W Return vs Nifty]]-AVERAGE(Table2[1W Return vs Nifty]))/_xlfn.STDEV.P(Table2[1W Return vs Nifty])</f>
        <v>-0.67729897001862926</v>
      </c>
      <c r="O116">
        <v>407.15</v>
      </c>
      <c r="P116">
        <v>387.99666499639898</v>
      </c>
      <c r="Q116">
        <v>327.21845330790899</v>
      </c>
      <c r="R116">
        <v>42.881419253924797</v>
      </c>
      <c r="S116" s="2">
        <f>(Table2[[#This Row],[Close Price]]-Table2[[#This Row],[20D EMA]])/Table2[[#This Row],[20D EMA]]</f>
        <v>3.7946702689426612E-2</v>
      </c>
      <c r="T116" s="2">
        <f>(Table2[[#This Row],[Close Price]]-Table2[[#This Row],[50D EMA]])/Table2[[#This Row],[50D EMA]]</f>
        <v>8.9184619676878407E-2</v>
      </c>
      <c r="U116" s="2">
        <f>(Table2[[#This Row],[Close Price]]-Table2[[#This Row],[200D EMA]])/Table2[[#This Row],[200D EMA]]</f>
        <v>0.29149195507729525</v>
      </c>
      <c r="V116">
        <v>1.24909838515412</v>
      </c>
      <c r="W116">
        <v>403.9</v>
      </c>
      <c r="X116">
        <v>422.6</v>
      </c>
      <c r="Y116">
        <v>384.35</v>
      </c>
      <c r="Z116">
        <v>422.6</v>
      </c>
      <c r="AA116">
        <v>384.35</v>
      </c>
      <c r="AB116">
        <v>442.9</v>
      </c>
      <c r="AC116" s="2">
        <f>(Table2[[#This Row],[Close Price]]/Table2[[#This Row],[Day Low]])-1</f>
        <v>4.6298588759594139E-2</v>
      </c>
      <c r="AD116" s="2">
        <f>(Table2[[#This Row],[Day High]]/Table2[[#This Row],[Close Price]])-1</f>
        <v>0</v>
      </c>
      <c r="AE116" s="2">
        <f>(Table2[[#This Row],[Close Price]]/Table2[[#This Row],[Current Week Low]])-1</f>
        <v>9.9518667880837741E-2</v>
      </c>
      <c r="AF116" s="2">
        <f>(Table2[[#This Row],[Current Week High]]/Table2[[#This Row],[Close Price]])-1</f>
        <v>0</v>
      </c>
      <c r="AG116" s="2">
        <f>(Table2[[#This Row],[Close Price]]/Table2[[#This Row],[Current Month Low]])-1</f>
        <v>9.9518667880837741E-2</v>
      </c>
      <c r="AH116" s="2">
        <f>(Table2[[#This Row],[Current Month High]]/Table2[[#This Row],[Close Price]])-1</f>
        <v>4.80359678182678E-2</v>
      </c>
      <c r="AI116">
        <v>4.80359678182678</v>
      </c>
      <c r="AJ116">
        <v>216.55430711610401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0.08</v>
      </c>
      <c r="AM116" t="s">
        <v>10520</v>
      </c>
      <c r="AN116">
        <v>-0.72</v>
      </c>
      <c r="AO116" t="s">
        <v>10519</v>
      </c>
      <c r="AP116">
        <v>0.18973659648427799</v>
      </c>
      <c r="AQ116">
        <f>(Table2[[#This Row],[Sharpe Ratio]]-AVERAGE(Table2[Sharpe Ratio]))/_xlfn.STDEV.P(Table2[Sharpe Ratio])</f>
        <v>1.5901026363014659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2.0789206127698421</v>
      </c>
      <c r="AS116">
        <f>_xlfn.RANK.AVG(Table2[[#This Row],[1Y Return vs Nifty Z-Score]],Table2[1Y Return vs Nifty Z-Score])</f>
        <v>38</v>
      </c>
      <c r="AT116">
        <f>_xlfn.RANK.AVG(Table2[[#This Row],[6M Return vs Nifty Z-Score]],Table2[6M Return vs Nifty Z-Score])</f>
        <v>410</v>
      </c>
      <c r="AU116">
        <f>_xlfn.RANK.AVG(Table2[[#This Row],[Sharpe Ratio Z-Score]],Table2[Sharpe Ratio Z-Score])</f>
        <v>42</v>
      </c>
      <c r="AV116">
        <f>(Table2[[#This Row],[Rank 1Y]]+Table2[[#This Row],[Rank 6M]]+Table2[[#This Row],[Rank Sharpe]])/3</f>
        <v>163.33333333333334</v>
      </c>
    </row>
    <row r="117" spans="1:48" x14ac:dyDescent="0.3">
      <c r="A117" t="s">
        <v>556</v>
      </c>
      <c r="B117" t="s">
        <v>557</v>
      </c>
      <c r="C117" t="s">
        <v>10475</v>
      </c>
      <c r="D117" t="s">
        <v>418</v>
      </c>
      <c r="E117">
        <v>34467.327720759997</v>
      </c>
      <c r="F117">
        <v>590.75</v>
      </c>
      <c r="G117">
        <v>150.653944912367</v>
      </c>
      <c r="H117">
        <f>(Table2[[#This Row],[1Y Return vs Nifty]]-AVERAGE(Table2[1Y Return vs Nifty]))/_xlfn.STDEV.P(Table2[1Y Return vs Nifty])</f>
        <v>1.5304976887372073</v>
      </c>
      <c r="I117">
        <v>-12.2886116725231</v>
      </c>
      <c r="J117">
        <f>(Table2[[#This Row],[1M Return vs Nifty]]-AVERAGE(Table2[1M Return vs Nifty]))/_xlfn.STDEV.P(Table2[1M Return vs Nifty])</f>
        <v>-1.1540545572208034</v>
      </c>
      <c r="K117">
        <v>18.205258167552</v>
      </c>
      <c r="L117">
        <f>(Table2[[#This Row],[6M Return vs Nifty]]-AVERAGE(Table2[6M Return vs Nifty]))/_xlfn.STDEV.P(Table2[6M Return vs Nifty])</f>
        <v>0.4669516503623109</v>
      </c>
      <c r="M117">
        <v>5.0777092224053799</v>
      </c>
      <c r="N117">
        <f>(Table2[[#This Row],[1W Return vs Nifty]]-AVERAGE(Table2[1W Return vs Nifty]))/_xlfn.STDEV.P(Table2[1W Return vs Nifty])</f>
        <v>1.2223544101105608</v>
      </c>
      <c r="O117">
        <v>565.30999999999995</v>
      </c>
      <c r="P117">
        <v>569.251472495607</v>
      </c>
      <c r="Q117">
        <v>456.91054095405002</v>
      </c>
      <c r="R117">
        <v>65.240644324054301</v>
      </c>
      <c r="S117" s="2">
        <f>(Table2[[#This Row],[Close Price]]-Table2[[#This Row],[20D EMA]])/Table2[[#This Row],[20D EMA]]</f>
        <v>4.5001857387981917E-2</v>
      </c>
      <c r="T117" s="2">
        <f>(Table2[[#This Row],[Close Price]]-Table2[[#This Row],[50D EMA]])/Table2[[#This Row],[50D EMA]]</f>
        <v>3.7766309870298845E-2</v>
      </c>
      <c r="U117" s="2">
        <f>(Table2[[#This Row],[Close Price]]-Table2[[#This Row],[200D EMA]])/Table2[[#This Row],[200D EMA]]</f>
        <v>0.29292267752564233</v>
      </c>
      <c r="V117">
        <v>0.85606681424354303</v>
      </c>
      <c r="W117">
        <v>579.25</v>
      </c>
      <c r="X117">
        <v>608.45000000000005</v>
      </c>
      <c r="Y117">
        <v>507.55</v>
      </c>
      <c r="Z117">
        <v>608.45000000000005</v>
      </c>
      <c r="AA117">
        <v>507.55</v>
      </c>
      <c r="AB117">
        <v>614.54999999999995</v>
      </c>
      <c r="AC117" s="2">
        <f>(Table2[[#This Row],[Close Price]]/Table2[[#This Row],[Day Low]])-1</f>
        <v>1.9853258523953476E-2</v>
      </c>
      <c r="AD117" s="2">
        <f>(Table2[[#This Row],[Day High]]/Table2[[#This Row],[Close Price]])-1</f>
        <v>2.9961912822683123E-2</v>
      </c>
      <c r="AE117" s="2">
        <f>(Table2[[#This Row],[Close Price]]/Table2[[#This Row],[Current Week Low]])-1</f>
        <v>0.1639247364791645</v>
      </c>
      <c r="AF117" s="2">
        <f>(Table2[[#This Row],[Current Week High]]/Table2[[#This Row],[Close Price]])-1</f>
        <v>2.9961912822683123E-2</v>
      </c>
      <c r="AG117" s="2">
        <f>(Table2[[#This Row],[Close Price]]/Table2[[#This Row],[Current Month Low]])-1</f>
        <v>0.1639247364791645</v>
      </c>
      <c r="AH117" s="2">
        <f>(Table2[[#This Row],[Current Month High]]/Table2[[#This Row],[Close Price]])-1</f>
        <v>4.0287769784172589E-2</v>
      </c>
      <c r="AI117">
        <v>22.2175201015658</v>
      </c>
      <c r="AJ117">
        <v>202.173913043478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-7.0000000000000007E-2</v>
      </c>
      <c r="AM117" t="s">
        <v>10519</v>
      </c>
      <c r="AN117">
        <v>8.7899999999999991</v>
      </c>
      <c r="AO117" t="s">
        <v>10520</v>
      </c>
      <c r="AP117">
        <v>8.1079596211376004E-2</v>
      </c>
      <c r="AQ117">
        <f>(Table2[[#This Row],[Sharpe Ratio]]-AVERAGE(Table2[Sharpe Ratio]))/_xlfn.STDEV.P(Table2[Sharpe Ratio])</f>
        <v>0.33760828945416693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53</v>
      </c>
      <c r="AT117">
        <f>_xlfn.RANK.AVG(Table2[[#This Row],[6M Return vs Nifty Z-Score]],Table2[6M Return vs Nifty Z-Score])</f>
        <v>193</v>
      </c>
      <c r="AU117">
        <f>_xlfn.RANK.AVG(Table2[[#This Row],[Sharpe Ratio Z-Score]],Table2[Sharpe Ratio Z-Score])</f>
        <v>245</v>
      </c>
      <c r="AV117">
        <f>(Table2[[#This Row],[Rank 1Y]]+Table2[[#This Row],[Rank 6M]]+Table2[[#This Row],[Rank Sharpe]])/3</f>
        <v>163.66666666666666</v>
      </c>
    </row>
    <row r="118" spans="1:48" x14ac:dyDescent="0.3">
      <c r="A118" t="s">
        <v>566</v>
      </c>
      <c r="B118" t="s">
        <v>567</v>
      </c>
      <c r="C118" t="s">
        <v>10475</v>
      </c>
      <c r="D118" t="s">
        <v>568</v>
      </c>
      <c r="E118">
        <v>33414.946691969999</v>
      </c>
      <c r="F118">
        <v>2447.5</v>
      </c>
      <c r="G118">
        <v>195.47176298590199</v>
      </c>
      <c r="H118">
        <f>(Table2[[#This Row],[1Y Return vs Nifty]]-AVERAGE(Table2[1Y Return vs Nifty]))/_xlfn.STDEV.P(Table2[1Y Return vs Nifty])</f>
        <v>2.1444111357588787</v>
      </c>
      <c r="I118">
        <v>-6.5592813071476801</v>
      </c>
      <c r="J118">
        <f>(Table2[[#This Row],[1M Return vs Nifty]]-AVERAGE(Table2[1M Return vs Nifty]))/_xlfn.STDEV.P(Table2[1M Return vs Nifty])</f>
        <v>-0.57770662356779579</v>
      </c>
      <c r="K118">
        <v>-1.34284329692212</v>
      </c>
      <c r="L118">
        <f>(Table2[[#This Row],[6M Return vs Nifty]]-AVERAGE(Table2[6M Return vs Nifty]))/_xlfn.STDEV.P(Table2[6M Return vs Nifty])</f>
        <v>-0.21093888561295579</v>
      </c>
      <c r="M118">
        <v>7.1861646192275197</v>
      </c>
      <c r="N118">
        <f>(Table2[[#This Row],[1W Return vs Nifty]]-AVERAGE(Table2[1W Return vs Nifty]))/_xlfn.STDEV.P(Table2[1W Return vs Nifty])</f>
        <v>1.649034908186483</v>
      </c>
      <c r="O118">
        <v>2400.9499999999998</v>
      </c>
      <c r="P118">
        <v>2498.9645737112801</v>
      </c>
      <c r="Q118">
        <v>2248.5725880148502</v>
      </c>
      <c r="R118">
        <v>63.635485288861098</v>
      </c>
      <c r="S118" s="2">
        <f>(Table2[[#This Row],[Close Price]]-Table2[[#This Row],[20D EMA]])/Table2[[#This Row],[20D EMA]]</f>
        <v>1.938815885378712E-2</v>
      </c>
      <c r="T118" s="2">
        <f>(Table2[[#This Row],[Close Price]]-Table2[[#This Row],[50D EMA]])/Table2[[#This Row],[50D EMA]]</f>
        <v>-2.0594359060820397E-2</v>
      </c>
      <c r="U118" s="2">
        <f>(Table2[[#This Row],[Close Price]]-Table2[[#This Row],[200D EMA]])/Table2[[#This Row],[200D EMA]]</f>
        <v>8.846830787027099E-2</v>
      </c>
      <c r="V118">
        <v>0.83959142802418196</v>
      </c>
      <c r="W118">
        <v>2421.6999999999998</v>
      </c>
      <c r="X118">
        <v>2477.8000000000002</v>
      </c>
      <c r="Y118">
        <v>2115</v>
      </c>
      <c r="Z118">
        <v>2490.5</v>
      </c>
      <c r="AA118">
        <v>2115</v>
      </c>
      <c r="AB118">
        <v>2619.75</v>
      </c>
      <c r="AC118" s="2">
        <f>(Table2[[#This Row],[Close Price]]/Table2[[#This Row],[Day Low]])-1</f>
        <v>1.0653673039600298E-2</v>
      </c>
      <c r="AD118" s="2">
        <f>(Table2[[#This Row],[Day High]]/Table2[[#This Row],[Close Price]])-1</f>
        <v>1.2379979570990907E-2</v>
      </c>
      <c r="AE118" s="2">
        <f>(Table2[[#This Row],[Close Price]]/Table2[[#This Row],[Current Week Low]])-1</f>
        <v>0.15721040189125302</v>
      </c>
      <c r="AF118" s="2">
        <f>(Table2[[#This Row],[Current Week High]]/Table2[[#This Row],[Close Price]])-1</f>
        <v>1.7568947906026589E-2</v>
      </c>
      <c r="AG118" s="2">
        <f>(Table2[[#This Row],[Close Price]]/Table2[[#This Row],[Current Month Low]])-1</f>
        <v>0.15721040189125302</v>
      </c>
      <c r="AH118" s="2">
        <f>(Table2[[#This Row],[Current Month High]]/Table2[[#This Row],[Close Price]])-1</f>
        <v>7.0377936670071417E-2</v>
      </c>
      <c r="AI118">
        <v>33.3891726251276</v>
      </c>
      <c r="AJ118">
        <v>231.25803613724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-0.2</v>
      </c>
      <c r="AM118" t="s">
        <v>10519</v>
      </c>
      <c r="AN118">
        <v>4.75</v>
      </c>
      <c r="AO118" t="s">
        <v>10520</v>
      </c>
      <c r="AP118">
        <v>0.16000241251800101</v>
      </c>
      <c r="AQ118">
        <f>(Table2[[#This Row],[Sharpe Ratio]]-AVERAGE(Table2[Sharpe Ratio]))/_xlfn.STDEV.P(Table2[Sharpe Ratio])</f>
        <v>1.2473553008114093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24</v>
      </c>
      <c r="AT118">
        <f>_xlfn.RANK.AVG(Table2[[#This Row],[6M Return vs Nifty Z-Score]],Table2[6M Return vs Nifty Z-Score])</f>
        <v>394</v>
      </c>
      <c r="AU118">
        <f>_xlfn.RANK.AVG(Table2[[#This Row],[Sharpe Ratio Z-Score]],Table2[Sharpe Ratio Z-Score])</f>
        <v>80</v>
      </c>
      <c r="AV118">
        <f>(Table2[[#This Row],[Rank 1Y]]+Table2[[#This Row],[Rank 6M]]+Table2[[#This Row],[Rank Sharpe]])/3</f>
        <v>166</v>
      </c>
    </row>
    <row r="119" spans="1:48" x14ac:dyDescent="0.3">
      <c r="A119" t="s">
        <v>638</v>
      </c>
      <c r="B119" t="s">
        <v>639</v>
      </c>
      <c r="C119" t="s">
        <v>10488</v>
      </c>
      <c r="D119" t="s">
        <v>138</v>
      </c>
      <c r="E119">
        <v>28163.897351849999</v>
      </c>
      <c r="F119">
        <v>1251.3</v>
      </c>
      <c r="G119">
        <v>88.037144862378</v>
      </c>
      <c r="H119">
        <f>(Table2[[#This Row],[1Y Return vs Nifty]]-AVERAGE(Table2[1Y Return vs Nifty]))/_xlfn.STDEV.P(Table2[1Y Return vs Nifty])</f>
        <v>0.67277419365132873</v>
      </c>
      <c r="I119">
        <v>-15.6220797665846</v>
      </c>
      <c r="J119">
        <f>(Table2[[#This Row],[1M Return vs Nifty]]-AVERAGE(Table2[1M Return vs Nifty]))/_xlfn.STDEV.P(Table2[1M Return vs Nifty])</f>
        <v>-1.4893882394118956</v>
      </c>
      <c r="K119">
        <v>7.9456908099714996</v>
      </c>
      <c r="L119">
        <f>(Table2[[#This Row],[6M Return vs Nifty]]-AVERAGE(Table2[6M Return vs Nifty]))/_xlfn.STDEV.P(Table2[6M Return vs Nifty])</f>
        <v>0.11116960024639218</v>
      </c>
      <c r="M119">
        <v>-4.8044011140702203</v>
      </c>
      <c r="N119">
        <f>(Table2[[#This Row],[1W Return vs Nifty]]-AVERAGE(Table2[1W Return vs Nifty]))/_xlfn.STDEV.P(Table2[1W Return vs Nifty])</f>
        <v>-0.77745254182389034</v>
      </c>
      <c r="O119">
        <v>1277.95</v>
      </c>
      <c r="P119">
        <v>1257.20813567032</v>
      </c>
      <c r="Q119">
        <v>1023.37457380684</v>
      </c>
      <c r="R119">
        <v>35.194379508663197</v>
      </c>
      <c r="S119" s="2">
        <f>(Table2[[#This Row],[Close Price]]-Table2[[#This Row],[20D EMA]])/Table2[[#This Row],[20D EMA]]</f>
        <v>-2.0853711021558034E-2</v>
      </c>
      <c r="T119" s="2">
        <f>(Table2[[#This Row],[Close Price]]-Table2[[#This Row],[50D EMA]])/Table2[[#This Row],[50D EMA]]</f>
        <v>-4.6994093521116921E-3</v>
      </c>
      <c r="U119" s="2">
        <f>(Table2[[#This Row],[Close Price]]-Table2[[#This Row],[200D EMA]])/Table2[[#This Row],[200D EMA]]</f>
        <v>0.22271945388021774</v>
      </c>
      <c r="V119">
        <v>0.85366819259691296</v>
      </c>
      <c r="W119">
        <v>1217.3</v>
      </c>
      <c r="X119">
        <v>1258.8499999999999</v>
      </c>
      <c r="Y119">
        <v>1174.05</v>
      </c>
      <c r="Z119">
        <v>1269.75</v>
      </c>
      <c r="AA119">
        <v>1174.05</v>
      </c>
      <c r="AB119">
        <v>1429</v>
      </c>
      <c r="AC119" s="2">
        <f>(Table2[[#This Row],[Close Price]]/Table2[[#This Row],[Day Low]])-1</f>
        <v>2.793066622853857E-2</v>
      </c>
      <c r="AD119" s="2">
        <f>(Table2[[#This Row],[Day High]]/Table2[[#This Row],[Close Price]])-1</f>
        <v>6.0337249260768999E-3</v>
      </c>
      <c r="AE119" s="2">
        <f>(Table2[[#This Row],[Close Price]]/Table2[[#This Row],[Current Week Low]])-1</f>
        <v>6.5797879136322956E-2</v>
      </c>
      <c r="AF119" s="2">
        <f>(Table2[[#This Row],[Current Week High]]/Table2[[#This Row],[Close Price]])-1</f>
        <v>1.4744665547830271E-2</v>
      </c>
      <c r="AG119" s="2">
        <f>(Table2[[#This Row],[Close Price]]/Table2[[#This Row],[Current Month Low]])-1</f>
        <v>6.5797879136322956E-2</v>
      </c>
      <c r="AH119" s="2">
        <f>(Table2[[#This Row],[Current Month High]]/Table2[[#This Row],[Close Price]])-1</f>
        <v>0.1420123072005115</v>
      </c>
      <c r="AI119">
        <v>16.127227683209401</v>
      </c>
      <c r="AJ119">
        <v>126.397684096254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0.01</v>
      </c>
      <c r="AM119" t="s">
        <v>10520</v>
      </c>
      <c r="AN119">
        <v>-3.4</v>
      </c>
      <c r="AO119" t="s">
        <v>10519</v>
      </c>
      <c r="AP119">
        <v>0.15396127056232101</v>
      </c>
      <c r="AQ119">
        <f>(Table2[[#This Row],[Sharpe Ratio]]-AVERAGE(Table2[Sharpe Ratio]))/_xlfn.STDEV.P(Table2[Sharpe Ratio])</f>
        <v>1.1777187736756767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-0.30517821366238834</v>
      </c>
      <c r="AS119">
        <f>_xlfn.RANK.AVG(Table2[[#This Row],[1Y Return vs Nifty Z-Score]],Table2[1Y Return vs Nifty Z-Score])</f>
        <v>124</v>
      </c>
      <c r="AT119">
        <f>_xlfn.RANK.AVG(Table2[[#This Row],[6M Return vs Nifty Z-Score]],Table2[6M Return vs Nifty Z-Score])</f>
        <v>283</v>
      </c>
      <c r="AU119">
        <f>_xlfn.RANK.AVG(Table2[[#This Row],[Sharpe Ratio Z-Score]],Table2[Sharpe Ratio Z-Score])</f>
        <v>91</v>
      </c>
      <c r="AV119">
        <f>(Table2[[#This Row],[Rank 1Y]]+Table2[[#This Row],[Rank 6M]]+Table2[[#This Row],[Rank Sharpe]])/3</f>
        <v>166</v>
      </c>
    </row>
    <row r="120" spans="1:48" x14ac:dyDescent="0.3">
      <c r="A120" t="s">
        <v>1565</v>
      </c>
      <c r="B120" t="s">
        <v>1566</v>
      </c>
      <c r="C120" t="s">
        <v>10473</v>
      </c>
      <c r="D120" t="s">
        <v>290</v>
      </c>
      <c r="E120">
        <v>5933.2761024900001</v>
      </c>
      <c r="F120">
        <v>1245.7</v>
      </c>
      <c r="G120">
        <v>123.669228429168</v>
      </c>
      <c r="H120">
        <f>(Table2[[#This Row],[1Y Return vs Nifty]]-AVERAGE(Table2[1Y Return vs Nifty]))/_xlfn.STDEV.P(Table2[1Y Return vs Nifty])</f>
        <v>1.1608616594704095</v>
      </c>
      <c r="I120">
        <v>-4.6817312861977101</v>
      </c>
      <c r="J120">
        <f>(Table2[[#This Row],[1M Return vs Nifty]]-AVERAGE(Table2[1M Return vs Nifty]))/_xlfn.STDEV.P(Table2[1M Return vs Nifty])</f>
        <v>-0.38883253080394281</v>
      </c>
      <c r="K120">
        <v>42.805233752877903</v>
      </c>
      <c r="L120">
        <f>(Table2[[#This Row],[6M Return vs Nifty]]-AVERAGE(Table2[6M Return vs Nifty]))/_xlfn.STDEV.P(Table2[6M Return vs Nifty])</f>
        <v>1.3200314578731047</v>
      </c>
      <c r="M120">
        <v>2.45944713488956E-2</v>
      </c>
      <c r="N120">
        <f>(Table2[[#This Row],[1W Return vs Nifty]]-AVERAGE(Table2[1W Return vs Nifty]))/_xlfn.STDEV.P(Table2[1W Return vs Nifty])</f>
        <v>0.19977384138466422</v>
      </c>
      <c r="O120">
        <v>1190.6500000000001</v>
      </c>
      <c r="P120">
        <v>1119.3944162719899</v>
      </c>
      <c r="Q120">
        <v>909.290218471461</v>
      </c>
      <c r="R120">
        <v>52.554756279443502</v>
      </c>
      <c r="S120" s="2">
        <f>(Table2[[#This Row],[Close Price]]-Table2[[#This Row],[20D EMA]])/Table2[[#This Row],[20D EMA]]</f>
        <v>4.6235249653550539E-2</v>
      </c>
      <c r="T120" s="2">
        <f>(Table2[[#This Row],[Close Price]]-Table2[[#This Row],[50D EMA]])/Table2[[#This Row],[50D EMA]]</f>
        <v>0.11283385185058886</v>
      </c>
      <c r="U120" s="2">
        <f>(Table2[[#This Row],[Close Price]]-Table2[[#This Row],[200D EMA]])/Table2[[#This Row],[200D EMA]]</f>
        <v>0.36996964741801808</v>
      </c>
      <c r="V120">
        <v>0.87968437050965398</v>
      </c>
      <c r="W120">
        <v>1205.4000000000001</v>
      </c>
      <c r="X120">
        <v>1261.95</v>
      </c>
      <c r="Y120">
        <v>990</v>
      </c>
      <c r="Z120">
        <v>1261.95</v>
      </c>
      <c r="AA120">
        <v>990</v>
      </c>
      <c r="AB120">
        <v>1349</v>
      </c>
      <c r="AC120" s="2">
        <f>(Table2[[#This Row],[Close Price]]/Table2[[#This Row],[Day Low]])-1</f>
        <v>3.3432885349261587E-2</v>
      </c>
      <c r="AD120" s="2">
        <f>(Table2[[#This Row],[Day High]]/Table2[[#This Row],[Close Price]])-1</f>
        <v>1.304487436782531E-2</v>
      </c>
      <c r="AE120" s="2">
        <f>(Table2[[#This Row],[Close Price]]/Table2[[#This Row],[Current Week Low]])-1</f>
        <v>0.25828282828282823</v>
      </c>
      <c r="AF120" s="2">
        <f>(Table2[[#This Row],[Current Week High]]/Table2[[#This Row],[Close Price]])-1</f>
        <v>1.304487436782531E-2</v>
      </c>
      <c r="AG120" s="2">
        <f>(Table2[[#This Row],[Close Price]]/Table2[[#This Row],[Current Month Low]])-1</f>
        <v>0.25828282828282823</v>
      </c>
      <c r="AH120" s="2">
        <f>(Table2[[#This Row],[Current Month High]]/Table2[[#This Row],[Close Price]])-1</f>
        <v>8.2925262904391062E-2</v>
      </c>
      <c r="AI120">
        <v>8.2925262904391008</v>
      </c>
      <c r="AJ120">
        <v>158.52443706547601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0.11</v>
      </c>
      <c r="AM120" t="s">
        <v>10520</v>
      </c>
      <c r="AN120">
        <v>4.5999999999999996</v>
      </c>
      <c r="AO120" t="s">
        <v>10520</v>
      </c>
      <c r="AP120">
        <v>4.7695136489748997E-2</v>
      </c>
      <c r="AQ120">
        <f>(Table2[[#This Row],[Sharpe Ratio]]-AVERAGE(Table2[Sharpe Ratio]))/_xlfn.STDEV.P(Table2[Sharpe Ratio])</f>
        <v>-4.7215946157619502E-2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2.2446184817666159</v>
      </c>
      <c r="AS120">
        <f>_xlfn.RANK.AVG(Table2[[#This Row],[1Y Return vs Nifty Z-Score]],Table2[1Y Return vs Nifty Z-Score])</f>
        <v>81</v>
      </c>
      <c r="AT120">
        <f>_xlfn.RANK.AVG(Table2[[#This Row],[6M Return vs Nifty Z-Score]],Table2[6M Return vs Nifty Z-Score])</f>
        <v>71</v>
      </c>
      <c r="AU120">
        <f>_xlfn.RANK.AVG(Table2[[#This Row],[Sharpe Ratio Z-Score]],Table2[Sharpe Ratio Z-Score])</f>
        <v>348</v>
      </c>
      <c r="AV120">
        <f>(Table2[[#This Row],[Rank 1Y]]+Table2[[#This Row],[Rank 6M]]+Table2[[#This Row],[Rank Sharpe]])/3</f>
        <v>166.66666666666666</v>
      </c>
    </row>
    <row r="121" spans="1:48" x14ac:dyDescent="0.3">
      <c r="A121" t="s">
        <v>257</v>
      </c>
      <c r="B121" t="s">
        <v>258</v>
      </c>
      <c r="C121" t="s">
        <v>10479</v>
      </c>
      <c r="D121" t="s">
        <v>198</v>
      </c>
      <c r="E121">
        <v>102493.4958322</v>
      </c>
      <c r="F121">
        <v>34917.050000000003</v>
      </c>
      <c r="G121">
        <v>55.975417063454302</v>
      </c>
      <c r="H121">
        <f>(Table2[[#This Row],[1Y Return vs Nifty]]-AVERAGE(Table2[1Y Return vs Nifty]))/_xlfn.STDEV.P(Table2[1Y Return vs Nifty])</f>
        <v>0.23359337948914394</v>
      </c>
      <c r="I121">
        <v>-1.2879962472680899</v>
      </c>
      <c r="J121">
        <f>(Table2[[#This Row],[1M Return vs Nifty]]-AVERAGE(Table2[1M Return vs Nifty]))/_xlfn.STDEV.P(Table2[1M Return vs Nifty])</f>
        <v>-4.7436232752498711E-2</v>
      </c>
      <c r="K121">
        <v>33.880293460422102</v>
      </c>
      <c r="L121">
        <f>(Table2[[#This Row],[6M Return vs Nifty]]-AVERAGE(Table2[6M Return vs Nifty]))/_xlfn.STDEV.P(Table2[6M Return vs Nifty])</f>
        <v>1.0105317057158243</v>
      </c>
      <c r="M121">
        <v>-2.3736205120819802</v>
      </c>
      <c r="N121">
        <f>(Table2[[#This Row],[1W Return vs Nifty]]-AVERAGE(Table2[1W Return vs Nifty]))/_xlfn.STDEV.P(Table2[1W Return vs Nifty])</f>
        <v>-0.28554425695675595</v>
      </c>
      <c r="O121">
        <v>34399.49</v>
      </c>
      <c r="P121">
        <v>33139.957337031898</v>
      </c>
      <c r="Q121">
        <v>28035.897589712</v>
      </c>
      <c r="R121">
        <v>55.168103386654899</v>
      </c>
      <c r="S121" s="2">
        <f>(Table2[[#This Row],[Close Price]]-Table2[[#This Row],[20D EMA]])/Table2[[#This Row],[20D EMA]]</f>
        <v>1.504557189656024E-2</v>
      </c>
      <c r="T121" s="2">
        <f>(Table2[[#This Row],[Close Price]]-Table2[[#This Row],[50D EMA]])/Table2[[#This Row],[50D EMA]]</f>
        <v>5.3623866949952644E-2</v>
      </c>
      <c r="U121" s="2">
        <f>(Table2[[#This Row],[Close Price]]-Table2[[#This Row],[200D EMA]])/Table2[[#This Row],[200D EMA]]</f>
        <v>0.24544077421702018</v>
      </c>
      <c r="V121">
        <v>0.41354671250622699</v>
      </c>
      <c r="W121">
        <v>34563.15</v>
      </c>
      <c r="X121">
        <v>35000</v>
      </c>
      <c r="Y121">
        <v>33100</v>
      </c>
      <c r="Z121">
        <v>35000</v>
      </c>
      <c r="AA121">
        <v>33100</v>
      </c>
      <c r="AB121">
        <v>35777.800000000003</v>
      </c>
      <c r="AC121" s="2">
        <f>(Table2[[#This Row],[Close Price]]/Table2[[#This Row],[Day Low]])-1</f>
        <v>1.0239228773997855E-2</v>
      </c>
      <c r="AD121" s="2">
        <f>(Table2[[#This Row],[Day High]]/Table2[[#This Row],[Close Price]])-1</f>
        <v>2.3756302436774845E-3</v>
      </c>
      <c r="AE121" s="2">
        <f>(Table2[[#This Row],[Close Price]]/Table2[[#This Row],[Current Week Low]])-1</f>
        <v>5.4895770392749288E-2</v>
      </c>
      <c r="AF121" s="2">
        <f>(Table2[[#This Row],[Current Week High]]/Table2[[#This Row],[Close Price]])-1</f>
        <v>2.3756302436774845E-3</v>
      </c>
      <c r="AG121" s="2">
        <f>(Table2[[#This Row],[Close Price]]/Table2[[#This Row],[Current Month Low]])-1</f>
        <v>5.4895770392749288E-2</v>
      </c>
      <c r="AH121" s="2">
        <f>(Table2[[#This Row],[Current Month High]]/Table2[[#This Row],[Close Price]])-1</f>
        <v>2.4651280678064103E-2</v>
      </c>
      <c r="AI121">
        <v>5.0432381887931497</v>
      </c>
      <c r="AJ121">
        <v>94.7284474225022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-0.01</v>
      </c>
      <c r="AM121" t="s">
        <v>10519</v>
      </c>
      <c r="AN121">
        <v>-1.95</v>
      </c>
      <c r="AO121" t="s">
        <v>10519</v>
      </c>
      <c r="AP121">
        <v>0.11139912220774401</v>
      </c>
      <c r="AQ121">
        <f>(Table2[[#This Row],[Sharpe Ratio]]-AVERAGE(Table2[Sharpe Ratio]))/_xlfn.STDEV.P(Table2[Sharpe Ratio])</f>
        <v>0.68710289002442815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1.5982474855201418</v>
      </c>
      <c r="AS121">
        <f>_xlfn.RANK.AVG(Table2[[#This Row],[1Y Return vs Nifty Z-Score]],Table2[1Y Return vs Nifty Z-Score])</f>
        <v>221</v>
      </c>
      <c r="AT121">
        <f>_xlfn.RANK.AVG(Table2[[#This Row],[6M Return vs Nifty Z-Score]],Table2[6M Return vs Nifty Z-Score])</f>
        <v>99</v>
      </c>
      <c r="AU121">
        <f>_xlfn.RANK.AVG(Table2[[#This Row],[Sharpe Ratio Z-Score]],Table2[Sharpe Ratio Z-Score])</f>
        <v>182</v>
      </c>
      <c r="AV121">
        <f>(Table2[[#This Row],[Rank 1Y]]+Table2[[#This Row],[Rank 6M]]+Table2[[#This Row],[Rank Sharpe]])/3</f>
        <v>167.33333333333334</v>
      </c>
    </row>
    <row r="122" spans="1:48" x14ac:dyDescent="0.3">
      <c r="A122" t="s">
        <v>665</v>
      </c>
      <c r="B122" t="s">
        <v>666</v>
      </c>
      <c r="C122" t="s">
        <v>10483</v>
      </c>
      <c r="D122" t="s">
        <v>302</v>
      </c>
      <c r="E122">
        <v>26124.588703050002</v>
      </c>
      <c r="F122">
        <v>422.45</v>
      </c>
      <c r="G122">
        <v>69.461860423069794</v>
      </c>
      <c r="H122">
        <f>(Table2[[#This Row],[1Y Return vs Nifty]]-AVERAGE(Table2[1Y Return vs Nifty]))/_xlfn.STDEV.P(Table2[1Y Return vs Nifty])</f>
        <v>0.41833037220439478</v>
      </c>
      <c r="I122">
        <v>-10.097035770695401</v>
      </c>
      <c r="J122">
        <f>(Table2[[#This Row],[1M Return vs Nifty]]-AVERAGE(Table2[1M Return vs Nifty]))/_xlfn.STDEV.P(Table2[1M Return vs Nifty])</f>
        <v>-0.93359070509323372</v>
      </c>
      <c r="K122">
        <v>14.3193872027831</v>
      </c>
      <c r="L122">
        <f>(Table2[[#This Row],[6M Return vs Nifty]]-AVERAGE(Table2[6M Return vs Nifty]))/_xlfn.STDEV.P(Table2[6M Return vs Nifty])</f>
        <v>0.33219712415805575</v>
      </c>
      <c r="M122">
        <v>0.65119437714644601</v>
      </c>
      <c r="N122">
        <f>(Table2[[#This Row],[1W Return vs Nifty]]-AVERAGE(Table2[1W Return vs Nifty]))/_xlfn.STDEV.P(Table2[1W Return vs Nifty])</f>
        <v>0.32657659960425289</v>
      </c>
      <c r="O122">
        <v>420.35</v>
      </c>
      <c r="P122">
        <v>429.79478584830201</v>
      </c>
      <c r="Q122">
        <v>374.45806975068501</v>
      </c>
      <c r="R122">
        <v>51.346149401336497</v>
      </c>
      <c r="S122" s="2">
        <f>(Table2[[#This Row],[Close Price]]-Table2[[#This Row],[20D EMA]])/Table2[[#This Row],[20D EMA]]</f>
        <v>4.9958368026643647E-3</v>
      </c>
      <c r="T122" s="2">
        <f>(Table2[[#This Row],[Close Price]]-Table2[[#This Row],[50D EMA]])/Table2[[#This Row],[50D EMA]]</f>
        <v>-1.7089052939079627E-2</v>
      </c>
      <c r="U122" s="2">
        <f>(Table2[[#This Row],[Close Price]]-Table2[[#This Row],[200D EMA]])/Table2[[#This Row],[200D EMA]]</f>
        <v>0.12816369608823788</v>
      </c>
      <c r="V122">
        <v>0.79974427633492196</v>
      </c>
      <c r="W122">
        <v>413.7</v>
      </c>
      <c r="X122">
        <v>426</v>
      </c>
      <c r="Y122">
        <v>393.35</v>
      </c>
      <c r="Z122">
        <v>426</v>
      </c>
      <c r="AA122">
        <v>393.35</v>
      </c>
      <c r="AB122">
        <v>437.5</v>
      </c>
      <c r="AC122" s="2">
        <f>(Table2[[#This Row],[Close Price]]/Table2[[#This Row],[Day Low]])-1</f>
        <v>2.1150592216581998E-2</v>
      </c>
      <c r="AD122" s="2">
        <f>(Table2[[#This Row],[Day High]]/Table2[[#This Row],[Close Price]])-1</f>
        <v>8.4033613445377853E-3</v>
      </c>
      <c r="AE122" s="2">
        <f>(Table2[[#This Row],[Close Price]]/Table2[[#This Row],[Current Week Low]])-1</f>
        <v>7.3979916105249677E-2</v>
      </c>
      <c r="AF122" s="2">
        <f>(Table2[[#This Row],[Current Week High]]/Table2[[#This Row],[Close Price]])-1</f>
        <v>8.4033613445377853E-3</v>
      </c>
      <c r="AG122" s="2">
        <f>(Table2[[#This Row],[Close Price]]/Table2[[#This Row],[Current Month Low]])-1</f>
        <v>7.3979916105249677E-2</v>
      </c>
      <c r="AH122" s="2">
        <f>(Table2[[#This Row],[Current Month High]]/Table2[[#This Row],[Close Price]])-1</f>
        <v>3.5625517812758911E-2</v>
      </c>
      <c r="AI122">
        <v>18.8779737247011</v>
      </c>
      <c r="AJ122">
        <v>106.02292123872201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-0.22</v>
      </c>
      <c r="AM122" t="s">
        <v>10519</v>
      </c>
      <c r="AN122">
        <v>-1.86</v>
      </c>
      <c r="AO122" t="s">
        <v>10519</v>
      </c>
      <c r="AP122">
        <v>0.14165520404333301</v>
      </c>
      <c r="AQ122">
        <f>(Table2[[#This Row],[Sharpe Ratio]]-AVERAGE(Table2[Sharpe Ratio]))/_xlfn.STDEV.P(Table2[Sharpe Ratio])</f>
        <v>1.0358661667727858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163</v>
      </c>
      <c r="AT122">
        <f>_xlfn.RANK.AVG(Table2[[#This Row],[6M Return vs Nifty Z-Score]],Table2[6M Return vs Nifty Z-Score])</f>
        <v>227</v>
      </c>
      <c r="AU122">
        <f>_xlfn.RANK.AVG(Table2[[#This Row],[Sharpe Ratio Z-Score]],Table2[Sharpe Ratio Z-Score])</f>
        <v>112</v>
      </c>
      <c r="AV122">
        <f>(Table2[[#This Row],[Rank 1Y]]+Table2[[#This Row],[Rank 6M]]+Table2[[#This Row],[Rank Sharpe]])/3</f>
        <v>167.33333333333334</v>
      </c>
    </row>
    <row r="123" spans="1:48" x14ac:dyDescent="0.3">
      <c r="A123" t="s">
        <v>1543</v>
      </c>
      <c r="B123" t="s">
        <v>1544</v>
      </c>
      <c r="C123" t="s">
        <v>10485</v>
      </c>
      <c r="D123" t="s">
        <v>165</v>
      </c>
      <c r="E123">
        <v>6214.7891692949997</v>
      </c>
      <c r="F123">
        <v>390.75</v>
      </c>
      <c r="G123">
        <v>27.609368849073</v>
      </c>
      <c r="H123">
        <f>(Table2[[#This Row],[1Y Return vs Nifty]]-AVERAGE(Table2[1Y Return vs Nifty]))/_xlfn.STDEV.P(Table2[1Y Return vs Nifty])</f>
        <v>-0.15496410024137683</v>
      </c>
      <c r="I123">
        <v>5.0547909850982498</v>
      </c>
      <c r="J123">
        <f>(Table2[[#This Row],[1M Return vs Nifty]]-AVERAGE(Table2[1M Return vs Nifty]))/_xlfn.STDEV.P(Table2[1M Return vs Nifty])</f>
        <v>0.59062303104341596</v>
      </c>
      <c r="K123">
        <v>24.097718226173399</v>
      </c>
      <c r="L123">
        <f>(Table2[[#This Row],[6M Return vs Nifty]]-AVERAGE(Table2[6M Return vs Nifty]))/_xlfn.STDEV.P(Table2[6M Return vs Nifty])</f>
        <v>0.67129082440491761</v>
      </c>
      <c r="M123">
        <v>4.4300954561200498</v>
      </c>
      <c r="N123">
        <f>(Table2[[#This Row],[1W Return vs Nifty]]-AVERAGE(Table2[1W Return vs Nifty]))/_xlfn.STDEV.P(Table2[1W Return vs Nifty])</f>
        <v>1.091299152894343</v>
      </c>
      <c r="O123">
        <v>386.51</v>
      </c>
      <c r="P123">
        <v>365.770651808026</v>
      </c>
      <c r="Q123">
        <v>308.02376683548698</v>
      </c>
      <c r="R123">
        <v>60.586496742345297</v>
      </c>
      <c r="S123" s="2">
        <f>(Table2[[#This Row],[Close Price]]-Table2[[#This Row],[20D EMA]])/Table2[[#This Row],[20D EMA]]</f>
        <v>1.0969961967348863E-2</v>
      </c>
      <c r="T123" s="2">
        <f>(Table2[[#This Row],[Close Price]]-Table2[[#This Row],[50D EMA]])/Table2[[#This Row],[50D EMA]]</f>
        <v>6.8292379578568152E-2</v>
      </c>
      <c r="U123" s="2">
        <f>(Table2[[#This Row],[Close Price]]-Table2[[#This Row],[200D EMA]])/Table2[[#This Row],[200D EMA]]</f>
        <v>0.2685709418283182</v>
      </c>
      <c r="V123">
        <v>0.74490640355247095</v>
      </c>
      <c r="W123">
        <v>389</v>
      </c>
      <c r="X123">
        <v>403</v>
      </c>
      <c r="Y123">
        <v>363.35</v>
      </c>
      <c r="Z123">
        <v>406.05</v>
      </c>
      <c r="AA123">
        <v>348.85</v>
      </c>
      <c r="AB123">
        <v>423.5</v>
      </c>
      <c r="AC123" s="2">
        <f>(Table2[[#This Row],[Close Price]]/Table2[[#This Row],[Day Low]])-1</f>
        <v>4.4987146529562594E-3</v>
      </c>
      <c r="AD123" s="2">
        <f>(Table2[[#This Row],[Day High]]/Table2[[#This Row],[Close Price]])-1</f>
        <v>3.1349968010236706E-2</v>
      </c>
      <c r="AE123" s="2">
        <f>(Table2[[#This Row],[Close Price]]/Table2[[#This Row],[Current Week Low]])-1</f>
        <v>7.5409384890601228E-2</v>
      </c>
      <c r="AF123" s="2">
        <f>(Table2[[#This Row],[Current Week High]]/Table2[[#This Row],[Close Price]])-1</f>
        <v>3.9155470249520263E-2</v>
      </c>
      <c r="AG123" s="2">
        <f>(Table2[[#This Row],[Close Price]]/Table2[[#This Row],[Current Month Low]])-1</f>
        <v>0.12010892933925743</v>
      </c>
      <c r="AH123" s="2">
        <f>(Table2[[#This Row],[Current Month High]]/Table2[[#This Row],[Close Price]])-1</f>
        <v>8.3813179782469716E-2</v>
      </c>
      <c r="AI123">
        <v>8.3813179782469707</v>
      </c>
      <c r="AJ123">
        <v>72.859986728599793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0.16</v>
      </c>
      <c r="AM123" t="s">
        <v>10520</v>
      </c>
      <c r="AN123">
        <v>-3.74</v>
      </c>
      <c r="AO123" t="s">
        <v>10519</v>
      </c>
      <c r="AP123">
        <v>0.21946371614145399</v>
      </c>
      <c r="AQ123">
        <f>(Table2[[#This Row],[Sharpe Ratio]]-AVERAGE(Table2[Sharpe Ratio]))/_xlfn.STDEV.P(Table2[Sharpe Ratio])</f>
        <v>1.9327685411686346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4.1310174492699341</v>
      </c>
      <c r="AS123">
        <f>_xlfn.RANK.AVG(Table2[[#This Row],[1Y Return vs Nifty Z-Score]],Table2[1Y Return vs Nifty Z-Score])</f>
        <v>335</v>
      </c>
      <c r="AT123">
        <f>_xlfn.RANK.AVG(Table2[[#This Row],[6M Return vs Nifty Z-Score]],Table2[6M Return vs Nifty Z-Score])</f>
        <v>148</v>
      </c>
      <c r="AU123">
        <f>_xlfn.RANK.AVG(Table2[[#This Row],[Sharpe Ratio Z-Score]],Table2[Sharpe Ratio Z-Score])</f>
        <v>20</v>
      </c>
      <c r="AV123">
        <f>(Table2[[#This Row],[Rank 1Y]]+Table2[[#This Row],[Rank 6M]]+Table2[[#This Row],[Rank Sharpe]])/3</f>
        <v>167.66666666666666</v>
      </c>
    </row>
    <row r="124" spans="1:48" x14ac:dyDescent="0.3">
      <c r="A124" t="s">
        <v>813</v>
      </c>
      <c r="B124" t="s">
        <v>814</v>
      </c>
      <c r="C124" t="s">
        <v>10485</v>
      </c>
      <c r="D124" t="s">
        <v>165</v>
      </c>
      <c r="E124">
        <v>19279.23477345</v>
      </c>
      <c r="F124">
        <v>608.9</v>
      </c>
      <c r="G124">
        <v>24.2609243174022</v>
      </c>
      <c r="H124">
        <f>(Table2[[#This Row],[1Y Return vs Nifty]]-AVERAGE(Table2[1Y Return vs Nifty]))/_xlfn.STDEV.P(Table2[1Y Return vs Nifty])</f>
        <v>-0.20083101685980889</v>
      </c>
      <c r="I124">
        <v>-2.96400042454305</v>
      </c>
      <c r="J124">
        <f>(Table2[[#This Row],[1M Return vs Nifty]]-AVERAGE(Table2[1M Return vs Nifty]))/_xlfn.STDEV.P(Table2[1M Return vs Nifty])</f>
        <v>-0.21603561221993439</v>
      </c>
      <c r="K124">
        <v>46.520936823105302</v>
      </c>
      <c r="L124">
        <f>(Table2[[#This Row],[6M Return vs Nifty]]-AVERAGE(Table2[6M Return vs Nifty]))/_xlfn.STDEV.P(Table2[6M Return vs Nifty])</f>
        <v>1.4488848890044621</v>
      </c>
      <c r="M124">
        <v>-2.0567110134364799</v>
      </c>
      <c r="N124">
        <f>(Table2[[#This Row],[1W Return vs Nifty]]-AVERAGE(Table2[1W Return vs Nifty]))/_xlfn.STDEV.P(Table2[1W Return vs Nifty])</f>
        <v>-0.2214124271201586</v>
      </c>
      <c r="O124">
        <v>612.04999999999995</v>
      </c>
      <c r="P124">
        <v>594.80613135754004</v>
      </c>
      <c r="Q124">
        <v>506.31334509816099</v>
      </c>
      <c r="R124">
        <v>45.121348709721701</v>
      </c>
      <c r="S124" s="2">
        <f>(Table2[[#This Row],[Close Price]]-Table2[[#This Row],[20D EMA]])/Table2[[#This Row],[20D EMA]]</f>
        <v>-5.1466383465402785E-3</v>
      </c>
      <c r="T124" s="2">
        <f>(Table2[[#This Row],[Close Price]]-Table2[[#This Row],[50D EMA]])/Table2[[#This Row],[50D EMA]]</f>
        <v>2.3694894688279643E-2</v>
      </c>
      <c r="U124" s="2">
        <f>(Table2[[#This Row],[Close Price]]-Table2[[#This Row],[200D EMA]])/Table2[[#This Row],[200D EMA]]</f>
        <v>0.20261495355598438</v>
      </c>
      <c r="V124">
        <v>0.29411231340343602</v>
      </c>
      <c r="W124">
        <v>603.04999999999995</v>
      </c>
      <c r="X124">
        <v>617.75</v>
      </c>
      <c r="Y124">
        <v>580.04999999999995</v>
      </c>
      <c r="Z124">
        <v>617.75</v>
      </c>
      <c r="AA124">
        <v>580.04999999999995</v>
      </c>
      <c r="AB124">
        <v>660</v>
      </c>
      <c r="AC124" s="2">
        <f>(Table2[[#This Row],[Close Price]]/Table2[[#This Row],[Day Low]])-1</f>
        <v>9.700688168476912E-3</v>
      </c>
      <c r="AD124" s="2">
        <f>(Table2[[#This Row],[Day High]]/Table2[[#This Row],[Close Price]])-1</f>
        <v>1.4534406306454306E-2</v>
      </c>
      <c r="AE124" s="2">
        <f>(Table2[[#This Row],[Close Price]]/Table2[[#This Row],[Current Week Low]])-1</f>
        <v>4.9737091630031927E-2</v>
      </c>
      <c r="AF124" s="2">
        <f>(Table2[[#This Row],[Current Week High]]/Table2[[#This Row],[Close Price]])-1</f>
        <v>1.4534406306454306E-2</v>
      </c>
      <c r="AG124" s="2">
        <f>(Table2[[#This Row],[Close Price]]/Table2[[#This Row],[Current Month Low]])-1</f>
        <v>4.9737091630031927E-2</v>
      </c>
      <c r="AH124" s="2">
        <f>(Table2[[#This Row],[Current Month High]]/Table2[[#This Row],[Close Price]])-1</f>
        <v>8.3921826244046649E-2</v>
      </c>
      <c r="AI124">
        <v>11.0362949581212</v>
      </c>
      <c r="AJ124">
        <v>95.160256410256395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-0.06</v>
      </c>
      <c r="AM124" t="s">
        <v>10519</v>
      </c>
      <c r="AN124">
        <v>-3.4</v>
      </c>
      <c r="AO124" t="s">
        <v>10519</v>
      </c>
      <c r="AP124">
        <v>0.15493423392448299</v>
      </c>
      <c r="AQ124">
        <f>(Table2[[#This Row],[Sharpe Ratio]]-AVERAGE(Table2[Sharpe Ratio]))/_xlfn.STDEV.P(Table2[Sharpe Ratio])</f>
        <v>1.1889341680610981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1.9995400008656585</v>
      </c>
      <c r="AS124">
        <f>_xlfn.RANK.AVG(Table2[[#This Row],[1Y Return vs Nifty Z-Score]],Table2[1Y Return vs Nifty Z-Score])</f>
        <v>356</v>
      </c>
      <c r="AT124">
        <f>_xlfn.RANK.AVG(Table2[[#This Row],[6M Return vs Nifty Z-Score]],Table2[6M Return vs Nifty Z-Score])</f>
        <v>62</v>
      </c>
      <c r="AU124">
        <f>_xlfn.RANK.AVG(Table2[[#This Row],[Sharpe Ratio Z-Score]],Table2[Sharpe Ratio Z-Score])</f>
        <v>87</v>
      </c>
      <c r="AV124">
        <f>(Table2[[#This Row],[Rank 1Y]]+Table2[[#This Row],[Rank 6M]]+Table2[[#This Row],[Rank Sharpe]])/3</f>
        <v>168.33333333333334</v>
      </c>
    </row>
    <row r="125" spans="1:48" x14ac:dyDescent="0.3">
      <c r="A125" t="s">
        <v>350</v>
      </c>
      <c r="B125" t="s">
        <v>351</v>
      </c>
      <c r="C125" t="s">
        <v>10489</v>
      </c>
      <c r="D125" t="s">
        <v>290</v>
      </c>
      <c r="E125">
        <v>68663.180779529997</v>
      </c>
      <c r="F125">
        <v>7940.15</v>
      </c>
      <c r="G125">
        <v>44.858158353564697</v>
      </c>
      <c r="H125">
        <f>(Table2[[#This Row],[1Y Return vs Nifty]]-AVERAGE(Table2[1Y Return vs Nifty]))/_xlfn.STDEV.P(Table2[1Y Return vs Nifty])</f>
        <v>8.1309423924376761E-2</v>
      </c>
      <c r="I125">
        <v>-7.5113625348547997</v>
      </c>
      <c r="J125">
        <f>(Table2[[#This Row],[1M Return vs Nifty]]-AVERAGE(Table2[1M Return vs Nifty]))/_xlfn.STDEV.P(Table2[1M Return vs Nifty])</f>
        <v>-0.6734822226805659</v>
      </c>
      <c r="K125">
        <v>22.5576889030066</v>
      </c>
      <c r="L125">
        <f>(Table2[[#This Row],[6M Return vs Nifty]]-AVERAGE(Table2[6M Return vs Nifty]))/_xlfn.STDEV.P(Table2[6M Return vs Nifty])</f>
        <v>0.61788557146020395</v>
      </c>
      <c r="M125">
        <v>-5.1982526745231503</v>
      </c>
      <c r="N125">
        <f>(Table2[[#This Row],[1W Return vs Nifty]]-AVERAGE(Table2[1W Return vs Nifty]))/_xlfn.STDEV.P(Table2[1W Return vs Nifty])</f>
        <v>-0.85715485861717811</v>
      </c>
      <c r="O125">
        <v>8374.49</v>
      </c>
      <c r="P125">
        <v>8367.9029917965509</v>
      </c>
      <c r="Q125">
        <v>7061.3105786426104</v>
      </c>
      <c r="R125">
        <v>34.953543829039198</v>
      </c>
      <c r="S125" s="2">
        <f>(Table2[[#This Row],[Close Price]]-Table2[[#This Row],[20D EMA]])/Table2[[#This Row],[20D EMA]]</f>
        <v>-5.1864650862321185E-2</v>
      </c>
      <c r="T125" s="2">
        <f>(Table2[[#This Row],[Close Price]]-Table2[[#This Row],[50D EMA]])/Table2[[#This Row],[50D EMA]]</f>
        <v>-5.1118301946843504E-2</v>
      </c>
      <c r="U125" s="2">
        <f>(Table2[[#This Row],[Close Price]]-Table2[[#This Row],[200D EMA]])/Table2[[#This Row],[200D EMA]]</f>
        <v>0.12445840068492325</v>
      </c>
      <c r="V125">
        <v>0.66315860782617897</v>
      </c>
      <c r="W125">
        <v>7890</v>
      </c>
      <c r="X125">
        <v>8175</v>
      </c>
      <c r="Y125">
        <v>7801</v>
      </c>
      <c r="Z125">
        <v>8350</v>
      </c>
      <c r="AA125">
        <v>7801</v>
      </c>
      <c r="AB125">
        <v>9333</v>
      </c>
      <c r="AC125" s="2">
        <f>(Table2[[#This Row],[Close Price]]/Table2[[#This Row],[Day Low]])-1</f>
        <v>6.356147021546299E-3</v>
      </c>
      <c r="AD125" s="2">
        <f>(Table2[[#This Row],[Day High]]/Table2[[#This Row],[Close Price]])-1</f>
        <v>2.9577526872918147E-2</v>
      </c>
      <c r="AE125" s="2">
        <f>(Table2[[#This Row],[Close Price]]/Table2[[#This Row],[Current Week Low]])-1</f>
        <v>1.783745673631576E-2</v>
      </c>
      <c r="AF125" s="2">
        <f>(Table2[[#This Row],[Current Week High]]/Table2[[#This Row],[Close Price]])-1</f>
        <v>5.1617412769280335E-2</v>
      </c>
      <c r="AG125" s="2">
        <f>(Table2[[#This Row],[Close Price]]/Table2[[#This Row],[Current Month Low]])-1</f>
        <v>1.783745673631576E-2</v>
      </c>
      <c r="AH125" s="2">
        <f>(Table2[[#This Row],[Current Month High]]/Table2[[#This Row],[Close Price]])-1</f>
        <v>0.17541860040427459</v>
      </c>
      <c r="AI125">
        <v>25.124210499801599</v>
      </c>
      <c r="AJ125">
        <v>72.332852228456005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-0.05</v>
      </c>
      <c r="AM125" t="s">
        <v>10519</v>
      </c>
      <c r="AN125">
        <v>-12.26</v>
      </c>
      <c r="AO125" t="s">
        <v>10519</v>
      </c>
      <c r="AP125">
        <v>0.15949957157165801</v>
      </c>
      <c r="AQ125">
        <f>(Table2[[#This Row],[Sharpe Ratio]]-AVERAGE(Table2[Sharpe Ratio]))/_xlfn.STDEV.P(Table2[Sharpe Ratio])</f>
        <v>1.2415590295994658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0.41011694368630247</v>
      </c>
      <c r="AS125">
        <f>_xlfn.RANK.AVG(Table2[[#This Row],[1Y Return vs Nifty Z-Score]],Table2[1Y Return vs Nifty Z-Score])</f>
        <v>268</v>
      </c>
      <c r="AT125">
        <f>_xlfn.RANK.AVG(Table2[[#This Row],[6M Return vs Nifty Z-Score]],Table2[6M Return vs Nifty Z-Score])</f>
        <v>159</v>
      </c>
      <c r="AU125">
        <f>_xlfn.RANK.AVG(Table2[[#This Row],[Sharpe Ratio Z-Score]],Table2[Sharpe Ratio Z-Score])</f>
        <v>82</v>
      </c>
      <c r="AV125">
        <f>(Table2[[#This Row],[Rank 1Y]]+Table2[[#This Row],[Rank 6M]]+Table2[[#This Row],[Rank Sharpe]])/3</f>
        <v>169.66666666666666</v>
      </c>
    </row>
    <row r="126" spans="1:48" x14ac:dyDescent="0.3">
      <c r="A126" t="s">
        <v>1355</v>
      </c>
      <c r="B126" t="s">
        <v>1356</v>
      </c>
      <c r="C126" t="s">
        <v>10488</v>
      </c>
      <c r="D126" t="s">
        <v>138</v>
      </c>
      <c r="E126">
        <v>7869.2396833000003</v>
      </c>
      <c r="F126">
        <v>929.35</v>
      </c>
      <c r="G126">
        <v>76.381206376730503</v>
      </c>
      <c r="H126">
        <f>(Table2[[#This Row],[1Y Return vs Nifty]]-AVERAGE(Table2[1Y Return vs Nifty]))/_xlfn.STDEV.P(Table2[1Y Return vs Nifty])</f>
        <v>0.51311141483742917</v>
      </c>
      <c r="I126">
        <v>-6.95386187146247</v>
      </c>
      <c r="J126">
        <f>(Table2[[#This Row],[1M Return vs Nifty]]-AVERAGE(Table2[1M Return vs Nifty]))/_xlfn.STDEV.P(Table2[1M Return vs Nifty])</f>
        <v>-0.61739986490657917</v>
      </c>
      <c r="K126">
        <v>5.3901036270646703</v>
      </c>
      <c r="L126">
        <f>(Table2[[#This Row],[6M Return vs Nifty]]-AVERAGE(Table2[6M Return vs Nifty]))/_xlfn.STDEV.P(Table2[6M Return vs Nifty])</f>
        <v>2.2546755296429282E-2</v>
      </c>
      <c r="M126">
        <v>-9.2211368808114494E-2</v>
      </c>
      <c r="N126">
        <f>(Table2[[#This Row],[1W Return vs Nifty]]-AVERAGE(Table2[1W Return vs Nifty]))/_xlfn.STDEV.P(Table2[1W Return vs Nifty])</f>
        <v>0.17613626568280849</v>
      </c>
      <c r="O126">
        <v>952.86</v>
      </c>
      <c r="P126">
        <v>921.18802327301705</v>
      </c>
      <c r="Q126">
        <v>726.09513279585599</v>
      </c>
      <c r="R126">
        <v>47.313388548015404</v>
      </c>
      <c r="S126" s="2">
        <f>(Table2[[#This Row],[Close Price]]-Table2[[#This Row],[20D EMA]])/Table2[[#This Row],[20D EMA]]</f>
        <v>-2.4673089436013675E-2</v>
      </c>
      <c r="T126" s="2">
        <f>(Table2[[#This Row],[Close Price]]-Table2[[#This Row],[50D EMA]])/Table2[[#This Row],[50D EMA]]</f>
        <v>8.860272301395267E-3</v>
      </c>
      <c r="U126" s="2">
        <f>(Table2[[#This Row],[Close Price]]-Table2[[#This Row],[200D EMA]])/Table2[[#This Row],[200D EMA]]</f>
        <v>0.27992870083222249</v>
      </c>
      <c r="V126">
        <v>1.15310964826423</v>
      </c>
      <c r="W126">
        <v>922</v>
      </c>
      <c r="X126">
        <v>955</v>
      </c>
      <c r="Y126">
        <v>854.9</v>
      </c>
      <c r="Z126">
        <v>983.25</v>
      </c>
      <c r="AA126">
        <v>854.9</v>
      </c>
      <c r="AB126">
        <v>1110</v>
      </c>
      <c r="AC126" s="2">
        <f>(Table2[[#This Row],[Close Price]]/Table2[[#This Row],[Day Low]])-1</f>
        <v>7.9718004338396042E-3</v>
      </c>
      <c r="AD126" s="2">
        <f>(Table2[[#This Row],[Day High]]/Table2[[#This Row],[Close Price]])-1</f>
        <v>2.7599935438747503E-2</v>
      </c>
      <c r="AE126" s="2">
        <f>(Table2[[#This Row],[Close Price]]/Table2[[#This Row],[Current Week Low]])-1</f>
        <v>8.7086208913323304E-2</v>
      </c>
      <c r="AF126" s="2">
        <f>(Table2[[#This Row],[Current Week High]]/Table2[[#This Row],[Close Price]])-1</f>
        <v>5.7997525151987972E-2</v>
      </c>
      <c r="AG126" s="2">
        <f>(Table2[[#This Row],[Close Price]]/Table2[[#This Row],[Current Month Low]])-1</f>
        <v>8.7086208913323304E-2</v>
      </c>
      <c r="AH126" s="2">
        <f>(Table2[[#This Row],[Current Month High]]/Table2[[#This Row],[Close Price]])-1</f>
        <v>0.19438317103351799</v>
      </c>
      <c r="AI126">
        <v>19.4383171033518</v>
      </c>
      <c r="AJ126">
        <v>156.868435599778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7.0000000000000007E-2</v>
      </c>
      <c r="AM126" t="s">
        <v>10520</v>
      </c>
      <c r="AN126">
        <v>-10.64</v>
      </c>
      <c r="AO126" t="s">
        <v>10519</v>
      </c>
      <c r="AP126">
        <v>0.18293773551725201</v>
      </c>
      <c r="AQ126">
        <f>(Table2[[#This Row],[Sharpe Ratio]]-AVERAGE(Table2[Sharpe Ratio]))/_xlfn.STDEV.P(Table2[Sharpe Ratio])</f>
        <v>1.5117318465243392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1.6061264174344272</v>
      </c>
      <c r="AS126">
        <f>_xlfn.RANK.AVG(Table2[[#This Row],[1Y Return vs Nifty Z-Score]],Table2[1Y Return vs Nifty Z-Score])</f>
        <v>151</v>
      </c>
      <c r="AT126">
        <f>_xlfn.RANK.AVG(Table2[[#This Row],[6M Return vs Nifty Z-Score]],Table2[6M Return vs Nifty Z-Score])</f>
        <v>311</v>
      </c>
      <c r="AU126">
        <f>_xlfn.RANK.AVG(Table2[[#This Row],[Sharpe Ratio Z-Score]],Table2[Sharpe Ratio Z-Score])</f>
        <v>47</v>
      </c>
      <c r="AV126">
        <f>(Table2[[#This Row],[Rank 1Y]]+Table2[[#This Row],[Rank 6M]]+Table2[[#This Row],[Rank Sharpe]])/3</f>
        <v>169.66666666666666</v>
      </c>
    </row>
    <row r="127" spans="1:48" x14ac:dyDescent="0.3">
      <c r="A127" t="s">
        <v>1559</v>
      </c>
      <c r="B127" t="s">
        <v>1560</v>
      </c>
      <c r="C127" t="s">
        <v>10479</v>
      </c>
      <c r="D127" t="s">
        <v>198</v>
      </c>
      <c r="E127">
        <v>6031.3059285299996</v>
      </c>
      <c r="F127">
        <v>496.7</v>
      </c>
      <c r="G127">
        <v>58.051659979255902</v>
      </c>
      <c r="H127">
        <f>(Table2[[#This Row],[1Y Return vs Nifty]]-AVERAGE(Table2[1Y Return vs Nifty]))/_xlfn.STDEV.P(Table2[1Y Return vs Nifty])</f>
        <v>0.26203370746768867</v>
      </c>
      <c r="I127">
        <v>-1.26407485248641</v>
      </c>
      <c r="J127">
        <f>(Table2[[#This Row],[1M Return vs Nifty]]-AVERAGE(Table2[1M Return vs Nifty]))/_xlfn.STDEV.P(Table2[1M Return vs Nifty])</f>
        <v>-4.5029835220277578E-2</v>
      </c>
      <c r="K127">
        <v>13.1080442639779</v>
      </c>
      <c r="L127">
        <f>(Table2[[#This Row],[6M Return vs Nifty]]-AVERAGE(Table2[6M Return vs Nifty]))/_xlfn.STDEV.P(Table2[6M Return vs Nifty])</f>
        <v>0.29019008242416422</v>
      </c>
      <c r="M127">
        <v>-1.23904952529257</v>
      </c>
      <c r="N127">
        <f>(Table2[[#This Row],[1W Return vs Nifty]]-AVERAGE(Table2[1W Return vs Nifty]))/_xlfn.STDEV.P(Table2[1W Return vs Nifty])</f>
        <v>-5.5945227033984225E-2</v>
      </c>
      <c r="O127">
        <v>488.85</v>
      </c>
      <c r="P127">
        <v>472.16096368728199</v>
      </c>
      <c r="Q127">
        <v>403.44510035888698</v>
      </c>
      <c r="R127">
        <v>58.657122094613896</v>
      </c>
      <c r="S127" s="2">
        <f>(Table2[[#This Row],[Close Price]]-Table2[[#This Row],[20D EMA]])/Table2[[#This Row],[20D EMA]]</f>
        <v>1.6058095530326204E-2</v>
      </c>
      <c r="T127" s="2">
        <f>(Table2[[#This Row],[Close Price]]-Table2[[#This Row],[50D EMA]])/Table2[[#This Row],[50D EMA]]</f>
        <v>5.1971760056323722E-2</v>
      </c>
      <c r="U127" s="2">
        <f>(Table2[[#This Row],[Close Price]]-Table2[[#This Row],[200D EMA]])/Table2[[#This Row],[200D EMA]]</f>
        <v>0.23114644237383863</v>
      </c>
      <c r="V127">
        <v>0.64012645194464601</v>
      </c>
      <c r="W127">
        <v>493.35</v>
      </c>
      <c r="X127">
        <v>501.9</v>
      </c>
      <c r="Y127">
        <v>461.05</v>
      </c>
      <c r="Z127">
        <v>501.9</v>
      </c>
      <c r="AA127">
        <v>461.05</v>
      </c>
      <c r="AB127">
        <v>514.95000000000005</v>
      </c>
      <c r="AC127" s="2">
        <f>(Table2[[#This Row],[Close Price]]/Table2[[#This Row],[Day Low]])-1</f>
        <v>6.7903111381371062E-3</v>
      </c>
      <c r="AD127" s="2">
        <f>(Table2[[#This Row],[Day High]]/Table2[[#This Row],[Close Price]])-1</f>
        <v>1.0469096033823178E-2</v>
      </c>
      <c r="AE127" s="2">
        <f>(Table2[[#This Row],[Close Price]]/Table2[[#This Row],[Current Week Low]])-1</f>
        <v>7.7323500704912673E-2</v>
      </c>
      <c r="AF127" s="2">
        <f>(Table2[[#This Row],[Current Week High]]/Table2[[#This Row],[Close Price]])-1</f>
        <v>1.0469096033823178E-2</v>
      </c>
      <c r="AG127" s="2">
        <f>(Table2[[#This Row],[Close Price]]/Table2[[#This Row],[Current Month Low]])-1</f>
        <v>7.7323500704912673E-2</v>
      </c>
      <c r="AH127" s="2">
        <f>(Table2[[#This Row],[Current Month High]]/Table2[[#This Row],[Close Price]])-1</f>
        <v>3.6742500503321951E-2</v>
      </c>
      <c r="AI127">
        <v>3.6843164888262501</v>
      </c>
      <c r="AJ127">
        <v>86.904985888993394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-0.02</v>
      </c>
      <c r="AM127" t="s">
        <v>10519</v>
      </c>
      <c r="AN127">
        <v>-0.28000000000000003</v>
      </c>
      <c r="AO127" t="s">
        <v>10519</v>
      </c>
      <c r="AP127">
        <v>0.17346644262091299</v>
      </c>
      <c r="AQ127">
        <f>(Table2[[#This Row],[Sharpe Ratio]]-AVERAGE(Table2[Sharpe Ratio]))/_xlfn.STDEV.P(Table2[Sharpe Ratio])</f>
        <v>1.4025558083472751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1.8538045359848663</v>
      </c>
      <c r="AS127">
        <f>_xlfn.RANK.AVG(Table2[[#This Row],[1Y Return vs Nifty Z-Score]],Table2[1Y Return vs Nifty Z-Score])</f>
        <v>209</v>
      </c>
      <c r="AT127">
        <f>_xlfn.RANK.AVG(Table2[[#This Row],[6M Return vs Nifty Z-Score]],Table2[6M Return vs Nifty Z-Score])</f>
        <v>240</v>
      </c>
      <c r="AU127">
        <f>_xlfn.RANK.AVG(Table2[[#This Row],[Sharpe Ratio Z-Score]],Table2[Sharpe Ratio Z-Score])</f>
        <v>60</v>
      </c>
      <c r="AV127">
        <f>(Table2[[#This Row],[Rank 1Y]]+Table2[[#This Row],[Rank 6M]]+Table2[[#This Row],[Rank Sharpe]])/3</f>
        <v>169.66666666666666</v>
      </c>
    </row>
    <row r="128" spans="1:48" x14ac:dyDescent="0.3">
      <c r="A128" t="s">
        <v>222</v>
      </c>
      <c r="B128" t="s">
        <v>223</v>
      </c>
      <c r="C128" t="s">
        <v>10479</v>
      </c>
      <c r="D128" t="s">
        <v>108</v>
      </c>
      <c r="E128">
        <v>116363.08683202</v>
      </c>
      <c r="F128">
        <v>2508</v>
      </c>
      <c r="G128">
        <v>52.947751773159602</v>
      </c>
      <c r="H128">
        <f>(Table2[[#This Row],[1Y Return vs Nifty]]-AVERAGE(Table2[1Y Return vs Nifty]))/_xlfn.STDEV.P(Table2[1Y Return vs Nifty])</f>
        <v>0.19212048958310304</v>
      </c>
      <c r="I128">
        <v>-2.7319252780418402</v>
      </c>
      <c r="J128">
        <f>(Table2[[#This Row],[1M Return vs Nifty]]-AVERAGE(Table2[1M Return vs Nifty]))/_xlfn.STDEV.P(Table2[1M Return vs Nifty])</f>
        <v>-0.19268977202427537</v>
      </c>
      <c r="K128">
        <v>11.3447583806966</v>
      </c>
      <c r="L128">
        <f>(Table2[[#This Row],[6M Return vs Nifty]]-AVERAGE(Table2[6M Return vs Nifty]))/_xlfn.STDEV.P(Table2[6M Return vs Nifty])</f>
        <v>0.22904272166038384</v>
      </c>
      <c r="M128">
        <v>0.36846743141854499</v>
      </c>
      <c r="N128">
        <f>(Table2[[#This Row],[1W Return vs Nifty]]-AVERAGE(Table2[1W Return vs Nifty]))/_xlfn.STDEV.P(Table2[1W Return vs Nifty])</f>
        <v>0.2693621694557734</v>
      </c>
      <c r="O128">
        <v>2428.9</v>
      </c>
      <c r="P128">
        <v>2350.3881370580698</v>
      </c>
      <c r="Q128">
        <v>2043.88363889015</v>
      </c>
      <c r="R128">
        <v>55.9485361447598</v>
      </c>
      <c r="S128" s="2">
        <f>(Table2[[#This Row],[Close Price]]-Table2[[#This Row],[20D EMA]])/Table2[[#This Row],[20D EMA]]</f>
        <v>3.2566182222405163E-2</v>
      </c>
      <c r="T128" s="2">
        <f>(Table2[[#This Row],[Close Price]]-Table2[[#This Row],[50D EMA]])/Table2[[#This Row],[50D EMA]]</f>
        <v>6.7057802265463096E-2</v>
      </c>
      <c r="U128" s="2">
        <f>(Table2[[#This Row],[Close Price]]-Table2[[#This Row],[200D EMA]])/Table2[[#This Row],[200D EMA]]</f>
        <v>0.22707572597521744</v>
      </c>
      <c r="V128">
        <v>0.65591308860725295</v>
      </c>
      <c r="W128">
        <v>2438.75</v>
      </c>
      <c r="X128">
        <v>2528.8000000000002</v>
      </c>
      <c r="Y128">
        <v>2359.9499999999998</v>
      </c>
      <c r="Z128">
        <v>2528.8000000000002</v>
      </c>
      <c r="AA128">
        <v>2301.1999999999998</v>
      </c>
      <c r="AB128">
        <v>2528.8000000000002</v>
      </c>
      <c r="AC128" s="2">
        <f>(Table2[[#This Row],[Close Price]]/Table2[[#This Row],[Day Low]])-1</f>
        <v>2.8395694515632952E-2</v>
      </c>
      <c r="AD128" s="2">
        <f>(Table2[[#This Row],[Day High]]/Table2[[#This Row],[Close Price]])-1</f>
        <v>8.2934609250400193E-3</v>
      </c>
      <c r="AE128" s="2">
        <f>(Table2[[#This Row],[Close Price]]/Table2[[#This Row],[Current Week Low]])-1</f>
        <v>6.2734379965677212E-2</v>
      </c>
      <c r="AF128" s="2">
        <f>(Table2[[#This Row],[Current Week High]]/Table2[[#This Row],[Close Price]])-1</f>
        <v>8.2934609250400193E-3</v>
      </c>
      <c r="AG128" s="2">
        <f>(Table2[[#This Row],[Close Price]]/Table2[[#This Row],[Current Month Low]])-1</f>
        <v>8.9866156787762996E-2</v>
      </c>
      <c r="AH128" s="2">
        <f>(Table2[[#This Row],[Current Month High]]/Table2[[#This Row],[Close Price]])-1</f>
        <v>8.2934609250400193E-3</v>
      </c>
      <c r="AI128">
        <v>0.82934609250400104</v>
      </c>
      <c r="AJ128">
        <v>90.432801822323398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7.0000000000000007E-2</v>
      </c>
      <c r="AM128" t="s">
        <v>10520</v>
      </c>
      <c r="AN128">
        <v>2.86</v>
      </c>
      <c r="AO128" t="s">
        <v>10520</v>
      </c>
      <c r="AP128">
        <v>0.20694884313977099</v>
      </c>
      <c r="AQ128">
        <f>(Table2[[#This Row],[Sharpe Ratio]]-AVERAGE(Table2[Sharpe Ratio]))/_xlfn.STDEV.P(Table2[Sharpe Ratio])</f>
        <v>1.7885090121299982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2.2863446208049831</v>
      </c>
      <c r="AS128">
        <f>_xlfn.RANK.AVG(Table2[[#This Row],[1Y Return vs Nifty Z-Score]],Table2[1Y Return vs Nifty Z-Score])</f>
        <v>233</v>
      </c>
      <c r="AT128">
        <f>_xlfn.RANK.AVG(Table2[[#This Row],[6M Return vs Nifty Z-Score]],Table2[6M Return vs Nifty Z-Score])</f>
        <v>254</v>
      </c>
      <c r="AU128">
        <f>_xlfn.RANK.AVG(Table2[[#This Row],[Sharpe Ratio Z-Score]],Table2[Sharpe Ratio Z-Score])</f>
        <v>28</v>
      </c>
      <c r="AV128">
        <f>(Table2[[#This Row],[Rank 1Y]]+Table2[[#This Row],[Rank 6M]]+Table2[[#This Row],[Rank Sharpe]])/3</f>
        <v>171.66666666666666</v>
      </c>
    </row>
    <row r="129" spans="1:48" x14ac:dyDescent="0.3">
      <c r="A129" t="s">
        <v>151</v>
      </c>
      <c r="B129" t="s">
        <v>152</v>
      </c>
      <c r="C129" t="s">
        <v>10486</v>
      </c>
      <c r="D129" t="s">
        <v>153</v>
      </c>
      <c r="E129">
        <v>171157.35392358</v>
      </c>
      <c r="F129">
        <v>4493.3999999999996</v>
      </c>
      <c r="G129">
        <v>48.940217704915902</v>
      </c>
      <c r="H129">
        <f>(Table2[[#This Row],[1Y Return vs Nifty]]-AVERAGE(Table2[1Y Return vs Nifty]))/_xlfn.STDEV.P(Table2[1Y Return vs Nifty])</f>
        <v>0.13722537956557476</v>
      </c>
      <c r="I129">
        <v>0.456108664079661</v>
      </c>
      <c r="J129">
        <f>(Table2[[#This Row],[1M Return vs Nifty]]-AVERAGE(Table2[1M Return vs Nifty]))/_xlfn.STDEV.P(Table2[1M Return vs Nifty])</f>
        <v>0.12801381072975926</v>
      </c>
      <c r="K129">
        <v>38.850521354083</v>
      </c>
      <c r="L129">
        <f>(Table2[[#This Row],[6M Return vs Nifty]]-AVERAGE(Table2[6M Return vs Nifty]))/_xlfn.STDEV.P(Table2[6M Return vs Nifty])</f>
        <v>1.1828896432309417</v>
      </c>
      <c r="M129">
        <v>-0.52096562764226995</v>
      </c>
      <c r="N129">
        <f>(Table2[[#This Row],[1W Return vs Nifty]]-AVERAGE(Table2[1W Return vs Nifty]))/_xlfn.STDEV.P(Table2[1W Return vs Nifty])</f>
        <v>8.93708159667468E-2</v>
      </c>
      <c r="O129">
        <v>4344.93</v>
      </c>
      <c r="P129">
        <v>4228.9689414927498</v>
      </c>
      <c r="Q129">
        <v>3541.2308833074899</v>
      </c>
      <c r="R129">
        <v>63.604085696795501</v>
      </c>
      <c r="S129" s="2">
        <f>(Table2[[#This Row],[Close Price]]-Table2[[#This Row],[20D EMA]])/Table2[[#This Row],[20D EMA]]</f>
        <v>3.4170861210652263E-2</v>
      </c>
      <c r="T129" s="2">
        <f>(Table2[[#This Row],[Close Price]]-Table2[[#This Row],[50D EMA]])/Table2[[#This Row],[50D EMA]]</f>
        <v>6.2528493863544546E-2</v>
      </c>
      <c r="U129" s="2">
        <f>(Table2[[#This Row],[Close Price]]-Table2[[#This Row],[200D EMA]])/Table2[[#This Row],[200D EMA]]</f>
        <v>0.26888083496074933</v>
      </c>
      <c r="V129">
        <v>0.74008297773500498</v>
      </c>
      <c r="W129">
        <v>4415.5</v>
      </c>
      <c r="X129">
        <v>4510</v>
      </c>
      <c r="Y129">
        <v>4171.05</v>
      </c>
      <c r="Z129">
        <v>4510</v>
      </c>
      <c r="AA129">
        <v>4165.3999999999996</v>
      </c>
      <c r="AB129">
        <v>4510</v>
      </c>
      <c r="AC129" s="2">
        <f>(Table2[[#This Row],[Close Price]]/Table2[[#This Row],[Day Low]])-1</f>
        <v>1.7642396104631253E-2</v>
      </c>
      <c r="AD129" s="2">
        <f>(Table2[[#This Row],[Day High]]/Table2[[#This Row],[Close Price]])-1</f>
        <v>3.6943072061246252E-3</v>
      </c>
      <c r="AE129" s="2">
        <f>(Table2[[#This Row],[Close Price]]/Table2[[#This Row],[Current Week Low]])-1</f>
        <v>7.7282698601071509E-2</v>
      </c>
      <c r="AF129" s="2">
        <f>(Table2[[#This Row],[Current Week High]]/Table2[[#This Row],[Close Price]])-1</f>
        <v>3.6943072061246252E-3</v>
      </c>
      <c r="AG129" s="2">
        <f>(Table2[[#This Row],[Close Price]]/Table2[[#This Row],[Current Month Low]])-1</f>
        <v>7.8743938157199711E-2</v>
      </c>
      <c r="AH129" s="2">
        <f>(Table2[[#This Row],[Current Month High]]/Table2[[#This Row],[Close Price]])-1</f>
        <v>3.6943072061246252E-3</v>
      </c>
      <c r="AI129">
        <v>2.59046601682468</v>
      </c>
      <c r="AJ129">
        <v>92.572910193498601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-0.01</v>
      </c>
      <c r="AM129" t="s">
        <v>10519</v>
      </c>
      <c r="AN129">
        <v>4.37</v>
      </c>
      <c r="AO129" t="s">
        <v>10520</v>
      </c>
      <c r="AP129">
        <v>0.11228909605290199</v>
      </c>
      <c r="AQ129">
        <f>(Table2[[#This Row],[Sharpe Ratio]]-AVERAGE(Table2[Sharpe Ratio]))/_xlfn.STDEV.P(Table2[Sharpe Ratio])</f>
        <v>0.69736166034850022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2.2348613098415226</v>
      </c>
      <c r="AS129">
        <f>_xlfn.RANK.AVG(Table2[[#This Row],[1Y Return vs Nifty Z-Score]],Table2[1Y Return vs Nifty Z-Score])</f>
        <v>249</v>
      </c>
      <c r="AT129">
        <f>_xlfn.RANK.AVG(Table2[[#This Row],[6M Return vs Nifty Z-Score]],Table2[6M Return vs Nifty Z-Score])</f>
        <v>86</v>
      </c>
      <c r="AU129">
        <f>_xlfn.RANK.AVG(Table2[[#This Row],[Sharpe Ratio Z-Score]],Table2[Sharpe Ratio Z-Score])</f>
        <v>181</v>
      </c>
      <c r="AV129">
        <f>(Table2[[#This Row],[Rank 1Y]]+Table2[[#This Row],[Rank 6M]]+Table2[[#This Row],[Rank Sharpe]])/3</f>
        <v>172</v>
      </c>
    </row>
    <row r="130" spans="1:48" x14ac:dyDescent="0.3">
      <c r="A130" t="s">
        <v>205</v>
      </c>
      <c r="B130" t="s">
        <v>206</v>
      </c>
      <c r="C130" t="s">
        <v>10480</v>
      </c>
      <c r="D130" t="s">
        <v>60</v>
      </c>
      <c r="E130">
        <v>121331.6945142</v>
      </c>
      <c r="F130">
        <v>1206.05</v>
      </c>
      <c r="G130">
        <v>68.0588993992383</v>
      </c>
      <c r="H130">
        <f>(Table2[[#This Row],[1Y Return vs Nifty]]-AVERAGE(Table2[1Y Return vs Nifty]))/_xlfn.STDEV.P(Table2[1Y Return vs Nifty])</f>
        <v>0.39911264418460879</v>
      </c>
      <c r="I130">
        <v>8.1201081025887198</v>
      </c>
      <c r="J130">
        <f>(Table2[[#This Row],[1M Return vs Nifty]]-AVERAGE(Table2[1M Return vs Nifty]))/_xlfn.STDEV.P(Table2[1M Return vs Nifty])</f>
        <v>0.89898178747568924</v>
      </c>
      <c r="K130">
        <v>44.820606090775499</v>
      </c>
      <c r="L130">
        <f>(Table2[[#This Row],[6M Return vs Nifty]]-AVERAGE(Table2[6M Return vs Nifty]))/_xlfn.STDEV.P(Table2[6M Return vs Nifty])</f>
        <v>1.3899206917104678</v>
      </c>
      <c r="M130">
        <v>2.2186939324508699</v>
      </c>
      <c r="N130">
        <f>(Table2[[#This Row],[1W Return vs Nifty]]-AVERAGE(Table2[1W Return vs Nifty]))/_xlfn.STDEV.P(Table2[1W Return vs Nifty])</f>
        <v>0.64378581920601652</v>
      </c>
      <c r="O130">
        <v>1154.46</v>
      </c>
      <c r="P130">
        <v>1100.18052185029</v>
      </c>
      <c r="Q130">
        <v>904.64138462221899</v>
      </c>
      <c r="R130">
        <v>70.097941627374198</v>
      </c>
      <c r="S130" s="2">
        <f>(Table2[[#This Row],[Close Price]]-Table2[[#This Row],[20D EMA]])/Table2[[#This Row],[20D EMA]]</f>
        <v>4.4687559551651782E-2</v>
      </c>
      <c r="T130" s="2">
        <f>(Table2[[#This Row],[Close Price]]-Table2[[#This Row],[50D EMA]])/Table2[[#This Row],[50D EMA]]</f>
        <v>9.6229187889691092E-2</v>
      </c>
      <c r="U130" s="2">
        <f>(Table2[[#This Row],[Close Price]]-Table2[[#This Row],[200D EMA]])/Table2[[#This Row],[200D EMA]]</f>
        <v>0.33318021981014068</v>
      </c>
      <c r="V130">
        <v>0.79001195558647497</v>
      </c>
      <c r="W130">
        <v>1196.8</v>
      </c>
      <c r="X130">
        <v>1215</v>
      </c>
      <c r="Y130">
        <v>1123.2</v>
      </c>
      <c r="Z130">
        <v>1215</v>
      </c>
      <c r="AA130">
        <v>1059</v>
      </c>
      <c r="AB130">
        <v>1215</v>
      </c>
      <c r="AC130" s="2">
        <f>(Table2[[#This Row],[Close Price]]/Table2[[#This Row],[Day Low]])-1</f>
        <v>7.7289438502674557E-3</v>
      </c>
      <c r="AD130" s="2">
        <f>(Table2[[#This Row],[Day High]]/Table2[[#This Row],[Close Price]])-1</f>
        <v>7.4209195306993436E-3</v>
      </c>
      <c r="AE130" s="2">
        <f>(Table2[[#This Row],[Close Price]]/Table2[[#This Row],[Current Week Low]])-1</f>
        <v>7.3762464387464366E-2</v>
      </c>
      <c r="AF130" s="2">
        <f>(Table2[[#This Row],[Current Week High]]/Table2[[#This Row],[Close Price]])-1</f>
        <v>7.4209195306993436E-3</v>
      </c>
      <c r="AG130" s="2">
        <f>(Table2[[#This Row],[Close Price]]/Table2[[#This Row],[Current Month Low]])-1</f>
        <v>0.13885741265344653</v>
      </c>
      <c r="AH130" s="2">
        <f>(Table2[[#This Row],[Current Month High]]/Table2[[#This Row],[Close Price]])-1</f>
        <v>7.4209195306993436E-3</v>
      </c>
      <c r="AI130">
        <v>0.74209195306993403</v>
      </c>
      <c r="AJ130">
        <v>112.426243945398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0.05</v>
      </c>
      <c r="AM130" t="s">
        <v>10520</v>
      </c>
      <c r="AN130">
        <v>3.48</v>
      </c>
      <c r="AO130" t="s">
        <v>10520</v>
      </c>
      <c r="AP130">
        <v>6.7970910686975999E-2</v>
      </c>
      <c r="AQ130">
        <f>(Table2[[#This Row],[Sharpe Ratio]]-AVERAGE(Table2[Sharpe Ratio]))/_xlfn.STDEV.P(Table2[Sharpe Ratio])</f>
        <v>0.18650385556888274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3.5183047981456652</v>
      </c>
      <c r="AS130">
        <f>_xlfn.RANK.AVG(Table2[[#This Row],[1Y Return vs Nifty Z-Score]],Table2[1Y Return vs Nifty Z-Score])</f>
        <v>170</v>
      </c>
      <c r="AT130">
        <f>_xlfn.RANK.AVG(Table2[[#This Row],[6M Return vs Nifty Z-Score]],Table2[6M Return vs Nifty Z-Score])</f>
        <v>66</v>
      </c>
      <c r="AU130">
        <f>_xlfn.RANK.AVG(Table2[[#This Row],[Sharpe Ratio Z-Score]],Table2[Sharpe Ratio Z-Score])</f>
        <v>281</v>
      </c>
      <c r="AV130">
        <f>(Table2[[#This Row],[Rank 1Y]]+Table2[[#This Row],[Rank 6M]]+Table2[[#This Row],[Rank Sharpe]])/3</f>
        <v>172.33333333333334</v>
      </c>
    </row>
    <row r="131" spans="1:48" x14ac:dyDescent="0.3">
      <c r="A131" t="s">
        <v>1614</v>
      </c>
      <c r="B131" t="s">
        <v>1615</v>
      </c>
      <c r="C131" t="s">
        <v>10477</v>
      </c>
      <c r="D131" t="s">
        <v>989</v>
      </c>
      <c r="E131">
        <v>5418.6635936160001</v>
      </c>
      <c r="F131">
        <v>43.33</v>
      </c>
      <c r="G131">
        <v>102.82094599278101</v>
      </c>
      <c r="H131">
        <f>(Table2[[#This Row],[1Y Return vs Nifty]]-AVERAGE(Table2[1Y Return vs Nifty]))/_xlfn.STDEV.P(Table2[1Y Return vs Nifty])</f>
        <v>0.87528236344123578</v>
      </c>
      <c r="I131">
        <v>-2.1768301607541001</v>
      </c>
      <c r="J131">
        <f>(Table2[[#This Row],[1M Return vs Nifty]]-AVERAGE(Table2[1M Return vs Nifty]))/_xlfn.STDEV.P(Table2[1M Return vs Nifty])</f>
        <v>-0.13684940265700823</v>
      </c>
      <c r="K131">
        <v>25.061991526137799</v>
      </c>
      <c r="L131">
        <f>(Table2[[#This Row],[6M Return vs Nifty]]-AVERAGE(Table2[6M Return vs Nifty]))/_xlfn.STDEV.P(Table2[6M Return vs Nifty])</f>
        <v>0.70472996658081954</v>
      </c>
      <c r="M131">
        <v>3.4172697651730299</v>
      </c>
      <c r="N131">
        <f>(Table2[[#This Row],[1W Return vs Nifty]]-AVERAGE(Table2[1W Return vs Nifty]))/_xlfn.STDEV.P(Table2[1W Return vs Nifty])</f>
        <v>0.88633727846782928</v>
      </c>
      <c r="O131">
        <v>41.05</v>
      </c>
      <c r="P131">
        <v>38.794960982734501</v>
      </c>
      <c r="Q131">
        <v>32.485763132011101</v>
      </c>
      <c r="R131">
        <v>59.474482784827003</v>
      </c>
      <c r="S131" s="2">
        <f>(Table2[[#This Row],[Close Price]]-Table2[[#This Row],[20D EMA]])/Table2[[#This Row],[20D EMA]]</f>
        <v>5.554202192448237E-2</v>
      </c>
      <c r="T131" s="2">
        <f>(Table2[[#This Row],[Close Price]]-Table2[[#This Row],[50D EMA]])/Table2[[#This Row],[50D EMA]]</f>
        <v>0.11689763057846077</v>
      </c>
      <c r="U131" s="2">
        <f>(Table2[[#This Row],[Close Price]]-Table2[[#This Row],[200D EMA]])/Table2[[#This Row],[200D EMA]]</f>
        <v>0.3338150568888163</v>
      </c>
      <c r="V131">
        <v>0.89163786372402598</v>
      </c>
      <c r="W131">
        <v>42.4</v>
      </c>
      <c r="X131">
        <v>44.19</v>
      </c>
      <c r="Y131">
        <v>37.049999999999997</v>
      </c>
      <c r="Z131">
        <v>44.5</v>
      </c>
      <c r="AA131">
        <v>37.049999999999997</v>
      </c>
      <c r="AB131">
        <v>44.95</v>
      </c>
      <c r="AC131" s="2">
        <f>(Table2[[#This Row],[Close Price]]/Table2[[#This Row],[Day Low]])-1</f>
        <v>2.1933962264151008E-2</v>
      </c>
      <c r="AD131" s="2">
        <f>(Table2[[#This Row],[Day High]]/Table2[[#This Row],[Close Price]])-1</f>
        <v>1.9847680590814765E-2</v>
      </c>
      <c r="AE131" s="2">
        <f>(Table2[[#This Row],[Close Price]]/Table2[[#This Row],[Current Week Low]])-1</f>
        <v>0.16950067476383279</v>
      </c>
      <c r="AF131" s="2">
        <f>(Table2[[#This Row],[Current Week High]]/Table2[[#This Row],[Close Price]])-1</f>
        <v>2.7002077082852516E-2</v>
      </c>
      <c r="AG131" s="2">
        <f>(Table2[[#This Row],[Close Price]]/Table2[[#This Row],[Current Month Low]])-1</f>
        <v>0.16950067476383279</v>
      </c>
      <c r="AH131" s="2">
        <f>(Table2[[#This Row],[Current Month High]]/Table2[[#This Row],[Close Price]])-1</f>
        <v>3.7387491345488133E-2</v>
      </c>
      <c r="AI131">
        <v>3.7387491345488102</v>
      </c>
      <c r="AJ131">
        <v>172.51572327043999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0.17</v>
      </c>
      <c r="AM131" t="s">
        <v>10520</v>
      </c>
      <c r="AN131">
        <v>2.36</v>
      </c>
      <c r="AO131" t="s">
        <v>10520</v>
      </c>
      <c r="AP131">
        <v>6.8347152284512006E-2</v>
      </c>
      <c r="AQ131">
        <f>(Table2[[#This Row],[Sharpe Ratio]]-AVERAGE(Table2[Sharpe Ratio]))/_xlfn.STDEV.P(Table2[Sharpe Ratio])</f>
        <v>0.19084081013949561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2.520341015972372</v>
      </c>
      <c r="AS131">
        <f>_xlfn.RANK.AVG(Table2[[#This Row],[1Y Return vs Nifty Z-Score]],Table2[1Y Return vs Nifty Z-Score])</f>
        <v>105</v>
      </c>
      <c r="AT131">
        <f>_xlfn.RANK.AVG(Table2[[#This Row],[6M Return vs Nifty Z-Score]],Table2[6M Return vs Nifty Z-Score])</f>
        <v>141</v>
      </c>
      <c r="AU131">
        <f>_xlfn.RANK.AVG(Table2[[#This Row],[Sharpe Ratio Z-Score]],Table2[Sharpe Ratio Z-Score])</f>
        <v>276</v>
      </c>
      <c r="AV131">
        <f>(Table2[[#This Row],[Rank 1Y]]+Table2[[#This Row],[Rank 6M]]+Table2[[#This Row],[Rank Sharpe]])/3</f>
        <v>174</v>
      </c>
    </row>
    <row r="132" spans="1:48" x14ac:dyDescent="0.3">
      <c r="A132" t="s">
        <v>90</v>
      </c>
      <c r="B132" t="s">
        <v>91</v>
      </c>
      <c r="C132" t="s">
        <v>10473</v>
      </c>
      <c r="D132" t="s">
        <v>92</v>
      </c>
      <c r="E132">
        <v>304438.7793538</v>
      </c>
      <c r="F132">
        <v>509.85</v>
      </c>
      <c r="G132">
        <v>88.750552038544598</v>
      </c>
      <c r="H132">
        <f>(Table2[[#This Row],[1Y Return vs Nifty]]-AVERAGE(Table2[1Y Return vs Nifty]))/_xlfn.STDEV.P(Table2[1Y Return vs Nifty])</f>
        <v>0.6825464288353762</v>
      </c>
      <c r="I132">
        <v>1.3280928632840101</v>
      </c>
      <c r="J132">
        <f>(Table2[[#This Row],[1M Return vs Nifty]]-AVERAGE(Table2[1M Return vs Nifty]))/_xlfn.STDEV.P(Table2[1M Return vs Nifty])</f>
        <v>0.21573196614050386</v>
      </c>
      <c r="K132">
        <v>7.2018559936821598</v>
      </c>
      <c r="L132">
        <f>(Table2[[#This Row],[6M Return vs Nifty]]-AVERAGE(Table2[6M Return vs Nifty]))/_xlfn.STDEV.P(Table2[6M Return vs Nifty])</f>
        <v>8.5374840422384399E-2</v>
      </c>
      <c r="M132">
        <v>-3.0185504697204499</v>
      </c>
      <c r="N132">
        <f>(Table2[[#This Row],[1W Return vs Nifty]]-AVERAGE(Table2[1W Return vs Nifty]))/_xlfn.STDEV.P(Table2[1W Return vs Nifty])</f>
        <v>-0.41605640151718393</v>
      </c>
      <c r="O132">
        <v>492.72</v>
      </c>
      <c r="P132">
        <v>482.55368954533901</v>
      </c>
      <c r="Q132">
        <v>418.58163549770001</v>
      </c>
      <c r="R132">
        <v>51.873909798321797</v>
      </c>
      <c r="S132" s="2">
        <f>(Table2[[#This Row],[Close Price]]-Table2[[#This Row],[20D EMA]])/Table2[[#This Row],[20D EMA]]</f>
        <v>3.4766195811008267E-2</v>
      </c>
      <c r="T132" s="2">
        <f>(Table2[[#This Row],[Close Price]]-Table2[[#This Row],[50D EMA]])/Table2[[#This Row],[50D EMA]]</f>
        <v>5.6566369807221933E-2</v>
      </c>
      <c r="U132" s="2">
        <f>(Table2[[#This Row],[Close Price]]-Table2[[#This Row],[200D EMA]])/Table2[[#This Row],[200D EMA]]</f>
        <v>0.2180419702211267</v>
      </c>
      <c r="V132">
        <v>0.88964743339940999</v>
      </c>
      <c r="W132">
        <v>498.25</v>
      </c>
      <c r="X132">
        <v>511.7</v>
      </c>
      <c r="Y132">
        <v>464.55</v>
      </c>
      <c r="Z132">
        <v>511.7</v>
      </c>
      <c r="AA132">
        <v>464.55</v>
      </c>
      <c r="AB132">
        <v>518.4</v>
      </c>
      <c r="AC132" s="2">
        <f>(Table2[[#This Row],[Close Price]]/Table2[[#This Row],[Day Low]])-1</f>
        <v>2.328148519819373E-2</v>
      </c>
      <c r="AD132" s="2">
        <f>(Table2[[#This Row],[Day High]]/Table2[[#This Row],[Close Price]])-1</f>
        <v>3.6285181916249076E-3</v>
      </c>
      <c r="AE132" s="2">
        <f>(Table2[[#This Row],[Close Price]]/Table2[[#This Row],[Current Week Low]])-1</f>
        <v>9.7513722957700999E-2</v>
      </c>
      <c r="AF132" s="2">
        <f>(Table2[[#This Row],[Current Week High]]/Table2[[#This Row],[Close Price]])-1</f>
        <v>3.6285181916249076E-3</v>
      </c>
      <c r="AG132" s="2">
        <f>(Table2[[#This Row],[Close Price]]/Table2[[#This Row],[Current Month Low]])-1</f>
        <v>9.7513722957700999E-2</v>
      </c>
      <c r="AH132" s="2">
        <f>(Table2[[#This Row],[Current Month High]]/Table2[[#This Row],[Close Price]])-1</f>
        <v>1.6769638128861342E-2</v>
      </c>
      <c r="AI132">
        <v>3.4421888790820701</v>
      </c>
      <c r="AJ132">
        <v>124.752038792153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0.06</v>
      </c>
      <c r="AM132" t="s">
        <v>10520</v>
      </c>
      <c r="AN132">
        <v>3.25</v>
      </c>
      <c r="AO132" t="s">
        <v>10520</v>
      </c>
      <c r="AP132">
        <v>0.14159578767755601</v>
      </c>
      <c r="AQ132">
        <f>(Table2[[#This Row],[Sharpe Ratio]]-AVERAGE(Table2[Sharpe Ratio]))/_xlfn.STDEV.P(Table2[Sharpe Ratio])</f>
        <v>1.0351812715330957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1.6027781054141761</v>
      </c>
      <c r="AS132">
        <f>_xlfn.RANK.AVG(Table2[[#This Row],[1Y Return vs Nifty Z-Score]],Table2[1Y Return vs Nifty Z-Score])</f>
        <v>121</v>
      </c>
      <c r="AT132">
        <f>_xlfn.RANK.AVG(Table2[[#This Row],[6M Return vs Nifty Z-Score]],Table2[6M Return vs Nifty Z-Score])</f>
        <v>289</v>
      </c>
      <c r="AU132">
        <f>_xlfn.RANK.AVG(Table2[[#This Row],[Sharpe Ratio Z-Score]],Table2[Sharpe Ratio Z-Score])</f>
        <v>113</v>
      </c>
      <c r="AV132">
        <f>(Table2[[#This Row],[Rank 1Y]]+Table2[[#This Row],[Rank 6M]]+Table2[[#This Row],[Rank Sharpe]])/3</f>
        <v>174.33333333333334</v>
      </c>
    </row>
    <row r="133" spans="1:48" x14ac:dyDescent="0.3">
      <c r="A133" t="s">
        <v>663</v>
      </c>
      <c r="B133" t="s">
        <v>664</v>
      </c>
      <c r="C133" t="s">
        <v>10478</v>
      </c>
      <c r="D133" t="s">
        <v>46</v>
      </c>
      <c r="E133">
        <v>26400.276821799998</v>
      </c>
      <c r="F133">
        <v>274.60000000000002</v>
      </c>
      <c r="G133">
        <v>164.41318806156301</v>
      </c>
      <c r="H133">
        <f>(Table2[[#This Row],[1Y Return vs Nifty]]-AVERAGE(Table2[1Y Return vs Nifty]))/_xlfn.STDEV.P(Table2[1Y Return vs Nifty])</f>
        <v>1.7189714867314072</v>
      </c>
      <c r="I133">
        <v>-0.84880434611168598</v>
      </c>
      <c r="J133">
        <f>(Table2[[#This Row],[1M Return vs Nifty]]-AVERAGE(Table2[1M Return vs Nifty]))/_xlfn.STDEV.P(Table2[1M Return vs Nifty])</f>
        <v>-3.2552676892206788E-3</v>
      </c>
      <c r="K133">
        <v>-3.8595059761100199</v>
      </c>
      <c r="L133">
        <f>(Table2[[#This Row],[6M Return vs Nifty]]-AVERAGE(Table2[6M Return vs Nifty]))/_xlfn.STDEV.P(Table2[6M Return vs Nifty])</f>
        <v>-0.2982119036891146</v>
      </c>
      <c r="M133">
        <v>-9.9841730623536993</v>
      </c>
      <c r="N133">
        <f>(Table2[[#This Row],[1W Return vs Nifty]]-AVERAGE(Table2[1W Return vs Nifty]))/_xlfn.STDEV.P(Table2[1W Return vs Nifty])</f>
        <v>-1.8256642697761887</v>
      </c>
      <c r="O133">
        <v>297.64999999999998</v>
      </c>
      <c r="P133">
        <v>282.11150317048703</v>
      </c>
      <c r="Q133">
        <v>222.98259185665501</v>
      </c>
      <c r="R133">
        <v>31.054307167713802</v>
      </c>
      <c r="S133" s="2">
        <f>(Table2[[#This Row],[Close Price]]-Table2[[#This Row],[20D EMA]])/Table2[[#This Row],[20D EMA]]</f>
        <v>-7.7439946245590308E-2</v>
      </c>
      <c r="T133" s="2">
        <f>(Table2[[#This Row],[Close Price]]-Table2[[#This Row],[50D EMA]])/Table2[[#This Row],[50D EMA]]</f>
        <v>-2.6626008106970436E-2</v>
      </c>
      <c r="U133" s="2">
        <f>(Table2[[#This Row],[Close Price]]-Table2[[#This Row],[200D EMA]])/Table2[[#This Row],[200D EMA]]</f>
        <v>0.23148626856273791</v>
      </c>
      <c r="V133">
        <v>1.4275029241227399</v>
      </c>
      <c r="W133">
        <v>273</v>
      </c>
      <c r="X133">
        <v>285.5</v>
      </c>
      <c r="Y133">
        <v>262</v>
      </c>
      <c r="Z133">
        <v>327.95</v>
      </c>
      <c r="AA133">
        <v>262</v>
      </c>
      <c r="AB133">
        <v>351.6</v>
      </c>
      <c r="AC133" s="2">
        <f>(Table2[[#This Row],[Close Price]]/Table2[[#This Row],[Day Low]])-1</f>
        <v>5.86080586080584E-3</v>
      </c>
      <c r="AD133" s="2">
        <f>(Table2[[#This Row],[Day High]]/Table2[[#This Row],[Close Price]])-1</f>
        <v>3.9694100509832353E-2</v>
      </c>
      <c r="AE133" s="2">
        <f>(Table2[[#This Row],[Close Price]]/Table2[[#This Row],[Current Week Low]])-1</f>
        <v>4.8091603053435295E-2</v>
      </c>
      <c r="AF133" s="2">
        <f>(Table2[[#This Row],[Current Week High]]/Table2[[#This Row],[Close Price]])-1</f>
        <v>0.19428259286234506</v>
      </c>
      <c r="AG133" s="2">
        <f>(Table2[[#This Row],[Close Price]]/Table2[[#This Row],[Current Month Low]])-1</f>
        <v>4.8091603053435295E-2</v>
      </c>
      <c r="AH133" s="2">
        <f>(Table2[[#This Row],[Current Month High]]/Table2[[#This Row],[Close Price]])-1</f>
        <v>0.28040786598689005</v>
      </c>
      <c r="AI133">
        <v>28.040786598688999</v>
      </c>
      <c r="AJ133">
        <v>199.61811238406901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0.03</v>
      </c>
      <c r="AM133" t="s">
        <v>10520</v>
      </c>
      <c r="AN133">
        <v>-12.16</v>
      </c>
      <c r="AO133" t="s">
        <v>10519</v>
      </c>
      <c r="AP133">
        <v>0.17537426703676201</v>
      </c>
      <c r="AQ133">
        <f>(Table2[[#This Row],[Sharpe Ratio]]-AVERAGE(Table2[Sharpe Ratio]))/_xlfn.STDEV.P(Table2[Sharpe Ratio])</f>
        <v>1.4245473900182821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1.0163874355951652</v>
      </c>
      <c r="AS133">
        <f>_xlfn.RANK.AVG(Table2[[#This Row],[1Y Return vs Nifty Z-Score]],Table2[1Y Return vs Nifty Z-Score])</f>
        <v>41</v>
      </c>
      <c r="AT133">
        <f>_xlfn.RANK.AVG(Table2[[#This Row],[6M Return vs Nifty Z-Score]],Table2[6M Return vs Nifty Z-Score])</f>
        <v>432</v>
      </c>
      <c r="AU133">
        <f>_xlfn.RANK.AVG(Table2[[#This Row],[Sharpe Ratio Z-Score]],Table2[Sharpe Ratio Z-Score])</f>
        <v>58</v>
      </c>
      <c r="AV133">
        <f>(Table2[[#This Row],[Rank 1Y]]+Table2[[#This Row],[Rank 6M]]+Table2[[#This Row],[Rank Sharpe]])/3</f>
        <v>177</v>
      </c>
    </row>
    <row r="134" spans="1:48" x14ac:dyDescent="0.3">
      <c r="A134" t="s">
        <v>49</v>
      </c>
      <c r="B134" t="s">
        <v>50</v>
      </c>
      <c r="C134" t="s">
        <v>10473</v>
      </c>
      <c r="D134" t="s">
        <v>51</v>
      </c>
      <c r="E134">
        <v>422445.77573747898</v>
      </c>
      <c r="F134">
        <v>331.6</v>
      </c>
      <c r="G134">
        <v>68.594011115089899</v>
      </c>
      <c r="H134">
        <f>(Table2[[#This Row],[1Y Return vs Nifty]]-AVERAGE(Table2[1Y Return vs Nifty]))/_xlfn.STDEV.P(Table2[1Y Return vs Nifty])</f>
        <v>0.40644259223074364</v>
      </c>
      <c r="I134">
        <v>21.9564185873393</v>
      </c>
      <c r="J134">
        <f>(Table2[[#This Row],[1M Return vs Nifty]]-AVERAGE(Table2[1M Return vs Nifty]))/_xlfn.STDEV.P(Table2[1M Return vs Nifty])</f>
        <v>2.2908597991645654</v>
      </c>
      <c r="K134">
        <v>15.018414248344801</v>
      </c>
      <c r="L134">
        <f>(Table2[[#This Row],[6M Return vs Nifty]]-AVERAGE(Table2[6M Return vs Nifty]))/_xlfn.STDEV.P(Table2[6M Return vs Nifty])</f>
        <v>0.3564380367314946</v>
      </c>
      <c r="M134">
        <v>0.51852623228318295</v>
      </c>
      <c r="N134">
        <f>(Table2[[#This Row],[1W Return vs Nifty]]-AVERAGE(Table2[1W Return vs Nifty]))/_xlfn.STDEV.P(Table2[1W Return vs Nifty])</f>
        <v>0.29972902663003509</v>
      </c>
      <c r="O134">
        <v>308.45</v>
      </c>
      <c r="P134">
        <v>291.25096884155403</v>
      </c>
      <c r="Q134">
        <v>252.23166174670001</v>
      </c>
      <c r="R134">
        <v>75.337835412504006</v>
      </c>
      <c r="S134" s="2">
        <f>(Table2[[#This Row],[Close Price]]-Table2[[#This Row],[20D EMA]])/Table2[[#This Row],[20D EMA]]</f>
        <v>7.5052682768682238E-2</v>
      </c>
      <c r="T134" s="2">
        <f>(Table2[[#This Row],[Close Price]]-Table2[[#This Row],[50D EMA]])/Table2[[#This Row],[50D EMA]]</f>
        <v>0.13853698519504881</v>
      </c>
      <c r="U134" s="2">
        <f>(Table2[[#This Row],[Close Price]]-Table2[[#This Row],[200D EMA]])/Table2[[#This Row],[200D EMA]]</f>
        <v>0.31466445450850861</v>
      </c>
      <c r="V134">
        <v>1.6435192213506999</v>
      </c>
      <c r="W134">
        <v>330.1</v>
      </c>
      <c r="X134">
        <v>338.5</v>
      </c>
      <c r="Y134">
        <v>297.39999999999998</v>
      </c>
      <c r="Z134">
        <v>338.5</v>
      </c>
      <c r="AA134">
        <v>271.5</v>
      </c>
      <c r="AB134">
        <v>338.5</v>
      </c>
      <c r="AC134" s="2">
        <f>(Table2[[#This Row],[Close Price]]/Table2[[#This Row],[Day Low]])-1</f>
        <v>4.5440775522569421E-3</v>
      </c>
      <c r="AD134" s="2">
        <f>(Table2[[#This Row],[Day High]]/Table2[[#This Row],[Close Price]])-1</f>
        <v>2.0808202653799679E-2</v>
      </c>
      <c r="AE134" s="2">
        <f>(Table2[[#This Row],[Close Price]]/Table2[[#This Row],[Current Week Low]])-1</f>
        <v>0.11499663752521871</v>
      </c>
      <c r="AF134" s="2">
        <f>(Table2[[#This Row],[Current Week High]]/Table2[[#This Row],[Close Price]])-1</f>
        <v>2.0808202653799679E-2</v>
      </c>
      <c r="AG134" s="2">
        <f>(Table2[[#This Row],[Close Price]]/Table2[[#This Row],[Current Month Low]])-1</f>
        <v>0.22136279926335178</v>
      </c>
      <c r="AH134" s="2">
        <f>(Table2[[#This Row],[Current Month High]]/Table2[[#This Row],[Close Price]])-1</f>
        <v>2.0808202653799679E-2</v>
      </c>
      <c r="AI134">
        <v>2.0808202653799599</v>
      </c>
      <c r="AJ134">
        <v>96.329188869153299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</v>
      </c>
      <c r="AM134" t="s">
        <v>10520</v>
      </c>
      <c r="AN134">
        <v>11.48</v>
      </c>
      <c r="AO134" t="s">
        <v>10520</v>
      </c>
      <c r="AP134">
        <v>0.12658286583963901</v>
      </c>
      <c r="AQ134">
        <f>(Table2[[#This Row],[Sharpe Ratio]]-AVERAGE(Table2[Sharpe Ratio]))/_xlfn.STDEV.P(Table2[Sharpe Ratio])</f>
        <v>0.86212661620095477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4.2155960709577931</v>
      </c>
      <c r="AS134">
        <f>_xlfn.RANK.AVG(Table2[[#This Row],[1Y Return vs Nifty Z-Score]],Table2[1Y Return vs Nifty Z-Score])</f>
        <v>167</v>
      </c>
      <c r="AT134">
        <f>_xlfn.RANK.AVG(Table2[[#This Row],[6M Return vs Nifty Z-Score]],Table2[6M Return vs Nifty Z-Score])</f>
        <v>220</v>
      </c>
      <c r="AU134">
        <f>_xlfn.RANK.AVG(Table2[[#This Row],[Sharpe Ratio Z-Score]],Table2[Sharpe Ratio Z-Score])</f>
        <v>148</v>
      </c>
      <c r="AV134">
        <f>(Table2[[#This Row],[Rank 1Y]]+Table2[[#This Row],[Rank 6M]]+Table2[[#This Row],[Rank Sharpe]])/3</f>
        <v>178.33333333333334</v>
      </c>
    </row>
    <row r="135" spans="1:48" x14ac:dyDescent="0.3">
      <c r="A135" t="s">
        <v>412</v>
      </c>
      <c r="B135" t="s">
        <v>413</v>
      </c>
      <c r="C135" t="s">
        <v>10479</v>
      </c>
      <c r="D135" t="s">
        <v>198</v>
      </c>
      <c r="E135">
        <v>58337.917471225002</v>
      </c>
      <c r="F135">
        <v>1042.3499999999999</v>
      </c>
      <c r="G135">
        <v>50.785493755600903</v>
      </c>
      <c r="H135">
        <f>(Table2[[#This Row],[1Y Return vs Nifty]]-AVERAGE(Table2[1Y Return vs Nifty]))/_xlfn.STDEV.P(Table2[1Y Return vs Nifty])</f>
        <v>0.1625019287077899</v>
      </c>
      <c r="I135">
        <v>-8.0078233840402007</v>
      </c>
      <c r="J135">
        <f>(Table2[[#This Row],[1M Return vs Nifty]]-AVERAGE(Table2[1M Return vs Nifty]))/_xlfn.STDEV.P(Table2[1M Return vs Nifty])</f>
        <v>-0.72342421700102677</v>
      </c>
      <c r="K135">
        <v>35.9373545466688</v>
      </c>
      <c r="L135">
        <f>(Table2[[#This Row],[6M Return vs Nifty]]-AVERAGE(Table2[6M Return vs Nifty]))/_xlfn.STDEV.P(Table2[6M Return vs Nifty])</f>
        <v>1.0818666251106244</v>
      </c>
      <c r="M135">
        <v>1.10796633972882</v>
      </c>
      <c r="N135">
        <f>(Table2[[#This Row],[1W Return vs Nifty]]-AVERAGE(Table2[1W Return vs Nifty]))/_xlfn.STDEV.P(Table2[1W Return vs Nifty])</f>
        <v>0.4190118907636059</v>
      </c>
      <c r="O135">
        <v>1032.3800000000001</v>
      </c>
      <c r="P135">
        <v>970.65825246632596</v>
      </c>
      <c r="Q135">
        <v>779.98225714250304</v>
      </c>
      <c r="R135">
        <v>45.202728322194197</v>
      </c>
      <c r="S135" s="2">
        <f>(Table2[[#This Row],[Close Price]]-Table2[[#This Row],[20D EMA]])/Table2[[#This Row],[20D EMA]]</f>
        <v>9.6572967318233581E-3</v>
      </c>
      <c r="T135" s="2">
        <f>(Table2[[#This Row],[Close Price]]-Table2[[#This Row],[50D EMA]])/Table2[[#This Row],[50D EMA]]</f>
        <v>7.3858896631758736E-2</v>
      </c>
      <c r="U135" s="2">
        <f>(Table2[[#This Row],[Close Price]]-Table2[[#This Row],[200D EMA]])/Table2[[#This Row],[200D EMA]]</f>
        <v>0.33637655274197115</v>
      </c>
      <c r="V135">
        <v>1.0504702126496199</v>
      </c>
      <c r="W135">
        <v>1005.95</v>
      </c>
      <c r="X135">
        <v>1051</v>
      </c>
      <c r="Y135">
        <v>948</v>
      </c>
      <c r="Z135">
        <v>1051</v>
      </c>
      <c r="AA135">
        <v>944</v>
      </c>
      <c r="AB135">
        <v>1207.3</v>
      </c>
      <c r="AC135" s="2">
        <f>(Table2[[#This Row],[Close Price]]/Table2[[#This Row],[Day Low]])-1</f>
        <v>3.6184701028878052E-2</v>
      </c>
      <c r="AD135" s="2">
        <f>(Table2[[#This Row],[Day High]]/Table2[[#This Row],[Close Price]])-1</f>
        <v>8.2985561471675684E-3</v>
      </c>
      <c r="AE135" s="2">
        <f>(Table2[[#This Row],[Close Price]]/Table2[[#This Row],[Current Week Low]])-1</f>
        <v>9.9525316455696178E-2</v>
      </c>
      <c r="AF135" s="2">
        <f>(Table2[[#This Row],[Current Week High]]/Table2[[#This Row],[Close Price]])-1</f>
        <v>8.2985561471675684E-3</v>
      </c>
      <c r="AG135" s="2">
        <f>(Table2[[#This Row],[Close Price]]/Table2[[#This Row],[Current Month Low]])-1</f>
        <v>0.10418432203389827</v>
      </c>
      <c r="AH135" s="2">
        <f>(Table2[[#This Row],[Current Month High]]/Table2[[#This Row],[Close Price]])-1</f>
        <v>0.15824818918789285</v>
      </c>
      <c r="AI135">
        <v>15.8248189187892</v>
      </c>
      <c r="AJ135">
        <v>90.001822821727998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0.24</v>
      </c>
      <c r="AM135" t="s">
        <v>10520</v>
      </c>
      <c r="AN135">
        <v>-6.1</v>
      </c>
      <c r="AO135" t="s">
        <v>10519</v>
      </c>
      <c r="AP135">
        <v>0.10204471714348699</v>
      </c>
      <c r="AQ135">
        <f>(Table2[[#This Row],[Sharpe Ratio]]-AVERAGE(Table2[Sharpe Ratio]))/_xlfn.STDEV.P(Table2[Sharpe Ratio])</f>
        <v>0.57927422337915913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1.5192304509601526</v>
      </c>
      <c r="AS135">
        <f>_xlfn.RANK.AVG(Table2[[#This Row],[1Y Return vs Nifty Z-Score]],Table2[1Y Return vs Nifty Z-Score])</f>
        <v>244</v>
      </c>
      <c r="AT135">
        <f>_xlfn.RANK.AVG(Table2[[#This Row],[6M Return vs Nifty Z-Score]],Table2[6M Return vs Nifty Z-Score])</f>
        <v>94</v>
      </c>
      <c r="AU135">
        <f>_xlfn.RANK.AVG(Table2[[#This Row],[Sharpe Ratio Z-Score]],Table2[Sharpe Ratio Z-Score])</f>
        <v>199</v>
      </c>
      <c r="AV135">
        <f>(Table2[[#This Row],[Rank 1Y]]+Table2[[#This Row],[Rank 6M]]+Table2[[#This Row],[Rank Sharpe]])/3</f>
        <v>179</v>
      </c>
    </row>
    <row r="136" spans="1:48" x14ac:dyDescent="0.3">
      <c r="A136" t="s">
        <v>511</v>
      </c>
      <c r="B136" t="s">
        <v>512</v>
      </c>
      <c r="C136" t="s">
        <v>10480</v>
      </c>
      <c r="D136" t="s">
        <v>60</v>
      </c>
      <c r="E136">
        <v>40200.524703759998</v>
      </c>
      <c r="F136">
        <v>1438.4</v>
      </c>
      <c r="G136">
        <v>51.117465738493699</v>
      </c>
      <c r="H136">
        <f>(Table2[[#This Row],[1Y Return vs Nifty]]-AVERAGE(Table2[1Y Return vs Nifty]))/_xlfn.STDEV.P(Table2[1Y Return vs Nifty])</f>
        <v>0.16704927333750719</v>
      </c>
      <c r="I136">
        <v>13.440604883829099</v>
      </c>
      <c r="J136">
        <f>(Table2[[#This Row],[1M Return vs Nifty]]-AVERAGE(Table2[1M Return vs Nifty]))/_xlfn.STDEV.P(Table2[1M Return vs Nifty])</f>
        <v>1.4342026824701846</v>
      </c>
      <c r="K136">
        <v>43.540545274582897</v>
      </c>
      <c r="L136">
        <f>(Table2[[#This Row],[6M Return vs Nifty]]-AVERAGE(Table2[6M Return vs Nifty]))/_xlfn.STDEV.P(Table2[6M Return vs Nifty])</f>
        <v>1.3455306462450944</v>
      </c>
      <c r="M136">
        <v>0.59082895933929502</v>
      </c>
      <c r="N136">
        <f>(Table2[[#This Row],[1W Return vs Nifty]]-AVERAGE(Table2[1W Return vs Nifty]))/_xlfn.STDEV.P(Table2[1W Return vs Nifty])</f>
        <v>0.31436066818102393</v>
      </c>
      <c r="O136">
        <v>1368.8</v>
      </c>
      <c r="P136">
        <v>1264.8980534167099</v>
      </c>
      <c r="Q136">
        <v>1015.46991986783</v>
      </c>
      <c r="R136">
        <v>83.769863314512605</v>
      </c>
      <c r="S136" s="2">
        <f>(Table2[[#This Row],[Close Price]]-Table2[[#This Row],[20D EMA]])/Table2[[#This Row],[20D EMA]]</f>
        <v>5.0847457627118745E-2</v>
      </c>
      <c r="T136" s="2">
        <f>(Table2[[#This Row],[Close Price]]-Table2[[#This Row],[50D EMA]])/Table2[[#This Row],[50D EMA]]</f>
        <v>0.13716674329178641</v>
      </c>
      <c r="U136" s="2">
        <f>(Table2[[#This Row],[Close Price]]-Table2[[#This Row],[200D EMA]])/Table2[[#This Row],[200D EMA]]</f>
        <v>0.41648705870796965</v>
      </c>
      <c r="V136">
        <v>0.93486633305804201</v>
      </c>
      <c r="W136">
        <v>1420.1</v>
      </c>
      <c r="X136">
        <v>1454.2</v>
      </c>
      <c r="Y136">
        <v>1330.1</v>
      </c>
      <c r="Z136">
        <v>1454.2</v>
      </c>
      <c r="AA136">
        <v>1232.0999999999999</v>
      </c>
      <c r="AB136">
        <v>1454.2</v>
      </c>
      <c r="AC136" s="2">
        <f>(Table2[[#This Row],[Close Price]]/Table2[[#This Row],[Day Low]])-1</f>
        <v>1.2886416449545912E-2</v>
      </c>
      <c r="AD136" s="2">
        <f>(Table2[[#This Row],[Day High]]/Table2[[#This Row],[Close Price]])-1</f>
        <v>1.0984427141268016E-2</v>
      </c>
      <c r="AE136" s="2">
        <f>(Table2[[#This Row],[Close Price]]/Table2[[#This Row],[Current Week Low]])-1</f>
        <v>8.1422449439891853E-2</v>
      </c>
      <c r="AF136" s="2">
        <f>(Table2[[#This Row],[Current Week High]]/Table2[[#This Row],[Close Price]])-1</f>
        <v>1.0984427141268016E-2</v>
      </c>
      <c r="AG136" s="2">
        <f>(Table2[[#This Row],[Close Price]]/Table2[[#This Row],[Current Month Low]])-1</f>
        <v>0.16743770797824875</v>
      </c>
      <c r="AH136" s="2">
        <f>(Table2[[#This Row],[Current Month High]]/Table2[[#This Row],[Close Price]])-1</f>
        <v>1.0984427141268016E-2</v>
      </c>
      <c r="AI136">
        <v>1.0984427141268001</v>
      </c>
      <c r="AJ136">
        <v>99.196787148594396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0.23</v>
      </c>
      <c r="AM136" t="s">
        <v>10520</v>
      </c>
      <c r="AN136">
        <v>5.84</v>
      </c>
      <c r="AO136" t="s">
        <v>10520</v>
      </c>
      <c r="AP136">
        <v>8.7478178761323994E-2</v>
      </c>
      <c r="AQ136">
        <f>(Table2[[#This Row],[Sharpe Ratio]]-AVERAGE(Table2[Sharpe Ratio]))/_xlfn.STDEV.P(Table2[Sharpe Ratio])</f>
        <v>0.41136505111257154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3.6725083213463816</v>
      </c>
      <c r="AS136">
        <f>_xlfn.RANK.AVG(Table2[[#This Row],[1Y Return vs Nifty Z-Score]],Table2[1Y Return vs Nifty Z-Score])</f>
        <v>241</v>
      </c>
      <c r="AT136">
        <f>_xlfn.RANK.AVG(Table2[[#This Row],[6M Return vs Nifty Z-Score]],Table2[6M Return vs Nifty Z-Score])</f>
        <v>69</v>
      </c>
      <c r="AU136">
        <f>_xlfn.RANK.AVG(Table2[[#This Row],[Sharpe Ratio Z-Score]],Table2[Sharpe Ratio Z-Score])</f>
        <v>228</v>
      </c>
      <c r="AV136">
        <f>(Table2[[#This Row],[Rank 1Y]]+Table2[[#This Row],[Rank 6M]]+Table2[[#This Row],[Rank Sharpe]])/3</f>
        <v>179.33333333333334</v>
      </c>
    </row>
    <row r="137" spans="1:48" x14ac:dyDescent="0.3">
      <c r="A137" t="s">
        <v>63</v>
      </c>
      <c r="B137" t="s">
        <v>64</v>
      </c>
      <c r="C137" t="s">
        <v>10481</v>
      </c>
      <c r="D137" t="s">
        <v>65</v>
      </c>
      <c r="E137">
        <v>380254.76244481001</v>
      </c>
      <c r="F137">
        <v>396.3</v>
      </c>
      <c r="G137">
        <v>68.952698424937196</v>
      </c>
      <c r="H137">
        <f>(Table2[[#This Row],[1Y Return vs Nifty]]-AVERAGE(Table2[1Y Return vs Nifty]))/_xlfn.STDEV.P(Table2[1Y Return vs Nifty])</f>
        <v>0.41135588279812441</v>
      </c>
      <c r="I137">
        <v>3.9383470902579898</v>
      </c>
      <c r="J137">
        <f>(Table2[[#This Row],[1M Return vs Nifty]]-AVERAGE(Table2[1M Return vs Nifty]))/_xlfn.STDEV.P(Table2[1M Return vs Nifty])</f>
        <v>0.47831319886488072</v>
      </c>
      <c r="K137">
        <v>5.7992150830115596</v>
      </c>
      <c r="L137">
        <f>(Table2[[#This Row],[6M Return vs Nifty]]-AVERAGE(Table2[6M Return vs Nifty]))/_xlfn.STDEV.P(Table2[6M Return vs Nifty])</f>
        <v>3.6733953201528724E-2</v>
      </c>
      <c r="M137">
        <v>2.7519342986267898</v>
      </c>
      <c r="N137">
        <f>(Table2[[#This Row],[1W Return vs Nifty]]-AVERAGE(Table2[1W Return vs Nifty]))/_xlfn.STDEV.P(Table2[1W Return vs Nifty])</f>
        <v>0.75169574482125667</v>
      </c>
      <c r="O137">
        <v>379.49</v>
      </c>
      <c r="P137">
        <v>370.63957275260299</v>
      </c>
      <c r="Q137">
        <v>324.513427530211</v>
      </c>
      <c r="R137">
        <v>66.140865442915</v>
      </c>
      <c r="S137" s="2">
        <f>(Table2[[#This Row],[Close Price]]-Table2[[#This Row],[20D EMA]])/Table2[[#This Row],[20D EMA]]</f>
        <v>4.4296292392421416E-2</v>
      </c>
      <c r="T137" s="2">
        <f>(Table2[[#This Row],[Close Price]]-Table2[[#This Row],[50D EMA]])/Table2[[#This Row],[50D EMA]]</f>
        <v>6.9232831931103647E-2</v>
      </c>
      <c r="U137" s="2">
        <f>(Table2[[#This Row],[Close Price]]-Table2[[#This Row],[200D EMA]])/Table2[[#This Row],[200D EMA]]</f>
        <v>0.22121294954152843</v>
      </c>
      <c r="V137">
        <v>1.24389745497469</v>
      </c>
      <c r="W137">
        <v>389.7</v>
      </c>
      <c r="X137">
        <v>399.5</v>
      </c>
      <c r="Y137">
        <v>361.55</v>
      </c>
      <c r="Z137">
        <v>399.5</v>
      </c>
      <c r="AA137">
        <v>361.55</v>
      </c>
      <c r="AB137">
        <v>399.5</v>
      </c>
      <c r="AC137" s="2">
        <f>(Table2[[#This Row],[Close Price]]/Table2[[#This Row],[Day Low]])-1</f>
        <v>1.6936104695919996E-2</v>
      </c>
      <c r="AD137" s="2">
        <f>(Table2[[#This Row],[Day High]]/Table2[[#This Row],[Close Price]])-1</f>
        <v>8.0746908907392001E-3</v>
      </c>
      <c r="AE137" s="2">
        <f>(Table2[[#This Row],[Close Price]]/Table2[[#This Row],[Current Week Low]])-1</f>
        <v>9.6113953809984887E-2</v>
      </c>
      <c r="AF137" s="2">
        <f>(Table2[[#This Row],[Current Week High]]/Table2[[#This Row],[Close Price]])-1</f>
        <v>8.0746908907392001E-3</v>
      </c>
      <c r="AG137" s="2">
        <f>(Table2[[#This Row],[Close Price]]/Table2[[#This Row],[Current Month Low]])-1</f>
        <v>9.6113953809984887E-2</v>
      </c>
      <c r="AH137" s="2">
        <f>(Table2[[#This Row],[Current Month High]]/Table2[[#This Row],[Close Price]])-1</f>
        <v>8.0746908907392001E-3</v>
      </c>
      <c r="AI137">
        <v>0.80746908907392001</v>
      </c>
      <c r="AJ137">
        <v>98.646616541353296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0.02</v>
      </c>
      <c r="AM137" t="s">
        <v>10520</v>
      </c>
      <c r="AN137">
        <v>5.1100000000000003</v>
      </c>
      <c r="AO137" t="s">
        <v>10520</v>
      </c>
      <c r="AP137">
        <v>0.16865680209123801</v>
      </c>
      <c r="AQ137">
        <f>(Table2[[#This Row],[Sharpe Ratio]]-AVERAGE(Table2[Sharpe Ratio]))/_xlfn.STDEV.P(Table2[Sharpe Ratio])</f>
        <v>1.3471148560049906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3.0252136356907808</v>
      </c>
      <c r="AS137">
        <f>_xlfn.RANK.AVG(Table2[[#This Row],[1Y Return vs Nifty Z-Score]],Table2[1Y Return vs Nifty Z-Score])</f>
        <v>165</v>
      </c>
      <c r="AT137">
        <f>_xlfn.RANK.AVG(Table2[[#This Row],[6M Return vs Nifty Z-Score]],Table2[6M Return vs Nifty Z-Score])</f>
        <v>305</v>
      </c>
      <c r="AU137">
        <f>_xlfn.RANK.AVG(Table2[[#This Row],[Sharpe Ratio Z-Score]],Table2[Sharpe Ratio Z-Score])</f>
        <v>69</v>
      </c>
      <c r="AV137">
        <f>(Table2[[#This Row],[Rank 1Y]]+Table2[[#This Row],[Rank 6M]]+Table2[[#This Row],[Rank Sharpe]])/3</f>
        <v>179.66666666666666</v>
      </c>
    </row>
    <row r="138" spans="1:48" x14ac:dyDescent="0.3">
      <c r="A138" t="s">
        <v>109</v>
      </c>
      <c r="B138" t="s">
        <v>110</v>
      </c>
      <c r="C138" t="s">
        <v>10482</v>
      </c>
      <c r="D138" t="s">
        <v>111</v>
      </c>
      <c r="E138">
        <v>258357.130255</v>
      </c>
      <c r="F138">
        <v>603.5</v>
      </c>
      <c r="G138">
        <v>65.601584094310994</v>
      </c>
      <c r="H138">
        <f>(Table2[[#This Row],[1Y Return vs Nifty]]-AVERAGE(Table2[1Y Return vs Nifty]))/_xlfn.STDEV.P(Table2[1Y Return vs Nifty])</f>
        <v>0.36545239533465751</v>
      </c>
      <c r="I138">
        <v>-12.065385657086599</v>
      </c>
      <c r="J138">
        <f>(Table2[[#This Row],[1M Return vs Nifty]]-AVERAGE(Table2[1M Return vs Nifty]))/_xlfn.STDEV.P(Table2[1M Return vs Nifty])</f>
        <v>-1.1315989045476849</v>
      </c>
      <c r="K138">
        <v>75.889133804376797</v>
      </c>
      <c r="L138">
        <f>(Table2[[#This Row],[6M Return vs Nifty]]-AVERAGE(Table2[6M Return vs Nifty]))/_xlfn.STDEV.P(Table2[6M Return vs Nifty])</f>
        <v>2.4673174374768574</v>
      </c>
      <c r="M138">
        <v>-6.88676189316541</v>
      </c>
      <c r="N138">
        <f>(Table2[[#This Row],[1W Return vs Nifty]]-AVERAGE(Table2[1W Return vs Nifty]))/_xlfn.STDEV.P(Table2[1W Return vs Nifty])</f>
        <v>-1.1988523664240458</v>
      </c>
      <c r="O138">
        <v>645.24</v>
      </c>
      <c r="P138">
        <v>624.07869494263502</v>
      </c>
      <c r="Q138">
        <v>468.73191812083098</v>
      </c>
      <c r="R138">
        <v>27.655691090951301</v>
      </c>
      <c r="S138" s="2">
        <f>(Table2[[#This Row],[Close Price]]-Table2[[#This Row],[20D EMA]])/Table2[[#This Row],[20D EMA]]</f>
        <v>-6.4689107928832701E-2</v>
      </c>
      <c r="T138" s="2">
        <f>(Table2[[#This Row],[Close Price]]-Table2[[#This Row],[50D EMA]])/Table2[[#This Row],[50D EMA]]</f>
        <v>-3.2974519254381225E-2</v>
      </c>
      <c r="U138" s="2">
        <f>(Table2[[#This Row],[Close Price]]-Table2[[#This Row],[200D EMA]])/Table2[[#This Row],[200D EMA]]</f>
        <v>0.28751633219145989</v>
      </c>
      <c r="V138">
        <v>0.153487411739372</v>
      </c>
      <c r="W138">
        <v>599</v>
      </c>
      <c r="X138">
        <v>624</v>
      </c>
      <c r="Y138">
        <v>599</v>
      </c>
      <c r="Z138">
        <v>645.95000000000005</v>
      </c>
      <c r="AA138">
        <v>599</v>
      </c>
      <c r="AB138">
        <v>717</v>
      </c>
      <c r="AC138" s="2">
        <f>(Table2[[#This Row],[Close Price]]/Table2[[#This Row],[Day Low]])-1</f>
        <v>7.5125208681134925E-3</v>
      </c>
      <c r="AD138" s="2">
        <f>(Table2[[#This Row],[Day High]]/Table2[[#This Row],[Close Price]])-1</f>
        <v>3.3968516984258512E-2</v>
      </c>
      <c r="AE138" s="2">
        <f>(Table2[[#This Row],[Close Price]]/Table2[[#This Row],[Current Week Low]])-1</f>
        <v>7.5125208681134925E-3</v>
      </c>
      <c r="AF138" s="2">
        <f>(Table2[[#This Row],[Current Week High]]/Table2[[#This Row],[Close Price]])-1</f>
        <v>7.033968516984257E-2</v>
      </c>
      <c r="AG138" s="2">
        <f>(Table2[[#This Row],[Close Price]]/Table2[[#This Row],[Current Month Low]])-1</f>
        <v>7.5125208681134925E-3</v>
      </c>
      <c r="AH138" s="2">
        <f>(Table2[[#This Row],[Current Month High]]/Table2[[#This Row],[Close Price]])-1</f>
        <v>0.18806959403479695</v>
      </c>
      <c r="AI138">
        <v>33.8359569179784</v>
      </c>
      <c r="AJ138">
        <v>112.05200281096199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0.24</v>
      </c>
      <c r="AM138" t="s">
        <v>10520</v>
      </c>
      <c r="AN138">
        <v>-10.35</v>
      </c>
      <c r="AO138" t="s">
        <v>10519</v>
      </c>
      <c r="AP138">
        <v>5.0927810208049998E-2</v>
      </c>
      <c r="AQ138">
        <f>(Table2[[#This Row],[Sharpe Ratio]]-AVERAGE(Table2[Sharpe Ratio]))/_xlfn.STDEV.P(Table2[Sharpe Ratio])</f>
        <v>-9.9527643358809613E-3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0.4923657975039033</v>
      </c>
      <c r="AS138">
        <f>_xlfn.RANK.AVG(Table2[[#This Row],[1Y Return vs Nifty Z-Score]],Table2[1Y Return vs Nifty Z-Score])</f>
        <v>183</v>
      </c>
      <c r="AT138">
        <f>_xlfn.RANK.AVG(Table2[[#This Row],[6M Return vs Nifty Z-Score]],Table2[6M Return vs Nifty Z-Score])</f>
        <v>17</v>
      </c>
      <c r="AU138">
        <f>_xlfn.RANK.AVG(Table2[[#This Row],[Sharpe Ratio Z-Score]],Table2[Sharpe Ratio Z-Score])</f>
        <v>341</v>
      </c>
      <c r="AV138">
        <f>(Table2[[#This Row],[Rank 1Y]]+Table2[[#This Row],[Rank 6M]]+Table2[[#This Row],[Rank Sharpe]])/3</f>
        <v>180.33333333333334</v>
      </c>
    </row>
    <row r="139" spans="1:48" x14ac:dyDescent="0.3">
      <c r="A139" t="s">
        <v>427</v>
      </c>
      <c r="B139" t="s">
        <v>428</v>
      </c>
      <c r="C139" t="s">
        <v>10481</v>
      </c>
      <c r="D139" t="s">
        <v>98</v>
      </c>
      <c r="E139">
        <v>55425.831148199999</v>
      </c>
      <c r="F139">
        <v>148.11000000000001</v>
      </c>
      <c r="G139">
        <v>117.396812181551</v>
      </c>
      <c r="H139">
        <f>(Table2[[#This Row],[1Y Return vs Nifty]]-AVERAGE(Table2[1Y Return vs Nifty]))/_xlfn.STDEV.P(Table2[1Y Return vs Nifty])</f>
        <v>1.0749422451559687</v>
      </c>
      <c r="I139">
        <v>4.4449739344312897</v>
      </c>
      <c r="J139">
        <f>(Table2[[#This Row],[1M Return vs Nifty]]-AVERAGE(Table2[1M Return vs Nifty]))/_xlfn.STDEV.P(Table2[1M Return vs Nifty])</f>
        <v>0.52927785200079613</v>
      </c>
      <c r="K139">
        <v>-1.6720955147057499</v>
      </c>
      <c r="L139">
        <f>(Table2[[#This Row],[6M Return vs Nifty]]-AVERAGE(Table2[6M Return vs Nifty]))/_xlfn.STDEV.P(Table2[6M Return vs Nifty])</f>
        <v>-0.22235671883783537</v>
      </c>
      <c r="M139">
        <v>-3.5862073179949299</v>
      </c>
      <c r="N139">
        <f>(Table2[[#This Row],[1W Return vs Nifty]]-AVERAGE(Table2[1W Return vs Nifty]))/_xlfn.STDEV.P(Table2[1W Return vs Nifty])</f>
        <v>-0.53093106622340391</v>
      </c>
      <c r="O139">
        <v>143.13999999999999</v>
      </c>
      <c r="P139">
        <v>138.47470404443601</v>
      </c>
      <c r="Q139">
        <v>114.725331817228</v>
      </c>
      <c r="R139">
        <v>43.031823864563101</v>
      </c>
      <c r="S139" s="2">
        <f>(Table2[[#This Row],[Close Price]]-Table2[[#This Row],[20D EMA]])/Table2[[#This Row],[20D EMA]]</f>
        <v>3.4721251921196225E-2</v>
      </c>
      <c r="T139" s="2">
        <f>(Table2[[#This Row],[Close Price]]-Table2[[#This Row],[50D EMA]])/Table2[[#This Row],[50D EMA]]</f>
        <v>6.9581632414769945E-2</v>
      </c>
      <c r="U139" s="2">
        <f>(Table2[[#This Row],[Close Price]]-Table2[[#This Row],[200D EMA]])/Table2[[#This Row],[200D EMA]]</f>
        <v>0.29099648398453121</v>
      </c>
      <c r="V139">
        <v>1.54379536889102</v>
      </c>
      <c r="W139">
        <v>147.5</v>
      </c>
      <c r="X139">
        <v>159.65</v>
      </c>
      <c r="Y139">
        <v>130.1</v>
      </c>
      <c r="Z139">
        <v>159.65</v>
      </c>
      <c r="AA139">
        <v>130.1</v>
      </c>
      <c r="AB139">
        <v>159.65</v>
      </c>
      <c r="AC139" s="2">
        <f>(Table2[[#This Row],[Close Price]]/Table2[[#This Row],[Day Low]])-1</f>
        <v>4.1355932203390733E-3</v>
      </c>
      <c r="AD139" s="2">
        <f>(Table2[[#This Row],[Day High]]/Table2[[#This Row],[Close Price]])-1</f>
        <v>7.7915063128755513E-2</v>
      </c>
      <c r="AE139" s="2">
        <f>(Table2[[#This Row],[Close Price]]/Table2[[#This Row],[Current Week Low]])-1</f>
        <v>0.13843197540353591</v>
      </c>
      <c r="AF139" s="2">
        <f>(Table2[[#This Row],[Current Week High]]/Table2[[#This Row],[Close Price]])-1</f>
        <v>7.7915063128755513E-2</v>
      </c>
      <c r="AG139" s="2">
        <f>(Table2[[#This Row],[Close Price]]/Table2[[#This Row],[Current Month Low]])-1</f>
        <v>0.13843197540353591</v>
      </c>
      <c r="AH139" s="2">
        <f>(Table2[[#This Row],[Current Month High]]/Table2[[#This Row],[Close Price]])-1</f>
        <v>7.7915063128755513E-2</v>
      </c>
      <c r="AI139">
        <v>15.117142664236001</v>
      </c>
      <c r="AJ139">
        <v>180.777251184834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0.06</v>
      </c>
      <c r="AM139" t="s">
        <v>10520</v>
      </c>
      <c r="AN139">
        <v>1.89</v>
      </c>
      <c r="AO139" t="s">
        <v>10520</v>
      </c>
      <c r="AP139">
        <v>0.17838757454111601</v>
      </c>
      <c r="AQ139">
        <f>(Table2[[#This Row],[Sharpe Ratio]]-AVERAGE(Table2[Sharpe Ratio]))/_xlfn.STDEV.P(Table2[Sharpe Ratio])</f>
        <v>1.4592819271860376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2.3102142392815632</v>
      </c>
      <c r="AS139">
        <f>_xlfn.RANK.AVG(Table2[[#This Row],[1Y Return vs Nifty Z-Score]],Table2[1Y Return vs Nifty Z-Score])</f>
        <v>89</v>
      </c>
      <c r="AT139">
        <f>_xlfn.RANK.AVG(Table2[[#This Row],[6M Return vs Nifty Z-Score]],Table2[6M Return vs Nifty Z-Score])</f>
        <v>400</v>
      </c>
      <c r="AU139">
        <f>_xlfn.RANK.AVG(Table2[[#This Row],[Sharpe Ratio Z-Score]],Table2[Sharpe Ratio Z-Score])</f>
        <v>54</v>
      </c>
      <c r="AV139">
        <f>(Table2[[#This Row],[Rank 1Y]]+Table2[[#This Row],[Rank 6M]]+Table2[[#This Row],[Rank Sharpe]])/3</f>
        <v>181</v>
      </c>
    </row>
    <row r="140" spans="1:48" x14ac:dyDescent="0.3">
      <c r="A140" t="s">
        <v>1507</v>
      </c>
      <c r="B140" t="s">
        <v>1508</v>
      </c>
      <c r="C140" t="s">
        <v>10484</v>
      </c>
      <c r="D140" t="s">
        <v>395</v>
      </c>
      <c r="E140">
        <v>6524.8689139890002</v>
      </c>
      <c r="F140">
        <v>215.01</v>
      </c>
      <c r="G140">
        <v>174.476706361445</v>
      </c>
      <c r="H140">
        <f>(Table2[[#This Row],[1Y Return vs Nifty]]-AVERAGE(Table2[1Y Return vs Nifty]))/_xlfn.STDEV.P(Table2[1Y Return vs Nifty])</f>
        <v>1.8568213302581367</v>
      </c>
      <c r="I140">
        <v>2.7837954384613499</v>
      </c>
      <c r="J140">
        <f>(Table2[[#This Row],[1M Return vs Nifty]]-AVERAGE(Table2[1M Return vs Nifty]))/_xlfn.STDEV.P(Table2[1M Return vs Nifty])</f>
        <v>0.36216987732942274</v>
      </c>
      <c r="K140">
        <v>7.2961656222174902</v>
      </c>
      <c r="L140">
        <f>(Table2[[#This Row],[6M Return vs Nifty]]-AVERAGE(Table2[6M Return vs Nifty]))/_xlfn.STDEV.P(Table2[6M Return vs Nifty])</f>
        <v>8.8645316829089674E-2</v>
      </c>
      <c r="M140">
        <v>-1.7694781305495</v>
      </c>
      <c r="N140">
        <f>(Table2[[#This Row],[1W Return vs Nifty]]-AVERAGE(Table2[1W Return vs Nifty]))/_xlfn.STDEV.P(Table2[1W Return vs Nifty])</f>
        <v>-0.16328614675458064</v>
      </c>
      <c r="O140">
        <v>208.77</v>
      </c>
      <c r="P140">
        <v>199.996126125513</v>
      </c>
      <c r="Q140">
        <v>164.36888442647501</v>
      </c>
      <c r="R140">
        <v>52.225426786562302</v>
      </c>
      <c r="S140" s="2">
        <f>(Table2[[#This Row],[Close Price]]-Table2[[#This Row],[20D EMA]])/Table2[[#This Row],[20D EMA]]</f>
        <v>2.9889351918378982E-2</v>
      </c>
      <c r="T140" s="2">
        <f>(Table2[[#This Row],[Close Price]]-Table2[[#This Row],[50D EMA]])/Table2[[#This Row],[50D EMA]]</f>
        <v>7.5070823447173293E-2</v>
      </c>
      <c r="U140" s="2">
        <f>(Table2[[#This Row],[Close Price]]-Table2[[#This Row],[200D EMA]])/Table2[[#This Row],[200D EMA]]</f>
        <v>0.30809429503780333</v>
      </c>
      <c r="V140">
        <v>0.72282346097866301</v>
      </c>
      <c r="W140">
        <v>209.97</v>
      </c>
      <c r="X140">
        <v>215.5</v>
      </c>
      <c r="Y140">
        <v>201.58</v>
      </c>
      <c r="Z140">
        <v>215.5</v>
      </c>
      <c r="AA140">
        <v>201.58</v>
      </c>
      <c r="AB140">
        <v>217.97</v>
      </c>
      <c r="AC140" s="2">
        <f>(Table2[[#This Row],[Close Price]]/Table2[[#This Row],[Day Low]])-1</f>
        <v>2.400342906129449E-2</v>
      </c>
      <c r="AD140" s="2">
        <f>(Table2[[#This Row],[Day High]]/Table2[[#This Row],[Close Price]])-1</f>
        <v>2.2789637691269515E-3</v>
      </c>
      <c r="AE140" s="2">
        <f>(Table2[[#This Row],[Close Price]]/Table2[[#This Row],[Current Week Low]])-1</f>
        <v>6.6623672983430859E-2</v>
      </c>
      <c r="AF140" s="2">
        <f>(Table2[[#This Row],[Current Week High]]/Table2[[#This Row],[Close Price]])-1</f>
        <v>2.2789637691269515E-3</v>
      </c>
      <c r="AG140" s="2">
        <f>(Table2[[#This Row],[Close Price]]/Table2[[#This Row],[Current Month Low]])-1</f>
        <v>6.6623672983430859E-2</v>
      </c>
      <c r="AH140" s="2">
        <f>(Table2[[#This Row],[Current Month High]]/Table2[[#This Row],[Close Price]])-1</f>
        <v>1.376680154411436E-2</v>
      </c>
      <c r="AI140">
        <v>1.37668015441143</v>
      </c>
      <c r="AJ140">
        <v>216.191176470588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</v>
      </c>
      <c r="AM140" t="s">
        <v>10520</v>
      </c>
      <c r="AN140">
        <v>0.88</v>
      </c>
      <c r="AO140" t="s">
        <v>10520</v>
      </c>
      <c r="AP140">
        <v>8.9532670190705002E-2</v>
      </c>
      <c r="AQ140">
        <f>(Table2[[#This Row],[Sharpe Ratio]]-AVERAGE(Table2[Sharpe Ratio]))/_xlfn.STDEV.P(Table2[Sharpe Ratio])</f>
        <v>0.43504727033897217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2.5793976480010405</v>
      </c>
      <c r="AS140">
        <f>_xlfn.RANK.AVG(Table2[[#This Row],[1Y Return vs Nifty Z-Score]],Table2[1Y Return vs Nifty Z-Score])</f>
        <v>34</v>
      </c>
      <c r="AT140">
        <f>_xlfn.RANK.AVG(Table2[[#This Row],[6M Return vs Nifty Z-Score]],Table2[6M Return vs Nifty Z-Score])</f>
        <v>288</v>
      </c>
      <c r="AU140">
        <f>_xlfn.RANK.AVG(Table2[[#This Row],[Sharpe Ratio Z-Score]],Table2[Sharpe Ratio Z-Score])</f>
        <v>223</v>
      </c>
      <c r="AV140">
        <f>(Table2[[#This Row],[Rank 1Y]]+Table2[[#This Row],[Rank 6M]]+Table2[[#This Row],[Rank Sharpe]])/3</f>
        <v>181.66666666666666</v>
      </c>
    </row>
    <row r="141" spans="1:48" x14ac:dyDescent="0.3">
      <c r="A141" t="s">
        <v>357</v>
      </c>
      <c r="B141" t="s">
        <v>358</v>
      </c>
      <c r="C141" t="s">
        <v>10486</v>
      </c>
      <c r="D141" t="s">
        <v>46</v>
      </c>
      <c r="E141">
        <v>67266.085864809997</v>
      </c>
      <c r="F141">
        <v>97.27</v>
      </c>
      <c r="G141">
        <v>68.6546954518181</v>
      </c>
      <c r="H141">
        <f>(Table2[[#This Row],[1Y Return vs Nifty]]-AVERAGE(Table2[1Y Return vs Nifty]))/_xlfn.STDEV.P(Table2[1Y Return vs Nifty])</f>
        <v>0.40727384488744167</v>
      </c>
      <c r="I141">
        <v>-5.1508545145763396</v>
      </c>
      <c r="J141">
        <f>(Table2[[#This Row],[1M Return vs Nifty]]-AVERAGE(Table2[1M Return vs Nifty]))/_xlfn.STDEV.P(Table2[1M Return vs Nifty])</f>
        <v>-0.43602446879003842</v>
      </c>
      <c r="K141">
        <v>8.0778708333895093</v>
      </c>
      <c r="L141">
        <f>(Table2[[#This Row],[6M Return vs Nifty]]-AVERAGE(Table2[6M Return vs Nifty]))/_xlfn.STDEV.P(Table2[6M Return vs Nifty])</f>
        <v>0.1157533490612272</v>
      </c>
      <c r="M141">
        <v>-3.1160046869192799</v>
      </c>
      <c r="N141">
        <f>(Table2[[#This Row],[1W Return vs Nifty]]-AVERAGE(Table2[1W Return vs Nifty]))/_xlfn.STDEV.P(Table2[1W Return vs Nifty])</f>
        <v>-0.4357778592234593</v>
      </c>
      <c r="O141">
        <v>95.53</v>
      </c>
      <c r="P141">
        <v>92.755816619043202</v>
      </c>
      <c r="Q141">
        <v>80.136964903253798</v>
      </c>
      <c r="R141">
        <v>42.176354157569598</v>
      </c>
      <c r="S141" s="2">
        <f>(Table2[[#This Row],[Close Price]]-Table2[[#This Row],[20D EMA]])/Table2[[#This Row],[20D EMA]]</f>
        <v>1.8214173558044538E-2</v>
      </c>
      <c r="T141" s="2">
        <f>(Table2[[#This Row],[Close Price]]-Table2[[#This Row],[50D EMA]])/Table2[[#This Row],[50D EMA]]</f>
        <v>4.8667388693228446E-2</v>
      </c>
      <c r="U141" s="2">
        <f>(Table2[[#This Row],[Close Price]]-Table2[[#This Row],[200D EMA]])/Table2[[#This Row],[200D EMA]]</f>
        <v>0.21379690530369147</v>
      </c>
      <c r="V141">
        <v>0.57488862570148003</v>
      </c>
      <c r="W141">
        <v>93.89</v>
      </c>
      <c r="X141">
        <v>97.69</v>
      </c>
      <c r="Y141">
        <v>88.73</v>
      </c>
      <c r="Z141">
        <v>97.69</v>
      </c>
      <c r="AA141">
        <v>88.73</v>
      </c>
      <c r="AB141">
        <v>100.62</v>
      </c>
      <c r="AC141" s="2">
        <f>(Table2[[#This Row],[Close Price]]/Table2[[#This Row],[Day Low]])-1</f>
        <v>3.5999573969538678E-2</v>
      </c>
      <c r="AD141" s="2">
        <f>(Table2[[#This Row],[Day High]]/Table2[[#This Row],[Close Price]])-1</f>
        <v>4.3178780713477583E-3</v>
      </c>
      <c r="AE141" s="2">
        <f>(Table2[[#This Row],[Close Price]]/Table2[[#This Row],[Current Week Low]])-1</f>
        <v>9.624704158683639E-2</v>
      </c>
      <c r="AF141" s="2">
        <f>(Table2[[#This Row],[Current Week High]]/Table2[[#This Row],[Close Price]])-1</f>
        <v>4.3178780713477583E-3</v>
      </c>
      <c r="AG141" s="2">
        <f>(Table2[[#This Row],[Close Price]]/Table2[[#This Row],[Current Month Low]])-1</f>
        <v>9.624704158683639E-2</v>
      </c>
      <c r="AH141" s="2">
        <f>(Table2[[#This Row],[Current Month High]]/Table2[[#This Row],[Close Price]])-1</f>
        <v>3.4440217950036045E-2</v>
      </c>
      <c r="AI141">
        <v>4.0917035057057696</v>
      </c>
      <c r="AJ141">
        <v>103.068893528183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0.08</v>
      </c>
      <c r="AM141" t="s">
        <v>10520</v>
      </c>
      <c r="AN141">
        <v>-1.32</v>
      </c>
      <c r="AO141" t="s">
        <v>10519</v>
      </c>
      <c r="AP141">
        <v>0.14555167637248101</v>
      </c>
      <c r="AQ141">
        <f>(Table2[[#This Row],[Sharpe Ratio]]-AVERAGE(Table2[Sharpe Ratio]))/_xlfn.STDEV.P(Table2[Sharpe Ratio])</f>
        <v>1.0807809863669899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0.73200585230216086</v>
      </c>
      <c r="AS141">
        <f>_xlfn.RANK.AVG(Table2[[#This Row],[1Y Return vs Nifty Z-Score]],Table2[1Y Return vs Nifty Z-Score])</f>
        <v>166</v>
      </c>
      <c r="AT141">
        <f>_xlfn.RANK.AVG(Table2[[#This Row],[6M Return vs Nifty Z-Score]],Table2[6M Return vs Nifty Z-Score])</f>
        <v>280</v>
      </c>
      <c r="AU141">
        <f>_xlfn.RANK.AVG(Table2[[#This Row],[Sharpe Ratio Z-Score]],Table2[Sharpe Ratio Z-Score])</f>
        <v>102</v>
      </c>
      <c r="AV141">
        <f>(Table2[[#This Row],[Rank 1Y]]+Table2[[#This Row],[Rank 6M]]+Table2[[#This Row],[Rank Sharpe]])/3</f>
        <v>182.66666666666666</v>
      </c>
    </row>
    <row r="142" spans="1:48" x14ac:dyDescent="0.3">
      <c r="A142" t="s">
        <v>364</v>
      </c>
      <c r="B142" t="s">
        <v>365</v>
      </c>
      <c r="C142" t="s">
        <v>10475</v>
      </c>
      <c r="D142" t="s">
        <v>32</v>
      </c>
      <c r="E142">
        <v>66534.907249440002</v>
      </c>
      <c r="F142">
        <v>57.14</v>
      </c>
      <c r="G142">
        <v>66.000114278829003</v>
      </c>
      <c r="H142">
        <f>(Table2[[#This Row],[1Y Return vs Nifty]]-AVERAGE(Table2[1Y Return vs Nifty]))/_xlfn.STDEV.P(Table2[1Y Return vs Nifty])</f>
        <v>0.37091145268810122</v>
      </c>
      <c r="I142">
        <v>-4.2267059551857997</v>
      </c>
      <c r="J142">
        <f>(Table2[[#This Row],[1M Return vs Nifty]]-AVERAGE(Table2[1M Return vs Nifty]))/_xlfn.STDEV.P(Table2[1M Return vs Nifty])</f>
        <v>-0.34305878543338658</v>
      </c>
      <c r="K142">
        <v>17.665890250341199</v>
      </c>
      <c r="L142">
        <f>(Table2[[#This Row],[6M Return vs Nifty]]-AVERAGE(Table2[6M Return vs Nifty]))/_xlfn.STDEV.P(Table2[6M Return vs Nifty])</f>
        <v>0.44824740907574007</v>
      </c>
      <c r="M142">
        <v>-3.1600928809499602</v>
      </c>
      <c r="N142">
        <f>(Table2[[#This Row],[1W Return vs Nifty]]-AVERAGE(Table2[1W Return vs Nifty]))/_xlfn.STDEV.P(Table2[1W Return vs Nifty])</f>
        <v>-0.44469982770172606</v>
      </c>
      <c r="O142">
        <v>55.55</v>
      </c>
      <c r="P142">
        <v>55.344875292114899</v>
      </c>
      <c r="Q142">
        <v>49.169358306968697</v>
      </c>
      <c r="R142">
        <v>52.2323410199131</v>
      </c>
      <c r="S142" s="2">
        <f>(Table2[[#This Row],[Close Price]]-Table2[[#This Row],[20D EMA]])/Table2[[#This Row],[20D EMA]]</f>
        <v>2.8622862286228686E-2</v>
      </c>
      <c r="T142" s="2">
        <f>(Table2[[#This Row],[Close Price]]-Table2[[#This Row],[50D EMA]])/Table2[[#This Row],[50D EMA]]</f>
        <v>3.2435247137341666E-2</v>
      </c>
      <c r="U142" s="2">
        <f>(Table2[[#This Row],[Close Price]]-Table2[[#This Row],[200D EMA]])/Table2[[#This Row],[200D EMA]]</f>
        <v>0.16210587177627733</v>
      </c>
      <c r="V142">
        <v>1.0916915083988401</v>
      </c>
      <c r="W142">
        <v>55.66</v>
      </c>
      <c r="X142">
        <v>58.45</v>
      </c>
      <c r="Y142">
        <v>52.25</v>
      </c>
      <c r="Z142">
        <v>58.45</v>
      </c>
      <c r="AA142">
        <v>52.25</v>
      </c>
      <c r="AB142">
        <v>58.45</v>
      </c>
      <c r="AC142" s="2">
        <f>(Table2[[#This Row],[Close Price]]/Table2[[#This Row],[Day Low]])-1</f>
        <v>2.6590010779734108E-2</v>
      </c>
      <c r="AD142" s="2">
        <f>(Table2[[#This Row],[Day High]]/Table2[[#This Row],[Close Price]])-1</f>
        <v>2.2926146307315376E-2</v>
      </c>
      <c r="AE142" s="2">
        <f>(Table2[[#This Row],[Close Price]]/Table2[[#This Row],[Current Week Low]])-1</f>
        <v>9.3588516746411443E-2</v>
      </c>
      <c r="AF142" s="2">
        <f>(Table2[[#This Row],[Current Week High]]/Table2[[#This Row],[Close Price]])-1</f>
        <v>2.2926146307315376E-2</v>
      </c>
      <c r="AG142" s="2">
        <f>(Table2[[#This Row],[Close Price]]/Table2[[#This Row],[Current Month Low]])-1</f>
        <v>9.3588516746411443E-2</v>
      </c>
      <c r="AH142" s="2">
        <f>(Table2[[#This Row],[Current Month High]]/Table2[[#This Row],[Close Price]])-1</f>
        <v>2.2926146307315376E-2</v>
      </c>
      <c r="AI142">
        <v>23.643682184109199</v>
      </c>
      <c r="AJ142">
        <v>111.62962962962899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</v>
      </c>
      <c r="AM142" t="s">
        <v>10521</v>
      </c>
      <c r="AN142">
        <v>3.65</v>
      </c>
      <c r="AO142" t="s">
        <v>10520</v>
      </c>
      <c r="AP142">
        <v>0.117994725339558</v>
      </c>
      <c r="AQ142">
        <f>(Table2[[#This Row],[Sharpe Ratio]]-AVERAGE(Table2[Sharpe Ratio]))/_xlfn.STDEV.P(Table2[Sharpe Ratio])</f>
        <v>0.76313071718602132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0.79453096581474991</v>
      </c>
      <c r="AS142">
        <f>_xlfn.RANK.AVG(Table2[[#This Row],[1Y Return vs Nifty Z-Score]],Table2[1Y Return vs Nifty Z-Score])</f>
        <v>179</v>
      </c>
      <c r="AT142">
        <f>_xlfn.RANK.AVG(Table2[[#This Row],[6M Return vs Nifty Z-Score]],Table2[6M Return vs Nifty Z-Score])</f>
        <v>200</v>
      </c>
      <c r="AU142">
        <f>_xlfn.RANK.AVG(Table2[[#This Row],[Sharpe Ratio Z-Score]],Table2[Sharpe Ratio Z-Score])</f>
        <v>169</v>
      </c>
      <c r="AV142">
        <f>(Table2[[#This Row],[Rank 1Y]]+Table2[[#This Row],[Rank 6M]]+Table2[[#This Row],[Rank Sharpe]])/3</f>
        <v>182.66666666666666</v>
      </c>
    </row>
    <row r="143" spans="1:48" x14ac:dyDescent="0.3">
      <c r="A143" t="s">
        <v>189</v>
      </c>
      <c r="B143" t="s">
        <v>190</v>
      </c>
      <c r="C143" t="s">
        <v>10488</v>
      </c>
      <c r="D143" t="s">
        <v>138</v>
      </c>
      <c r="E143">
        <v>138824.597434139</v>
      </c>
      <c r="F143">
        <v>1403</v>
      </c>
      <c r="G143">
        <v>66.306786512317402</v>
      </c>
      <c r="H143">
        <f>(Table2[[#This Row],[1Y Return vs Nifty]]-AVERAGE(Table2[1Y Return vs Nifty]))/_xlfn.STDEV.P(Table2[1Y Return vs Nifty])</f>
        <v>0.37511224192906323</v>
      </c>
      <c r="I143">
        <v>-10.0212547120864</v>
      </c>
      <c r="J143">
        <f>(Table2[[#This Row],[1M Return vs Nifty]]-AVERAGE(Table2[1M Return vs Nifty]))/_xlfn.STDEV.P(Table2[1M Return vs Nifty])</f>
        <v>-0.92596743086152111</v>
      </c>
      <c r="K143">
        <v>19.3455370258872</v>
      </c>
      <c r="L143">
        <f>(Table2[[#This Row],[6M Return vs Nifty]]-AVERAGE(Table2[6M Return vs Nifty]))/_xlfn.STDEV.P(Table2[6M Return vs Nifty])</f>
        <v>0.50649432655738302</v>
      </c>
      <c r="M143">
        <v>-5.2761884523902403</v>
      </c>
      <c r="N143">
        <f>(Table2[[#This Row],[1W Return vs Nifty]]-AVERAGE(Table2[1W Return vs Nifty]))/_xlfn.STDEV.P(Table2[1W Return vs Nifty])</f>
        <v>-0.87292644030127919</v>
      </c>
      <c r="O143">
        <v>1448.47</v>
      </c>
      <c r="P143">
        <v>1413.2595887596699</v>
      </c>
      <c r="Q143">
        <v>1160.5913379927599</v>
      </c>
      <c r="R143">
        <v>37.488565733282798</v>
      </c>
      <c r="S143" s="2">
        <f>(Table2[[#This Row],[Close Price]]-Table2[[#This Row],[20D EMA]])/Table2[[#This Row],[20D EMA]]</f>
        <v>-3.1391744392358853E-2</v>
      </c>
      <c r="T143" s="2">
        <f>(Table2[[#This Row],[Close Price]]-Table2[[#This Row],[50D EMA]])/Table2[[#This Row],[50D EMA]]</f>
        <v>-7.2595217759492429E-3</v>
      </c>
      <c r="U143" s="2">
        <f>(Table2[[#This Row],[Close Price]]-Table2[[#This Row],[200D EMA]])/Table2[[#This Row],[200D EMA]]</f>
        <v>0.20886650974535559</v>
      </c>
      <c r="V143">
        <v>0.85051003261109004</v>
      </c>
      <c r="W143">
        <v>1394</v>
      </c>
      <c r="X143">
        <v>1425</v>
      </c>
      <c r="Y143">
        <v>1361</v>
      </c>
      <c r="Z143">
        <v>1464.05</v>
      </c>
      <c r="AA143">
        <v>1361</v>
      </c>
      <c r="AB143">
        <v>1595</v>
      </c>
      <c r="AC143" s="2">
        <f>(Table2[[#This Row],[Close Price]]/Table2[[#This Row],[Day Low]])-1</f>
        <v>6.4562410329984665E-3</v>
      </c>
      <c r="AD143" s="2">
        <f>(Table2[[#This Row],[Day High]]/Table2[[#This Row],[Close Price]])-1</f>
        <v>1.5680684248039922E-2</v>
      </c>
      <c r="AE143" s="2">
        <f>(Table2[[#This Row],[Close Price]]/Table2[[#This Row],[Current Week Low]])-1</f>
        <v>3.0859662013225542E-2</v>
      </c>
      <c r="AF143" s="2">
        <f>(Table2[[#This Row],[Current Week High]]/Table2[[#This Row],[Close Price]])-1</f>
        <v>4.3513898788310801E-2</v>
      </c>
      <c r="AG143" s="2">
        <f>(Table2[[#This Row],[Close Price]]/Table2[[#This Row],[Current Month Low]])-1</f>
        <v>3.0859662013225542E-2</v>
      </c>
      <c r="AH143" s="2">
        <f>(Table2[[#This Row],[Current Month High]]/Table2[[#This Row],[Close Price]])-1</f>
        <v>0.13684960798289381</v>
      </c>
      <c r="AI143">
        <v>17.6015680684248</v>
      </c>
      <c r="AJ143">
        <v>118.859683332033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0.12</v>
      </c>
      <c r="AM143" t="s">
        <v>10520</v>
      </c>
      <c r="AN143">
        <v>-10.16</v>
      </c>
      <c r="AO143" t="s">
        <v>10519</v>
      </c>
      <c r="AP143">
        <v>0.10727715554363899</v>
      </c>
      <c r="AQ143">
        <f>(Table2[[#This Row],[Sharpe Ratio]]-AVERAGE(Table2[Sharpe Ratio]))/_xlfn.STDEV.P(Table2[Sharpe Ratio])</f>
        <v>0.63958878663745955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-0.27769851603889451</v>
      </c>
      <c r="AS143">
        <f>_xlfn.RANK.AVG(Table2[[#This Row],[1Y Return vs Nifty Z-Score]],Table2[1Y Return vs Nifty Z-Score])</f>
        <v>175</v>
      </c>
      <c r="AT143">
        <f>_xlfn.RANK.AVG(Table2[[#This Row],[6M Return vs Nifty Z-Score]],Table2[6M Return vs Nifty Z-Score])</f>
        <v>182</v>
      </c>
      <c r="AU143">
        <f>_xlfn.RANK.AVG(Table2[[#This Row],[Sharpe Ratio Z-Score]],Table2[Sharpe Ratio Z-Score])</f>
        <v>193</v>
      </c>
      <c r="AV143">
        <f>(Table2[[#This Row],[Rank 1Y]]+Table2[[#This Row],[Rank 6M]]+Table2[[#This Row],[Rank Sharpe]])/3</f>
        <v>183.33333333333334</v>
      </c>
    </row>
    <row r="144" spans="1:48" x14ac:dyDescent="0.3">
      <c r="A144" t="s">
        <v>55</v>
      </c>
      <c r="B144" t="s">
        <v>56</v>
      </c>
      <c r="C144" t="s">
        <v>10479</v>
      </c>
      <c r="D144" t="s">
        <v>57</v>
      </c>
      <c r="E144">
        <v>400701.50101576</v>
      </c>
      <c r="F144">
        <v>1118.3</v>
      </c>
      <c r="G144">
        <v>44.602309677174802</v>
      </c>
      <c r="H144">
        <f>(Table2[[#This Row],[1Y Return vs Nifty]]-AVERAGE(Table2[1Y Return vs Nifty]))/_xlfn.STDEV.P(Table2[1Y Return vs Nifty])</f>
        <v>7.7804814606253742E-2</v>
      </c>
      <c r="I144">
        <v>9.7889473502782494</v>
      </c>
      <c r="J144">
        <f>(Table2[[#This Row],[1M Return vs Nifty]]-AVERAGE(Table2[1M Return vs Nifty]))/_xlfn.STDEV.P(Table2[1M Return vs Nifty])</f>
        <v>1.0668604034161535</v>
      </c>
      <c r="K144">
        <v>16.664333180309299</v>
      </c>
      <c r="L144">
        <f>(Table2[[#This Row],[6M Return vs Nifty]]-AVERAGE(Table2[6M Return vs Nifty]))/_xlfn.STDEV.P(Table2[6M Return vs Nifty])</f>
        <v>0.41351533751126462</v>
      </c>
      <c r="M144">
        <v>5.7640400730596397</v>
      </c>
      <c r="N144">
        <f>(Table2[[#This Row],[1W Return vs Nifty]]-AVERAGE(Table2[1W Return vs Nifty]))/_xlfn.STDEV.P(Table2[1W Return vs Nifty])</f>
        <v>1.3612447037555697</v>
      </c>
      <c r="O144">
        <v>1020.66</v>
      </c>
      <c r="P144">
        <v>995.72996620796198</v>
      </c>
      <c r="Q144">
        <v>881.29542654948796</v>
      </c>
      <c r="R144">
        <v>78.764928028332406</v>
      </c>
      <c r="S144" s="2">
        <f>(Table2[[#This Row],[Close Price]]-Table2[[#This Row],[20D EMA]])/Table2[[#This Row],[20D EMA]]</f>
        <v>9.5663590225932224E-2</v>
      </c>
      <c r="T144" s="2">
        <f>(Table2[[#This Row],[Close Price]]-Table2[[#This Row],[50D EMA]])/Table2[[#This Row],[50D EMA]]</f>
        <v>0.12309565640453846</v>
      </c>
      <c r="U144" s="2">
        <f>(Table2[[#This Row],[Close Price]]-Table2[[#This Row],[200D EMA]])/Table2[[#This Row],[200D EMA]]</f>
        <v>0.2689274973075142</v>
      </c>
      <c r="V144">
        <v>0.92168116846537196</v>
      </c>
      <c r="W144">
        <v>1083.5999999999999</v>
      </c>
      <c r="X144">
        <v>1120.5</v>
      </c>
      <c r="Y144">
        <v>967.2</v>
      </c>
      <c r="Z144">
        <v>1120.5</v>
      </c>
      <c r="AA144">
        <v>967.2</v>
      </c>
      <c r="AB144">
        <v>1120.5</v>
      </c>
      <c r="AC144" s="2">
        <f>(Table2[[#This Row],[Close Price]]/Table2[[#This Row],[Day Low]])-1</f>
        <v>3.2022886674049511E-2</v>
      </c>
      <c r="AD144" s="2">
        <f>(Table2[[#This Row],[Day High]]/Table2[[#This Row],[Close Price]])-1</f>
        <v>1.967271751766031E-3</v>
      </c>
      <c r="AE144" s="2">
        <f>(Table2[[#This Row],[Close Price]]/Table2[[#This Row],[Current Week Low]])-1</f>
        <v>0.15622415219189412</v>
      </c>
      <c r="AF144" s="2">
        <f>(Table2[[#This Row],[Current Week High]]/Table2[[#This Row],[Close Price]])-1</f>
        <v>1.967271751766031E-3</v>
      </c>
      <c r="AG144" s="2">
        <f>(Table2[[#This Row],[Close Price]]/Table2[[#This Row],[Current Month Low]])-1</f>
        <v>0.15622415219189412</v>
      </c>
      <c r="AH144" s="2">
        <f>(Table2[[#This Row],[Current Month High]]/Table2[[#This Row],[Close Price]])-1</f>
        <v>1.967271751766031E-3</v>
      </c>
      <c r="AI144">
        <v>0.19672717517660299</v>
      </c>
      <c r="AJ144">
        <v>88.488117309961197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-0.05</v>
      </c>
      <c r="AM144" t="s">
        <v>10519</v>
      </c>
      <c r="AN144">
        <v>10.18</v>
      </c>
      <c r="AO144" t="s">
        <v>10520</v>
      </c>
      <c r="AP144">
        <v>0.16691377182712799</v>
      </c>
      <c r="AQ144">
        <f>(Table2[[#This Row],[Sharpe Ratio]]-AVERAGE(Table2[Sharpe Ratio]))/_xlfn.STDEV.P(Table2[Sharpe Ratio])</f>
        <v>1.3270228642631019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4.2464481235523435</v>
      </c>
      <c r="AS144">
        <f>_xlfn.RANK.AVG(Table2[[#This Row],[1Y Return vs Nifty Z-Score]],Table2[1Y Return vs Nifty Z-Score])</f>
        <v>269</v>
      </c>
      <c r="AT144">
        <f>_xlfn.RANK.AVG(Table2[[#This Row],[6M Return vs Nifty Z-Score]],Table2[6M Return vs Nifty Z-Score])</f>
        <v>208</v>
      </c>
      <c r="AU144">
        <f>_xlfn.RANK.AVG(Table2[[#This Row],[Sharpe Ratio Z-Score]],Table2[Sharpe Ratio Z-Score])</f>
        <v>74</v>
      </c>
      <c r="AV144">
        <f>(Table2[[#This Row],[Rank 1Y]]+Table2[[#This Row],[Rank 6M]]+Table2[[#This Row],[Rank Sharpe]])/3</f>
        <v>183.66666666666666</v>
      </c>
    </row>
    <row r="145" spans="1:48" x14ac:dyDescent="0.3">
      <c r="A145" t="s">
        <v>533</v>
      </c>
      <c r="B145" t="s">
        <v>534</v>
      </c>
      <c r="C145" t="s">
        <v>10473</v>
      </c>
      <c r="D145" t="s">
        <v>18</v>
      </c>
      <c r="E145">
        <v>37957.784312265998</v>
      </c>
      <c r="F145">
        <v>214.88</v>
      </c>
      <c r="G145">
        <v>137.43324205404599</v>
      </c>
      <c r="H145">
        <f>(Table2[[#This Row],[1Y Return vs Nifty]]-AVERAGE(Table2[1Y Return vs Nifty]))/_xlfn.STDEV.P(Table2[1Y Return vs Nifty])</f>
        <v>1.349400803331404</v>
      </c>
      <c r="I145">
        <v>-4.0103822567216403</v>
      </c>
      <c r="J145">
        <f>(Table2[[#This Row],[1M Return vs Nifty]]-AVERAGE(Table2[1M Return vs Nifty]))/_xlfn.STDEV.P(Table2[1M Return vs Nifty])</f>
        <v>-0.32129747849890244</v>
      </c>
      <c r="K145">
        <v>3.33533413632472</v>
      </c>
      <c r="L145">
        <f>(Table2[[#This Row],[6M Return vs Nifty]]-AVERAGE(Table2[6M Return vs Nifty]))/_xlfn.STDEV.P(Table2[6M Return vs Nifty])</f>
        <v>-4.8708695976664593E-2</v>
      </c>
      <c r="M145">
        <v>-5.8083379148056702</v>
      </c>
      <c r="N145">
        <f>(Table2[[#This Row],[1W Return vs Nifty]]-AVERAGE(Table2[1W Return vs Nifty]))/_xlfn.STDEV.P(Table2[1W Return vs Nifty])</f>
        <v>-0.98061560366535649</v>
      </c>
      <c r="O145">
        <v>220.61</v>
      </c>
      <c r="P145">
        <v>219.235533729515</v>
      </c>
      <c r="Q145">
        <v>186.41075108034599</v>
      </c>
      <c r="R145">
        <v>44.358940009988601</v>
      </c>
      <c r="S145" s="2">
        <f>(Table2[[#This Row],[Close Price]]-Table2[[#This Row],[20D EMA]])/Table2[[#This Row],[20D EMA]]</f>
        <v>-2.5973437287521047E-2</v>
      </c>
      <c r="T145" s="2">
        <f>(Table2[[#This Row],[Close Price]]-Table2[[#This Row],[50D EMA]])/Table2[[#This Row],[50D EMA]]</f>
        <v>-1.9866915072666573E-2</v>
      </c>
      <c r="U145" s="2">
        <f>(Table2[[#This Row],[Close Price]]-Table2[[#This Row],[200D EMA]])/Table2[[#This Row],[200D EMA]]</f>
        <v>0.152723213412639</v>
      </c>
      <c r="V145">
        <v>1.5368738212280899</v>
      </c>
      <c r="W145">
        <v>213.62</v>
      </c>
      <c r="X145">
        <v>218.4</v>
      </c>
      <c r="Y145">
        <v>198.5</v>
      </c>
      <c r="Z145">
        <v>224.9</v>
      </c>
      <c r="AA145">
        <v>198.5</v>
      </c>
      <c r="AB145">
        <v>253.56</v>
      </c>
      <c r="AC145" s="2">
        <f>(Table2[[#This Row],[Close Price]]/Table2[[#This Row],[Day Low]])-1</f>
        <v>5.8983241269543463E-3</v>
      </c>
      <c r="AD145" s="2">
        <f>(Table2[[#This Row],[Day High]]/Table2[[#This Row],[Close Price]])-1</f>
        <v>1.6381236038719438E-2</v>
      </c>
      <c r="AE145" s="2">
        <f>(Table2[[#This Row],[Close Price]]/Table2[[#This Row],[Current Week Low]])-1</f>
        <v>8.2518891687657359E-2</v>
      </c>
      <c r="AF145" s="2">
        <f>(Table2[[#This Row],[Current Week High]]/Table2[[#This Row],[Close Price]])-1</f>
        <v>4.6630677587490732E-2</v>
      </c>
      <c r="AG145" s="2">
        <f>(Table2[[#This Row],[Close Price]]/Table2[[#This Row],[Current Month Low]])-1</f>
        <v>8.2518891687657359E-2</v>
      </c>
      <c r="AH145" s="2">
        <f>(Table2[[#This Row],[Current Month High]]/Table2[[#This Row],[Close Price]])-1</f>
        <v>0.18000744601638119</v>
      </c>
      <c r="AI145">
        <v>34.610014892032702</v>
      </c>
      <c r="AJ145">
        <v>167.76323987538899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-0.11</v>
      </c>
      <c r="AM145" t="s">
        <v>10519</v>
      </c>
      <c r="AN145">
        <v>-7.71</v>
      </c>
      <c r="AO145" t="s">
        <v>10519</v>
      </c>
      <c r="AP145">
        <v>0.128171091020644</v>
      </c>
      <c r="AQ145">
        <f>(Table2[[#This Row],[Sharpe Ratio]]-AVERAGE(Table2[Sharpe Ratio]))/_xlfn.STDEV.P(Table2[Sharpe Ratio])</f>
        <v>0.88043416247715522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0.87921318766763579</v>
      </c>
      <c r="AS145">
        <f>_xlfn.RANK.AVG(Table2[[#This Row],[1Y Return vs Nifty Z-Score]],Table2[1Y Return vs Nifty Z-Score])</f>
        <v>67</v>
      </c>
      <c r="AT145">
        <f>_xlfn.RANK.AVG(Table2[[#This Row],[6M Return vs Nifty Z-Score]],Table2[6M Return vs Nifty Z-Score])</f>
        <v>342</v>
      </c>
      <c r="AU145">
        <f>_xlfn.RANK.AVG(Table2[[#This Row],[Sharpe Ratio Z-Score]],Table2[Sharpe Ratio Z-Score])</f>
        <v>143</v>
      </c>
      <c r="AV145">
        <f>(Table2[[#This Row],[Rank 1Y]]+Table2[[#This Row],[Rank 6M]]+Table2[[#This Row],[Rank Sharpe]])/3</f>
        <v>184</v>
      </c>
    </row>
    <row r="146" spans="1:48" x14ac:dyDescent="0.3">
      <c r="A146" t="s">
        <v>119</v>
      </c>
      <c r="B146" t="s">
        <v>120</v>
      </c>
      <c r="C146" t="s">
        <v>10475</v>
      </c>
      <c r="D146" t="s">
        <v>121</v>
      </c>
      <c r="E146">
        <v>239885.496136</v>
      </c>
      <c r="F146">
        <v>183.44</v>
      </c>
      <c r="G146">
        <v>395.17143787107</v>
      </c>
      <c r="H146">
        <f>(Table2[[#This Row],[1Y Return vs Nifty]]-AVERAGE(Table2[1Y Return vs Nifty]))/_xlfn.STDEV.P(Table2[1Y Return vs Nifty])</f>
        <v>4.8798927153553437</v>
      </c>
      <c r="I146">
        <v>0.39053606460882501</v>
      </c>
      <c r="J146">
        <f>(Table2[[#This Row],[1M Return vs Nifty]]-AVERAGE(Table2[1M Return vs Nifty]))/_xlfn.STDEV.P(Table2[1M Return vs Nifty])</f>
        <v>0.12141746703876384</v>
      </c>
      <c r="K146">
        <v>-8.9392812578168392</v>
      </c>
      <c r="L146">
        <f>(Table2[[#This Row],[6M Return vs Nifty]]-AVERAGE(Table2[6M Return vs Nifty]))/_xlfn.STDEV.P(Table2[6M Return vs Nifty])</f>
        <v>-0.47436873378375438</v>
      </c>
      <c r="M146">
        <v>-10.033643582730701</v>
      </c>
      <c r="N146">
        <f>(Table2[[#This Row],[1W Return vs Nifty]]-AVERAGE(Table2[1W Return vs Nifty]))/_xlfn.STDEV.P(Table2[1W Return vs Nifty])</f>
        <v>-1.8356754401838473</v>
      </c>
      <c r="O146">
        <v>193.1</v>
      </c>
      <c r="P146">
        <v>182.54918092390099</v>
      </c>
      <c r="Q146">
        <v>140.16708432315201</v>
      </c>
      <c r="R146">
        <v>30.438867757362701</v>
      </c>
      <c r="S146" s="2">
        <f>(Table2[[#This Row],[Close Price]]-Table2[[#This Row],[20D EMA]])/Table2[[#This Row],[20D EMA]]</f>
        <v>-5.0025893319523548E-2</v>
      </c>
      <c r="T146" s="2">
        <f>(Table2[[#This Row],[Close Price]]-Table2[[#This Row],[50D EMA]])/Table2[[#This Row],[50D EMA]]</f>
        <v>4.8798853634427486E-3</v>
      </c>
      <c r="U146" s="2">
        <f>(Table2[[#This Row],[Close Price]]-Table2[[#This Row],[200D EMA]])/Table2[[#This Row],[200D EMA]]</f>
        <v>0.30872380549118983</v>
      </c>
      <c r="V146">
        <v>1.4928183664583401</v>
      </c>
      <c r="W146">
        <v>0</v>
      </c>
      <c r="X146">
        <v>0</v>
      </c>
      <c r="Y146">
        <v>164.15</v>
      </c>
      <c r="Z146">
        <v>209.2</v>
      </c>
      <c r="AA146">
        <v>164.15</v>
      </c>
      <c r="AB146">
        <v>229</v>
      </c>
      <c r="AC146" s="2" t="e">
        <f>(Table2[[#This Row],[Close Price]]/Table2[[#This Row],[Day Low]])-1</f>
        <v>#DIV/0!</v>
      </c>
      <c r="AD146" s="2">
        <f>(Table2[[#This Row],[Day High]]/Table2[[#This Row],[Close Price]])-1</f>
        <v>-1</v>
      </c>
      <c r="AE146" s="2">
        <f>(Table2[[#This Row],[Close Price]]/Table2[[#This Row],[Current Week Low]])-1</f>
        <v>0.11751446847395663</v>
      </c>
      <c r="AF146" s="2">
        <f>(Table2[[#This Row],[Current Week High]]/Table2[[#This Row],[Close Price]])-1</f>
        <v>0.14042738770170082</v>
      </c>
      <c r="AG146" s="2">
        <f>(Table2[[#This Row],[Close Price]]/Table2[[#This Row],[Current Month Low]])-1</f>
        <v>0.11751446847395663</v>
      </c>
      <c r="AH146" s="2">
        <f>(Table2[[#This Row],[Current Month High]]/Table2[[#This Row],[Close Price]])-1</f>
        <v>0.2483645878761449</v>
      </c>
      <c r="AI146">
        <v>24.836458787614401</v>
      </c>
      <c r="AJ146">
        <v>430.94066570188102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0.11</v>
      </c>
      <c r="AM146" t="s">
        <v>10520</v>
      </c>
      <c r="AN146">
        <v>-6.34</v>
      </c>
      <c r="AO146" t="s">
        <v>10519</v>
      </c>
      <c r="AP146">
        <v>0.17237846184276601</v>
      </c>
      <c r="AQ146">
        <f>(Table2[[#This Row],[Sharpe Ratio]]-AVERAGE(Table2[Sharpe Ratio]))/_xlfn.STDEV.P(Table2[Sharpe Ratio])</f>
        <v>1.3900146028042812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4.0812806112307864</v>
      </c>
      <c r="AS146">
        <f>_xlfn.RANK.AVG(Table2[[#This Row],[1Y Return vs Nifty Z-Score]],Table2[1Y Return vs Nifty Z-Score])</f>
        <v>4</v>
      </c>
      <c r="AT146">
        <f>_xlfn.RANK.AVG(Table2[[#This Row],[6M Return vs Nifty Z-Score]],Table2[6M Return vs Nifty Z-Score])</f>
        <v>487</v>
      </c>
      <c r="AU146">
        <f>_xlfn.RANK.AVG(Table2[[#This Row],[Sharpe Ratio Z-Score]],Table2[Sharpe Ratio Z-Score])</f>
        <v>63</v>
      </c>
      <c r="AV146">
        <f>(Table2[[#This Row],[Rank 1Y]]+Table2[[#This Row],[Rank 6M]]+Table2[[#This Row],[Rank Sharpe]])/3</f>
        <v>184.66666666666666</v>
      </c>
    </row>
    <row r="147" spans="1:48" x14ac:dyDescent="0.3">
      <c r="A147" t="s">
        <v>259</v>
      </c>
      <c r="B147" t="s">
        <v>260</v>
      </c>
      <c r="C147" t="s">
        <v>10481</v>
      </c>
      <c r="D147" t="s">
        <v>98</v>
      </c>
      <c r="E147">
        <v>102419.17487177999</v>
      </c>
      <c r="F147">
        <v>104.62</v>
      </c>
      <c r="G147">
        <v>81.249265040089</v>
      </c>
      <c r="H147">
        <f>(Table2[[#This Row],[1Y Return vs Nifty]]-AVERAGE(Table2[1Y Return vs Nifty]))/_xlfn.STDEV.P(Table2[1Y Return vs Nifty])</f>
        <v>0.57979397107929309</v>
      </c>
      <c r="I147">
        <v>-2.1688365556381801</v>
      </c>
      <c r="J147">
        <f>(Table2[[#This Row],[1M Return vs Nifty]]-AVERAGE(Table2[1M Return vs Nifty]))/_xlfn.STDEV.P(Table2[1M Return vs Nifty])</f>
        <v>-0.13604527765509858</v>
      </c>
      <c r="K147">
        <v>4.0137057268888903</v>
      </c>
      <c r="L147">
        <f>(Table2[[#This Row],[6M Return vs Nifty]]-AVERAGE(Table2[6M Return vs Nifty]))/_xlfn.STDEV.P(Table2[6M Return vs Nifty])</f>
        <v>-2.5184074828484428E-2</v>
      </c>
      <c r="M147">
        <v>-7.4396015032134697</v>
      </c>
      <c r="N147">
        <f>(Table2[[#This Row],[1W Return vs Nifty]]-AVERAGE(Table2[1W Return vs Nifty]))/_xlfn.STDEV.P(Table2[1W Return vs Nifty])</f>
        <v>-1.3107285201842493</v>
      </c>
      <c r="O147">
        <v>105.45</v>
      </c>
      <c r="P147">
        <v>102.67257551798301</v>
      </c>
      <c r="Q147">
        <v>85.475866436281393</v>
      </c>
      <c r="R147">
        <v>34.988535221310599</v>
      </c>
      <c r="S147" s="2">
        <f>(Table2[[#This Row],[Close Price]]-Table2[[#This Row],[20D EMA]])/Table2[[#This Row],[20D EMA]]</f>
        <v>-7.871028923660487E-3</v>
      </c>
      <c r="T147" s="2">
        <f>(Table2[[#This Row],[Close Price]]-Table2[[#This Row],[50D EMA]])/Table2[[#This Row],[50D EMA]]</f>
        <v>1.8967328638560439E-2</v>
      </c>
      <c r="U147" s="2">
        <f>(Table2[[#This Row],[Close Price]]-Table2[[#This Row],[200D EMA]])/Table2[[#This Row],[200D EMA]]</f>
        <v>0.22397121388631661</v>
      </c>
      <c r="V147">
        <v>0.90496193775075795</v>
      </c>
      <c r="W147">
        <v>103.5</v>
      </c>
      <c r="X147">
        <v>107.4</v>
      </c>
      <c r="Y147">
        <v>96.67</v>
      </c>
      <c r="Z147">
        <v>108.87</v>
      </c>
      <c r="AA147">
        <v>96.67</v>
      </c>
      <c r="AB147">
        <v>118.4</v>
      </c>
      <c r="AC147" s="2">
        <f>(Table2[[#This Row],[Close Price]]/Table2[[#This Row],[Day Low]])-1</f>
        <v>1.0821256038647364E-2</v>
      </c>
      <c r="AD147" s="2">
        <f>(Table2[[#This Row],[Day High]]/Table2[[#This Row],[Close Price]])-1</f>
        <v>2.6572357101892541E-2</v>
      </c>
      <c r="AE147" s="2">
        <f>(Table2[[#This Row],[Close Price]]/Table2[[#This Row],[Current Week Low]])-1</f>
        <v>8.2238543498500016E-2</v>
      </c>
      <c r="AF147" s="2">
        <f>(Table2[[#This Row],[Current Week High]]/Table2[[#This Row],[Close Price]])-1</f>
        <v>4.0623207799656003E-2</v>
      </c>
      <c r="AG147" s="2">
        <f>(Table2[[#This Row],[Close Price]]/Table2[[#This Row],[Current Month Low]])-1</f>
        <v>8.2238543498500016E-2</v>
      </c>
      <c r="AH147" s="2">
        <f>(Table2[[#This Row],[Current Month High]]/Table2[[#This Row],[Close Price]])-1</f>
        <v>0.13171477728923731</v>
      </c>
      <c r="AI147">
        <v>13.1714777289237</v>
      </c>
      <c r="AJ147">
        <v>116.157024793388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-0.03</v>
      </c>
      <c r="AM147" t="s">
        <v>10519</v>
      </c>
      <c r="AN147">
        <v>-1.35</v>
      </c>
      <c r="AO147" t="s">
        <v>10519</v>
      </c>
      <c r="AP147">
        <v>0.153714183915688</v>
      </c>
      <c r="AQ147">
        <f>(Table2[[#This Row],[Sharpe Ratio]]-AVERAGE(Table2[Sharpe Ratio]))/_xlfn.STDEV.P(Table2[Sharpe Ratio])</f>
        <v>1.1748705942918172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0.28270669270327797</v>
      </c>
      <c r="AS147">
        <f>_xlfn.RANK.AVG(Table2[[#This Row],[1Y Return vs Nifty Z-Score]],Table2[1Y Return vs Nifty Z-Score])</f>
        <v>138</v>
      </c>
      <c r="AT147">
        <f>_xlfn.RANK.AVG(Table2[[#This Row],[6M Return vs Nifty Z-Score]],Table2[6M Return vs Nifty Z-Score])</f>
        <v>330</v>
      </c>
      <c r="AU147">
        <f>_xlfn.RANK.AVG(Table2[[#This Row],[Sharpe Ratio Z-Score]],Table2[Sharpe Ratio Z-Score])</f>
        <v>92</v>
      </c>
      <c r="AV147">
        <f>(Table2[[#This Row],[Rank 1Y]]+Table2[[#This Row],[Rank 6M]]+Table2[[#This Row],[Rank Sharpe]])/3</f>
        <v>186.66666666666666</v>
      </c>
    </row>
    <row r="148" spans="1:48" x14ac:dyDescent="0.3">
      <c r="A148" t="s">
        <v>175</v>
      </c>
      <c r="B148" t="s">
        <v>176</v>
      </c>
      <c r="C148" t="s">
        <v>10473</v>
      </c>
      <c r="D148" t="s">
        <v>177</v>
      </c>
      <c r="E148">
        <v>150174.819046119</v>
      </c>
      <c r="F148">
        <v>230.64</v>
      </c>
      <c r="G148">
        <v>71.245568305188598</v>
      </c>
      <c r="H148">
        <f>(Table2[[#This Row],[1Y Return vs Nifty]]-AVERAGE(Table2[1Y Return vs Nifty]))/_xlfn.STDEV.P(Table2[1Y Return vs Nifty])</f>
        <v>0.44276356198160766</v>
      </c>
      <c r="I148">
        <v>3.6885152987273799</v>
      </c>
      <c r="J148">
        <f>(Table2[[#This Row],[1M Return vs Nifty]]-AVERAGE(Table2[1M Return vs Nifty]))/_xlfn.STDEV.P(Table2[1M Return vs Nifty])</f>
        <v>0.45318111053573068</v>
      </c>
      <c r="K148">
        <v>17.9798911820643</v>
      </c>
      <c r="L148">
        <f>(Table2[[#This Row],[6M Return vs Nifty]]-AVERAGE(Table2[6M Return vs Nifty]))/_xlfn.STDEV.P(Table2[6M Return vs Nifty])</f>
        <v>0.45913635705308437</v>
      </c>
      <c r="M148">
        <v>6.5730643612196202E-3</v>
      </c>
      <c r="N148">
        <f>(Table2[[#This Row],[1W Return vs Nifty]]-AVERAGE(Table2[1W Return vs Nifty]))/_xlfn.STDEV.P(Table2[1W Return vs Nifty])</f>
        <v>0.19612691438724236</v>
      </c>
      <c r="O148">
        <v>224.61</v>
      </c>
      <c r="P148">
        <v>216.80249591241099</v>
      </c>
      <c r="Q148">
        <v>182.185252802695</v>
      </c>
      <c r="R148">
        <v>56.328384523064898</v>
      </c>
      <c r="S148" s="2">
        <f>(Table2[[#This Row],[Close Price]]-Table2[[#This Row],[20D EMA]])/Table2[[#This Row],[20D EMA]]</f>
        <v>2.6846533992253115E-2</v>
      </c>
      <c r="T148" s="2">
        <f>(Table2[[#This Row],[Close Price]]-Table2[[#This Row],[50D EMA]])/Table2[[#This Row],[50D EMA]]</f>
        <v>6.3825391074738363E-2</v>
      </c>
      <c r="U148" s="2">
        <f>(Table2[[#This Row],[Close Price]]-Table2[[#This Row],[200D EMA]])/Table2[[#This Row],[200D EMA]]</f>
        <v>0.26596415709772647</v>
      </c>
      <c r="V148">
        <v>0.74064602749970498</v>
      </c>
      <c r="W148">
        <v>229.24</v>
      </c>
      <c r="X148">
        <v>232.62</v>
      </c>
      <c r="Y148">
        <v>209.15</v>
      </c>
      <c r="Z148">
        <v>232.62</v>
      </c>
      <c r="AA148">
        <v>209.15</v>
      </c>
      <c r="AB148">
        <v>239.11</v>
      </c>
      <c r="AC148" s="2">
        <f>(Table2[[#This Row],[Close Price]]/Table2[[#This Row],[Day Low]])-1</f>
        <v>6.1071366253706572E-3</v>
      </c>
      <c r="AD148" s="2">
        <f>(Table2[[#This Row],[Day High]]/Table2[[#This Row],[Close Price]])-1</f>
        <v>8.5848074921957007E-3</v>
      </c>
      <c r="AE148" s="2">
        <f>(Table2[[#This Row],[Close Price]]/Table2[[#This Row],[Current Week Low]])-1</f>
        <v>0.10274922304566081</v>
      </c>
      <c r="AF148" s="2">
        <f>(Table2[[#This Row],[Current Week High]]/Table2[[#This Row],[Close Price]])-1</f>
        <v>8.5848074921957007E-3</v>
      </c>
      <c r="AG148" s="2">
        <f>(Table2[[#This Row],[Close Price]]/Table2[[#This Row],[Current Month Low]])-1</f>
        <v>0.10274922304566081</v>
      </c>
      <c r="AH148" s="2">
        <f>(Table2[[#This Row],[Current Month High]]/Table2[[#This Row],[Close Price]])-1</f>
        <v>3.6723898716614745E-2</v>
      </c>
      <c r="AI148">
        <v>3.67238987166147</v>
      </c>
      <c r="AJ148">
        <v>106.852017937219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0.05</v>
      </c>
      <c r="AM148" t="s">
        <v>10520</v>
      </c>
      <c r="AN148">
        <v>0.67</v>
      </c>
      <c r="AO148" t="s">
        <v>10520</v>
      </c>
      <c r="AP148">
        <v>9.7085400787425002E-2</v>
      </c>
      <c r="AQ148">
        <f>(Table2[[#This Row],[Sharpe Ratio]]-AVERAGE(Table2[Sharpe Ratio]))/_xlfn.STDEV.P(Table2[Sharpe Ratio])</f>
        <v>0.52210795075434713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2.0733158947120121</v>
      </c>
      <c r="AS148">
        <f>_xlfn.RANK.AVG(Table2[[#This Row],[1Y Return vs Nifty Z-Score]],Table2[1Y Return vs Nifty Z-Score])</f>
        <v>159</v>
      </c>
      <c r="AT148">
        <f>_xlfn.RANK.AVG(Table2[[#This Row],[6M Return vs Nifty Z-Score]],Table2[6M Return vs Nifty Z-Score])</f>
        <v>195</v>
      </c>
      <c r="AU148">
        <f>_xlfn.RANK.AVG(Table2[[#This Row],[Sharpe Ratio Z-Score]],Table2[Sharpe Ratio Z-Score])</f>
        <v>207</v>
      </c>
      <c r="AV148">
        <f>(Table2[[#This Row],[Rank 1Y]]+Table2[[#This Row],[Rank 6M]]+Table2[[#This Row],[Rank Sharpe]])/3</f>
        <v>187</v>
      </c>
    </row>
    <row r="149" spans="1:48" x14ac:dyDescent="0.3">
      <c r="A149" t="s">
        <v>477</v>
      </c>
      <c r="B149" t="s">
        <v>478</v>
      </c>
      <c r="C149" t="s">
        <v>10485</v>
      </c>
      <c r="D149" t="s">
        <v>479</v>
      </c>
      <c r="E149">
        <v>44053.840850565</v>
      </c>
      <c r="F149">
        <v>4145.55</v>
      </c>
      <c r="G149">
        <v>41.358366263458102</v>
      </c>
      <c r="H149">
        <f>(Table2[[#This Row],[1Y Return vs Nifty]]-AVERAGE(Table2[1Y Return vs Nifty]))/_xlfn.STDEV.P(Table2[1Y Return vs Nifty])</f>
        <v>3.3369351911695419E-2</v>
      </c>
      <c r="I149">
        <v>-7.7754273517728496</v>
      </c>
      <c r="J149">
        <f>(Table2[[#This Row],[1M Return vs Nifty]]-AVERAGE(Table2[1M Return vs Nifty]))/_xlfn.STDEV.P(Table2[1M Return vs Nifty])</f>
        <v>-0.70004609696872722</v>
      </c>
      <c r="K149">
        <v>20.816251567138899</v>
      </c>
      <c r="L149">
        <f>(Table2[[#This Row],[6M Return vs Nifty]]-AVERAGE(Table2[6M Return vs Nifty]))/_xlfn.STDEV.P(Table2[6M Return vs Nifty])</f>
        <v>0.55749587627041308</v>
      </c>
      <c r="M149">
        <v>-4.5485045372400897E-2</v>
      </c>
      <c r="N149">
        <f>(Table2[[#This Row],[1W Return vs Nifty]]-AVERAGE(Table2[1W Return vs Nifty]))/_xlfn.STDEV.P(Table2[1W Return vs Nifty])</f>
        <v>0.18559210287379493</v>
      </c>
      <c r="O149">
        <v>4068.16</v>
      </c>
      <c r="P149">
        <v>3946.6401611198298</v>
      </c>
      <c r="Q149">
        <v>3363.8005016839902</v>
      </c>
      <c r="R149">
        <v>49.801579014485199</v>
      </c>
      <c r="S149" s="2">
        <f>(Table2[[#This Row],[Close Price]]-Table2[[#This Row],[20D EMA]])/Table2[[#This Row],[20D EMA]]</f>
        <v>1.9023342248092583E-2</v>
      </c>
      <c r="T149" s="2">
        <f>(Table2[[#This Row],[Close Price]]-Table2[[#This Row],[50D EMA]])/Table2[[#This Row],[50D EMA]]</f>
        <v>5.0399790900554554E-2</v>
      </c>
      <c r="U149" s="2">
        <f>(Table2[[#This Row],[Close Price]]-Table2[[#This Row],[200D EMA]])/Table2[[#This Row],[200D EMA]]</f>
        <v>0.23240067237181561</v>
      </c>
      <c r="V149">
        <v>1.2427861572439201</v>
      </c>
      <c r="W149">
        <v>4050.95</v>
      </c>
      <c r="X149">
        <v>4154.05</v>
      </c>
      <c r="Y149">
        <v>3845.3</v>
      </c>
      <c r="Z149">
        <v>4161.2</v>
      </c>
      <c r="AA149">
        <v>3845.3</v>
      </c>
      <c r="AB149">
        <v>4223</v>
      </c>
      <c r="AC149" s="2">
        <f>(Table2[[#This Row],[Close Price]]/Table2[[#This Row],[Day Low]])-1</f>
        <v>2.335254693343547E-2</v>
      </c>
      <c r="AD149" s="2">
        <f>(Table2[[#This Row],[Day High]]/Table2[[#This Row],[Close Price]])-1</f>
        <v>2.0503913835316911E-3</v>
      </c>
      <c r="AE149" s="2">
        <f>(Table2[[#This Row],[Close Price]]/Table2[[#This Row],[Current Week Low]])-1</f>
        <v>7.8082334278209764E-2</v>
      </c>
      <c r="AF149" s="2">
        <f>(Table2[[#This Row],[Current Week High]]/Table2[[#This Row],[Close Price]])-1</f>
        <v>3.7751323708554718E-3</v>
      </c>
      <c r="AG149" s="2">
        <f>(Table2[[#This Row],[Close Price]]/Table2[[#This Row],[Current Month Low]])-1</f>
        <v>7.8082334278209764E-2</v>
      </c>
      <c r="AH149" s="2">
        <f>(Table2[[#This Row],[Current Month High]]/Table2[[#This Row],[Close Price]])-1</f>
        <v>1.8682683841709791E-2</v>
      </c>
      <c r="AI149">
        <v>6.3682744147338601</v>
      </c>
      <c r="AJ149">
        <v>76.252630683871502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</v>
      </c>
      <c r="AM149" t="s">
        <v>10521</v>
      </c>
      <c r="AN149">
        <v>-0.4</v>
      </c>
      <c r="AO149" t="s">
        <v>10519</v>
      </c>
      <c r="AP149">
        <v>0.14039086021253</v>
      </c>
      <c r="AQ149">
        <f>(Table2[[#This Row],[Sharpe Ratio]]-AVERAGE(Table2[Sharpe Ratio]))/_xlfn.STDEV.P(Table2[Sharpe Ratio])</f>
        <v>1.0212920160362964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1.0977032501234725</v>
      </c>
      <c r="AS149">
        <f>_xlfn.RANK.AVG(Table2[[#This Row],[1Y Return vs Nifty Z-Score]],Table2[1Y Return vs Nifty Z-Score])</f>
        <v>280</v>
      </c>
      <c r="AT149">
        <f>_xlfn.RANK.AVG(Table2[[#This Row],[6M Return vs Nifty Z-Score]],Table2[6M Return vs Nifty Z-Score])</f>
        <v>171</v>
      </c>
      <c r="AU149">
        <f>_xlfn.RANK.AVG(Table2[[#This Row],[Sharpe Ratio Z-Score]],Table2[Sharpe Ratio Z-Score])</f>
        <v>115</v>
      </c>
      <c r="AV149">
        <f>(Table2[[#This Row],[Rank 1Y]]+Table2[[#This Row],[Rank 6M]]+Table2[[#This Row],[Rank Sharpe]])/3</f>
        <v>188.66666666666666</v>
      </c>
    </row>
    <row r="150" spans="1:48" x14ac:dyDescent="0.3">
      <c r="A150" t="s">
        <v>819</v>
      </c>
      <c r="B150" t="s">
        <v>820</v>
      </c>
      <c r="C150" t="s">
        <v>10486</v>
      </c>
      <c r="D150" t="s">
        <v>433</v>
      </c>
      <c r="E150">
        <v>19175.771229714999</v>
      </c>
      <c r="F150">
        <v>1345.1</v>
      </c>
      <c r="G150">
        <v>49.2093859785099</v>
      </c>
      <c r="H150">
        <f>(Table2[[#This Row],[1Y Return vs Nifty]]-AVERAGE(Table2[1Y Return vs Nifty]))/_xlfn.STDEV.P(Table2[1Y Return vs Nifty])</f>
        <v>0.14091244042159046</v>
      </c>
      <c r="I150">
        <v>8.0686929533089202</v>
      </c>
      <c r="J150">
        <f>(Table2[[#This Row],[1M Return vs Nifty]]-AVERAGE(Table2[1M Return vs Nifty]))/_xlfn.STDEV.P(Table2[1M Return vs Nifty])</f>
        <v>0.89380962717839563</v>
      </c>
      <c r="K150">
        <v>14.1129740558066</v>
      </c>
      <c r="L150">
        <f>(Table2[[#This Row],[6M Return vs Nifty]]-AVERAGE(Table2[6M Return vs Nifty]))/_xlfn.STDEV.P(Table2[6M Return vs Nifty])</f>
        <v>0.32503911348931969</v>
      </c>
      <c r="M150">
        <v>-0.22374474583933801</v>
      </c>
      <c r="N150">
        <f>(Table2[[#This Row],[1W Return vs Nifty]]-AVERAGE(Table2[1W Return vs Nifty]))/_xlfn.STDEV.P(Table2[1W Return vs Nifty])</f>
        <v>0.14951833157337532</v>
      </c>
      <c r="O150">
        <v>1314.17</v>
      </c>
      <c r="P150">
        <v>1224.66425563448</v>
      </c>
      <c r="Q150">
        <v>1025.8005660926699</v>
      </c>
      <c r="R150">
        <v>53.021541257586499</v>
      </c>
      <c r="S150" s="2">
        <f>(Table2[[#This Row],[Close Price]]-Table2[[#This Row],[20D EMA]])/Table2[[#This Row],[20D EMA]]</f>
        <v>2.3535767823036468E-2</v>
      </c>
      <c r="T150" s="2">
        <f>(Table2[[#This Row],[Close Price]]-Table2[[#This Row],[50D EMA]])/Table2[[#This Row],[50D EMA]]</f>
        <v>9.8341846601151889E-2</v>
      </c>
      <c r="U150" s="2">
        <f>(Table2[[#This Row],[Close Price]]-Table2[[#This Row],[200D EMA]])/Table2[[#This Row],[200D EMA]]</f>
        <v>0.31126852963589102</v>
      </c>
      <c r="V150">
        <v>1.1398970809570199</v>
      </c>
      <c r="W150">
        <v>1328.25</v>
      </c>
      <c r="X150">
        <v>1359.8</v>
      </c>
      <c r="Y150">
        <v>1260.5999999999999</v>
      </c>
      <c r="Z150">
        <v>1418.75</v>
      </c>
      <c r="AA150">
        <v>1206.05</v>
      </c>
      <c r="AB150">
        <v>1543.7</v>
      </c>
      <c r="AC150" s="2">
        <f>(Table2[[#This Row],[Close Price]]/Table2[[#This Row],[Day Low]])-1</f>
        <v>1.2685864859777851E-2</v>
      </c>
      <c r="AD150" s="2">
        <f>(Table2[[#This Row],[Day High]]/Table2[[#This Row],[Close Price]])-1</f>
        <v>1.0928555497732528E-2</v>
      </c>
      <c r="AE150" s="2">
        <f>(Table2[[#This Row],[Close Price]]/Table2[[#This Row],[Current Week Low]])-1</f>
        <v>6.7031572267174377E-2</v>
      </c>
      <c r="AF150" s="2">
        <f>(Table2[[#This Row],[Current Week High]]/Table2[[#This Row],[Close Price]])-1</f>
        <v>5.4754293361088502E-2</v>
      </c>
      <c r="AG150" s="2">
        <f>(Table2[[#This Row],[Close Price]]/Table2[[#This Row],[Current Month Low]])-1</f>
        <v>0.11529372745740218</v>
      </c>
      <c r="AH150" s="2">
        <f>(Table2[[#This Row],[Current Month High]]/Table2[[#This Row],[Close Price]])-1</f>
        <v>0.14764701509181477</v>
      </c>
      <c r="AI150">
        <v>14.7647015091814</v>
      </c>
      <c r="AJ150">
        <v>85.531034482758599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0.22</v>
      </c>
      <c r="AM150" t="s">
        <v>10520</v>
      </c>
      <c r="AN150">
        <v>-3.16</v>
      </c>
      <c r="AO150" t="s">
        <v>10519</v>
      </c>
      <c r="AP150">
        <v>0.15331022223562699</v>
      </c>
      <c r="AQ150">
        <f>(Table2[[#This Row],[Sharpe Ratio]]-AVERAGE(Table2[Sharpe Ratio]))/_xlfn.STDEV.P(Table2[Sharpe Ratio])</f>
        <v>1.1702141090276503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2.6794936216903316</v>
      </c>
      <c r="AS150">
        <f>_xlfn.RANK.AVG(Table2[[#This Row],[1Y Return vs Nifty Z-Score]],Table2[1Y Return vs Nifty Z-Score])</f>
        <v>247</v>
      </c>
      <c r="AT150">
        <f>_xlfn.RANK.AVG(Table2[[#This Row],[6M Return vs Nifty Z-Score]],Table2[6M Return vs Nifty Z-Score])</f>
        <v>230</v>
      </c>
      <c r="AU150">
        <f>_xlfn.RANK.AVG(Table2[[#This Row],[Sharpe Ratio Z-Score]],Table2[Sharpe Ratio Z-Score])</f>
        <v>95</v>
      </c>
      <c r="AV150">
        <f>(Table2[[#This Row],[Rank 1Y]]+Table2[[#This Row],[Rank 6M]]+Table2[[#This Row],[Rank Sharpe]])/3</f>
        <v>190.66666666666666</v>
      </c>
    </row>
    <row r="151" spans="1:48" x14ac:dyDescent="0.3">
      <c r="A151" t="s">
        <v>457</v>
      </c>
      <c r="B151" t="s">
        <v>458</v>
      </c>
      <c r="C151" t="s">
        <v>10474</v>
      </c>
      <c r="D151" t="s">
        <v>21</v>
      </c>
      <c r="E151">
        <v>48136.816043355</v>
      </c>
      <c r="F151">
        <v>1788.95</v>
      </c>
      <c r="G151">
        <v>41.150638843135702</v>
      </c>
      <c r="H151">
        <f>(Table2[[#This Row],[1Y Return vs Nifty]]-AVERAGE(Table2[1Y Return vs Nifty]))/_xlfn.STDEV.P(Table2[1Y Return vs Nifty])</f>
        <v>3.052390645868823E-2</v>
      </c>
      <c r="I151">
        <v>7.0362944083154098</v>
      </c>
      <c r="J151">
        <f>(Table2[[#This Row],[1M Return vs Nifty]]-AVERAGE(Table2[1M Return vs Nifty]))/_xlfn.STDEV.P(Table2[1M Return vs Nifty])</f>
        <v>0.78995442418480943</v>
      </c>
      <c r="K151">
        <v>10.824538768695801</v>
      </c>
      <c r="L151">
        <f>(Table2[[#This Row],[6M Return vs Nifty]]-AVERAGE(Table2[6M Return vs Nifty]))/_xlfn.STDEV.P(Table2[6M Return vs Nifty])</f>
        <v>0.21100250674514198</v>
      </c>
      <c r="M151">
        <v>-5.2538751617398303</v>
      </c>
      <c r="N151">
        <f>(Table2[[#This Row],[1W Return vs Nifty]]-AVERAGE(Table2[1W Return vs Nifty]))/_xlfn.STDEV.P(Table2[1W Return vs Nifty])</f>
        <v>-0.86841098031916186</v>
      </c>
      <c r="O151">
        <v>1753.47</v>
      </c>
      <c r="P151">
        <v>1652.73561911466</v>
      </c>
      <c r="Q151">
        <v>1466.96801855034</v>
      </c>
      <c r="R151">
        <v>48.836695158963302</v>
      </c>
      <c r="S151" s="2">
        <f>(Table2[[#This Row],[Close Price]]-Table2[[#This Row],[20D EMA]])/Table2[[#This Row],[20D EMA]]</f>
        <v>2.0234164257158672E-2</v>
      </c>
      <c r="T151" s="2">
        <f>(Table2[[#This Row],[Close Price]]-Table2[[#This Row],[50D EMA]])/Table2[[#This Row],[50D EMA]]</f>
        <v>8.2417526015629489E-2</v>
      </c>
      <c r="U151" s="2">
        <f>(Table2[[#This Row],[Close Price]]-Table2[[#This Row],[200D EMA]])/Table2[[#This Row],[200D EMA]]</f>
        <v>0.21948807157216901</v>
      </c>
      <c r="V151">
        <v>1.4923869326158501</v>
      </c>
      <c r="W151">
        <v>1778.15</v>
      </c>
      <c r="X151">
        <v>1815</v>
      </c>
      <c r="Y151">
        <v>1705.55</v>
      </c>
      <c r="Z151">
        <v>1885.5</v>
      </c>
      <c r="AA151">
        <v>1636</v>
      </c>
      <c r="AB151">
        <v>1928.7</v>
      </c>
      <c r="AC151" s="2">
        <f>(Table2[[#This Row],[Close Price]]/Table2[[#This Row],[Day Low]])-1</f>
        <v>6.0737283131344633E-3</v>
      </c>
      <c r="AD151" s="2">
        <f>(Table2[[#This Row],[Day High]]/Table2[[#This Row],[Close Price]])-1</f>
        <v>1.4561614354789087E-2</v>
      </c>
      <c r="AE151" s="2">
        <f>(Table2[[#This Row],[Close Price]]/Table2[[#This Row],[Current Week Low]])-1</f>
        <v>4.8899182082026371E-2</v>
      </c>
      <c r="AF151" s="2">
        <f>(Table2[[#This Row],[Current Week High]]/Table2[[#This Row],[Close Price]])-1</f>
        <v>5.3970205986751951E-2</v>
      </c>
      <c r="AG151" s="2">
        <f>(Table2[[#This Row],[Close Price]]/Table2[[#This Row],[Current Month Low]])-1</f>
        <v>9.3490220048899841E-2</v>
      </c>
      <c r="AH151" s="2">
        <f>(Table2[[#This Row],[Current Month High]]/Table2[[#This Row],[Close Price]])-1</f>
        <v>7.8118449369741993E-2</v>
      </c>
      <c r="AI151">
        <v>7.8118449369741896</v>
      </c>
      <c r="AJ151">
        <v>72.345857418111706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-0.03</v>
      </c>
      <c r="AM151" t="s">
        <v>10519</v>
      </c>
      <c r="AN151">
        <v>4.04</v>
      </c>
      <c r="AO151" t="s">
        <v>10520</v>
      </c>
      <c r="AP151">
        <v>0.19564581268949599</v>
      </c>
      <c r="AQ151">
        <f>(Table2[[#This Row],[Sharpe Ratio]]-AVERAGE(Table2[Sharpe Ratio]))/_xlfn.STDEV.P(Table2[Sharpe Ratio])</f>
        <v>1.6582184491137566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1.8212883061832343</v>
      </c>
      <c r="AS151">
        <f>_xlfn.RANK.AVG(Table2[[#This Row],[1Y Return vs Nifty Z-Score]],Table2[1Y Return vs Nifty Z-Score])</f>
        <v>283</v>
      </c>
      <c r="AT151">
        <f>_xlfn.RANK.AVG(Table2[[#This Row],[6M Return vs Nifty Z-Score]],Table2[6M Return vs Nifty Z-Score])</f>
        <v>259</v>
      </c>
      <c r="AU151">
        <f>_xlfn.RANK.AVG(Table2[[#This Row],[Sharpe Ratio Z-Score]],Table2[Sharpe Ratio Z-Score])</f>
        <v>35</v>
      </c>
      <c r="AV151">
        <f>(Table2[[#This Row],[Rank 1Y]]+Table2[[#This Row],[Rank 6M]]+Table2[[#This Row],[Rank Sharpe]])/3</f>
        <v>192.33333333333334</v>
      </c>
    </row>
    <row r="152" spans="1:48" x14ac:dyDescent="0.3">
      <c r="A152" t="s">
        <v>300</v>
      </c>
      <c r="B152" t="s">
        <v>301</v>
      </c>
      <c r="C152" t="s">
        <v>10483</v>
      </c>
      <c r="D152" t="s">
        <v>302</v>
      </c>
      <c r="E152">
        <v>88743.882192314995</v>
      </c>
      <c r="F152">
        <v>647</v>
      </c>
      <c r="G152">
        <v>34.210886635297399</v>
      </c>
      <c r="H152">
        <f>(Table2[[#This Row],[1Y Return vs Nifty]]-AVERAGE(Table2[1Y Return vs Nifty]))/_xlfn.STDEV.P(Table2[1Y Return vs Nifty])</f>
        <v>-6.4536660577395197E-2</v>
      </c>
      <c r="I152">
        <v>-9.5494178806501502</v>
      </c>
      <c r="J152">
        <f>(Table2[[#This Row],[1M Return vs Nifty]]-AVERAGE(Table2[1M Return vs Nifty]))/_xlfn.STDEV.P(Table2[1M Return vs Nifty])</f>
        <v>-0.87850251515983324</v>
      </c>
      <c r="K152">
        <v>14.095793234857799</v>
      </c>
      <c r="L152">
        <f>(Table2[[#This Row],[6M Return vs Nifty]]-AVERAGE(Table2[6M Return vs Nifty]))/_xlfn.STDEV.P(Table2[6M Return vs Nifty])</f>
        <v>0.32444331568549495</v>
      </c>
      <c r="M152">
        <v>5.8093708043777603</v>
      </c>
      <c r="N152">
        <f>(Table2[[#This Row],[1W Return vs Nifty]]-AVERAGE(Table2[1W Return vs Nifty]))/_xlfn.STDEV.P(Table2[1W Return vs Nifty])</f>
        <v>1.3704181200137999</v>
      </c>
      <c r="O152">
        <v>612.34</v>
      </c>
      <c r="P152">
        <v>601.13885557267599</v>
      </c>
      <c r="Q152">
        <v>532.54091608704198</v>
      </c>
      <c r="R152">
        <v>60.570514048863501</v>
      </c>
      <c r="S152" s="2">
        <f>(Table2[[#This Row],[Close Price]]-Table2[[#This Row],[20D EMA]])/Table2[[#This Row],[20D EMA]]</f>
        <v>5.6602541071953436E-2</v>
      </c>
      <c r="T152" s="2">
        <f>(Table2[[#This Row],[Close Price]]-Table2[[#This Row],[50D EMA]])/Table2[[#This Row],[50D EMA]]</f>
        <v>7.6290434401606447E-2</v>
      </c>
      <c r="U152" s="2">
        <f>(Table2[[#This Row],[Close Price]]-Table2[[#This Row],[200D EMA]])/Table2[[#This Row],[200D EMA]]</f>
        <v>0.21493012171528633</v>
      </c>
      <c r="V152">
        <v>1.37261513332286</v>
      </c>
      <c r="W152">
        <v>627.25</v>
      </c>
      <c r="X152">
        <v>649</v>
      </c>
      <c r="Y152">
        <v>573.1</v>
      </c>
      <c r="Z152">
        <v>649</v>
      </c>
      <c r="AA152">
        <v>571.04999999999995</v>
      </c>
      <c r="AB152">
        <v>649</v>
      </c>
      <c r="AC152" s="2">
        <f>(Table2[[#This Row],[Close Price]]/Table2[[#This Row],[Day Low]])-1</f>
        <v>3.1486648066958889E-2</v>
      </c>
      <c r="AD152" s="2">
        <f>(Table2[[#This Row],[Day High]]/Table2[[#This Row],[Close Price]])-1</f>
        <v>3.0911901081915882E-3</v>
      </c>
      <c r="AE152" s="2">
        <f>(Table2[[#This Row],[Close Price]]/Table2[[#This Row],[Current Week Low]])-1</f>
        <v>0.12894782760425749</v>
      </c>
      <c r="AF152" s="2">
        <f>(Table2[[#This Row],[Current Week High]]/Table2[[#This Row],[Close Price]])-1</f>
        <v>3.0911901081915882E-3</v>
      </c>
      <c r="AG152" s="2">
        <f>(Table2[[#This Row],[Close Price]]/Table2[[#This Row],[Current Month Low]])-1</f>
        <v>0.13300061290605036</v>
      </c>
      <c r="AH152" s="2">
        <f>(Table2[[#This Row],[Current Month High]]/Table2[[#This Row],[Close Price]])-1</f>
        <v>3.0911901081915882E-3</v>
      </c>
      <c r="AI152">
        <v>2.4652241112828399</v>
      </c>
      <c r="AJ152">
        <v>74.111948331539196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0.03</v>
      </c>
      <c r="AM152" t="s">
        <v>10520</v>
      </c>
      <c r="AN152">
        <v>6.24</v>
      </c>
      <c r="AO152" t="s">
        <v>10520</v>
      </c>
      <c r="AP152">
        <v>0.19024871577622601</v>
      </c>
      <c r="AQ152">
        <f>(Table2[[#This Row],[Sharpe Ratio]]-AVERAGE(Table2[Sharpe Ratio]))/_xlfn.STDEV.P(Table2[Sharpe Ratio])</f>
        <v>1.5960058594390949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2.3478281194011617</v>
      </c>
      <c r="AS152">
        <f>_xlfn.RANK.AVG(Table2[[#This Row],[1Y Return vs Nifty Z-Score]],Table2[1Y Return vs Nifty Z-Score])</f>
        <v>309</v>
      </c>
      <c r="AT152">
        <f>_xlfn.RANK.AVG(Table2[[#This Row],[6M Return vs Nifty Z-Score]],Table2[6M Return vs Nifty Z-Score])</f>
        <v>231</v>
      </c>
      <c r="AU152">
        <f>_xlfn.RANK.AVG(Table2[[#This Row],[Sharpe Ratio Z-Score]],Table2[Sharpe Ratio Z-Score])</f>
        <v>38</v>
      </c>
      <c r="AV152">
        <f>(Table2[[#This Row],[Rank 1Y]]+Table2[[#This Row],[Rank 6M]]+Table2[[#This Row],[Rank Sharpe]])/3</f>
        <v>192.66666666666666</v>
      </c>
    </row>
    <row r="153" spans="1:48" x14ac:dyDescent="0.3">
      <c r="A153" t="s">
        <v>521</v>
      </c>
      <c r="B153" t="s">
        <v>522</v>
      </c>
      <c r="C153" t="s">
        <v>10481</v>
      </c>
      <c r="D153" t="s">
        <v>158</v>
      </c>
      <c r="E153">
        <v>39043.526999613001</v>
      </c>
      <c r="F153">
        <v>287.8</v>
      </c>
      <c r="G153">
        <v>114.783827878425</v>
      </c>
      <c r="H153">
        <f>(Table2[[#This Row],[1Y Return vs Nifty]]-AVERAGE(Table2[1Y Return vs Nifty]))/_xlfn.STDEV.P(Table2[1Y Return vs Nifty])</f>
        <v>1.0391496459287239</v>
      </c>
      <c r="I153">
        <v>16.0661377889199</v>
      </c>
      <c r="J153">
        <f>(Table2[[#This Row],[1M Return vs Nifty]]-AVERAGE(Table2[1M Return vs Nifty]))/_xlfn.STDEV.P(Table2[1M Return vs Nifty])</f>
        <v>1.6983208896749991</v>
      </c>
      <c r="K153">
        <v>-1.64696384324918</v>
      </c>
      <c r="L153">
        <f>(Table2[[#This Row],[6M Return vs Nifty]]-AVERAGE(Table2[6M Return vs Nifty]))/_xlfn.STDEV.P(Table2[6M Return vs Nifty])</f>
        <v>-0.22148520084082632</v>
      </c>
      <c r="M153">
        <v>1.32533323797556</v>
      </c>
      <c r="N153">
        <f>(Table2[[#This Row],[1W Return vs Nifty]]-AVERAGE(Table2[1W Return vs Nifty]))/_xlfn.STDEV.P(Table2[1W Return vs Nifty])</f>
        <v>0.46299964433379021</v>
      </c>
      <c r="O153">
        <v>270.43</v>
      </c>
      <c r="P153">
        <v>254.258446580411</v>
      </c>
      <c r="Q153">
        <v>215.733488614447</v>
      </c>
      <c r="R153">
        <v>58.187147283720698</v>
      </c>
      <c r="S153" s="2">
        <f>(Table2[[#This Row],[Close Price]]-Table2[[#This Row],[20D EMA]])/Table2[[#This Row],[20D EMA]]</f>
        <v>6.4231039455681704E-2</v>
      </c>
      <c r="T153" s="2">
        <f>(Table2[[#This Row],[Close Price]]-Table2[[#This Row],[50D EMA]])/Table2[[#This Row],[50D EMA]]</f>
        <v>0.13191913138264713</v>
      </c>
      <c r="U153" s="2">
        <f>(Table2[[#This Row],[Close Price]]-Table2[[#This Row],[200D EMA]])/Table2[[#This Row],[200D EMA]]</f>
        <v>0.33405342790496617</v>
      </c>
      <c r="V153">
        <v>1.38665852869103</v>
      </c>
      <c r="W153">
        <v>281.5</v>
      </c>
      <c r="X153">
        <v>294</v>
      </c>
      <c r="Y153">
        <v>241.54</v>
      </c>
      <c r="Z153">
        <v>294</v>
      </c>
      <c r="AA153">
        <v>236.25</v>
      </c>
      <c r="AB153">
        <v>311.8</v>
      </c>
      <c r="AC153" s="2">
        <f>(Table2[[#This Row],[Close Price]]/Table2[[#This Row],[Day Low]])-1</f>
        <v>2.2380106571936009E-2</v>
      </c>
      <c r="AD153" s="2">
        <f>(Table2[[#This Row],[Day High]]/Table2[[#This Row],[Close Price]])-1</f>
        <v>2.1542738012508611E-2</v>
      </c>
      <c r="AE153" s="2">
        <f>(Table2[[#This Row],[Close Price]]/Table2[[#This Row],[Current Week Low]])-1</f>
        <v>0.19152107311418409</v>
      </c>
      <c r="AF153" s="2">
        <f>(Table2[[#This Row],[Current Week High]]/Table2[[#This Row],[Close Price]])-1</f>
        <v>2.1542738012508611E-2</v>
      </c>
      <c r="AG153" s="2">
        <f>(Table2[[#This Row],[Close Price]]/Table2[[#This Row],[Current Month Low]])-1</f>
        <v>0.21820105820105828</v>
      </c>
      <c r="AH153" s="2">
        <f>(Table2[[#This Row],[Current Month High]]/Table2[[#This Row],[Close Price]])-1</f>
        <v>8.3391243919388458E-2</v>
      </c>
      <c r="AI153">
        <v>8.3391243919388405</v>
      </c>
      <c r="AJ153">
        <v>171.50943396226401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0.18</v>
      </c>
      <c r="AM153" t="s">
        <v>10520</v>
      </c>
      <c r="AN153">
        <v>9.23</v>
      </c>
      <c r="AO153" t="s">
        <v>10520</v>
      </c>
      <c r="AP153">
        <v>0.15487479327202999</v>
      </c>
      <c r="AQ153">
        <f>(Table2[[#This Row],[Sharpe Ratio]]-AVERAGE(Table2[Sharpe Ratio]))/_xlfn.STDEV.P(Table2[Sharpe Ratio])</f>
        <v>1.1882489928677529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4.16723397196444</v>
      </c>
      <c r="AS153">
        <f>_xlfn.RANK.AVG(Table2[[#This Row],[1Y Return vs Nifty Z-Score]],Table2[1Y Return vs Nifty Z-Score])</f>
        <v>92</v>
      </c>
      <c r="AT153">
        <f>_xlfn.RANK.AVG(Table2[[#This Row],[6M Return vs Nifty Z-Score]],Table2[6M Return vs Nifty Z-Score])</f>
        <v>398</v>
      </c>
      <c r="AU153">
        <f>_xlfn.RANK.AVG(Table2[[#This Row],[Sharpe Ratio Z-Score]],Table2[Sharpe Ratio Z-Score])</f>
        <v>88</v>
      </c>
      <c r="AV153">
        <f>(Table2[[#This Row],[Rank 1Y]]+Table2[[#This Row],[Rank 6M]]+Table2[[#This Row],[Rank Sharpe]])/3</f>
        <v>192.66666666666666</v>
      </c>
    </row>
    <row r="154" spans="1:48" x14ac:dyDescent="0.3">
      <c r="A154" t="s">
        <v>1025</v>
      </c>
      <c r="B154" t="s">
        <v>1026</v>
      </c>
      <c r="C154" t="s">
        <v>10481</v>
      </c>
      <c r="D154" t="s">
        <v>98</v>
      </c>
      <c r="E154">
        <v>12905.062971240999</v>
      </c>
      <c r="F154">
        <v>19.66</v>
      </c>
      <c r="G154">
        <v>188.267182551921</v>
      </c>
      <c r="H154">
        <f>(Table2[[#This Row],[1Y Return vs Nifty]]-AVERAGE(Table2[1Y Return vs Nifty]))/_xlfn.STDEV.P(Table2[1Y Return vs Nifty])</f>
        <v>2.0457229577375138</v>
      </c>
      <c r="I154">
        <v>-9.8973337578763907</v>
      </c>
      <c r="J154">
        <f>(Table2[[#This Row],[1M Return vs Nifty]]-AVERAGE(Table2[1M Return vs Nifty]))/_xlfn.STDEV.P(Table2[1M Return vs Nifty])</f>
        <v>-0.91350147387519054</v>
      </c>
      <c r="K154">
        <v>2.3042521823079198E-2</v>
      </c>
      <c r="L154">
        <f>(Table2[[#This Row],[6M Return vs Nifty]]-AVERAGE(Table2[6M Return vs Nifty]))/_xlfn.STDEV.P(Table2[6M Return vs Nifty])</f>
        <v>-0.16357259424021411</v>
      </c>
      <c r="M154">
        <v>2.22248893624587</v>
      </c>
      <c r="N154">
        <f>(Table2[[#This Row],[1W Return vs Nifty]]-AVERAGE(Table2[1W Return vs Nifty]))/_xlfn.STDEV.P(Table2[1W Return vs Nifty])</f>
        <v>0.64455380040774901</v>
      </c>
      <c r="O154">
        <v>18.79</v>
      </c>
      <c r="P154">
        <v>18.824981662152599</v>
      </c>
      <c r="Q154">
        <v>16.374740953757101</v>
      </c>
      <c r="R154">
        <v>56.350489396527401</v>
      </c>
      <c r="S154" s="2">
        <f>(Table2[[#This Row],[Close Price]]-Table2[[#This Row],[20D EMA]])/Table2[[#This Row],[20D EMA]]</f>
        <v>4.6301224055348644E-2</v>
      </c>
      <c r="T154" s="2">
        <f>(Table2[[#This Row],[Close Price]]-Table2[[#This Row],[50D EMA]])/Table2[[#This Row],[50D EMA]]</f>
        <v>4.4356927025655267E-2</v>
      </c>
      <c r="U154" s="2">
        <f>(Table2[[#This Row],[Close Price]]-Table2[[#This Row],[200D EMA]])/Table2[[#This Row],[200D EMA]]</f>
        <v>0.20062968052567043</v>
      </c>
      <c r="V154">
        <v>0.78039492559415102</v>
      </c>
      <c r="W154">
        <v>18.8</v>
      </c>
      <c r="X154">
        <v>19.77</v>
      </c>
      <c r="Y154">
        <v>17</v>
      </c>
      <c r="Z154">
        <v>19.77</v>
      </c>
      <c r="AA154">
        <v>17</v>
      </c>
      <c r="AB154">
        <v>20.29</v>
      </c>
      <c r="AC154" s="2">
        <f>(Table2[[#This Row],[Close Price]]/Table2[[#This Row],[Day Low]])-1</f>
        <v>4.5744680851063757E-2</v>
      </c>
      <c r="AD154" s="2">
        <f>(Table2[[#This Row],[Day High]]/Table2[[#This Row],[Close Price]])-1</f>
        <v>5.5951169888097674E-3</v>
      </c>
      <c r="AE154" s="2">
        <f>(Table2[[#This Row],[Close Price]]/Table2[[#This Row],[Current Week Low]])-1</f>
        <v>0.15647058823529414</v>
      </c>
      <c r="AF154" s="2">
        <f>(Table2[[#This Row],[Current Week High]]/Table2[[#This Row],[Close Price]])-1</f>
        <v>5.5951169888097674E-3</v>
      </c>
      <c r="AG154" s="2">
        <f>(Table2[[#This Row],[Close Price]]/Table2[[#This Row],[Current Month Low]])-1</f>
        <v>0.15647058823529414</v>
      </c>
      <c r="AH154" s="2">
        <f>(Table2[[#This Row],[Current Month High]]/Table2[[#This Row],[Close Price]])-1</f>
        <v>3.2044760935910466E-2</v>
      </c>
      <c r="AI154">
        <v>22.075279755849401</v>
      </c>
      <c r="AJ154">
        <v>230.420168067226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-0.03</v>
      </c>
      <c r="AM154" t="s">
        <v>10519</v>
      </c>
      <c r="AN154">
        <v>1.97</v>
      </c>
      <c r="AO154" t="s">
        <v>10520</v>
      </c>
      <c r="AP154">
        <v>0.11341632800472599</v>
      </c>
      <c r="AQ154">
        <f>(Table2[[#This Row],[Sharpe Ratio]]-AVERAGE(Table2[Sharpe Ratio]))/_xlfn.STDEV.P(Table2[Sharpe Ratio])</f>
        <v>0.71035531601448776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26</v>
      </c>
      <c r="AT154">
        <f>_xlfn.RANK.AVG(Table2[[#This Row],[6M Return vs Nifty Z-Score]],Table2[6M Return vs Nifty Z-Score])</f>
        <v>382</v>
      </c>
      <c r="AU154">
        <f>_xlfn.RANK.AVG(Table2[[#This Row],[Sharpe Ratio Z-Score]],Table2[Sharpe Ratio Z-Score])</f>
        <v>176</v>
      </c>
      <c r="AV154">
        <f>(Table2[[#This Row],[Rank 1Y]]+Table2[[#This Row],[Rank 6M]]+Table2[[#This Row],[Rank Sharpe]])/3</f>
        <v>194.66666666666666</v>
      </c>
    </row>
    <row r="155" spans="1:48" x14ac:dyDescent="0.3">
      <c r="A155" t="s">
        <v>87</v>
      </c>
      <c r="B155" t="s">
        <v>88</v>
      </c>
      <c r="C155" t="s">
        <v>10481</v>
      </c>
      <c r="D155" t="s">
        <v>89</v>
      </c>
      <c r="E155">
        <v>315708.996635955</v>
      </c>
      <c r="F155">
        <v>344.2</v>
      </c>
      <c r="G155">
        <v>54.752574318189602</v>
      </c>
      <c r="H155">
        <f>(Table2[[#This Row],[1Y Return vs Nifty]]-AVERAGE(Table2[1Y Return vs Nifty]))/_xlfn.STDEV.P(Table2[1Y Return vs Nifty])</f>
        <v>0.21684290752999705</v>
      </c>
      <c r="I155">
        <v>6.24653526894682E-2</v>
      </c>
      <c r="J155">
        <f>(Table2[[#This Row],[1M Return vs Nifty]]-AVERAGE(Table2[1M Return vs Nifty]))/_xlfn.STDEV.P(Table2[1M Return vs Nifty])</f>
        <v>8.841485332154933E-2</v>
      </c>
      <c r="K155">
        <v>19.230173404177702</v>
      </c>
      <c r="L155">
        <f>(Table2[[#This Row],[6M Return vs Nifty]]-AVERAGE(Table2[6M Return vs Nifty]))/_xlfn.STDEV.P(Table2[6M Return vs Nifty])</f>
        <v>0.50249373818849075</v>
      </c>
      <c r="M155">
        <v>-0.497099681102045</v>
      </c>
      <c r="N155">
        <f>(Table2[[#This Row],[1W Return vs Nifty]]-AVERAGE(Table2[1W Return vs Nifty]))/_xlfn.STDEV.P(Table2[1W Return vs Nifty])</f>
        <v>9.4200481309530196E-2</v>
      </c>
      <c r="O155">
        <v>336.84</v>
      </c>
      <c r="P155">
        <v>325.99037779009501</v>
      </c>
      <c r="Q155">
        <v>277.956015539509</v>
      </c>
      <c r="R155">
        <v>54.167099696029801</v>
      </c>
      <c r="S155" s="2">
        <f>(Table2[[#This Row],[Close Price]]-Table2[[#This Row],[20D EMA]])/Table2[[#This Row],[20D EMA]]</f>
        <v>2.1850136563353564E-2</v>
      </c>
      <c r="T155" s="2">
        <f>(Table2[[#This Row],[Close Price]]-Table2[[#This Row],[50D EMA]])/Table2[[#This Row],[50D EMA]]</f>
        <v>5.5859385584779875E-2</v>
      </c>
      <c r="U155" s="2">
        <f>(Table2[[#This Row],[Close Price]]-Table2[[#This Row],[200D EMA]])/Table2[[#This Row],[200D EMA]]</f>
        <v>0.23832542113511118</v>
      </c>
      <c r="V155">
        <v>0.66199862981833602</v>
      </c>
      <c r="W155">
        <v>338.5</v>
      </c>
      <c r="X155">
        <v>345.55</v>
      </c>
      <c r="Y155">
        <v>321.10000000000002</v>
      </c>
      <c r="Z155">
        <v>345.55</v>
      </c>
      <c r="AA155">
        <v>321.10000000000002</v>
      </c>
      <c r="AB155">
        <v>348.75</v>
      </c>
      <c r="AC155" s="2">
        <f>(Table2[[#This Row],[Close Price]]/Table2[[#This Row],[Day Low]])-1</f>
        <v>1.68389955686854E-2</v>
      </c>
      <c r="AD155" s="2">
        <f>(Table2[[#This Row],[Day High]]/Table2[[#This Row],[Close Price]])-1</f>
        <v>3.9221382916909686E-3</v>
      </c>
      <c r="AE155" s="2">
        <f>(Table2[[#This Row],[Close Price]]/Table2[[#This Row],[Current Week Low]])-1</f>
        <v>7.194020554344438E-2</v>
      </c>
      <c r="AF155" s="2">
        <f>(Table2[[#This Row],[Current Week High]]/Table2[[#This Row],[Close Price]])-1</f>
        <v>3.9221382916909686E-3</v>
      </c>
      <c r="AG155" s="2">
        <f>(Table2[[#This Row],[Close Price]]/Table2[[#This Row],[Current Month Low]])-1</f>
        <v>7.194020554344438E-2</v>
      </c>
      <c r="AH155" s="2">
        <f>(Table2[[#This Row],[Current Month High]]/Table2[[#This Row],[Close Price]])-1</f>
        <v>1.3219058686809948E-2</v>
      </c>
      <c r="AI155">
        <v>1.3219058686809899</v>
      </c>
      <c r="AJ155">
        <v>91.421619742787598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0.04</v>
      </c>
      <c r="AM155" t="s">
        <v>10520</v>
      </c>
      <c r="AN155">
        <v>0.89</v>
      </c>
      <c r="AO155" t="s">
        <v>10520</v>
      </c>
      <c r="AP155">
        <v>0.11308151462846699</v>
      </c>
      <c r="AQ155">
        <f>(Table2[[#This Row],[Sharpe Ratio]]-AVERAGE(Table2[Sharpe Ratio]))/_xlfn.STDEV.P(Table2[Sharpe Ratio])</f>
        <v>0.70649590649683114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1.6084478868463985</v>
      </c>
      <c r="AS155">
        <f>_xlfn.RANK.AVG(Table2[[#This Row],[1Y Return vs Nifty Z-Score]],Table2[1Y Return vs Nifty Z-Score])</f>
        <v>225</v>
      </c>
      <c r="AT155">
        <f>_xlfn.RANK.AVG(Table2[[#This Row],[6M Return vs Nifty Z-Score]],Table2[6M Return vs Nifty Z-Score])</f>
        <v>184</v>
      </c>
      <c r="AU155">
        <f>_xlfn.RANK.AVG(Table2[[#This Row],[Sharpe Ratio Z-Score]],Table2[Sharpe Ratio Z-Score])</f>
        <v>179</v>
      </c>
      <c r="AV155">
        <f>(Table2[[#This Row],[Rank 1Y]]+Table2[[#This Row],[Rank 6M]]+Table2[[#This Row],[Rank Sharpe]])/3</f>
        <v>196</v>
      </c>
    </row>
    <row r="156" spans="1:48" x14ac:dyDescent="0.3">
      <c r="A156" t="s">
        <v>973</v>
      </c>
      <c r="B156" t="s">
        <v>974</v>
      </c>
      <c r="C156" t="s">
        <v>10485</v>
      </c>
      <c r="D156" t="s">
        <v>133</v>
      </c>
      <c r="E156">
        <v>14281.700714339901</v>
      </c>
      <c r="F156">
        <v>1042.45</v>
      </c>
      <c r="G156">
        <v>59.145937130675897</v>
      </c>
      <c r="H156">
        <f>(Table2[[#This Row],[1Y Return vs Nifty]]-AVERAGE(Table2[1Y Return vs Nifty]))/_xlfn.STDEV.P(Table2[1Y Return vs Nifty])</f>
        <v>0.27702309086254873</v>
      </c>
      <c r="I156">
        <v>-10.9010820400061</v>
      </c>
      <c r="J156">
        <f>(Table2[[#This Row],[1M Return vs Nifty]]-AVERAGE(Table2[1M Return vs Nifty]))/_xlfn.STDEV.P(Table2[1M Return vs Nifty])</f>
        <v>-1.0144745739445049</v>
      </c>
      <c r="K156">
        <v>25.242363902458798</v>
      </c>
      <c r="L156">
        <f>(Table2[[#This Row],[6M Return vs Nifty]]-AVERAGE(Table2[6M Return vs Nifty]))/_xlfn.STDEV.P(Table2[6M Return vs Nifty])</f>
        <v>0.71098493344200486</v>
      </c>
      <c r="M156">
        <v>-7.6738553678290904</v>
      </c>
      <c r="N156">
        <f>(Table2[[#This Row],[1W Return vs Nifty]]-AVERAGE(Table2[1W Return vs Nifty]))/_xlfn.STDEV.P(Table2[1W Return vs Nifty])</f>
        <v>-1.3581336281040324</v>
      </c>
      <c r="O156">
        <v>1085.74</v>
      </c>
      <c r="P156">
        <v>1038.1309849168199</v>
      </c>
      <c r="Q156">
        <v>836.06846352407899</v>
      </c>
      <c r="R156">
        <v>31.148468837098399</v>
      </c>
      <c r="S156" s="2">
        <f>(Table2[[#This Row],[Close Price]]-Table2[[#This Row],[20D EMA]])/Table2[[#This Row],[20D EMA]]</f>
        <v>-3.9871424097850279E-2</v>
      </c>
      <c r="T156" s="2">
        <f>(Table2[[#This Row],[Close Price]]-Table2[[#This Row],[50D EMA]])/Table2[[#This Row],[50D EMA]]</f>
        <v>4.1603758542340472E-3</v>
      </c>
      <c r="U156" s="2">
        <f>(Table2[[#This Row],[Close Price]]-Table2[[#This Row],[200D EMA]])/Table2[[#This Row],[200D EMA]]</f>
        <v>0.24684765121508162</v>
      </c>
      <c r="V156">
        <v>1.0395875454763699</v>
      </c>
      <c r="W156">
        <v>1038</v>
      </c>
      <c r="X156">
        <v>1066.2</v>
      </c>
      <c r="Y156">
        <v>1022.75</v>
      </c>
      <c r="Z156">
        <v>1101.2</v>
      </c>
      <c r="AA156">
        <v>1022.75</v>
      </c>
      <c r="AB156">
        <v>1223.95</v>
      </c>
      <c r="AC156" s="2">
        <f>(Table2[[#This Row],[Close Price]]/Table2[[#This Row],[Day Low]])-1</f>
        <v>4.2870905587668595E-3</v>
      </c>
      <c r="AD156" s="2">
        <f>(Table2[[#This Row],[Day High]]/Table2[[#This Row],[Close Price]])-1</f>
        <v>2.2782867283802632E-2</v>
      </c>
      <c r="AE156" s="2">
        <f>(Table2[[#This Row],[Close Price]]/Table2[[#This Row],[Current Week Low]])-1</f>
        <v>1.9261794182351633E-2</v>
      </c>
      <c r="AF156" s="2">
        <f>(Table2[[#This Row],[Current Week High]]/Table2[[#This Row],[Close Price]])-1</f>
        <v>5.6357619070459108E-2</v>
      </c>
      <c r="AG156" s="2">
        <f>(Table2[[#This Row],[Close Price]]/Table2[[#This Row],[Current Month Low]])-1</f>
        <v>1.9261794182351633E-2</v>
      </c>
      <c r="AH156" s="2">
        <f>(Table2[[#This Row],[Current Month High]]/Table2[[#This Row],[Close Price]])-1</f>
        <v>0.17410906997937547</v>
      </c>
      <c r="AI156">
        <v>17.410906997937499</v>
      </c>
      <c r="AJ156">
        <v>96.447752756053902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0.11</v>
      </c>
      <c r="AM156" t="s">
        <v>10520</v>
      </c>
      <c r="AN156">
        <v>-9.7899999999999991</v>
      </c>
      <c r="AO156" t="s">
        <v>10519</v>
      </c>
      <c r="AP156">
        <v>8.1182625716257006E-2</v>
      </c>
      <c r="AQ156">
        <f>(Table2[[#This Row],[Sharpe Ratio]]-AVERAGE(Table2[Sharpe Ratio]))/_xlfn.STDEV.P(Table2[Sharpe Ratio])</f>
        <v>0.33879591539725235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-1.0458042623467314</v>
      </c>
      <c r="AS156">
        <f>_xlfn.RANK.AVG(Table2[[#This Row],[1Y Return vs Nifty Z-Score]],Table2[1Y Return vs Nifty Z-Score])</f>
        <v>206</v>
      </c>
      <c r="AT156">
        <f>_xlfn.RANK.AVG(Table2[[#This Row],[6M Return vs Nifty Z-Score]],Table2[6M Return vs Nifty Z-Score])</f>
        <v>140</v>
      </c>
      <c r="AU156">
        <f>_xlfn.RANK.AVG(Table2[[#This Row],[Sharpe Ratio Z-Score]],Table2[Sharpe Ratio Z-Score])</f>
        <v>244</v>
      </c>
      <c r="AV156">
        <f>(Table2[[#This Row],[Rank 1Y]]+Table2[[#This Row],[Rank 6M]]+Table2[[#This Row],[Rank Sharpe]])/3</f>
        <v>196.66666666666666</v>
      </c>
    </row>
    <row r="157" spans="1:48" x14ac:dyDescent="0.3">
      <c r="A157" t="s">
        <v>1175</v>
      </c>
      <c r="B157" t="s">
        <v>1176</v>
      </c>
      <c r="C157" t="s">
        <v>10478</v>
      </c>
      <c r="D157" t="s">
        <v>46</v>
      </c>
      <c r="E157">
        <v>10129.543793880001</v>
      </c>
      <c r="F157">
        <v>6275.1</v>
      </c>
      <c r="G157">
        <v>37.785622232073599</v>
      </c>
      <c r="H157">
        <f>(Table2[[#This Row],[1Y Return vs Nifty]]-AVERAGE(Table2[1Y Return vs Nifty]))/_xlfn.STDEV.P(Table2[1Y Return vs Nifty])</f>
        <v>-1.5570014124254947E-2</v>
      </c>
      <c r="I157">
        <v>23.344316341527101</v>
      </c>
      <c r="J157">
        <f>(Table2[[#This Row],[1M Return vs Nifty]]-AVERAGE(Table2[1M Return vs Nifty]))/_xlfn.STDEV.P(Table2[1M Return vs Nifty])</f>
        <v>2.4304768140223523</v>
      </c>
      <c r="K157">
        <v>8.0421958132321905</v>
      </c>
      <c r="L157">
        <f>(Table2[[#This Row],[6M Return vs Nifty]]-AVERAGE(Table2[6M Return vs Nifty]))/_xlfn.STDEV.P(Table2[6M Return vs Nifty])</f>
        <v>0.11451620802329449</v>
      </c>
      <c r="M157">
        <v>5.2019268785578801</v>
      </c>
      <c r="N157">
        <f>(Table2[[#This Row],[1W Return vs Nifty]]-AVERAGE(Table2[1W Return vs Nifty]))/_xlfn.STDEV.P(Table2[1W Return vs Nifty])</f>
        <v>1.2474918882269372</v>
      </c>
      <c r="O157">
        <v>5746.97</v>
      </c>
      <c r="P157">
        <v>5367.1686081144098</v>
      </c>
      <c r="Q157">
        <v>4749.0395822096798</v>
      </c>
      <c r="R157">
        <v>87.726110489335795</v>
      </c>
      <c r="S157" s="2">
        <f>(Table2[[#This Row],[Close Price]]-Table2[[#This Row],[20D EMA]])/Table2[[#This Row],[20D EMA]]</f>
        <v>9.1897121439645596E-2</v>
      </c>
      <c r="T157" s="2">
        <f>(Table2[[#This Row],[Close Price]]-Table2[[#This Row],[50D EMA]])/Table2[[#This Row],[50D EMA]]</f>
        <v>0.16916394065074181</v>
      </c>
      <c r="U157" s="2">
        <f>(Table2[[#This Row],[Close Price]]-Table2[[#This Row],[200D EMA]])/Table2[[#This Row],[200D EMA]]</f>
        <v>0.32134085037047855</v>
      </c>
      <c r="V157">
        <v>1.77724275119939</v>
      </c>
      <c r="W157">
        <v>6260</v>
      </c>
      <c r="X157">
        <v>6470.1</v>
      </c>
      <c r="Y157">
        <v>5836.5</v>
      </c>
      <c r="Z157">
        <v>6501</v>
      </c>
      <c r="AA157">
        <v>4830</v>
      </c>
      <c r="AB157">
        <v>6501</v>
      </c>
      <c r="AC157" s="2">
        <f>(Table2[[#This Row],[Close Price]]/Table2[[#This Row],[Day Low]])-1</f>
        <v>2.4121405750798797E-3</v>
      </c>
      <c r="AD157" s="2">
        <f>(Table2[[#This Row],[Day High]]/Table2[[#This Row],[Close Price]])-1</f>
        <v>3.1075201988812973E-2</v>
      </c>
      <c r="AE157" s="2">
        <f>(Table2[[#This Row],[Close Price]]/Table2[[#This Row],[Current Week Low]])-1</f>
        <v>7.5147776921099974E-2</v>
      </c>
      <c r="AF157" s="2">
        <f>(Table2[[#This Row],[Current Week High]]/Table2[[#This Row],[Close Price]])-1</f>
        <v>3.5999426303963133E-2</v>
      </c>
      <c r="AG157" s="2">
        <f>(Table2[[#This Row],[Close Price]]/Table2[[#This Row],[Current Month Low]])-1</f>
        <v>0.29919254658385097</v>
      </c>
      <c r="AH157" s="2">
        <f>(Table2[[#This Row],[Current Month High]]/Table2[[#This Row],[Close Price]])-1</f>
        <v>3.5999426303963133E-2</v>
      </c>
      <c r="AI157">
        <v>3.5999426303963098</v>
      </c>
      <c r="AJ157">
        <v>86.484197387776902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0.13</v>
      </c>
      <c r="AM157" t="s">
        <v>10520</v>
      </c>
      <c r="AN157">
        <v>22.51</v>
      </c>
      <c r="AO157" t="s">
        <v>10520</v>
      </c>
      <c r="AP157">
        <v>0.22112271706386799</v>
      </c>
      <c r="AQ157">
        <f>(Table2[[#This Row],[Sharpe Ratio]]-AVERAGE(Table2[Sharpe Ratio]))/_xlfn.STDEV.P(Table2[Sharpe Ratio])</f>
        <v>1.9518919227410982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5.7288068188894279</v>
      </c>
      <c r="AS157">
        <f>_xlfn.RANK.AVG(Table2[[#This Row],[1Y Return vs Nifty Z-Score]],Table2[1Y Return vs Nifty Z-Score])</f>
        <v>294</v>
      </c>
      <c r="AT157">
        <f>_xlfn.RANK.AVG(Table2[[#This Row],[6M Return vs Nifty Z-Score]],Table2[6M Return vs Nifty Z-Score])</f>
        <v>282</v>
      </c>
      <c r="AU157">
        <f>_xlfn.RANK.AVG(Table2[[#This Row],[Sharpe Ratio Z-Score]],Table2[Sharpe Ratio Z-Score])</f>
        <v>17</v>
      </c>
      <c r="AV157">
        <f>(Table2[[#This Row],[Rank 1Y]]+Table2[[#This Row],[Rank 6M]]+Table2[[#This Row],[Rank Sharpe]])/3</f>
        <v>197.66666666666666</v>
      </c>
    </row>
    <row r="158" spans="1:48" x14ac:dyDescent="0.3">
      <c r="A158" t="s">
        <v>1682</v>
      </c>
      <c r="B158" t="s">
        <v>1683</v>
      </c>
      <c r="C158" t="s">
        <v>622</v>
      </c>
      <c r="D158" t="s">
        <v>622</v>
      </c>
      <c r="E158">
        <v>4845.3087539999997</v>
      </c>
      <c r="F158">
        <v>232.49</v>
      </c>
      <c r="G158">
        <v>83.524758309497102</v>
      </c>
      <c r="H158">
        <f>(Table2[[#This Row],[1Y Return vs Nifty]]-AVERAGE(Table2[1Y Return vs Nifty]))/_xlfn.STDEV.P(Table2[1Y Return vs Nifty])</f>
        <v>0.61096362584483477</v>
      </c>
      <c r="I158">
        <v>11.690209409365799</v>
      </c>
      <c r="J158">
        <f>(Table2[[#This Row],[1M Return vs Nifty]]-AVERAGE(Table2[1M Return vs Nifty]))/_xlfn.STDEV.P(Table2[1M Return vs Nifty])</f>
        <v>1.2581198332633567</v>
      </c>
      <c r="K158">
        <v>16.0514880083254</v>
      </c>
      <c r="L158">
        <f>(Table2[[#This Row],[6M Return vs Nifty]]-AVERAGE(Table2[6M Return vs Nifty]))/_xlfn.STDEV.P(Table2[6M Return vs Nifty])</f>
        <v>0.3922630464455043</v>
      </c>
      <c r="M158">
        <v>7.6745994997770497</v>
      </c>
      <c r="N158">
        <f>(Table2[[#This Row],[1W Return vs Nifty]]-AVERAGE(Table2[1W Return vs Nifty]))/_xlfn.STDEV.P(Table2[1W Return vs Nifty])</f>
        <v>1.7478777096157356</v>
      </c>
      <c r="O158">
        <v>215.76</v>
      </c>
      <c r="P158">
        <v>199.63256648371501</v>
      </c>
      <c r="Q158">
        <v>169.63017493531299</v>
      </c>
      <c r="R158">
        <v>70.708369477046503</v>
      </c>
      <c r="S158" s="2">
        <f>(Table2[[#This Row],[Close Price]]-Table2[[#This Row],[20D EMA]])/Table2[[#This Row],[20D EMA]]</f>
        <v>7.7539859102706804E-2</v>
      </c>
      <c r="T158" s="2">
        <f>(Table2[[#This Row],[Close Price]]-Table2[[#This Row],[50D EMA]])/Table2[[#This Row],[50D EMA]]</f>
        <v>0.16458954615987137</v>
      </c>
      <c r="U158" s="2">
        <f>(Table2[[#This Row],[Close Price]]-Table2[[#This Row],[200D EMA]])/Table2[[#This Row],[200D EMA]]</f>
        <v>0.37056982985873871</v>
      </c>
      <c r="V158">
        <v>1.03908525346937</v>
      </c>
      <c r="W158">
        <v>229.43</v>
      </c>
      <c r="X158">
        <v>238.45</v>
      </c>
      <c r="Y158">
        <v>195.3</v>
      </c>
      <c r="Z158">
        <v>243.2</v>
      </c>
      <c r="AA158">
        <v>195.3</v>
      </c>
      <c r="AB158">
        <v>243.2</v>
      </c>
      <c r="AC158" s="2">
        <f>(Table2[[#This Row],[Close Price]]/Table2[[#This Row],[Day Low]])-1</f>
        <v>1.3337401386043668E-2</v>
      </c>
      <c r="AD158" s="2">
        <f>(Table2[[#This Row],[Day High]]/Table2[[#This Row],[Close Price]])-1</f>
        <v>2.5635511204782802E-2</v>
      </c>
      <c r="AE158" s="2">
        <f>(Table2[[#This Row],[Close Price]]/Table2[[#This Row],[Current Week Low]])-1</f>
        <v>0.19042498719918077</v>
      </c>
      <c r="AF158" s="2">
        <f>(Table2[[#This Row],[Current Week High]]/Table2[[#This Row],[Close Price]])-1</f>
        <v>4.606649748376257E-2</v>
      </c>
      <c r="AG158" s="2">
        <f>(Table2[[#This Row],[Close Price]]/Table2[[#This Row],[Current Month Low]])-1</f>
        <v>0.19042498719918077</v>
      </c>
      <c r="AH158" s="2">
        <f>(Table2[[#This Row],[Current Month High]]/Table2[[#This Row],[Close Price]])-1</f>
        <v>4.606649748376257E-2</v>
      </c>
      <c r="AI158">
        <v>4.6066497483762499</v>
      </c>
      <c r="AJ158">
        <v>114.672206832871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0.21</v>
      </c>
      <c r="AM158" t="s">
        <v>10520</v>
      </c>
      <c r="AN158">
        <v>4.24</v>
      </c>
      <c r="AO158" t="s">
        <v>10520</v>
      </c>
      <c r="AP158">
        <v>7.3337345888568994E-2</v>
      </c>
      <c r="AQ158">
        <f>(Table2[[#This Row],[Sharpe Ratio]]-AVERAGE(Table2[Sharpe Ratio]))/_xlfn.STDEV.P(Table2[Sharpe Ratio])</f>
        <v>0.24836300625255786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4.2575872214219892</v>
      </c>
      <c r="AS158">
        <f>_xlfn.RANK.AVG(Table2[[#This Row],[1Y Return vs Nifty Z-Score]],Table2[1Y Return vs Nifty Z-Score])</f>
        <v>132</v>
      </c>
      <c r="AT158">
        <f>_xlfn.RANK.AVG(Table2[[#This Row],[6M Return vs Nifty Z-Score]],Table2[6M Return vs Nifty Z-Score])</f>
        <v>210</v>
      </c>
      <c r="AU158">
        <f>_xlfn.RANK.AVG(Table2[[#This Row],[Sharpe Ratio Z-Score]],Table2[Sharpe Ratio Z-Score])</f>
        <v>260</v>
      </c>
      <c r="AV158">
        <f>(Table2[[#This Row],[Rank 1Y]]+Table2[[#This Row],[Rank 6M]]+Table2[[#This Row],[Rank Sharpe]])/3</f>
        <v>200.66666666666666</v>
      </c>
    </row>
    <row r="159" spans="1:48" x14ac:dyDescent="0.3">
      <c r="A159" t="s">
        <v>463</v>
      </c>
      <c r="B159" t="s">
        <v>464</v>
      </c>
      <c r="C159" t="s">
        <v>10475</v>
      </c>
      <c r="D159" t="s">
        <v>32</v>
      </c>
      <c r="E159">
        <v>47183.192556656999</v>
      </c>
      <c r="F159">
        <v>67.73</v>
      </c>
      <c r="G159">
        <v>70.404437453882096</v>
      </c>
      <c r="H159">
        <f>(Table2[[#This Row],[1Y Return vs Nifty]]-AVERAGE(Table2[1Y Return vs Nifty]))/_xlfn.STDEV.P(Table2[1Y Return vs Nifty])</f>
        <v>0.43124177081643772</v>
      </c>
      <c r="I159">
        <v>-1.61843291237293</v>
      </c>
      <c r="J159">
        <f>(Table2[[#This Row],[1M Return vs Nifty]]-AVERAGE(Table2[1M Return vs Nifty]))/_xlfn.STDEV.P(Table2[1M Return vs Nifty])</f>
        <v>-8.0676851985648182E-2</v>
      </c>
      <c r="K159">
        <v>9.1176075010034392</v>
      </c>
      <c r="L159">
        <f>(Table2[[#This Row],[6M Return vs Nifty]]-AVERAGE(Table2[6M Return vs Nifty]))/_xlfn.STDEV.P(Table2[6M Return vs Nifty])</f>
        <v>0.15180941558834585</v>
      </c>
      <c r="M159">
        <v>-2.0872638110068702</v>
      </c>
      <c r="N159">
        <f>(Table2[[#This Row],[1W Return vs Nifty]]-AVERAGE(Table2[1W Return vs Nifty]))/_xlfn.STDEV.P(Table2[1W Return vs Nifty])</f>
        <v>-0.22759528633766693</v>
      </c>
      <c r="O159">
        <v>65.989999999999995</v>
      </c>
      <c r="P159">
        <v>65.483119522026399</v>
      </c>
      <c r="Q159">
        <v>57.333393100282699</v>
      </c>
      <c r="R159">
        <v>54.397415906744001</v>
      </c>
      <c r="S159" s="2">
        <f>(Table2[[#This Row],[Close Price]]-Table2[[#This Row],[20D EMA]])/Table2[[#This Row],[20D EMA]]</f>
        <v>2.6367631459312157E-2</v>
      </c>
      <c r="T159" s="2">
        <f>(Table2[[#This Row],[Close Price]]-Table2[[#This Row],[50D EMA]])/Table2[[#This Row],[50D EMA]]</f>
        <v>3.4312361634173935E-2</v>
      </c>
      <c r="U159" s="2">
        <f>(Table2[[#This Row],[Close Price]]-Table2[[#This Row],[200D EMA]])/Table2[[#This Row],[200D EMA]]</f>
        <v>0.18133597782242616</v>
      </c>
      <c r="V159">
        <v>1.3209596952598499</v>
      </c>
      <c r="W159">
        <v>66.22</v>
      </c>
      <c r="X159">
        <v>68.900000000000006</v>
      </c>
      <c r="Y159">
        <v>62.93</v>
      </c>
      <c r="Z159">
        <v>68.900000000000006</v>
      </c>
      <c r="AA159">
        <v>62.93</v>
      </c>
      <c r="AB159">
        <v>70.8</v>
      </c>
      <c r="AC159" s="2">
        <f>(Table2[[#This Row],[Close Price]]/Table2[[#This Row],[Day Low]])-1</f>
        <v>2.2802778616732189E-2</v>
      </c>
      <c r="AD159" s="2">
        <f>(Table2[[#This Row],[Day High]]/Table2[[#This Row],[Close Price]])-1</f>
        <v>1.7274472168905985E-2</v>
      </c>
      <c r="AE159" s="2">
        <f>(Table2[[#This Row],[Close Price]]/Table2[[#This Row],[Current Week Low]])-1</f>
        <v>7.6275226442078514E-2</v>
      </c>
      <c r="AF159" s="2">
        <f>(Table2[[#This Row],[Current Week High]]/Table2[[#This Row],[Close Price]])-1</f>
        <v>1.7274472168905985E-2</v>
      </c>
      <c r="AG159" s="2">
        <f>(Table2[[#This Row],[Close Price]]/Table2[[#This Row],[Current Month Low]])-1</f>
        <v>7.6275226442078514E-2</v>
      </c>
      <c r="AH159" s="2">
        <f>(Table2[[#This Row],[Current Month High]]/Table2[[#This Row],[Close Price]])-1</f>
        <v>4.5327033810719008E-2</v>
      </c>
      <c r="AI159">
        <v>8.5191200354347991</v>
      </c>
      <c r="AJ159">
        <v>107.125382262996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-0.04</v>
      </c>
      <c r="AM159" t="s">
        <v>10519</v>
      </c>
      <c r="AN159">
        <v>4.55</v>
      </c>
      <c r="AO159" t="s">
        <v>10520</v>
      </c>
      <c r="AP159">
        <v>0.115907438870071</v>
      </c>
      <c r="AQ159">
        <f>(Table2[[#This Row],[Sharpe Ratio]]-AVERAGE(Table2[Sharpe Ratio]))/_xlfn.STDEV.P(Table2[Sharpe Ratio])</f>
        <v>0.73907046799160925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1.0138495160730776</v>
      </c>
      <c r="AS159">
        <f>_xlfn.RANK.AVG(Table2[[#This Row],[1Y Return vs Nifty Z-Score]],Table2[1Y Return vs Nifty Z-Score])</f>
        <v>161</v>
      </c>
      <c r="AT159">
        <f>_xlfn.RANK.AVG(Table2[[#This Row],[6M Return vs Nifty Z-Score]],Table2[6M Return vs Nifty Z-Score])</f>
        <v>271</v>
      </c>
      <c r="AU159">
        <f>_xlfn.RANK.AVG(Table2[[#This Row],[Sharpe Ratio Z-Score]],Table2[Sharpe Ratio Z-Score])</f>
        <v>173</v>
      </c>
      <c r="AV159">
        <f>(Table2[[#This Row],[Rank 1Y]]+Table2[[#This Row],[Rank 6M]]+Table2[[#This Row],[Rank Sharpe]])/3</f>
        <v>201.66666666666666</v>
      </c>
    </row>
    <row r="160" spans="1:48" x14ac:dyDescent="0.3">
      <c r="A160" t="s">
        <v>371</v>
      </c>
      <c r="B160" t="s">
        <v>372</v>
      </c>
      <c r="C160" t="s">
        <v>10489</v>
      </c>
      <c r="D160" t="s">
        <v>373</v>
      </c>
      <c r="E160">
        <v>65215.14889959</v>
      </c>
      <c r="F160">
        <v>1013.1</v>
      </c>
      <c r="G160">
        <v>90.316895164823407</v>
      </c>
      <c r="H160">
        <f>(Table2[[#This Row],[1Y Return vs Nifty]]-AVERAGE(Table2[1Y Return vs Nifty]))/_xlfn.STDEV.P(Table2[1Y Return vs Nifty])</f>
        <v>0.70400216115806036</v>
      </c>
      <c r="I160">
        <v>-4.0572548849164196</v>
      </c>
      <c r="J160">
        <f>(Table2[[#This Row],[1M Return vs Nifty]]-AVERAGE(Table2[1M Return vs Nifty]))/_xlfn.STDEV.P(Table2[1M Return vs Nifty])</f>
        <v>-0.32601267917369836</v>
      </c>
      <c r="K160">
        <v>1.26842387183373</v>
      </c>
      <c r="L160">
        <f>(Table2[[#This Row],[6M Return vs Nifty]]-AVERAGE(Table2[6M Return vs Nifty]))/_xlfn.STDEV.P(Table2[6M Return vs Nifty])</f>
        <v>-0.12038516591697809</v>
      </c>
      <c r="M160">
        <v>-6.82687153934409</v>
      </c>
      <c r="N160">
        <f>(Table2[[#This Row],[1W Return vs Nifty]]-AVERAGE(Table2[1W Return vs Nifty]))/_xlfn.STDEV.P(Table2[1W Return vs Nifty])</f>
        <v>-1.1867325719826081</v>
      </c>
      <c r="O160">
        <v>1021.06</v>
      </c>
      <c r="P160">
        <v>929.43126045489998</v>
      </c>
      <c r="Q160">
        <v>751.94909136888396</v>
      </c>
      <c r="R160">
        <v>43.659323312103901</v>
      </c>
      <c r="S160" s="2">
        <f>(Table2[[#This Row],[Close Price]]-Table2[[#This Row],[20D EMA]])/Table2[[#This Row],[20D EMA]]</f>
        <v>-7.7958200301646557E-3</v>
      </c>
      <c r="T160" s="2">
        <f>(Table2[[#This Row],[Close Price]]-Table2[[#This Row],[50D EMA]])/Table2[[#This Row],[50D EMA]]</f>
        <v>9.002143902944397E-2</v>
      </c>
      <c r="U160" s="2">
        <f>(Table2[[#This Row],[Close Price]]-Table2[[#This Row],[200D EMA]])/Table2[[#This Row],[200D EMA]]</f>
        <v>0.34729865575833668</v>
      </c>
      <c r="V160">
        <v>0.71399306649858096</v>
      </c>
      <c r="W160">
        <v>1005.1</v>
      </c>
      <c r="X160">
        <v>1037.8499999999999</v>
      </c>
      <c r="Y160">
        <v>981</v>
      </c>
      <c r="Z160">
        <v>1115</v>
      </c>
      <c r="AA160">
        <v>981</v>
      </c>
      <c r="AB160">
        <v>1171</v>
      </c>
      <c r="AC160" s="2">
        <f>(Table2[[#This Row],[Close Price]]/Table2[[#This Row],[Day Low]])-1</f>
        <v>7.9594070241766346E-3</v>
      </c>
      <c r="AD160" s="2">
        <f>(Table2[[#This Row],[Day High]]/Table2[[#This Row],[Close Price]])-1</f>
        <v>2.4429967426709887E-2</v>
      </c>
      <c r="AE160" s="2">
        <f>(Table2[[#This Row],[Close Price]]/Table2[[#This Row],[Current Week Low]])-1</f>
        <v>3.2721712538226422E-2</v>
      </c>
      <c r="AF160" s="2">
        <f>(Table2[[#This Row],[Current Week High]]/Table2[[#This Row],[Close Price]])-1</f>
        <v>0.10058237094067701</v>
      </c>
      <c r="AG160" s="2">
        <f>(Table2[[#This Row],[Close Price]]/Table2[[#This Row],[Current Month Low]])-1</f>
        <v>3.2721712538226422E-2</v>
      </c>
      <c r="AH160" s="2">
        <f>(Table2[[#This Row],[Current Month High]]/Table2[[#This Row],[Close Price]])-1</f>
        <v>0.1558582568354554</v>
      </c>
      <c r="AI160">
        <v>17.165136709110602</v>
      </c>
      <c r="AJ160">
        <v>145.21360280769699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0.37</v>
      </c>
      <c r="AM160" t="s">
        <v>10520</v>
      </c>
      <c r="AN160">
        <v>-8.35</v>
      </c>
      <c r="AO160" t="s">
        <v>10519</v>
      </c>
      <c r="AP160">
        <v>0.13893401946585299</v>
      </c>
      <c r="AQ160">
        <f>(Table2[[#This Row],[Sharpe Ratio]]-AVERAGE(Table2[Sharpe Ratio]))/_xlfn.STDEV.P(Table2[Sharpe Ratio])</f>
        <v>1.00449894430703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7.537068839180594E-2</v>
      </c>
      <c r="AS160">
        <f>_xlfn.RANK.AVG(Table2[[#This Row],[1Y Return vs Nifty Z-Score]],Table2[1Y Return vs Nifty Z-Score])</f>
        <v>119</v>
      </c>
      <c r="AT160">
        <f>_xlfn.RANK.AVG(Table2[[#This Row],[6M Return vs Nifty Z-Score]],Table2[6M Return vs Nifty Z-Score])</f>
        <v>368</v>
      </c>
      <c r="AU160">
        <f>_xlfn.RANK.AVG(Table2[[#This Row],[Sharpe Ratio Z-Score]],Table2[Sharpe Ratio Z-Score])</f>
        <v>119</v>
      </c>
      <c r="AV160">
        <f>(Table2[[#This Row],[Rank 1Y]]+Table2[[#This Row],[Rank 6M]]+Table2[[#This Row],[Rank Sharpe]])/3</f>
        <v>202</v>
      </c>
    </row>
    <row r="161" spans="1:48" x14ac:dyDescent="0.3">
      <c r="A161" t="s">
        <v>755</v>
      </c>
      <c r="B161" t="s">
        <v>756</v>
      </c>
      <c r="C161" t="s">
        <v>10475</v>
      </c>
      <c r="D161" t="s">
        <v>568</v>
      </c>
      <c r="E161">
        <v>21296.7209948399</v>
      </c>
      <c r="F161">
        <v>4140</v>
      </c>
      <c r="G161">
        <v>125.50955360242099</v>
      </c>
      <c r="H161">
        <f>(Table2[[#This Row],[1Y Return vs Nifty]]-AVERAGE(Table2[1Y Return vs Nifty]))/_xlfn.STDEV.P(Table2[1Y Return vs Nifty])</f>
        <v>1.1860703916067838</v>
      </c>
      <c r="I161">
        <v>2.16204885788316</v>
      </c>
      <c r="J161">
        <f>(Table2[[#This Row],[1M Return vs Nifty]]-AVERAGE(Table2[1M Return vs Nifty]))/_xlfn.STDEV.P(Table2[1M Return vs Nifty])</f>
        <v>0.29962463484564739</v>
      </c>
      <c r="K161">
        <v>4.9073517747612803</v>
      </c>
      <c r="L161">
        <f>(Table2[[#This Row],[6M Return vs Nifty]]-AVERAGE(Table2[6M Return vs Nifty]))/_xlfn.STDEV.P(Table2[6M Return vs Nifty])</f>
        <v>5.8058501760147388E-3</v>
      </c>
      <c r="M161">
        <v>2.69983625819913</v>
      </c>
      <c r="N161">
        <f>(Table2[[#This Row],[1W Return vs Nifty]]-AVERAGE(Table2[1W Return vs Nifty]))/_xlfn.STDEV.P(Table2[1W Return vs Nifty])</f>
        <v>0.7411528526775778</v>
      </c>
      <c r="O161">
        <v>3937.25</v>
      </c>
      <c r="P161">
        <v>3857.9284986533098</v>
      </c>
      <c r="Q161">
        <v>3345.6603276911201</v>
      </c>
      <c r="R161">
        <v>69.005921900434203</v>
      </c>
      <c r="S161" s="2">
        <f>(Table2[[#This Row],[Close Price]]-Table2[[#This Row],[20D EMA]])/Table2[[#This Row],[20D EMA]]</f>
        <v>5.1495333037018226E-2</v>
      </c>
      <c r="T161" s="2">
        <f>(Table2[[#This Row],[Close Price]]-Table2[[#This Row],[50D EMA]])/Table2[[#This Row],[50D EMA]]</f>
        <v>7.3114756130175332E-2</v>
      </c>
      <c r="U161" s="2">
        <f>(Table2[[#This Row],[Close Price]]-Table2[[#This Row],[200D EMA]])/Table2[[#This Row],[200D EMA]]</f>
        <v>0.23742388482606755</v>
      </c>
      <c r="V161">
        <v>1.2493990739855301</v>
      </c>
      <c r="W161">
        <v>4104.55</v>
      </c>
      <c r="X161">
        <v>4244</v>
      </c>
      <c r="Y161">
        <v>3620.3</v>
      </c>
      <c r="Z161">
        <v>4244</v>
      </c>
      <c r="AA161">
        <v>3620.3</v>
      </c>
      <c r="AB161">
        <v>4244</v>
      </c>
      <c r="AC161" s="2">
        <f>(Table2[[#This Row],[Close Price]]/Table2[[#This Row],[Day Low]])-1</f>
        <v>8.636756769925924E-3</v>
      </c>
      <c r="AD161" s="2">
        <f>(Table2[[#This Row],[Day High]]/Table2[[#This Row],[Close Price]])-1</f>
        <v>2.5120772946859882E-2</v>
      </c>
      <c r="AE161" s="2">
        <f>(Table2[[#This Row],[Close Price]]/Table2[[#This Row],[Current Week Low]])-1</f>
        <v>0.14355163936690318</v>
      </c>
      <c r="AF161" s="2">
        <f>(Table2[[#This Row],[Current Week High]]/Table2[[#This Row],[Close Price]])-1</f>
        <v>2.5120772946859882E-2</v>
      </c>
      <c r="AG161" s="2">
        <f>(Table2[[#This Row],[Close Price]]/Table2[[#This Row],[Current Month Low]])-1</f>
        <v>0.14355163936690318</v>
      </c>
      <c r="AH161" s="2">
        <f>(Table2[[#This Row],[Current Month High]]/Table2[[#This Row],[Close Price]])-1</f>
        <v>2.5120772946859882E-2</v>
      </c>
      <c r="AI161">
        <v>3.1400966183574699</v>
      </c>
      <c r="AJ161">
        <v>169.180754226267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-0.03</v>
      </c>
      <c r="AM161" t="s">
        <v>10519</v>
      </c>
      <c r="AN161">
        <v>6.75</v>
      </c>
      <c r="AO161" t="s">
        <v>10520</v>
      </c>
      <c r="AP161">
        <v>9.4431668659960999E-2</v>
      </c>
      <c r="AQ161">
        <f>(Table2[[#This Row],[Sharpe Ratio]]-AVERAGE(Table2[Sharpe Ratio]))/_xlfn.STDEV.P(Table2[Sharpe Ratio])</f>
        <v>0.49151825584883957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2.7241719851548631</v>
      </c>
      <c r="AS161">
        <f>_xlfn.RANK.AVG(Table2[[#This Row],[1Y Return vs Nifty Z-Score]],Table2[1Y Return vs Nifty Z-Score])</f>
        <v>78</v>
      </c>
      <c r="AT161">
        <f>_xlfn.RANK.AVG(Table2[[#This Row],[6M Return vs Nifty Z-Score]],Table2[6M Return vs Nifty Z-Score])</f>
        <v>320</v>
      </c>
      <c r="AU161">
        <f>_xlfn.RANK.AVG(Table2[[#This Row],[Sharpe Ratio Z-Score]],Table2[Sharpe Ratio Z-Score])</f>
        <v>211</v>
      </c>
      <c r="AV161">
        <f>(Table2[[#This Row],[Rank 1Y]]+Table2[[#This Row],[Rank 6M]]+Table2[[#This Row],[Rank Sharpe]])/3</f>
        <v>203</v>
      </c>
    </row>
    <row r="162" spans="1:48" x14ac:dyDescent="0.3">
      <c r="A162" t="s">
        <v>55</v>
      </c>
      <c r="B162" t="s">
        <v>171</v>
      </c>
      <c r="C162" t="s">
        <v>10479</v>
      </c>
      <c r="D162" t="s">
        <v>57</v>
      </c>
      <c r="E162">
        <v>151860.11489632499</v>
      </c>
      <c r="F162">
        <v>765</v>
      </c>
      <c r="G162">
        <v>52.583807497286301</v>
      </c>
      <c r="H162">
        <f>(Table2[[#This Row],[1Y Return vs Nifty]]-AVERAGE(Table2[1Y Return vs Nifty]))/_xlfn.STDEV.P(Table2[1Y Return vs Nifty])</f>
        <v>0.18713518921532096</v>
      </c>
      <c r="I162">
        <v>12.528329268644599</v>
      </c>
      <c r="J162">
        <f>(Table2[[#This Row],[1M Return vs Nifty]]-AVERAGE(Table2[1M Return vs Nifty]))/_xlfn.STDEV.P(Table2[1M Return vs Nifty])</f>
        <v>1.3424313702569535</v>
      </c>
      <c r="K162">
        <v>19.221843679781099</v>
      </c>
      <c r="L162">
        <f>(Table2[[#This Row],[6M Return vs Nifty]]-AVERAGE(Table2[6M Return vs Nifty]))/_xlfn.STDEV.P(Table2[6M Return vs Nifty])</f>
        <v>0.50220487937803282</v>
      </c>
      <c r="M162">
        <v>5.8168244002088496</v>
      </c>
      <c r="N162">
        <f>(Table2[[#This Row],[1W Return vs Nifty]]-AVERAGE(Table2[1W Return vs Nifty]))/_xlfn.STDEV.P(Table2[1W Return vs Nifty])</f>
        <v>1.3719264772626463</v>
      </c>
      <c r="O162">
        <v>694.89</v>
      </c>
      <c r="P162">
        <v>673.586932305348</v>
      </c>
      <c r="Q162">
        <v>585.239301453753</v>
      </c>
      <c r="R162">
        <v>39.2687657472623</v>
      </c>
      <c r="S162" s="2">
        <f>(Table2[[#This Row],[Close Price]]-Table2[[#This Row],[20D EMA]])/Table2[[#This Row],[20D EMA]]</f>
        <v>0.10089366662349439</v>
      </c>
      <c r="T162" s="2">
        <f>(Table2[[#This Row],[Close Price]]-Table2[[#This Row],[50D EMA]])/Table2[[#This Row],[50D EMA]]</f>
        <v>0.13571086865030357</v>
      </c>
      <c r="U162" s="2">
        <f>(Table2[[#This Row],[Close Price]]-Table2[[#This Row],[200D EMA]])/Table2[[#This Row],[200D EMA]]</f>
        <v>0.30715759878004728</v>
      </c>
      <c r="V162">
        <v>1.2250789488723599</v>
      </c>
      <c r="W162">
        <v>739.2</v>
      </c>
      <c r="X162">
        <v>767.2</v>
      </c>
      <c r="Y162">
        <v>652</v>
      </c>
      <c r="Z162">
        <v>767.2</v>
      </c>
      <c r="AA162">
        <v>652</v>
      </c>
      <c r="AB162">
        <v>767.2</v>
      </c>
      <c r="AC162" s="2">
        <f>(Table2[[#This Row],[Close Price]]/Table2[[#This Row],[Day Low]])-1</f>
        <v>3.490259740259738E-2</v>
      </c>
      <c r="AD162" s="2">
        <f>(Table2[[#This Row],[Day High]]/Table2[[#This Row],[Close Price]])-1</f>
        <v>2.8758169934641753E-3</v>
      </c>
      <c r="AE162" s="2">
        <f>(Table2[[#This Row],[Close Price]]/Table2[[#This Row],[Current Week Low]])-1</f>
        <v>0.17331288343558282</v>
      </c>
      <c r="AF162" s="2">
        <f>(Table2[[#This Row],[Current Week High]]/Table2[[#This Row],[Close Price]])-1</f>
        <v>2.8758169934641753E-3</v>
      </c>
      <c r="AG162" s="2">
        <f>(Table2[[#This Row],[Close Price]]/Table2[[#This Row],[Current Month Low]])-1</f>
        <v>0.17331288343558282</v>
      </c>
      <c r="AH162" s="2">
        <f>(Table2[[#This Row],[Current Month High]]/Table2[[#This Row],[Close Price]])-1</f>
        <v>2.8758169934641753E-3</v>
      </c>
      <c r="AI162">
        <v>0.28758169934641697</v>
      </c>
      <c r="AJ162">
        <v>94.681257157399102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-0.04</v>
      </c>
      <c r="AM162" t="s">
        <v>10519</v>
      </c>
      <c r="AN162">
        <v>10.53</v>
      </c>
      <c r="AO162" t="s">
        <v>10520</v>
      </c>
      <c r="AP162">
        <v>0.108572439416318</v>
      </c>
      <c r="AQ162">
        <f>(Table2[[#This Row],[Sharpe Ratio]]-AVERAGE(Table2[Sharpe Ratio]))/_xlfn.STDEV.P(Table2[Sharpe Ratio])</f>
        <v>0.65451958469021532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4.0582175008031687</v>
      </c>
      <c r="AS162">
        <f>_xlfn.RANK.AVG(Table2[[#This Row],[1Y Return vs Nifty Z-Score]],Table2[1Y Return vs Nifty Z-Score])</f>
        <v>235</v>
      </c>
      <c r="AT162">
        <f>_xlfn.RANK.AVG(Table2[[#This Row],[6M Return vs Nifty Z-Score]],Table2[6M Return vs Nifty Z-Score])</f>
        <v>185</v>
      </c>
      <c r="AU162">
        <f>_xlfn.RANK.AVG(Table2[[#This Row],[Sharpe Ratio Z-Score]],Table2[Sharpe Ratio Z-Score])</f>
        <v>190</v>
      </c>
      <c r="AV162">
        <f>(Table2[[#This Row],[Rank 1Y]]+Table2[[#This Row],[Rank 6M]]+Table2[[#This Row],[Rank Sharpe]])/3</f>
        <v>203.33333333333334</v>
      </c>
    </row>
    <row r="163" spans="1:48" x14ac:dyDescent="0.3">
      <c r="A163" t="s">
        <v>998</v>
      </c>
      <c r="B163" t="s">
        <v>999</v>
      </c>
      <c r="C163" t="s">
        <v>10485</v>
      </c>
      <c r="D163" t="s">
        <v>271</v>
      </c>
      <c r="E163">
        <v>13278.447840000001</v>
      </c>
      <c r="F163">
        <v>4237.5</v>
      </c>
      <c r="G163">
        <v>21.855210823775099</v>
      </c>
      <c r="H163">
        <f>(Table2[[#This Row],[1Y Return vs Nifty]]-AVERAGE(Table2[1Y Return vs Nifty]))/_xlfn.STDEV.P(Table2[1Y Return vs Nifty])</f>
        <v>-0.23378442527866433</v>
      </c>
      <c r="I163">
        <v>-14.3607665936972</v>
      </c>
      <c r="J163">
        <f>(Table2[[#This Row],[1M Return vs Nifty]]-AVERAGE(Table2[1M Return vs Nifty]))/_xlfn.STDEV.P(Table2[1M Return vs Nifty])</f>
        <v>-1.3625051318717465</v>
      </c>
      <c r="K163">
        <v>19.010219017197802</v>
      </c>
      <c r="L163">
        <f>(Table2[[#This Row],[6M Return vs Nifty]]-AVERAGE(Table2[6M Return vs Nifty]))/_xlfn.STDEV.P(Table2[6M Return vs Nifty])</f>
        <v>0.49486614337827906</v>
      </c>
      <c r="M163">
        <v>-2.2288455637545699</v>
      </c>
      <c r="N163">
        <f>(Table2[[#This Row],[1W Return vs Nifty]]-AVERAGE(Table2[1W Return vs Nifty]))/_xlfn.STDEV.P(Table2[1W Return vs Nifty])</f>
        <v>-0.25624667392305323</v>
      </c>
      <c r="O163">
        <v>4354.47</v>
      </c>
      <c r="P163">
        <v>4368.4668004488503</v>
      </c>
      <c r="Q163">
        <v>3779.7219327508801</v>
      </c>
      <c r="R163">
        <v>36.195250821094703</v>
      </c>
      <c r="S163" s="2">
        <f>(Table2[[#This Row],[Close Price]]-Table2[[#This Row],[20D EMA]])/Table2[[#This Row],[20D EMA]]</f>
        <v>-2.6862052098188816E-2</v>
      </c>
      <c r="T163" s="2">
        <f>(Table2[[#This Row],[Close Price]]-Table2[[#This Row],[50D EMA]])/Table2[[#This Row],[50D EMA]]</f>
        <v>-2.9980037947271061E-2</v>
      </c>
      <c r="U163" s="2">
        <f>(Table2[[#This Row],[Close Price]]-Table2[[#This Row],[200D EMA]])/Table2[[#This Row],[200D EMA]]</f>
        <v>0.12111421829275922</v>
      </c>
      <c r="V163">
        <v>0.77800162712874998</v>
      </c>
      <c r="W163">
        <v>4201.75</v>
      </c>
      <c r="X163">
        <v>4297</v>
      </c>
      <c r="Y163">
        <v>4050</v>
      </c>
      <c r="Z163">
        <v>4343.55</v>
      </c>
      <c r="AA163">
        <v>4050</v>
      </c>
      <c r="AB163">
        <v>4683.3</v>
      </c>
      <c r="AC163" s="2">
        <f>(Table2[[#This Row],[Close Price]]/Table2[[#This Row],[Day Low]])-1</f>
        <v>8.5083596120663074E-3</v>
      </c>
      <c r="AD163" s="2">
        <f>(Table2[[#This Row],[Day High]]/Table2[[#This Row],[Close Price]])-1</f>
        <v>1.4041297935103225E-2</v>
      </c>
      <c r="AE163" s="2">
        <f>(Table2[[#This Row],[Close Price]]/Table2[[#This Row],[Current Week Low]])-1</f>
        <v>4.629629629629628E-2</v>
      </c>
      <c r="AF163" s="2">
        <f>(Table2[[#This Row],[Current Week High]]/Table2[[#This Row],[Close Price]])-1</f>
        <v>2.5026548672566484E-2</v>
      </c>
      <c r="AG163" s="2">
        <f>(Table2[[#This Row],[Close Price]]/Table2[[#This Row],[Current Month Low]])-1</f>
        <v>4.629629629629628E-2</v>
      </c>
      <c r="AH163" s="2">
        <f>(Table2[[#This Row],[Current Month High]]/Table2[[#This Row],[Close Price]])-1</f>
        <v>0.1052035398230089</v>
      </c>
      <c r="AI163">
        <v>17.994100294985198</v>
      </c>
      <c r="AJ163">
        <v>53.532608695652101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-0.13</v>
      </c>
      <c r="AM163" t="s">
        <v>10519</v>
      </c>
      <c r="AN163">
        <v>-5.57</v>
      </c>
      <c r="AO163" t="s">
        <v>10519</v>
      </c>
      <c r="AP163">
        <v>0.17216884025613</v>
      </c>
      <c r="AQ163">
        <f>(Table2[[#This Row],[Sharpe Ratio]]-AVERAGE(Table2[Sharpe Ratio]))/_xlfn.STDEV.P(Table2[Sharpe Ratio])</f>
        <v>1.387598284927114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364</v>
      </c>
      <c r="AT163">
        <f>_xlfn.RANK.AVG(Table2[[#This Row],[6M Return vs Nifty Z-Score]],Table2[6M Return vs Nifty Z-Score])</f>
        <v>187</v>
      </c>
      <c r="AU163">
        <f>_xlfn.RANK.AVG(Table2[[#This Row],[Sharpe Ratio Z-Score]],Table2[Sharpe Ratio Z-Score])</f>
        <v>64</v>
      </c>
      <c r="AV163">
        <f>(Table2[[#This Row],[Rank 1Y]]+Table2[[#This Row],[Rank 6M]]+Table2[[#This Row],[Rank Sharpe]])/3</f>
        <v>205</v>
      </c>
    </row>
    <row r="164" spans="1:48" x14ac:dyDescent="0.3">
      <c r="A164" t="s">
        <v>1440</v>
      </c>
      <c r="B164" t="s">
        <v>1441</v>
      </c>
      <c r="C164" t="s">
        <v>10487</v>
      </c>
      <c r="D164" t="s">
        <v>198</v>
      </c>
      <c r="E164">
        <v>7056.14572942</v>
      </c>
      <c r="F164">
        <v>1840.45</v>
      </c>
      <c r="G164">
        <v>77.6250282629845</v>
      </c>
      <c r="H164">
        <f>(Table2[[#This Row],[1Y Return vs Nifty]]-AVERAGE(Table2[1Y Return vs Nifty]))/_xlfn.STDEV.P(Table2[1Y Return vs Nifty])</f>
        <v>0.53014925859007034</v>
      </c>
      <c r="I164">
        <v>-1.60608548586838</v>
      </c>
      <c r="J164">
        <f>(Table2[[#This Row],[1M Return vs Nifty]]-AVERAGE(Table2[1M Return vs Nifty]))/_xlfn.STDEV.P(Table2[1M Return vs Nifty])</f>
        <v>-7.9434749803020163E-2</v>
      </c>
      <c r="K164">
        <v>32.619501610681901</v>
      </c>
      <c r="L164">
        <f>(Table2[[#This Row],[6M Return vs Nifty]]-AVERAGE(Table2[6M Return vs Nifty]))/_xlfn.STDEV.P(Table2[6M Return vs Nifty])</f>
        <v>0.96680987092143811</v>
      </c>
      <c r="M164">
        <v>8.7495818143145705</v>
      </c>
      <c r="N164">
        <f>(Table2[[#This Row],[1W Return vs Nifty]]-AVERAGE(Table2[1W Return vs Nifty]))/_xlfn.STDEV.P(Table2[1W Return vs Nifty])</f>
        <v>1.9654179953059094</v>
      </c>
      <c r="O164">
        <v>1651.74</v>
      </c>
      <c r="P164">
        <v>1574.0738115864101</v>
      </c>
      <c r="Q164">
        <v>1328.46353070026</v>
      </c>
      <c r="R164">
        <v>68.058017075826001</v>
      </c>
      <c r="S164" s="2">
        <f>(Table2[[#This Row],[Close Price]]-Table2[[#This Row],[20D EMA]])/Table2[[#This Row],[20D EMA]]</f>
        <v>0.11424921597830169</v>
      </c>
      <c r="T164" s="2">
        <f>(Table2[[#This Row],[Close Price]]-Table2[[#This Row],[50D EMA]])/Table2[[#This Row],[50D EMA]]</f>
        <v>0.16922725380020529</v>
      </c>
      <c r="U164" s="2">
        <f>(Table2[[#This Row],[Close Price]]-Table2[[#This Row],[200D EMA]])/Table2[[#This Row],[200D EMA]]</f>
        <v>0.38539745914580104</v>
      </c>
      <c r="V164">
        <v>0.77882811598372903</v>
      </c>
      <c r="W164">
        <v>1716.8</v>
      </c>
      <c r="X164">
        <v>1865</v>
      </c>
      <c r="Y164">
        <v>1480</v>
      </c>
      <c r="Z164">
        <v>1865</v>
      </c>
      <c r="AA164">
        <v>1480</v>
      </c>
      <c r="AB164">
        <v>1865</v>
      </c>
      <c r="AC164" s="2">
        <f>(Table2[[#This Row],[Close Price]]/Table2[[#This Row],[Day Low]])-1</f>
        <v>7.2023532152842629E-2</v>
      </c>
      <c r="AD164" s="2">
        <f>(Table2[[#This Row],[Day High]]/Table2[[#This Row],[Close Price]])-1</f>
        <v>1.3339129017359896E-2</v>
      </c>
      <c r="AE164" s="2">
        <f>(Table2[[#This Row],[Close Price]]/Table2[[#This Row],[Current Week Low]])-1</f>
        <v>0.2435472972972974</v>
      </c>
      <c r="AF164" s="2">
        <f>(Table2[[#This Row],[Current Week High]]/Table2[[#This Row],[Close Price]])-1</f>
        <v>1.3339129017359896E-2</v>
      </c>
      <c r="AG164" s="2">
        <f>(Table2[[#This Row],[Close Price]]/Table2[[#This Row],[Current Month Low]])-1</f>
        <v>0.2435472972972974</v>
      </c>
      <c r="AH164" s="2">
        <f>(Table2[[#This Row],[Current Month High]]/Table2[[#This Row],[Close Price]])-1</f>
        <v>1.3339129017359896E-2</v>
      </c>
      <c r="AI164">
        <v>1.3339129017359801</v>
      </c>
      <c r="AJ164">
        <v>124.99388753056201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0.12</v>
      </c>
      <c r="AM164" t="s">
        <v>10520</v>
      </c>
      <c r="AN164">
        <v>14.45</v>
      </c>
      <c r="AO164" t="s">
        <v>10520</v>
      </c>
      <c r="AP164">
        <v>4.0949740161420001E-2</v>
      </c>
      <c r="AQ164">
        <f>(Table2[[#This Row],[Sharpe Ratio]]-AVERAGE(Table2[Sharpe Ratio]))/_xlfn.STDEV.P(Table2[Sharpe Ratio])</f>
        <v>-0.12497044653271948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3.2579719284816782</v>
      </c>
      <c r="AS164">
        <f>_xlfn.RANK.AVG(Table2[[#This Row],[1Y Return vs Nifty Z-Score]],Table2[1Y Return vs Nifty Z-Score])</f>
        <v>147</v>
      </c>
      <c r="AT164">
        <f>_xlfn.RANK.AVG(Table2[[#This Row],[6M Return vs Nifty Z-Score]],Table2[6M Return vs Nifty Z-Score])</f>
        <v>104</v>
      </c>
      <c r="AU164">
        <f>_xlfn.RANK.AVG(Table2[[#This Row],[Sharpe Ratio Z-Score]],Table2[Sharpe Ratio Z-Score])</f>
        <v>369</v>
      </c>
      <c r="AV164">
        <f>(Table2[[#This Row],[Rank 1Y]]+Table2[[#This Row],[Rank 6M]]+Table2[[#This Row],[Rank Sharpe]])/3</f>
        <v>206.66666666666666</v>
      </c>
    </row>
    <row r="165" spans="1:48" x14ac:dyDescent="0.3">
      <c r="A165" t="s">
        <v>281</v>
      </c>
      <c r="B165" t="s">
        <v>282</v>
      </c>
      <c r="C165" t="s">
        <v>10485</v>
      </c>
      <c r="D165" t="s">
        <v>228</v>
      </c>
      <c r="E165">
        <v>96651.869890824993</v>
      </c>
      <c r="F165">
        <v>6548.5</v>
      </c>
      <c r="G165">
        <v>11.953239015008499</v>
      </c>
      <c r="H165">
        <f>(Table2[[#This Row],[1Y Return vs Nifty]]-AVERAGE(Table2[1Y Return vs Nifty]))/_xlfn.STDEV.P(Table2[1Y Return vs Nifty])</f>
        <v>-0.3694214086645411</v>
      </c>
      <c r="I165">
        <v>-15.047901475512999</v>
      </c>
      <c r="J165">
        <f>(Table2[[#This Row],[1M Return vs Nifty]]-AVERAGE(Table2[1M Return vs Nifty]))/_xlfn.STDEV.P(Table2[1M Return vs Nifty])</f>
        <v>-1.4316281783744924</v>
      </c>
      <c r="K165">
        <v>34.3635328474533</v>
      </c>
      <c r="L165">
        <f>(Table2[[#This Row],[6M Return vs Nifty]]-AVERAGE(Table2[6M Return vs Nifty]))/_xlfn.STDEV.P(Table2[6M Return vs Nifty])</f>
        <v>1.0272895176022763</v>
      </c>
      <c r="M165">
        <v>-2.3552033714464198</v>
      </c>
      <c r="N165">
        <f>(Table2[[#This Row],[1W Return vs Nifty]]-AVERAGE(Table2[1W Return vs Nifty]))/_xlfn.STDEV.P(Table2[1W Return vs Nifty])</f>
        <v>-0.2818172467713097</v>
      </c>
      <c r="O165">
        <v>6539.93</v>
      </c>
      <c r="P165">
        <v>6492.5348449368003</v>
      </c>
      <c r="Q165">
        <v>5589.9127778526599</v>
      </c>
      <c r="R165">
        <v>45.698785174681603</v>
      </c>
      <c r="S165" s="2">
        <f>(Table2[[#This Row],[Close Price]]-Table2[[#This Row],[20D EMA]])/Table2[[#This Row],[20D EMA]]</f>
        <v>1.3104115793287862E-3</v>
      </c>
      <c r="T165" s="2">
        <f>(Table2[[#This Row],[Close Price]]-Table2[[#This Row],[50D EMA]])/Table2[[#This Row],[50D EMA]]</f>
        <v>8.619923712360842E-3</v>
      </c>
      <c r="U165" s="2">
        <f>(Table2[[#This Row],[Close Price]]-Table2[[#This Row],[200D EMA]])/Table2[[#This Row],[200D EMA]]</f>
        <v>0.17148518415981029</v>
      </c>
      <c r="V165">
        <v>0.94172225839766099</v>
      </c>
      <c r="W165">
        <v>6408.55</v>
      </c>
      <c r="X165">
        <v>6564.75</v>
      </c>
      <c r="Y165">
        <v>5930.05</v>
      </c>
      <c r="Z165">
        <v>6564.75</v>
      </c>
      <c r="AA165">
        <v>5930.05</v>
      </c>
      <c r="AB165">
        <v>6786</v>
      </c>
      <c r="AC165" s="2">
        <f>(Table2[[#This Row],[Close Price]]/Table2[[#This Row],[Day Low]])-1</f>
        <v>2.1838013279134927E-2</v>
      </c>
      <c r="AD165" s="2">
        <f>(Table2[[#This Row],[Day High]]/Table2[[#This Row],[Close Price]])-1</f>
        <v>2.4814843093838856E-3</v>
      </c>
      <c r="AE165" s="2">
        <f>(Table2[[#This Row],[Close Price]]/Table2[[#This Row],[Current Week Low]])-1</f>
        <v>0.10429085758130197</v>
      </c>
      <c r="AF165" s="2">
        <f>(Table2[[#This Row],[Current Week High]]/Table2[[#This Row],[Close Price]])-1</f>
        <v>2.4814843093838856E-3</v>
      </c>
      <c r="AG165" s="2">
        <f>(Table2[[#This Row],[Close Price]]/Table2[[#This Row],[Current Month Low]])-1</f>
        <v>0.10429085758130197</v>
      </c>
      <c r="AH165" s="2">
        <f>(Table2[[#This Row],[Current Month High]]/Table2[[#This Row],[Close Price]])-1</f>
        <v>3.626784759868662E-2</v>
      </c>
      <c r="AI165">
        <v>11.9561731694281</v>
      </c>
      <c r="AJ165">
        <v>72.283609576427196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-0.02</v>
      </c>
      <c r="AM165" t="s">
        <v>10519</v>
      </c>
      <c r="AN165">
        <v>1.46</v>
      </c>
      <c r="AO165" t="s">
        <v>10520</v>
      </c>
      <c r="AP165">
        <v>0.14490026859691901</v>
      </c>
      <c r="AQ165">
        <f>(Table2[[#This Row],[Sharpe Ratio]]-AVERAGE(Table2[Sharpe Ratio]))/_xlfn.STDEV.P(Table2[Sharpe Ratio])</f>
        <v>1.0732721783349755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1.7694862126908517E-2</v>
      </c>
      <c r="AS165">
        <f>_xlfn.RANK.AVG(Table2[[#This Row],[1Y Return vs Nifty Z-Score]],Table2[1Y Return vs Nifty Z-Score])</f>
        <v>422</v>
      </c>
      <c r="AT165">
        <f>_xlfn.RANK.AVG(Table2[[#This Row],[6M Return vs Nifty Z-Score]],Table2[6M Return vs Nifty Z-Score])</f>
        <v>98</v>
      </c>
      <c r="AU165">
        <f>_xlfn.RANK.AVG(Table2[[#This Row],[Sharpe Ratio Z-Score]],Table2[Sharpe Ratio Z-Score])</f>
        <v>104</v>
      </c>
      <c r="AV165">
        <f>(Table2[[#This Row],[Rank 1Y]]+Table2[[#This Row],[Rank 6M]]+Table2[[#This Row],[Rank Sharpe]])/3</f>
        <v>208</v>
      </c>
    </row>
    <row r="166" spans="1:48" x14ac:dyDescent="0.3">
      <c r="A166" t="s">
        <v>1551</v>
      </c>
      <c r="B166" t="s">
        <v>1552</v>
      </c>
      <c r="C166" t="s">
        <v>10475</v>
      </c>
      <c r="D166" t="s">
        <v>54</v>
      </c>
      <c r="E166">
        <v>6139.0286472799999</v>
      </c>
      <c r="F166">
        <v>69.69</v>
      </c>
      <c r="G166">
        <v>127.151039606758</v>
      </c>
      <c r="H166">
        <f>(Table2[[#This Row],[1Y Return vs Nifty]]-AVERAGE(Table2[1Y Return vs Nifty]))/_xlfn.STDEV.P(Table2[1Y Return vs Nifty])</f>
        <v>1.2085554293546483</v>
      </c>
      <c r="I166">
        <v>-12.4855871733599</v>
      </c>
      <c r="J166">
        <f>(Table2[[#This Row],[1M Return vs Nifty]]-AVERAGE(Table2[1M Return vs Nifty]))/_xlfn.STDEV.P(Table2[1M Return vs Nifty])</f>
        <v>-1.173869512136589</v>
      </c>
      <c r="K166">
        <v>10.516067380355</v>
      </c>
      <c r="L166">
        <f>(Table2[[#This Row],[6M Return vs Nifty]]-AVERAGE(Table2[6M Return vs Nifty]))/_xlfn.STDEV.P(Table2[6M Return vs Nifty])</f>
        <v>0.20030531268998492</v>
      </c>
      <c r="M166">
        <v>-10.0194071447214</v>
      </c>
      <c r="N166">
        <f>(Table2[[#This Row],[1W Return vs Nifty]]-AVERAGE(Table2[1W Return vs Nifty]))/_xlfn.STDEV.P(Table2[1W Return vs Nifty])</f>
        <v>-1.8327944636785862</v>
      </c>
      <c r="O166">
        <v>72.239999999999995</v>
      </c>
      <c r="P166">
        <v>71.467007173923804</v>
      </c>
      <c r="Q166">
        <v>61.691854409016997</v>
      </c>
      <c r="R166">
        <v>30.7405351810186</v>
      </c>
      <c r="S166" s="2">
        <f>(Table2[[#This Row],[Close Price]]-Table2[[#This Row],[20D EMA]])/Table2[[#This Row],[20D EMA]]</f>
        <v>-3.5299003322259097E-2</v>
      </c>
      <c r="T166" s="2">
        <f>(Table2[[#This Row],[Close Price]]-Table2[[#This Row],[50D EMA]])/Table2[[#This Row],[50D EMA]]</f>
        <v>-2.4864720717900492E-2</v>
      </c>
      <c r="U166" s="2">
        <f>(Table2[[#This Row],[Close Price]]-Table2[[#This Row],[200D EMA]])/Table2[[#This Row],[200D EMA]]</f>
        <v>0.12964670405196924</v>
      </c>
      <c r="V166">
        <v>1.09057949044856</v>
      </c>
      <c r="W166">
        <v>68.5</v>
      </c>
      <c r="X166">
        <v>71.400000000000006</v>
      </c>
      <c r="Y166">
        <v>67.55</v>
      </c>
      <c r="Z166">
        <v>73.010000000000005</v>
      </c>
      <c r="AA166">
        <v>67.55</v>
      </c>
      <c r="AB166">
        <v>82</v>
      </c>
      <c r="AC166" s="2">
        <f>(Table2[[#This Row],[Close Price]]/Table2[[#This Row],[Day Low]])-1</f>
        <v>1.7372262773722502E-2</v>
      </c>
      <c r="AD166" s="2">
        <f>(Table2[[#This Row],[Day High]]/Table2[[#This Row],[Close Price]])-1</f>
        <v>2.4537236332329071E-2</v>
      </c>
      <c r="AE166" s="2">
        <f>(Table2[[#This Row],[Close Price]]/Table2[[#This Row],[Current Week Low]])-1</f>
        <v>3.1680236861584055E-2</v>
      </c>
      <c r="AF166" s="2">
        <f>(Table2[[#This Row],[Current Week High]]/Table2[[#This Row],[Close Price]])-1</f>
        <v>4.763954656335212E-2</v>
      </c>
      <c r="AG166" s="2">
        <f>(Table2[[#This Row],[Close Price]]/Table2[[#This Row],[Current Month Low]])-1</f>
        <v>3.1680236861584055E-2</v>
      </c>
      <c r="AH166" s="2">
        <f>(Table2[[#This Row],[Current Month High]]/Table2[[#This Row],[Close Price]])-1</f>
        <v>0.17663940307074188</v>
      </c>
      <c r="AI166">
        <v>42.961687473095097</v>
      </c>
      <c r="AJ166">
        <v>165.23311132254901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0.03</v>
      </c>
      <c r="AM166" t="s">
        <v>10520</v>
      </c>
      <c r="AN166">
        <v>-5.63</v>
      </c>
      <c r="AO166" t="s">
        <v>10519</v>
      </c>
      <c r="AP166">
        <v>6.3262289262504004E-2</v>
      </c>
      <c r="AQ166">
        <f>(Table2[[#This Row],[Sharpe Ratio]]-AVERAGE(Table2[Sharpe Ratio]))/_xlfn.STDEV.P(Table2[Sharpe Ratio])</f>
        <v>0.13222735519814652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-1.4655758785723954</v>
      </c>
      <c r="AS166">
        <f>_xlfn.RANK.AVG(Table2[[#This Row],[1Y Return vs Nifty Z-Score]],Table2[1Y Return vs Nifty Z-Score])</f>
        <v>75</v>
      </c>
      <c r="AT166">
        <f>_xlfn.RANK.AVG(Table2[[#This Row],[6M Return vs Nifty Z-Score]],Table2[6M Return vs Nifty Z-Score])</f>
        <v>261</v>
      </c>
      <c r="AU166">
        <f>_xlfn.RANK.AVG(Table2[[#This Row],[Sharpe Ratio Z-Score]],Table2[Sharpe Ratio Z-Score])</f>
        <v>292</v>
      </c>
      <c r="AV166">
        <f>(Table2[[#This Row],[Rank 1Y]]+Table2[[#This Row],[Rank 6M]]+Table2[[#This Row],[Rank Sharpe]])/3</f>
        <v>209.33333333333334</v>
      </c>
    </row>
    <row r="167" spans="1:48" x14ac:dyDescent="0.3">
      <c r="A167" t="s">
        <v>25</v>
      </c>
      <c r="B167" t="s">
        <v>26</v>
      </c>
      <c r="C167" t="s">
        <v>10476</v>
      </c>
      <c r="D167" t="s">
        <v>27</v>
      </c>
      <c r="E167">
        <v>865431.23184076499</v>
      </c>
      <c r="F167">
        <v>1514.4</v>
      </c>
      <c r="G167">
        <v>37.369536198574501</v>
      </c>
      <c r="H167">
        <f>(Table2[[#This Row],[1Y Return vs Nifty]]-AVERAGE(Table2[1Y Return vs Nifty]))/_xlfn.STDEV.P(Table2[1Y Return vs Nifty])</f>
        <v>-2.1269551095552626E-2</v>
      </c>
      <c r="I167">
        <v>-1.63028721912943</v>
      </c>
      <c r="J167">
        <f>(Table2[[#This Row],[1M Return vs Nifty]]-AVERAGE(Table2[1M Return vs Nifty]))/_xlfn.STDEV.P(Table2[1M Return vs Nifty])</f>
        <v>-8.1869348275491638E-2</v>
      </c>
      <c r="K167">
        <v>14.0018824957848</v>
      </c>
      <c r="L167">
        <f>(Table2[[#This Row],[6M Return vs Nifty]]-AVERAGE(Table2[6M Return vs Nifty]))/_xlfn.STDEV.P(Table2[6M Return vs Nifty])</f>
        <v>0.32118667199762968</v>
      </c>
      <c r="M167">
        <v>-2.93827622451927</v>
      </c>
      <c r="N167">
        <f>(Table2[[#This Row],[1W Return vs Nifty]]-AVERAGE(Table2[1W Return vs Nifty]))/_xlfn.STDEV.P(Table2[1W Return vs Nifty])</f>
        <v>-0.3998115926505928</v>
      </c>
      <c r="O167">
        <v>1451.39</v>
      </c>
      <c r="P167">
        <v>1408.0037360045999</v>
      </c>
      <c r="Q167">
        <v>1213.2211040500099</v>
      </c>
      <c r="R167">
        <v>48.645287789765398</v>
      </c>
      <c r="S167" s="2">
        <f>(Table2[[#This Row],[Close Price]]-Table2[[#This Row],[20D EMA]])/Table2[[#This Row],[20D EMA]]</f>
        <v>4.3413555281488769E-2</v>
      </c>
      <c r="T167" s="2">
        <f>(Table2[[#This Row],[Close Price]]-Table2[[#This Row],[50D EMA]])/Table2[[#This Row],[50D EMA]]</f>
        <v>7.5565327899849127E-2</v>
      </c>
      <c r="U167" s="2">
        <f>(Table2[[#This Row],[Close Price]]-Table2[[#This Row],[200D EMA]])/Table2[[#This Row],[200D EMA]]</f>
        <v>0.24824732684305117</v>
      </c>
      <c r="V167">
        <v>0.67130525127058205</v>
      </c>
      <c r="W167">
        <v>1449.15</v>
      </c>
      <c r="X167">
        <v>1520</v>
      </c>
      <c r="Y167">
        <v>1428.45</v>
      </c>
      <c r="Z167">
        <v>1520</v>
      </c>
      <c r="AA167">
        <v>1408.45</v>
      </c>
      <c r="AB167">
        <v>1520</v>
      </c>
      <c r="AC167" s="2">
        <f>(Table2[[#This Row],[Close Price]]/Table2[[#This Row],[Day Low]])-1</f>
        <v>4.5026394783148849E-2</v>
      </c>
      <c r="AD167" s="2">
        <f>(Table2[[#This Row],[Day High]]/Table2[[#This Row],[Close Price]])-1</f>
        <v>3.6978341257263292E-3</v>
      </c>
      <c r="AE167" s="2">
        <f>(Table2[[#This Row],[Close Price]]/Table2[[#This Row],[Current Week Low]])-1</f>
        <v>6.0170114459729085E-2</v>
      </c>
      <c r="AF167" s="2">
        <f>(Table2[[#This Row],[Current Week High]]/Table2[[#This Row],[Close Price]])-1</f>
        <v>3.6978341257263292E-3</v>
      </c>
      <c r="AG167" s="2">
        <f>(Table2[[#This Row],[Close Price]]/Table2[[#This Row],[Current Month Low]])-1</f>
        <v>7.5224537612268882E-2</v>
      </c>
      <c r="AH167" s="2">
        <f>(Table2[[#This Row],[Current Month High]]/Table2[[#This Row],[Close Price]])-1</f>
        <v>3.6978341257263292E-3</v>
      </c>
      <c r="AI167">
        <v>1.4428156365557201</v>
      </c>
      <c r="AJ167">
        <v>78.7851956791216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0.05</v>
      </c>
      <c r="AM167" t="s">
        <v>10520</v>
      </c>
      <c r="AN167">
        <v>5.49</v>
      </c>
      <c r="AO167" t="s">
        <v>10520</v>
      </c>
      <c r="AP167">
        <v>0.1521270457601</v>
      </c>
      <c r="AQ167">
        <f>(Table2[[#This Row],[Sharpe Ratio]]-AVERAGE(Table2[Sharpe Ratio]))/_xlfn.STDEV.P(Table2[Sharpe Ratio])</f>
        <v>1.1565755782086669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0.97481175818465959</v>
      </c>
      <c r="AS167">
        <f>_xlfn.RANK.AVG(Table2[[#This Row],[1Y Return vs Nifty Z-Score]],Table2[1Y Return vs Nifty Z-Score])</f>
        <v>297</v>
      </c>
      <c r="AT167">
        <f>_xlfn.RANK.AVG(Table2[[#This Row],[6M Return vs Nifty Z-Score]],Table2[6M Return vs Nifty Z-Score])</f>
        <v>234</v>
      </c>
      <c r="AU167">
        <f>_xlfn.RANK.AVG(Table2[[#This Row],[Sharpe Ratio Z-Score]],Table2[Sharpe Ratio Z-Score])</f>
        <v>98</v>
      </c>
      <c r="AV167">
        <f>(Table2[[#This Row],[Rank 1Y]]+Table2[[#This Row],[Rank 6M]]+Table2[[#This Row],[Rank Sharpe]])/3</f>
        <v>209.66666666666666</v>
      </c>
    </row>
    <row r="168" spans="1:48" x14ac:dyDescent="0.3">
      <c r="A168" t="s">
        <v>1242</v>
      </c>
      <c r="B168" t="s">
        <v>1243</v>
      </c>
      <c r="C168" t="s">
        <v>10480</v>
      </c>
      <c r="D168" t="s">
        <v>60</v>
      </c>
      <c r="E168">
        <v>9109.0444583459994</v>
      </c>
      <c r="F168">
        <v>200.32</v>
      </c>
      <c r="G168">
        <v>47.494546592673203</v>
      </c>
      <c r="H168">
        <f>(Table2[[#This Row],[1Y Return vs Nifty]]-AVERAGE(Table2[1Y Return vs Nifty]))/_xlfn.STDEV.P(Table2[1Y Return vs Nifty])</f>
        <v>0.11742260973147949</v>
      </c>
      <c r="I168">
        <v>18.8344366297015</v>
      </c>
      <c r="J168">
        <f>(Table2[[#This Row],[1M Return vs Nifty]]-AVERAGE(Table2[1M Return vs Nifty]))/_xlfn.STDEV.P(Table2[1M Return vs Nifty])</f>
        <v>1.9768007843343718</v>
      </c>
      <c r="K168">
        <v>23.238877673997699</v>
      </c>
      <c r="L168">
        <f>(Table2[[#This Row],[6M Return vs Nifty]]-AVERAGE(Table2[6M Return vs Nifty]))/_xlfn.STDEV.P(Table2[6M Return vs Nifty])</f>
        <v>0.6415078870035672</v>
      </c>
      <c r="M168">
        <v>6.4775787368584101</v>
      </c>
      <c r="N168">
        <f>(Table2[[#This Row],[1W Return vs Nifty]]-AVERAGE(Table2[1W Return vs Nifty]))/_xlfn.STDEV.P(Table2[1W Return vs Nifty])</f>
        <v>1.5056409442095811</v>
      </c>
      <c r="O168">
        <v>185.77</v>
      </c>
      <c r="P168">
        <v>174.46200292251899</v>
      </c>
      <c r="Q168">
        <v>151.984693519004</v>
      </c>
      <c r="R168">
        <v>71.8670807770023</v>
      </c>
      <c r="S168" s="2">
        <f>(Table2[[#This Row],[Close Price]]-Table2[[#This Row],[20D EMA]])/Table2[[#This Row],[20D EMA]]</f>
        <v>7.8322657049039041E-2</v>
      </c>
      <c r="T168" s="2">
        <f>(Table2[[#This Row],[Close Price]]-Table2[[#This Row],[50D EMA]])/Table2[[#This Row],[50D EMA]]</f>
        <v>0.14821563804334459</v>
      </c>
      <c r="U168" s="2">
        <f>(Table2[[#This Row],[Close Price]]-Table2[[#This Row],[200D EMA]])/Table2[[#This Row],[200D EMA]]</f>
        <v>0.31802746290995548</v>
      </c>
      <c r="V168">
        <v>1.19722373086003</v>
      </c>
      <c r="W168">
        <v>197.1</v>
      </c>
      <c r="X168">
        <v>205.35</v>
      </c>
      <c r="Y168">
        <v>176.12</v>
      </c>
      <c r="Z168">
        <v>211.7</v>
      </c>
      <c r="AA168">
        <v>160</v>
      </c>
      <c r="AB168">
        <v>211.7</v>
      </c>
      <c r="AC168" s="2">
        <f>(Table2[[#This Row],[Close Price]]/Table2[[#This Row],[Day Low]])-1</f>
        <v>1.6336884830035592E-2</v>
      </c>
      <c r="AD168" s="2">
        <f>(Table2[[#This Row],[Day High]]/Table2[[#This Row],[Close Price]])-1</f>
        <v>2.5109824281150273E-2</v>
      </c>
      <c r="AE168" s="2">
        <f>(Table2[[#This Row],[Close Price]]/Table2[[#This Row],[Current Week Low]])-1</f>
        <v>0.13740631387690194</v>
      </c>
      <c r="AF168" s="2">
        <f>(Table2[[#This Row],[Current Week High]]/Table2[[#This Row],[Close Price]])-1</f>
        <v>5.6809105431309792E-2</v>
      </c>
      <c r="AG168" s="2">
        <f>(Table2[[#This Row],[Close Price]]/Table2[[#This Row],[Current Month Low]])-1</f>
        <v>0.252</v>
      </c>
      <c r="AH168" s="2">
        <f>(Table2[[#This Row],[Current Month High]]/Table2[[#This Row],[Close Price]])-1</f>
        <v>5.6809105431309792E-2</v>
      </c>
      <c r="AI168">
        <v>5.6809105431309703</v>
      </c>
      <c r="AJ168">
        <v>105.56182657773201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</v>
      </c>
      <c r="AM168" t="s">
        <v>10520</v>
      </c>
      <c r="AN168">
        <v>7.13</v>
      </c>
      <c r="AO168" t="s">
        <v>10520</v>
      </c>
      <c r="AP168">
        <v>8.5704060774203006E-2</v>
      </c>
      <c r="AQ168">
        <f>(Table2[[#This Row],[Sharpe Ratio]]-AVERAGE(Table2[Sharpe Ratio]))/_xlfn.STDEV.P(Table2[Sharpe Ratio])</f>
        <v>0.39091470972703535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4.6322869350060349</v>
      </c>
      <c r="AS168">
        <f>_xlfn.RANK.AVG(Table2[[#This Row],[1Y Return vs Nifty Z-Score]],Table2[1Y Return vs Nifty Z-Score])</f>
        <v>255</v>
      </c>
      <c r="AT168">
        <f>_xlfn.RANK.AVG(Table2[[#This Row],[6M Return vs Nifty Z-Score]],Table2[6M Return vs Nifty Z-Score])</f>
        <v>151</v>
      </c>
      <c r="AU168">
        <f>_xlfn.RANK.AVG(Table2[[#This Row],[Sharpe Ratio Z-Score]],Table2[Sharpe Ratio Z-Score])</f>
        <v>233</v>
      </c>
      <c r="AV168">
        <f>(Table2[[#This Row],[Rank 1Y]]+Table2[[#This Row],[Rank 6M]]+Table2[[#This Row],[Rank Sharpe]])/3</f>
        <v>213</v>
      </c>
    </row>
    <row r="169" spans="1:48" x14ac:dyDescent="0.3">
      <c r="A169" t="s">
        <v>106</v>
      </c>
      <c r="B169" t="s">
        <v>107</v>
      </c>
      <c r="C169" t="s">
        <v>10479</v>
      </c>
      <c r="D169" t="s">
        <v>108</v>
      </c>
      <c r="E169">
        <v>259029.95711069999</v>
      </c>
      <c r="F169">
        <v>9492.9</v>
      </c>
      <c r="G169">
        <v>64.934726960891098</v>
      </c>
      <c r="H169">
        <f>(Table2[[#This Row],[1Y Return vs Nifty]]-AVERAGE(Table2[1Y Return vs Nifty]))/_xlfn.STDEV.P(Table2[1Y Return vs Nifty])</f>
        <v>0.35631780157159021</v>
      </c>
      <c r="I169">
        <v>-7.9484616825571104</v>
      </c>
      <c r="J169">
        <f>(Table2[[#This Row],[1M Return vs Nifty]]-AVERAGE(Table2[1M Return vs Nifty]))/_xlfn.STDEV.P(Table2[1M Return vs Nifty])</f>
        <v>-0.71745266503839811</v>
      </c>
      <c r="K169">
        <v>9.44544376244502</v>
      </c>
      <c r="L169">
        <f>(Table2[[#This Row],[6M Return vs Nifty]]-AVERAGE(Table2[6M Return vs Nifty]))/_xlfn.STDEV.P(Table2[6M Return vs Nifty])</f>
        <v>0.16317814617247164</v>
      </c>
      <c r="M169">
        <v>-5.0913811315101896</v>
      </c>
      <c r="N169">
        <f>(Table2[[#This Row],[1W Return vs Nifty]]-AVERAGE(Table2[1W Return vs Nifty]))/_xlfn.STDEV.P(Table2[1W Return vs Nifty])</f>
        <v>-0.83552765072288693</v>
      </c>
      <c r="O169">
        <v>9469.99</v>
      </c>
      <c r="P169">
        <v>9369.3160636437296</v>
      </c>
      <c r="Q169">
        <v>8013.2211646088399</v>
      </c>
      <c r="R169">
        <v>33.818896752404598</v>
      </c>
      <c r="S169" s="2">
        <f>(Table2[[#This Row],[Close Price]]-Table2[[#This Row],[20D EMA]])/Table2[[#This Row],[20D EMA]]</f>
        <v>2.4192211396210405E-3</v>
      </c>
      <c r="T169" s="2">
        <f>(Table2[[#This Row],[Close Price]]-Table2[[#This Row],[50D EMA]])/Table2[[#This Row],[50D EMA]]</f>
        <v>1.3190283636157766E-2</v>
      </c>
      <c r="U169" s="2">
        <f>(Table2[[#This Row],[Close Price]]-Table2[[#This Row],[200D EMA]])/Table2[[#This Row],[200D EMA]]</f>
        <v>0.18465468567450793</v>
      </c>
      <c r="V169">
        <v>1.1584142924706899</v>
      </c>
      <c r="W169">
        <v>9268.4500000000007</v>
      </c>
      <c r="X169">
        <v>9505</v>
      </c>
      <c r="Y169">
        <v>8744.6</v>
      </c>
      <c r="Z169">
        <v>9508</v>
      </c>
      <c r="AA169">
        <v>8744.6</v>
      </c>
      <c r="AB169">
        <v>9909.9500000000007</v>
      </c>
      <c r="AC169" s="2">
        <f>(Table2[[#This Row],[Close Price]]/Table2[[#This Row],[Day Low]])-1</f>
        <v>2.4216562639923556E-2</v>
      </c>
      <c r="AD169" s="2">
        <f>(Table2[[#This Row],[Day High]]/Table2[[#This Row],[Close Price]])-1</f>
        <v>1.2746368338443226E-3</v>
      </c>
      <c r="AE169" s="2">
        <f>(Table2[[#This Row],[Close Price]]/Table2[[#This Row],[Current Week Low]])-1</f>
        <v>8.5572810648857578E-2</v>
      </c>
      <c r="AF169" s="2">
        <f>(Table2[[#This Row],[Current Week High]]/Table2[[#This Row],[Close Price]])-1</f>
        <v>1.5906624951280701E-3</v>
      </c>
      <c r="AG169" s="2">
        <f>(Table2[[#This Row],[Close Price]]/Table2[[#This Row],[Current Month Low]])-1</f>
        <v>8.5572810648857578E-2</v>
      </c>
      <c r="AH169" s="2">
        <f>(Table2[[#This Row],[Current Month High]]/Table2[[#This Row],[Close Price]])-1</f>
        <v>4.3932834012788691E-2</v>
      </c>
      <c r="AI169">
        <v>5.7506136164923101</v>
      </c>
      <c r="AJ169">
        <v>109.04866769434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-7.0000000000000007E-2</v>
      </c>
      <c r="AM169" t="s">
        <v>10519</v>
      </c>
      <c r="AN169">
        <v>-0.43</v>
      </c>
      <c r="AO169" t="s">
        <v>10519</v>
      </c>
      <c r="AP169">
        <v>0.109231278966142</v>
      </c>
      <c r="AQ169">
        <f>(Table2[[#This Row],[Sharpe Ratio]]-AVERAGE(Table2[Sharpe Ratio]))/_xlfn.STDEV.P(Table2[Sharpe Ratio])</f>
        <v>0.66211405913329247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-0.37137030888393086</v>
      </c>
      <c r="AS169">
        <f>_xlfn.RANK.AVG(Table2[[#This Row],[1Y Return vs Nifty Z-Score]],Table2[1Y Return vs Nifty Z-Score])</f>
        <v>188</v>
      </c>
      <c r="AT169">
        <f>_xlfn.RANK.AVG(Table2[[#This Row],[6M Return vs Nifty Z-Score]],Table2[6M Return vs Nifty Z-Score])</f>
        <v>267</v>
      </c>
      <c r="AU169">
        <f>_xlfn.RANK.AVG(Table2[[#This Row],[Sharpe Ratio Z-Score]],Table2[Sharpe Ratio Z-Score])</f>
        <v>186</v>
      </c>
      <c r="AV169">
        <f>(Table2[[#This Row],[Rank 1Y]]+Table2[[#This Row],[Rank 6M]]+Table2[[#This Row],[Rank Sharpe]])/3</f>
        <v>213.66666666666666</v>
      </c>
    </row>
    <row r="170" spans="1:48" x14ac:dyDescent="0.3">
      <c r="A170" t="s">
        <v>1373</v>
      </c>
      <c r="B170" t="s">
        <v>1374</v>
      </c>
      <c r="C170" t="s">
        <v>10489</v>
      </c>
      <c r="D170" t="s">
        <v>373</v>
      </c>
      <c r="E170">
        <v>7708.2061548800002</v>
      </c>
      <c r="F170">
        <v>1692.3</v>
      </c>
      <c r="G170">
        <v>93.700023210549702</v>
      </c>
      <c r="H170">
        <f>(Table2[[#This Row],[1Y Return vs Nifty]]-AVERAGE(Table2[1Y Return vs Nifty]))/_xlfn.STDEV.P(Table2[1Y Return vs Nifty])</f>
        <v>0.75034417175883883</v>
      </c>
      <c r="I170">
        <v>-3.0801695787718999</v>
      </c>
      <c r="J170">
        <f>(Table2[[#This Row],[1M Return vs Nifty]]-AVERAGE(Table2[1M Return vs Nifty]))/_xlfn.STDEV.P(Table2[1M Return vs Nifty])</f>
        <v>-0.22772176884281714</v>
      </c>
      <c r="K170">
        <v>22.729598019229801</v>
      </c>
      <c r="L170">
        <f>(Table2[[#This Row],[6M Return vs Nifty]]-AVERAGE(Table2[6M Return vs Nifty]))/_xlfn.STDEV.P(Table2[6M Return vs Nifty])</f>
        <v>0.62384704874982033</v>
      </c>
      <c r="M170">
        <v>-1.5044266556812</v>
      </c>
      <c r="N170">
        <f>(Table2[[#This Row],[1W Return vs Nifty]]-AVERAGE(Table2[1W Return vs Nifty]))/_xlfn.STDEV.P(Table2[1W Return vs Nifty])</f>
        <v>-0.10964863775959954</v>
      </c>
      <c r="O170">
        <v>1677.49</v>
      </c>
      <c r="P170">
        <v>1568.38449425917</v>
      </c>
      <c r="Q170">
        <v>1241.5789997770701</v>
      </c>
      <c r="R170">
        <v>50.2699687138795</v>
      </c>
      <c r="S170" s="2">
        <f>(Table2[[#This Row],[Close Price]]-Table2[[#This Row],[20D EMA]])/Table2[[#This Row],[20D EMA]]</f>
        <v>8.8286666388472934E-3</v>
      </c>
      <c r="T170" s="2">
        <f>(Table2[[#This Row],[Close Price]]-Table2[[#This Row],[50D EMA]])/Table2[[#This Row],[50D EMA]]</f>
        <v>7.9008372114365844E-2</v>
      </c>
      <c r="U170" s="2">
        <f>(Table2[[#This Row],[Close Price]]-Table2[[#This Row],[200D EMA]])/Table2[[#This Row],[200D EMA]]</f>
        <v>0.36302240961216198</v>
      </c>
      <c r="V170">
        <v>1.3532397508815499</v>
      </c>
      <c r="W170">
        <v>1670</v>
      </c>
      <c r="X170">
        <v>1731.95</v>
      </c>
      <c r="Y170">
        <v>1631.35</v>
      </c>
      <c r="Z170">
        <v>1823.95</v>
      </c>
      <c r="AA170">
        <v>1603.7</v>
      </c>
      <c r="AB170">
        <v>1823.95</v>
      </c>
      <c r="AC170" s="2">
        <f>(Table2[[#This Row],[Close Price]]/Table2[[#This Row],[Day Low]])-1</f>
        <v>1.3353293413173706E-2</v>
      </c>
      <c r="AD170" s="2">
        <f>(Table2[[#This Row],[Day High]]/Table2[[#This Row],[Close Price]])-1</f>
        <v>2.3429651952963537E-2</v>
      </c>
      <c r="AE170" s="2">
        <f>(Table2[[#This Row],[Close Price]]/Table2[[#This Row],[Current Week Low]])-1</f>
        <v>3.7361694302264992E-2</v>
      </c>
      <c r="AF170" s="2">
        <f>(Table2[[#This Row],[Current Week High]]/Table2[[#This Row],[Close Price]])-1</f>
        <v>7.7793535425161098E-2</v>
      </c>
      <c r="AG170" s="2">
        <f>(Table2[[#This Row],[Close Price]]/Table2[[#This Row],[Current Month Low]])-1</f>
        <v>5.5247240755752269E-2</v>
      </c>
      <c r="AH170" s="2">
        <f>(Table2[[#This Row],[Current Month High]]/Table2[[#This Row],[Close Price]])-1</f>
        <v>7.7793535425161098E-2</v>
      </c>
      <c r="AI170">
        <v>7.7793535425161098</v>
      </c>
      <c r="AJ170">
        <v>140.605672851354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0.18</v>
      </c>
      <c r="AM170" t="s">
        <v>10520</v>
      </c>
      <c r="AN170">
        <v>-4.63</v>
      </c>
      <c r="AO170" t="s">
        <v>10519</v>
      </c>
      <c r="AP170">
        <v>4.0761749086279997E-2</v>
      </c>
      <c r="AQ170">
        <f>(Table2[[#This Row],[Sharpe Ratio]]-AVERAGE(Table2[Sharpe Ratio]))/_xlfn.STDEV.P(Table2[Sharpe Ratio])</f>
        <v>-0.12713742848767154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0.90968338541857086</v>
      </c>
      <c r="AS170">
        <f>_xlfn.RANK.AVG(Table2[[#This Row],[1Y Return vs Nifty Z-Score]],Table2[1Y Return vs Nifty Z-Score])</f>
        <v>117</v>
      </c>
      <c r="AT170">
        <f>_xlfn.RANK.AVG(Table2[[#This Row],[6M Return vs Nifty Z-Score]],Table2[6M Return vs Nifty Z-Score])</f>
        <v>155</v>
      </c>
      <c r="AU170">
        <f>_xlfn.RANK.AVG(Table2[[#This Row],[Sharpe Ratio Z-Score]],Table2[Sharpe Ratio Z-Score])</f>
        <v>372</v>
      </c>
      <c r="AV170">
        <f>(Table2[[#This Row],[Rank 1Y]]+Table2[[#This Row],[Rank 6M]]+Table2[[#This Row],[Rank Sharpe]])/3</f>
        <v>214.66666666666666</v>
      </c>
    </row>
    <row r="171" spans="1:48" x14ac:dyDescent="0.3">
      <c r="A171" t="s">
        <v>994</v>
      </c>
      <c r="B171" t="s">
        <v>995</v>
      </c>
      <c r="C171" t="s">
        <v>10474</v>
      </c>
      <c r="D171" t="s">
        <v>21</v>
      </c>
      <c r="E171">
        <v>13360.059884079999</v>
      </c>
      <c r="F171">
        <v>2388</v>
      </c>
      <c r="G171">
        <v>134.78094939433399</v>
      </c>
      <c r="H171">
        <f>(Table2[[#This Row],[1Y Return vs Nifty]]-AVERAGE(Table2[1Y Return vs Nifty]))/_xlfn.STDEV.P(Table2[1Y Return vs Nifty])</f>
        <v>1.3130697591345966</v>
      </c>
      <c r="I171">
        <v>-12.179116703612801</v>
      </c>
      <c r="J171">
        <f>(Table2[[#This Row],[1M Return vs Nifty]]-AVERAGE(Table2[1M Return vs Nifty]))/_xlfn.STDEV.P(Table2[1M Return vs Nifty])</f>
        <v>-1.1430397971961008</v>
      </c>
      <c r="K171">
        <v>48.307543430107998</v>
      </c>
      <c r="L171">
        <f>(Table2[[#This Row],[6M Return vs Nifty]]-AVERAGE(Table2[6M Return vs Nifty]))/_xlfn.STDEV.P(Table2[6M Return vs Nifty])</f>
        <v>1.5108409675831953</v>
      </c>
      <c r="M171">
        <v>-3.0229509031025898</v>
      </c>
      <c r="N171">
        <f>(Table2[[#This Row],[1W Return vs Nifty]]-AVERAGE(Table2[1W Return vs Nifty]))/_xlfn.STDEV.P(Table2[1W Return vs Nifty])</f>
        <v>-0.41694690131626494</v>
      </c>
      <c r="O171">
        <v>2466.5100000000002</v>
      </c>
      <c r="P171">
        <v>2369.2242469919802</v>
      </c>
      <c r="Q171">
        <v>1686.6543303780099</v>
      </c>
      <c r="R171">
        <v>35.147889994033598</v>
      </c>
      <c r="S171" s="2">
        <f>(Table2[[#This Row],[Close Price]]-Table2[[#This Row],[20D EMA]])/Table2[[#This Row],[20D EMA]]</f>
        <v>-3.1830400038921479E-2</v>
      </c>
      <c r="T171" s="2">
        <f>(Table2[[#This Row],[Close Price]]-Table2[[#This Row],[50D EMA]])/Table2[[#This Row],[50D EMA]]</f>
        <v>7.9248526313445995E-3</v>
      </c>
      <c r="U171" s="2">
        <f>(Table2[[#This Row],[Close Price]]-Table2[[#This Row],[200D EMA]])/Table2[[#This Row],[200D EMA]]</f>
        <v>0.41582063199921093</v>
      </c>
      <c r="V171">
        <v>0.83281718131090798</v>
      </c>
      <c r="W171">
        <v>2342.0500000000002</v>
      </c>
      <c r="X171">
        <v>2400</v>
      </c>
      <c r="Y171">
        <v>2291.15</v>
      </c>
      <c r="Z171">
        <v>2489.8000000000002</v>
      </c>
      <c r="AA171">
        <v>2291.15</v>
      </c>
      <c r="AB171">
        <v>2771.95</v>
      </c>
      <c r="AC171" s="2">
        <f>(Table2[[#This Row],[Close Price]]/Table2[[#This Row],[Day Low]])-1</f>
        <v>1.961956405712928E-2</v>
      </c>
      <c r="AD171" s="2">
        <f>(Table2[[#This Row],[Day High]]/Table2[[#This Row],[Close Price]])-1</f>
        <v>5.0251256281406143E-3</v>
      </c>
      <c r="AE171" s="2">
        <f>(Table2[[#This Row],[Close Price]]/Table2[[#This Row],[Current Week Low]])-1</f>
        <v>4.227134844946856E-2</v>
      </c>
      <c r="AF171" s="2">
        <f>(Table2[[#This Row],[Current Week High]]/Table2[[#This Row],[Close Price]])-1</f>
        <v>4.2629815745393707E-2</v>
      </c>
      <c r="AG171" s="2">
        <f>(Table2[[#This Row],[Close Price]]/Table2[[#This Row],[Current Month Low]])-1</f>
        <v>4.227134844946856E-2</v>
      </c>
      <c r="AH171" s="2">
        <f>(Table2[[#This Row],[Current Month High]]/Table2[[#This Row],[Close Price]])-1</f>
        <v>0.16078308207705194</v>
      </c>
      <c r="AI171">
        <v>16.078308207705099</v>
      </c>
      <c r="AJ171">
        <v>223.314378554021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</v>
      </c>
      <c r="AM171" t="s">
        <v>10520</v>
      </c>
      <c r="AN171">
        <v>-10.24</v>
      </c>
      <c r="AO171" t="s">
        <v>10519</v>
      </c>
      <c r="AQ171">
        <f>(Table2[[#This Row],[Sharpe Ratio]]-AVERAGE(Table2[Sharpe Ratio]))/_xlfn.STDEV.P(Table2[Sharpe Ratio])</f>
        <v>-0.59700002519057438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0.66692400301485177</v>
      </c>
      <c r="AS171">
        <f>_xlfn.RANK.AVG(Table2[[#This Row],[1Y Return vs Nifty Z-Score]],Table2[1Y Return vs Nifty Z-Score])</f>
        <v>70</v>
      </c>
      <c r="AT171">
        <f>_xlfn.RANK.AVG(Table2[[#This Row],[6M Return vs Nifty Z-Score]],Table2[6M Return vs Nifty Z-Score])</f>
        <v>59</v>
      </c>
      <c r="AU171">
        <f>_xlfn.RANK.AVG(Table2[[#This Row],[Sharpe Ratio Z-Score]],Table2[Sharpe Ratio Z-Score])</f>
        <v>517.5</v>
      </c>
      <c r="AV171">
        <f>(Table2[[#This Row],[Rank 1Y]]+Table2[[#This Row],[Rank 6M]]+Table2[[#This Row],[Rank Sharpe]])/3</f>
        <v>215.5</v>
      </c>
    </row>
    <row r="172" spans="1:48" x14ac:dyDescent="0.3">
      <c r="A172" t="s">
        <v>930</v>
      </c>
      <c r="B172" t="s">
        <v>931</v>
      </c>
      <c r="C172" t="s">
        <v>10476</v>
      </c>
      <c r="D172" t="s">
        <v>932</v>
      </c>
      <c r="E172">
        <v>15807.821236784999</v>
      </c>
      <c r="F172">
        <v>485.1</v>
      </c>
      <c r="G172">
        <v>169.10929043904801</v>
      </c>
      <c r="H172">
        <f>(Table2[[#This Row],[1Y Return vs Nifty]]-AVERAGE(Table2[1Y Return vs Nifty]))/_xlfn.STDEV.P(Table2[1Y Return vs Nifty])</f>
        <v>1.783298589701886</v>
      </c>
      <c r="I172">
        <v>-0.80901893918010004</v>
      </c>
      <c r="J172">
        <f>(Table2[[#This Row],[1M Return vs Nifty]]-AVERAGE(Table2[1M Return vs Nifty]))/_xlfn.STDEV.P(Table2[1M Return vs Nifty])</f>
        <v>7.4698660792021931E-4</v>
      </c>
      <c r="K172">
        <v>-3.5337049180062898</v>
      </c>
      <c r="L172">
        <f>(Table2[[#This Row],[6M Return vs Nifty]]-AVERAGE(Table2[6M Return vs Nifty]))/_xlfn.STDEV.P(Table2[6M Return vs Nifty])</f>
        <v>-0.28691375003973724</v>
      </c>
      <c r="M172">
        <v>-7.60726547434684</v>
      </c>
      <c r="N172">
        <f>(Table2[[#This Row],[1W Return vs Nifty]]-AVERAGE(Table2[1W Return vs Nifty]))/_xlfn.STDEV.P(Table2[1W Return vs Nifty])</f>
        <v>-1.3446580720355223</v>
      </c>
      <c r="O172">
        <v>503.79</v>
      </c>
      <c r="P172">
        <v>469.41129363338098</v>
      </c>
      <c r="Q172">
        <v>373.211030880929</v>
      </c>
      <c r="R172">
        <v>41.782703236800103</v>
      </c>
      <c r="S172" s="2">
        <f>(Table2[[#This Row],[Close Price]]-Table2[[#This Row],[20D EMA]])/Table2[[#This Row],[20D EMA]]</f>
        <v>-3.7098791162984569E-2</v>
      </c>
      <c r="T172" s="2">
        <f>(Table2[[#This Row],[Close Price]]-Table2[[#This Row],[50D EMA]])/Table2[[#This Row],[50D EMA]]</f>
        <v>3.3422089709823251E-2</v>
      </c>
      <c r="U172" s="2">
        <f>(Table2[[#This Row],[Close Price]]-Table2[[#This Row],[200D EMA]])/Table2[[#This Row],[200D EMA]]</f>
        <v>0.29980080935702191</v>
      </c>
      <c r="V172">
        <v>2.0290345646919201</v>
      </c>
      <c r="W172">
        <v>483.75</v>
      </c>
      <c r="X172">
        <v>502</v>
      </c>
      <c r="Y172">
        <v>450.75</v>
      </c>
      <c r="Z172">
        <v>549.5</v>
      </c>
      <c r="AA172">
        <v>450.75</v>
      </c>
      <c r="AB172">
        <v>617.79999999999995</v>
      </c>
      <c r="AC172" s="2">
        <f>(Table2[[#This Row],[Close Price]]/Table2[[#This Row],[Day Low]])-1</f>
        <v>2.7906976744187517E-3</v>
      </c>
      <c r="AD172" s="2">
        <f>(Table2[[#This Row],[Day High]]/Table2[[#This Row],[Close Price]])-1</f>
        <v>3.4838177695320605E-2</v>
      </c>
      <c r="AE172" s="2">
        <f>(Table2[[#This Row],[Close Price]]/Table2[[#This Row],[Current Week Low]])-1</f>
        <v>7.6206322795341119E-2</v>
      </c>
      <c r="AF172" s="2">
        <f>(Table2[[#This Row],[Current Week High]]/Table2[[#This Row],[Close Price]])-1</f>
        <v>0.13275613275613263</v>
      </c>
      <c r="AG172" s="2">
        <f>(Table2[[#This Row],[Close Price]]/Table2[[#This Row],[Current Month Low]])-1</f>
        <v>7.6206322795341119E-2</v>
      </c>
      <c r="AH172" s="2">
        <f>(Table2[[#This Row],[Current Month High]]/Table2[[#This Row],[Close Price]])-1</f>
        <v>0.27355184498041618</v>
      </c>
      <c r="AI172">
        <v>27.355184498041599</v>
      </c>
      <c r="AJ172">
        <v>209.67124162144901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0.16</v>
      </c>
      <c r="AM172" t="s">
        <v>10520</v>
      </c>
      <c r="AN172">
        <v>-5.08</v>
      </c>
      <c r="AO172" t="s">
        <v>10519</v>
      </c>
      <c r="AP172">
        <v>0.10907542805286501</v>
      </c>
      <c r="AQ172">
        <f>(Table2[[#This Row],[Sharpe Ratio]]-AVERAGE(Table2[Sharpe Ratio]))/_xlfn.STDEV.P(Table2[Sharpe Ratio])</f>
        <v>0.66031755833407879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0.81279131256862547</v>
      </c>
      <c r="AS172">
        <f>_xlfn.RANK.AVG(Table2[[#This Row],[1Y Return vs Nifty Z-Score]],Table2[1Y Return vs Nifty Z-Score])</f>
        <v>35</v>
      </c>
      <c r="AT172">
        <f>_xlfn.RANK.AVG(Table2[[#This Row],[6M Return vs Nifty Z-Score]],Table2[6M Return vs Nifty Z-Score])</f>
        <v>427</v>
      </c>
      <c r="AU172">
        <f>_xlfn.RANK.AVG(Table2[[#This Row],[Sharpe Ratio Z-Score]],Table2[Sharpe Ratio Z-Score])</f>
        <v>187</v>
      </c>
      <c r="AV172">
        <f>(Table2[[#This Row],[Rank 1Y]]+Table2[[#This Row],[Rank 6M]]+Table2[[#This Row],[Rank Sharpe]])/3</f>
        <v>216.33333333333334</v>
      </c>
    </row>
    <row r="173" spans="1:48" x14ac:dyDescent="0.3">
      <c r="A173" t="s">
        <v>362</v>
      </c>
      <c r="B173" t="s">
        <v>363</v>
      </c>
      <c r="C173" t="s">
        <v>10475</v>
      </c>
      <c r="D173" t="s">
        <v>143</v>
      </c>
      <c r="E173">
        <v>66941.545940330005</v>
      </c>
      <c r="F173">
        <v>1498.9</v>
      </c>
      <c r="G173">
        <v>81.671476456215203</v>
      </c>
      <c r="H173">
        <f>(Table2[[#This Row],[1Y Return vs Nifty]]-AVERAGE(Table2[1Y Return vs Nifty]))/_xlfn.STDEV.P(Table2[1Y Return vs Nifty])</f>
        <v>0.58557741340173397</v>
      </c>
      <c r="I173">
        <v>6.5803597028693401</v>
      </c>
      <c r="J173">
        <f>(Table2[[#This Row],[1M Return vs Nifty]]-AVERAGE(Table2[1M Return vs Nifty]))/_xlfn.STDEV.P(Table2[1M Return vs Nifty])</f>
        <v>0.74408919934935591</v>
      </c>
      <c r="K173">
        <v>50.217623137126097</v>
      </c>
      <c r="L173">
        <f>(Table2[[#This Row],[6M Return vs Nifty]]-AVERAGE(Table2[6M Return vs Nifty]))/_xlfn.STDEV.P(Table2[6M Return vs Nifty])</f>
        <v>1.5770788556307451</v>
      </c>
      <c r="M173">
        <v>0.35431546885704401</v>
      </c>
      <c r="N173">
        <f>(Table2[[#This Row],[1W Return vs Nifty]]-AVERAGE(Table2[1W Return vs Nifty]))/_xlfn.STDEV.P(Table2[1W Return vs Nifty])</f>
        <v>0.26649828794156438</v>
      </c>
      <c r="O173">
        <v>1437.88</v>
      </c>
      <c r="P173">
        <v>1370.0753908542699</v>
      </c>
      <c r="Q173">
        <v>1114.6565042274699</v>
      </c>
      <c r="R173">
        <v>57.517074875247403</v>
      </c>
      <c r="S173" s="2">
        <f>(Table2[[#This Row],[Close Price]]-Table2[[#This Row],[20D EMA]])/Table2[[#This Row],[20D EMA]]</f>
        <v>4.2437477397279315E-2</v>
      </c>
      <c r="T173" s="2">
        <f>(Table2[[#This Row],[Close Price]]-Table2[[#This Row],[50D EMA]])/Table2[[#This Row],[50D EMA]]</f>
        <v>9.402738710999356E-2</v>
      </c>
      <c r="U173" s="2">
        <f>(Table2[[#This Row],[Close Price]]-Table2[[#This Row],[200D EMA]])/Table2[[#This Row],[200D EMA]]</f>
        <v>0.34471919763195225</v>
      </c>
      <c r="V173">
        <v>0.29059876294377002</v>
      </c>
      <c r="W173">
        <v>1466</v>
      </c>
      <c r="X173">
        <v>1512</v>
      </c>
      <c r="Y173">
        <v>1394.15</v>
      </c>
      <c r="Z173">
        <v>1512</v>
      </c>
      <c r="AA173">
        <v>1362.55</v>
      </c>
      <c r="AB173">
        <v>1543</v>
      </c>
      <c r="AC173" s="2">
        <f>(Table2[[#This Row],[Close Price]]/Table2[[#This Row],[Day Low]])-1</f>
        <v>2.2442019099590871E-2</v>
      </c>
      <c r="AD173" s="2">
        <f>(Table2[[#This Row],[Day High]]/Table2[[#This Row],[Close Price]])-1</f>
        <v>8.7397424778170585E-3</v>
      </c>
      <c r="AE173" s="2">
        <f>(Table2[[#This Row],[Close Price]]/Table2[[#This Row],[Current Week Low]])-1</f>
        <v>7.5135387153462574E-2</v>
      </c>
      <c r="AF173" s="2">
        <f>(Table2[[#This Row],[Current Week High]]/Table2[[#This Row],[Close Price]])-1</f>
        <v>8.7397424778170585E-3</v>
      </c>
      <c r="AG173" s="2">
        <f>(Table2[[#This Row],[Close Price]]/Table2[[#This Row],[Current Month Low]])-1</f>
        <v>0.10006972221202903</v>
      </c>
      <c r="AH173" s="2">
        <f>(Table2[[#This Row],[Current Month High]]/Table2[[#This Row],[Close Price]])-1</f>
        <v>2.9421575822269563E-2</v>
      </c>
      <c r="AI173">
        <v>2.9421575822269501</v>
      </c>
      <c r="AJ173">
        <v>126.659609859367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-0.02</v>
      </c>
      <c r="AM173" t="s">
        <v>10519</v>
      </c>
      <c r="AN173">
        <v>5.18</v>
      </c>
      <c r="AO173" t="s">
        <v>10520</v>
      </c>
      <c r="AP173">
        <v>1.0015633602565001E-2</v>
      </c>
      <c r="AQ173">
        <f>(Table2[[#This Row],[Sharpe Ratio]]-AVERAGE(Table2[Sharpe Ratio]))/_xlfn.STDEV.P(Table2[Sharpe Ratio])</f>
        <v>-0.48154934611973876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2.6916944102036604</v>
      </c>
      <c r="AS173">
        <f>_xlfn.RANK.AVG(Table2[[#This Row],[1Y Return vs Nifty Z-Score]],Table2[1Y Return vs Nifty Z-Score])</f>
        <v>137</v>
      </c>
      <c r="AT173">
        <f>_xlfn.RANK.AVG(Table2[[#This Row],[6M Return vs Nifty Z-Score]],Table2[6M Return vs Nifty Z-Score])</f>
        <v>49</v>
      </c>
      <c r="AU173">
        <f>_xlfn.RANK.AVG(Table2[[#This Row],[Sharpe Ratio Z-Score]],Table2[Sharpe Ratio Z-Score])</f>
        <v>466</v>
      </c>
      <c r="AV173">
        <f>(Table2[[#This Row],[Rank 1Y]]+Table2[[#This Row],[Rank 6M]]+Table2[[#This Row],[Rank Sharpe]])/3</f>
        <v>217.33333333333334</v>
      </c>
    </row>
    <row r="174" spans="1:48" x14ac:dyDescent="0.3">
      <c r="A174" t="s">
        <v>678</v>
      </c>
      <c r="B174" t="s">
        <v>679</v>
      </c>
      <c r="C174" t="s">
        <v>10475</v>
      </c>
      <c r="D174" t="s">
        <v>568</v>
      </c>
      <c r="E174">
        <v>25245.11</v>
      </c>
      <c r="F174">
        <v>2446.8000000000002</v>
      </c>
      <c r="G174">
        <v>77.758345283899601</v>
      </c>
      <c r="H174">
        <f>(Table2[[#This Row],[1Y Return vs Nifty]]-AVERAGE(Table2[1Y Return vs Nifty]))/_xlfn.STDEV.P(Table2[1Y Return vs Nifty])</f>
        <v>0.5319754320937059</v>
      </c>
      <c r="I174">
        <v>14.6972900962365</v>
      </c>
      <c r="J174">
        <f>(Table2[[#This Row],[1M Return vs Nifty]]-AVERAGE(Table2[1M Return vs Nifty]))/_xlfn.STDEV.P(Table2[1M Return vs Nifty])</f>
        <v>1.5606202355232344</v>
      </c>
      <c r="K174">
        <v>22.289166564315</v>
      </c>
      <c r="L174">
        <f>(Table2[[#This Row],[6M Return vs Nifty]]-AVERAGE(Table2[6M Return vs Nifty]))/_xlfn.STDEV.P(Table2[6M Return vs Nifty])</f>
        <v>0.60857373355984357</v>
      </c>
      <c r="M174">
        <v>2.6663268187934501</v>
      </c>
      <c r="N174">
        <f>(Table2[[#This Row],[1W Return vs Nifty]]-AVERAGE(Table2[1W Return vs Nifty]))/_xlfn.STDEV.P(Table2[1W Return vs Nifty])</f>
        <v>0.73437166853803659</v>
      </c>
      <c r="O174">
        <v>2323.56</v>
      </c>
      <c r="P174">
        <v>2215.9350160690301</v>
      </c>
      <c r="Q174">
        <v>1903.6638569142499</v>
      </c>
      <c r="R174">
        <v>66.308335687840099</v>
      </c>
      <c r="S174" s="2">
        <f>(Table2[[#This Row],[Close Price]]-Table2[[#This Row],[20D EMA]])/Table2[[#This Row],[20D EMA]]</f>
        <v>5.303930176109084E-2</v>
      </c>
      <c r="T174" s="2">
        <f>(Table2[[#This Row],[Close Price]]-Table2[[#This Row],[50D EMA]])/Table2[[#This Row],[50D EMA]]</f>
        <v>0.10418400461061998</v>
      </c>
      <c r="U174" s="2">
        <f>(Table2[[#This Row],[Close Price]]-Table2[[#This Row],[200D EMA]])/Table2[[#This Row],[200D EMA]]</f>
        <v>0.28531094978403831</v>
      </c>
      <c r="V174">
        <v>0.61091592089443303</v>
      </c>
      <c r="W174">
        <v>2417.1</v>
      </c>
      <c r="X174">
        <v>2469.5</v>
      </c>
      <c r="Y174">
        <v>2171</v>
      </c>
      <c r="Z174">
        <v>2469.5</v>
      </c>
      <c r="AA174">
        <v>2171</v>
      </c>
      <c r="AB174">
        <v>2538.65</v>
      </c>
      <c r="AC174" s="2">
        <f>(Table2[[#This Row],[Close Price]]/Table2[[#This Row],[Day Low]])-1</f>
        <v>1.2287451905175661E-2</v>
      </c>
      <c r="AD174" s="2">
        <f>(Table2[[#This Row],[Day High]]/Table2[[#This Row],[Close Price]])-1</f>
        <v>9.2774235736472477E-3</v>
      </c>
      <c r="AE174" s="2">
        <f>(Table2[[#This Row],[Close Price]]/Table2[[#This Row],[Current Week Low]])-1</f>
        <v>0.12703823122984814</v>
      </c>
      <c r="AF174" s="2">
        <f>(Table2[[#This Row],[Current Week High]]/Table2[[#This Row],[Close Price]])-1</f>
        <v>9.2774235736472477E-3</v>
      </c>
      <c r="AG174" s="2">
        <f>(Table2[[#This Row],[Close Price]]/Table2[[#This Row],[Current Month Low]])-1</f>
        <v>0.12703823122984814</v>
      </c>
      <c r="AH174" s="2">
        <f>(Table2[[#This Row],[Current Month High]]/Table2[[#This Row],[Close Price]])-1</f>
        <v>3.7538826222004218E-2</v>
      </c>
      <c r="AI174">
        <v>3.75388262220042</v>
      </c>
      <c r="AJ174">
        <v>120.959949428816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0.04</v>
      </c>
      <c r="AM174" t="s">
        <v>10520</v>
      </c>
      <c r="AN174">
        <v>6.48</v>
      </c>
      <c r="AO174" t="s">
        <v>10520</v>
      </c>
      <c r="AP174">
        <v>4.8472282429912E-2</v>
      </c>
      <c r="AQ174">
        <f>(Table2[[#This Row],[Sharpe Ratio]]-AVERAGE(Table2[Sharpe Ratio]))/_xlfn.STDEV.P(Table2[Sharpe Ratio])</f>
        <v>-3.8257748395075161E-2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3.3972833213197458</v>
      </c>
      <c r="AS174">
        <f>_xlfn.RANK.AVG(Table2[[#This Row],[1Y Return vs Nifty Z-Score]],Table2[1Y Return vs Nifty Z-Score])</f>
        <v>146</v>
      </c>
      <c r="AT174">
        <f>_xlfn.RANK.AVG(Table2[[#This Row],[6M Return vs Nifty Z-Score]],Table2[6M Return vs Nifty Z-Score])</f>
        <v>160</v>
      </c>
      <c r="AU174">
        <f>_xlfn.RANK.AVG(Table2[[#This Row],[Sharpe Ratio Z-Score]],Table2[Sharpe Ratio Z-Score])</f>
        <v>346</v>
      </c>
      <c r="AV174">
        <f>(Table2[[#This Row],[Rank 1Y]]+Table2[[#This Row],[Rank 6M]]+Table2[[#This Row],[Rank Sharpe]])/3</f>
        <v>217.33333333333334</v>
      </c>
    </row>
    <row r="175" spans="1:48" x14ac:dyDescent="0.3">
      <c r="A175" t="s">
        <v>196</v>
      </c>
      <c r="B175" t="s">
        <v>197</v>
      </c>
      <c r="C175" t="s">
        <v>10479</v>
      </c>
      <c r="D175" t="s">
        <v>198</v>
      </c>
      <c r="E175">
        <v>129687.152102508</v>
      </c>
      <c r="F175">
        <v>196.4</v>
      </c>
      <c r="G175">
        <v>67.551911781655605</v>
      </c>
      <c r="H175">
        <f>(Table2[[#This Row],[1Y Return vs Nifty]]-AVERAGE(Table2[1Y Return vs Nifty]))/_xlfn.STDEV.P(Table2[1Y Return vs Nifty])</f>
        <v>0.39216793939338451</v>
      </c>
      <c r="I175">
        <v>-4.1621563048492396</v>
      </c>
      <c r="J175">
        <f>(Table2[[#This Row],[1M Return vs Nifty]]-AVERAGE(Table2[1M Return vs Nifty]))/_xlfn.STDEV.P(Table2[1M Return vs Nifty])</f>
        <v>-0.33656534637210761</v>
      </c>
      <c r="K175">
        <v>52.420203911847203</v>
      </c>
      <c r="L175">
        <f>(Table2[[#This Row],[6M Return vs Nifty]]-AVERAGE(Table2[6M Return vs Nifty]))/_xlfn.STDEV.P(Table2[6M Return vs Nifty])</f>
        <v>1.6534601177506505</v>
      </c>
      <c r="M175">
        <v>-8.1961208462124109</v>
      </c>
      <c r="N175">
        <f>(Table2[[#This Row],[1W Return vs Nifty]]-AVERAGE(Table2[1W Return vs Nifty]))/_xlfn.STDEV.P(Table2[1W Return vs Nifty])</f>
        <v>-1.4638226053431618</v>
      </c>
      <c r="O175">
        <v>193.45</v>
      </c>
      <c r="P175">
        <v>177.56768531925701</v>
      </c>
      <c r="Q175">
        <v>135.19855118760199</v>
      </c>
      <c r="R175">
        <v>41.9061258562596</v>
      </c>
      <c r="S175" s="2">
        <f>(Table2[[#This Row],[Close Price]]-Table2[[#This Row],[20D EMA]])/Table2[[#This Row],[20D EMA]]</f>
        <v>1.5249418454381066E-2</v>
      </c>
      <c r="T175" s="2">
        <f>(Table2[[#This Row],[Close Price]]-Table2[[#This Row],[50D EMA]])/Table2[[#This Row],[50D EMA]]</f>
        <v>0.10605710519278055</v>
      </c>
      <c r="U175" s="2">
        <f>(Table2[[#This Row],[Close Price]]-Table2[[#This Row],[200D EMA]])/Table2[[#This Row],[200D EMA]]</f>
        <v>0.45267828889286443</v>
      </c>
      <c r="V175">
        <v>0.71247695517461795</v>
      </c>
      <c r="W175">
        <v>191.39</v>
      </c>
      <c r="X175">
        <v>196.65</v>
      </c>
      <c r="Y175">
        <v>181.11</v>
      </c>
      <c r="Z175">
        <v>196.65</v>
      </c>
      <c r="AA175">
        <v>181.11</v>
      </c>
      <c r="AB175">
        <v>208.88</v>
      </c>
      <c r="AC175" s="2">
        <f>(Table2[[#This Row],[Close Price]]/Table2[[#This Row],[Day Low]])-1</f>
        <v>2.6176916244317949E-2</v>
      </c>
      <c r="AD175" s="2">
        <f>(Table2[[#This Row],[Day High]]/Table2[[#This Row],[Close Price]])-1</f>
        <v>1.2729124236252609E-3</v>
      </c>
      <c r="AE175" s="2">
        <f>(Table2[[#This Row],[Close Price]]/Table2[[#This Row],[Current Week Low]])-1</f>
        <v>8.4423830821047874E-2</v>
      </c>
      <c r="AF175" s="2">
        <f>(Table2[[#This Row],[Current Week High]]/Table2[[#This Row],[Close Price]])-1</f>
        <v>1.2729124236252609E-3</v>
      </c>
      <c r="AG175" s="2">
        <f>(Table2[[#This Row],[Close Price]]/Table2[[#This Row],[Current Month Low]])-1</f>
        <v>8.4423830821047874E-2</v>
      </c>
      <c r="AH175" s="2">
        <f>(Table2[[#This Row],[Current Month High]]/Table2[[#This Row],[Close Price]])-1</f>
        <v>6.3543788187372607E-2</v>
      </c>
      <c r="AI175">
        <v>6.3543788187372598</v>
      </c>
      <c r="AJ175">
        <v>126.26728110598999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0.31</v>
      </c>
      <c r="AM175" t="s">
        <v>10520</v>
      </c>
      <c r="AN175">
        <v>-3.27</v>
      </c>
      <c r="AO175" t="s">
        <v>10519</v>
      </c>
      <c r="AP175">
        <v>1.7871503146943E-2</v>
      </c>
      <c r="AQ175">
        <f>(Table2[[#This Row],[Sharpe Ratio]]-AVERAGE(Table2[Sharpe Ratio]))/_xlfn.STDEV.P(Table2[Sharpe Ratio])</f>
        <v>-0.39099436881325439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-0.14575426338448882</v>
      </c>
      <c r="AS175">
        <f>_xlfn.RANK.AVG(Table2[[#This Row],[1Y Return vs Nifty Z-Score]],Table2[1Y Return vs Nifty Z-Score])</f>
        <v>171</v>
      </c>
      <c r="AT175">
        <f>_xlfn.RANK.AVG(Table2[[#This Row],[6M Return vs Nifty Z-Score]],Table2[6M Return vs Nifty Z-Score])</f>
        <v>44</v>
      </c>
      <c r="AU175">
        <f>_xlfn.RANK.AVG(Table2[[#This Row],[Sharpe Ratio Z-Score]],Table2[Sharpe Ratio Z-Score])</f>
        <v>439</v>
      </c>
      <c r="AV175">
        <f>(Table2[[#This Row],[Rank 1Y]]+Table2[[#This Row],[Rank 6M]]+Table2[[#This Row],[Rank Sharpe]])/3</f>
        <v>218</v>
      </c>
    </row>
    <row r="176" spans="1:48" x14ac:dyDescent="0.3">
      <c r="A176" t="s">
        <v>84</v>
      </c>
      <c r="B176" t="s">
        <v>85</v>
      </c>
      <c r="C176" t="s">
        <v>10486</v>
      </c>
      <c r="D176" t="s">
        <v>86</v>
      </c>
      <c r="E176">
        <v>321212.66112150002</v>
      </c>
      <c r="F176">
        <v>1542.75</v>
      </c>
      <c r="G176">
        <v>72.002440197130497</v>
      </c>
      <c r="H176">
        <f>(Table2[[#This Row],[1Y Return vs Nifty]]-AVERAGE(Table2[1Y Return vs Nifty]))/_xlfn.STDEV.P(Table2[1Y Return vs Nifty])</f>
        <v>0.4531311758483399</v>
      </c>
      <c r="I176">
        <v>-2.10375579194899</v>
      </c>
      <c r="J176">
        <f>(Table2[[#This Row],[1M Return vs Nifty]]-AVERAGE(Table2[1M Return vs Nifty]))/_xlfn.STDEV.P(Table2[1M Return vs Nifty])</f>
        <v>-0.12949841069495488</v>
      </c>
      <c r="K176">
        <v>12.6140899651664</v>
      </c>
      <c r="L176">
        <f>(Table2[[#This Row],[6M Return vs Nifty]]-AVERAGE(Table2[6M Return vs Nifty]))/_xlfn.STDEV.P(Table2[6M Return vs Nifty])</f>
        <v>0.27306069801938448</v>
      </c>
      <c r="M176">
        <v>-1.2087780914356501</v>
      </c>
      <c r="N176">
        <f>(Table2[[#This Row],[1W Return vs Nifty]]-AVERAGE(Table2[1W Return vs Nifty]))/_xlfn.STDEV.P(Table2[1W Return vs Nifty])</f>
        <v>-4.981930637423955E-2</v>
      </c>
      <c r="O176">
        <v>1484.92</v>
      </c>
      <c r="P176">
        <v>1443.4038328147001</v>
      </c>
      <c r="Q176">
        <v>1236.8271703206301</v>
      </c>
      <c r="R176">
        <v>51.506337731337702</v>
      </c>
      <c r="S176" s="2">
        <f>(Table2[[#This Row],[Close Price]]-Table2[[#This Row],[20D EMA]])/Table2[[#This Row],[20D EMA]]</f>
        <v>3.8944858982302023E-2</v>
      </c>
      <c r="T176" s="2">
        <f>(Table2[[#This Row],[Close Price]]-Table2[[#This Row],[50D EMA]])/Table2[[#This Row],[50D EMA]]</f>
        <v>6.8827700832393229E-2</v>
      </c>
      <c r="U176" s="2">
        <f>(Table2[[#This Row],[Close Price]]-Table2[[#This Row],[200D EMA]])/Table2[[#This Row],[200D EMA]]</f>
        <v>0.24734484899783021</v>
      </c>
      <c r="V176">
        <v>0.49380797380418001</v>
      </c>
      <c r="W176">
        <v>1490</v>
      </c>
      <c r="X176">
        <v>1547.9</v>
      </c>
      <c r="Y176">
        <v>1419</v>
      </c>
      <c r="Z176">
        <v>1547.9</v>
      </c>
      <c r="AA176">
        <v>1419</v>
      </c>
      <c r="AB176">
        <v>1547.9</v>
      </c>
      <c r="AC176" s="2">
        <f>(Table2[[#This Row],[Close Price]]/Table2[[#This Row],[Day Low]])-1</f>
        <v>3.540268456375828E-2</v>
      </c>
      <c r="AD176" s="2">
        <f>(Table2[[#This Row],[Day High]]/Table2[[#This Row],[Close Price]])-1</f>
        <v>3.3381947820450009E-3</v>
      </c>
      <c r="AE176" s="2">
        <f>(Table2[[#This Row],[Close Price]]/Table2[[#This Row],[Current Week Low]])-1</f>
        <v>8.7209302325581328E-2</v>
      </c>
      <c r="AF176" s="2">
        <f>(Table2[[#This Row],[Current Week High]]/Table2[[#This Row],[Close Price]])-1</f>
        <v>3.3381947820450009E-3</v>
      </c>
      <c r="AG176" s="2">
        <f>(Table2[[#This Row],[Close Price]]/Table2[[#This Row],[Current Month Low]])-1</f>
        <v>8.7209302325581328E-2</v>
      </c>
      <c r="AH176" s="2">
        <f>(Table2[[#This Row],[Current Month High]]/Table2[[#This Row],[Close Price]])-1</f>
        <v>3.3381947820450009E-3</v>
      </c>
      <c r="AI176">
        <v>5.0980392156862697</v>
      </c>
      <c r="AJ176">
        <v>107.945814799838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0.09</v>
      </c>
      <c r="AM176" t="s">
        <v>10520</v>
      </c>
      <c r="AN176">
        <v>4.38</v>
      </c>
      <c r="AO176" t="s">
        <v>10520</v>
      </c>
      <c r="AP176">
        <v>7.5675873901556001E-2</v>
      </c>
      <c r="AQ176">
        <f>(Table2[[#This Row],[Sharpe Ratio]]-AVERAGE(Table2[Sharpe Ratio]))/_xlfn.STDEV.P(Table2[Sharpe Ratio])</f>
        <v>0.27531932852221225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0.8221934853207421</v>
      </c>
      <c r="AS176">
        <f>_xlfn.RANK.AVG(Table2[[#This Row],[1Y Return vs Nifty Z-Score]],Table2[1Y Return vs Nifty Z-Score])</f>
        <v>157</v>
      </c>
      <c r="AT176">
        <f>_xlfn.RANK.AVG(Table2[[#This Row],[6M Return vs Nifty Z-Score]],Table2[6M Return vs Nifty Z-Score])</f>
        <v>245</v>
      </c>
      <c r="AU176">
        <f>_xlfn.RANK.AVG(Table2[[#This Row],[Sharpe Ratio Z-Score]],Table2[Sharpe Ratio Z-Score])</f>
        <v>254</v>
      </c>
      <c r="AV176">
        <f>(Table2[[#This Row],[Rank 1Y]]+Table2[[#This Row],[Rank 6M]]+Table2[[#This Row],[Rank Sharpe]])/3</f>
        <v>218.66666666666666</v>
      </c>
    </row>
    <row r="177" spans="1:48" x14ac:dyDescent="0.3">
      <c r="A177" t="s">
        <v>515</v>
      </c>
      <c r="B177" t="s">
        <v>516</v>
      </c>
      <c r="C177" t="s">
        <v>10478</v>
      </c>
      <c r="D177" t="s">
        <v>46</v>
      </c>
      <c r="E177">
        <v>39996.296999999999</v>
      </c>
      <c r="F177">
        <v>66.92</v>
      </c>
      <c r="G177">
        <v>135.18188071465099</v>
      </c>
      <c r="H177">
        <f>(Table2[[#This Row],[1Y Return vs Nifty]]-AVERAGE(Table2[1Y Return vs Nifty]))/_xlfn.STDEV.P(Table2[1Y Return vs Nifty])</f>
        <v>1.3185617071913027</v>
      </c>
      <c r="I177">
        <v>-3.0715752581050801</v>
      </c>
      <c r="J177">
        <f>(Table2[[#This Row],[1M Return vs Nifty]]-AVERAGE(Table2[1M Return vs Nifty]))/_xlfn.STDEV.P(Table2[1M Return vs Nifty])</f>
        <v>-0.22685721423667893</v>
      </c>
      <c r="K177">
        <v>-4.6819631288424297</v>
      </c>
      <c r="L177">
        <f>(Table2[[#This Row],[6M Return vs Nifty]]-AVERAGE(Table2[6M Return vs Nifty]))/_xlfn.STDEV.P(Table2[6M Return vs Nifty])</f>
        <v>-0.32673313482226102</v>
      </c>
      <c r="M177">
        <v>-5.2674512062083796</v>
      </c>
      <c r="N177">
        <f>(Table2[[#This Row],[1W Return vs Nifty]]-AVERAGE(Table2[1W Return vs Nifty]))/_xlfn.STDEV.P(Table2[1W Return vs Nifty])</f>
        <v>-0.87115831537043786</v>
      </c>
      <c r="O177">
        <v>67.349999999999994</v>
      </c>
      <c r="P177">
        <v>67.065355179053398</v>
      </c>
      <c r="Q177">
        <v>56.997576313654498</v>
      </c>
      <c r="R177">
        <v>42.200159630756303</v>
      </c>
      <c r="S177" s="2">
        <f>(Table2[[#This Row],[Close Price]]-Table2[[#This Row],[20D EMA]])/Table2[[#This Row],[20D EMA]]</f>
        <v>-6.3845582776539365E-3</v>
      </c>
      <c r="T177" s="2">
        <f>(Table2[[#This Row],[Close Price]]-Table2[[#This Row],[50D EMA]])/Table2[[#This Row],[50D EMA]]</f>
        <v>-2.167366126151456E-3</v>
      </c>
      <c r="U177" s="2">
        <f>(Table2[[#This Row],[Close Price]]-Table2[[#This Row],[200D EMA]])/Table2[[#This Row],[200D EMA]]</f>
        <v>0.17408501076857999</v>
      </c>
      <c r="V177">
        <v>0.96579960490071504</v>
      </c>
      <c r="W177">
        <v>66.55</v>
      </c>
      <c r="X177">
        <v>67.8</v>
      </c>
      <c r="Y177">
        <v>61.5</v>
      </c>
      <c r="Z177">
        <v>69.55</v>
      </c>
      <c r="AA177">
        <v>61.5</v>
      </c>
      <c r="AB177">
        <v>72</v>
      </c>
      <c r="AC177" s="2">
        <f>(Table2[[#This Row],[Close Price]]/Table2[[#This Row],[Day Low]])-1</f>
        <v>5.5597295266718305E-3</v>
      </c>
      <c r="AD177" s="2">
        <f>(Table2[[#This Row],[Day High]]/Table2[[#This Row],[Close Price]])-1</f>
        <v>1.3150029886431547E-2</v>
      </c>
      <c r="AE177" s="2">
        <f>(Table2[[#This Row],[Close Price]]/Table2[[#This Row],[Current Week Low]])-1</f>
        <v>8.8130081300813012E-2</v>
      </c>
      <c r="AF177" s="2">
        <f>(Table2[[#This Row],[Current Week High]]/Table2[[#This Row],[Close Price]])-1</f>
        <v>3.9300657501494252E-2</v>
      </c>
      <c r="AG177" s="2">
        <f>(Table2[[#This Row],[Close Price]]/Table2[[#This Row],[Current Month Low]])-1</f>
        <v>8.8130081300813012E-2</v>
      </c>
      <c r="AH177" s="2">
        <f>(Table2[[#This Row],[Current Month High]]/Table2[[#This Row],[Close Price]])-1</f>
        <v>7.5911536162582172E-2</v>
      </c>
      <c r="AI177">
        <v>16.781231320980201</v>
      </c>
      <c r="AJ177">
        <v>168.21643286573101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-0.11</v>
      </c>
      <c r="AM177" t="s">
        <v>10519</v>
      </c>
      <c r="AN177">
        <v>-1.04</v>
      </c>
      <c r="AO177" t="s">
        <v>10519</v>
      </c>
      <c r="AP177">
        <v>0.12591445927736</v>
      </c>
      <c r="AQ177">
        <f>(Table2[[#This Row],[Sharpe Ratio]]-AVERAGE(Table2[Sharpe Ratio]))/_xlfn.STDEV.P(Table2[Sharpe Ratio])</f>
        <v>0.85442186235585083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0.74823490511777591</v>
      </c>
      <c r="AS177">
        <f>_xlfn.RANK.AVG(Table2[[#This Row],[1Y Return vs Nifty Z-Score]],Table2[1Y Return vs Nifty Z-Score])</f>
        <v>68</v>
      </c>
      <c r="AT177">
        <f>_xlfn.RANK.AVG(Table2[[#This Row],[6M Return vs Nifty Z-Score]],Table2[6M Return vs Nifty Z-Score])</f>
        <v>440</v>
      </c>
      <c r="AU177">
        <f>_xlfn.RANK.AVG(Table2[[#This Row],[Sharpe Ratio Z-Score]],Table2[Sharpe Ratio Z-Score])</f>
        <v>151</v>
      </c>
      <c r="AV177">
        <f>(Table2[[#This Row],[Rank 1Y]]+Table2[[#This Row],[Rank 6M]]+Table2[[#This Row],[Rank Sharpe]])/3</f>
        <v>219.66666666666666</v>
      </c>
    </row>
    <row r="178" spans="1:48" x14ac:dyDescent="0.3">
      <c r="A178" t="s">
        <v>333</v>
      </c>
      <c r="B178" t="s">
        <v>334</v>
      </c>
      <c r="C178" t="s">
        <v>10479</v>
      </c>
      <c r="D178" t="s">
        <v>133</v>
      </c>
      <c r="E178">
        <v>74140.333759679997</v>
      </c>
      <c r="F178">
        <v>1684.9</v>
      </c>
      <c r="G178">
        <v>56.121338522027997</v>
      </c>
      <c r="H178">
        <f>(Table2[[#This Row],[1Y Return vs Nifty]]-AVERAGE(Table2[1Y Return vs Nifty]))/_xlfn.STDEV.P(Table2[1Y Return vs Nifty])</f>
        <v>0.23559220829157301</v>
      </c>
      <c r="I178">
        <v>-11.731614461664901</v>
      </c>
      <c r="J178">
        <f>(Table2[[#This Row],[1M Return vs Nifty]]-AVERAGE(Table2[1M Return vs Nifty]))/_xlfn.STDEV.P(Table2[1M Return vs Nifty])</f>
        <v>-1.0980228447769398</v>
      </c>
      <c r="K178">
        <v>19.171921192333102</v>
      </c>
      <c r="L178">
        <f>(Table2[[#This Row],[6M Return vs Nifty]]-AVERAGE(Table2[6M Return vs Nifty]))/_xlfn.STDEV.P(Table2[6M Return vs Nifty])</f>
        <v>0.50047366359552603</v>
      </c>
      <c r="M178">
        <v>-2.9548870762122101</v>
      </c>
      <c r="N178">
        <f>(Table2[[#This Row],[1W Return vs Nifty]]-AVERAGE(Table2[1W Return vs Nifty]))/_xlfn.STDEV.P(Table2[1W Return vs Nifty])</f>
        <v>-0.40317307067118141</v>
      </c>
      <c r="O178">
        <v>1633.22</v>
      </c>
      <c r="P178">
        <v>1580.39393138273</v>
      </c>
      <c r="Q178">
        <v>1321.96909708661</v>
      </c>
      <c r="R178">
        <v>38.029829595578001</v>
      </c>
      <c r="S178" s="2">
        <f>(Table2[[#This Row],[Close Price]]-Table2[[#This Row],[20D EMA]])/Table2[[#This Row],[20D EMA]]</f>
        <v>3.1643011964095503E-2</v>
      </c>
      <c r="T178" s="2">
        <f>(Table2[[#This Row],[Close Price]]-Table2[[#This Row],[50D EMA]])/Table2[[#This Row],[50D EMA]]</f>
        <v>6.6126594478779652E-2</v>
      </c>
      <c r="U178" s="2">
        <f>(Table2[[#This Row],[Close Price]]-Table2[[#This Row],[200D EMA]])/Table2[[#This Row],[200D EMA]]</f>
        <v>0.27453811417621388</v>
      </c>
      <c r="V178">
        <v>0.77830016396092605</v>
      </c>
      <c r="W178">
        <v>1604.6</v>
      </c>
      <c r="X178">
        <v>1694.3</v>
      </c>
      <c r="Y178">
        <v>1500</v>
      </c>
      <c r="Z178">
        <v>1694.3</v>
      </c>
      <c r="AA178">
        <v>1500</v>
      </c>
      <c r="AB178">
        <v>1696.8</v>
      </c>
      <c r="AC178" s="2">
        <f>(Table2[[#This Row],[Close Price]]/Table2[[#This Row],[Day Low]])-1</f>
        <v>5.0043624579334534E-2</v>
      </c>
      <c r="AD178" s="2">
        <f>(Table2[[#This Row],[Day High]]/Table2[[#This Row],[Close Price]])-1</f>
        <v>5.5789661107483735E-3</v>
      </c>
      <c r="AE178" s="2">
        <f>(Table2[[#This Row],[Close Price]]/Table2[[#This Row],[Current Week Low]])-1</f>
        <v>0.12326666666666664</v>
      </c>
      <c r="AF178" s="2">
        <f>(Table2[[#This Row],[Current Week High]]/Table2[[#This Row],[Close Price]])-1</f>
        <v>5.5789661107483735E-3</v>
      </c>
      <c r="AG178" s="2">
        <f>(Table2[[#This Row],[Close Price]]/Table2[[#This Row],[Current Month Low]])-1</f>
        <v>0.12326666666666664</v>
      </c>
      <c r="AH178" s="2">
        <f>(Table2[[#This Row],[Current Month High]]/Table2[[#This Row],[Close Price]])-1</f>
        <v>7.0627336933941631E-3</v>
      </c>
      <c r="AI178">
        <v>7.09834411537775</v>
      </c>
      <c r="AJ178">
        <v>94.314381270902999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0.03</v>
      </c>
      <c r="AM178" t="s">
        <v>10520</v>
      </c>
      <c r="AN178">
        <v>0.89</v>
      </c>
      <c r="AO178" t="s">
        <v>10520</v>
      </c>
      <c r="AP178">
        <v>7.3844952660921004E-2</v>
      </c>
      <c r="AQ178">
        <f>(Table2[[#This Row],[Sharpe Ratio]]-AVERAGE(Table2[Sharpe Ratio]))/_xlfn.STDEV.P(Table2[Sharpe Ratio])</f>
        <v>0.25421421336480549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-0.51091583019621667</v>
      </c>
      <c r="AS178">
        <f>_xlfn.RANK.AVG(Table2[[#This Row],[1Y Return vs Nifty Z-Score]],Table2[1Y Return vs Nifty Z-Score])</f>
        <v>219</v>
      </c>
      <c r="AT178">
        <f>_xlfn.RANK.AVG(Table2[[#This Row],[6M Return vs Nifty Z-Score]],Table2[6M Return vs Nifty Z-Score])</f>
        <v>186</v>
      </c>
      <c r="AU178">
        <f>_xlfn.RANK.AVG(Table2[[#This Row],[Sharpe Ratio Z-Score]],Table2[Sharpe Ratio Z-Score])</f>
        <v>258</v>
      </c>
      <c r="AV178">
        <f>(Table2[[#This Row],[Rank 1Y]]+Table2[[#This Row],[Rank 6M]]+Table2[[#This Row],[Rank Sharpe]])/3</f>
        <v>221</v>
      </c>
    </row>
    <row r="179" spans="1:48" x14ac:dyDescent="0.3">
      <c r="A179" t="s">
        <v>935</v>
      </c>
      <c r="B179" t="s">
        <v>936</v>
      </c>
      <c r="C179" t="s">
        <v>10477</v>
      </c>
      <c r="D179" t="s">
        <v>219</v>
      </c>
      <c r="E179">
        <v>15773.333433</v>
      </c>
      <c r="F179">
        <v>2290.1</v>
      </c>
      <c r="G179">
        <v>76.489610644386502</v>
      </c>
      <c r="H179">
        <f>(Table2[[#This Row],[1Y Return vs Nifty]]-AVERAGE(Table2[1Y Return vs Nifty]))/_xlfn.STDEV.P(Table2[1Y Return vs Nifty])</f>
        <v>0.51459633401665739</v>
      </c>
      <c r="I179">
        <v>12.6550382835246</v>
      </c>
      <c r="J179">
        <f>(Table2[[#This Row],[1M Return vs Nifty]]-AVERAGE(Table2[1M Return vs Nifty]))/_xlfn.STDEV.P(Table2[1M Return vs Nifty])</f>
        <v>1.3551777950996604</v>
      </c>
      <c r="K179">
        <v>21.8409245020244</v>
      </c>
      <c r="L179">
        <f>(Table2[[#This Row],[6M Return vs Nifty]]-AVERAGE(Table2[6M Return vs Nifty]))/_xlfn.STDEV.P(Table2[6M Return vs Nifty])</f>
        <v>0.59302956153858333</v>
      </c>
      <c r="M179">
        <v>0.36544485672988503</v>
      </c>
      <c r="N179">
        <f>(Table2[[#This Row],[1W Return vs Nifty]]-AVERAGE(Table2[1W Return vs Nifty]))/_xlfn.STDEV.P(Table2[1W Return vs Nifty])</f>
        <v>0.26875050194050465</v>
      </c>
      <c r="O179">
        <v>2139.69</v>
      </c>
      <c r="P179">
        <v>1940.4418479255501</v>
      </c>
      <c r="Q179">
        <v>1617.16699380307</v>
      </c>
      <c r="R179">
        <v>62.184584926146201</v>
      </c>
      <c r="S179" s="2">
        <f>(Table2[[#This Row],[Close Price]]-Table2[[#This Row],[20D EMA]])/Table2[[#This Row],[20D EMA]]</f>
        <v>7.0295229682804453E-2</v>
      </c>
      <c r="T179" s="2">
        <f>(Table2[[#This Row],[Close Price]]-Table2[[#This Row],[50D EMA]])/Table2[[#This Row],[50D EMA]]</f>
        <v>0.18019512022390963</v>
      </c>
      <c r="U179" s="2">
        <f>(Table2[[#This Row],[Close Price]]-Table2[[#This Row],[200D EMA]])/Table2[[#This Row],[200D EMA]]</f>
        <v>0.41611843970077722</v>
      </c>
      <c r="V179">
        <v>0.36484158617409401</v>
      </c>
      <c r="W179">
        <v>2250</v>
      </c>
      <c r="X179">
        <v>2335</v>
      </c>
      <c r="Y179">
        <v>1900</v>
      </c>
      <c r="Z179">
        <v>2335</v>
      </c>
      <c r="AA179">
        <v>1900</v>
      </c>
      <c r="AB179">
        <v>2408</v>
      </c>
      <c r="AC179" s="2">
        <f>(Table2[[#This Row],[Close Price]]/Table2[[#This Row],[Day Low]])-1</f>
        <v>1.7822222222222184E-2</v>
      </c>
      <c r="AD179" s="2">
        <f>(Table2[[#This Row],[Day High]]/Table2[[#This Row],[Close Price]])-1</f>
        <v>1.9606130736649074E-2</v>
      </c>
      <c r="AE179" s="2">
        <f>(Table2[[#This Row],[Close Price]]/Table2[[#This Row],[Current Week Low]])-1</f>
        <v>0.20531578947368412</v>
      </c>
      <c r="AF179" s="2">
        <f>(Table2[[#This Row],[Current Week High]]/Table2[[#This Row],[Close Price]])-1</f>
        <v>1.9606130736649074E-2</v>
      </c>
      <c r="AG179" s="2">
        <f>(Table2[[#This Row],[Close Price]]/Table2[[#This Row],[Current Month Low]])-1</f>
        <v>0.20531578947368412</v>
      </c>
      <c r="AH179" s="2">
        <f>(Table2[[#This Row],[Current Month High]]/Table2[[#This Row],[Close Price]])-1</f>
        <v>5.1482468014497185E-2</v>
      </c>
      <c r="AI179">
        <v>5.1482468014497096</v>
      </c>
      <c r="AJ179">
        <v>136.080614401319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</v>
      </c>
      <c r="AM179" t="s">
        <v>10520</v>
      </c>
      <c r="AN179">
        <v>-3.77</v>
      </c>
      <c r="AO179" t="s">
        <v>10519</v>
      </c>
      <c r="AP179">
        <v>4.6223966617416998E-2</v>
      </c>
      <c r="AQ179">
        <f>(Table2[[#This Row],[Sharpe Ratio]]-AVERAGE(Table2[Sharpe Ratio]))/_xlfn.STDEV.P(Table2[Sharpe Ratio])</f>
        <v>-6.4174190391492636E-2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2.6673800022039131</v>
      </c>
      <c r="AS179">
        <f>_xlfn.RANK.AVG(Table2[[#This Row],[1Y Return vs Nifty Z-Score]],Table2[1Y Return vs Nifty Z-Score])</f>
        <v>150</v>
      </c>
      <c r="AT179">
        <f>_xlfn.RANK.AVG(Table2[[#This Row],[6M Return vs Nifty Z-Score]],Table2[6M Return vs Nifty Z-Score])</f>
        <v>164</v>
      </c>
      <c r="AU179">
        <f>_xlfn.RANK.AVG(Table2[[#This Row],[Sharpe Ratio Z-Score]],Table2[Sharpe Ratio Z-Score])</f>
        <v>352</v>
      </c>
      <c r="AV179">
        <f>(Table2[[#This Row],[Rank 1Y]]+Table2[[#This Row],[Rank 6M]]+Table2[[#This Row],[Rank Sharpe]])/3</f>
        <v>222</v>
      </c>
    </row>
    <row r="180" spans="1:48" x14ac:dyDescent="0.3">
      <c r="A180" t="s">
        <v>1882</v>
      </c>
      <c r="B180" t="s">
        <v>1883</v>
      </c>
      <c r="C180" t="s">
        <v>10474</v>
      </c>
      <c r="D180" t="s">
        <v>285</v>
      </c>
      <c r="E180">
        <v>3704.4848983799998</v>
      </c>
      <c r="F180">
        <v>1364.6</v>
      </c>
      <c r="G180">
        <v>46.646553070355203</v>
      </c>
      <c r="H180">
        <f>(Table2[[#This Row],[1Y Return vs Nifty]]-AVERAGE(Table2[1Y Return vs Nifty]))/_xlfn.STDEV.P(Table2[1Y Return vs Nifty])</f>
        <v>0.10580681385573819</v>
      </c>
      <c r="I180">
        <v>-4.1871578738568003</v>
      </c>
      <c r="J180">
        <f>(Table2[[#This Row],[1M Return vs Nifty]]-AVERAGE(Table2[1M Return vs Nifty]))/_xlfn.STDEV.P(Table2[1M Return vs Nifty])</f>
        <v>-0.33908040515151983</v>
      </c>
      <c r="K180">
        <v>21.530065413461301</v>
      </c>
      <c r="L180">
        <f>(Table2[[#This Row],[6M Return vs Nifty]]-AVERAGE(Table2[6M Return vs Nifty]))/_xlfn.STDEV.P(Table2[6M Return vs Nifty])</f>
        <v>0.58224956663515037</v>
      </c>
      <c r="M180">
        <v>-0.39930665010215299</v>
      </c>
      <c r="N180">
        <f>(Table2[[#This Row],[1W Return vs Nifty]]-AVERAGE(Table2[1W Return vs Nifty]))/_xlfn.STDEV.P(Table2[1W Return vs Nifty])</f>
        <v>0.11399050354015358</v>
      </c>
      <c r="O180">
        <v>1355.43</v>
      </c>
      <c r="P180">
        <v>1336.6289502411701</v>
      </c>
      <c r="Q180">
        <v>1175.00097575738</v>
      </c>
      <c r="R180">
        <v>52.756889759880202</v>
      </c>
      <c r="S180" s="2">
        <f>(Table2[[#This Row],[Close Price]]-Table2[[#This Row],[20D EMA]])/Table2[[#This Row],[20D EMA]]</f>
        <v>6.7653807278869769E-3</v>
      </c>
      <c r="T180" s="2">
        <f>(Table2[[#This Row],[Close Price]]-Table2[[#This Row],[50D EMA]])/Table2[[#This Row],[50D EMA]]</f>
        <v>2.0926562868313594E-2</v>
      </c>
      <c r="U180" s="2">
        <f>(Table2[[#This Row],[Close Price]]-Table2[[#This Row],[200D EMA]])/Table2[[#This Row],[200D EMA]]</f>
        <v>0.16136073769675677</v>
      </c>
      <c r="V180">
        <v>0.49540224697153501</v>
      </c>
      <c r="W180">
        <v>1355</v>
      </c>
      <c r="X180">
        <v>1378</v>
      </c>
      <c r="Y180">
        <v>1332</v>
      </c>
      <c r="Z180">
        <v>1378</v>
      </c>
      <c r="AA180">
        <v>1332</v>
      </c>
      <c r="AB180">
        <v>1415</v>
      </c>
      <c r="AC180" s="2">
        <f>(Table2[[#This Row],[Close Price]]/Table2[[#This Row],[Day Low]])-1</f>
        <v>7.0848708487083467E-3</v>
      </c>
      <c r="AD180" s="2">
        <f>(Table2[[#This Row],[Day High]]/Table2[[#This Row],[Close Price]])-1</f>
        <v>9.8197273926425854E-3</v>
      </c>
      <c r="AE180" s="2">
        <f>(Table2[[#This Row],[Close Price]]/Table2[[#This Row],[Current Week Low]])-1</f>
        <v>2.4474474474474484E-2</v>
      </c>
      <c r="AF180" s="2">
        <f>(Table2[[#This Row],[Current Week High]]/Table2[[#This Row],[Close Price]])-1</f>
        <v>9.8197273926425854E-3</v>
      </c>
      <c r="AG180" s="2">
        <f>(Table2[[#This Row],[Close Price]]/Table2[[#This Row],[Current Month Low]])-1</f>
        <v>2.4474474474474484E-2</v>
      </c>
      <c r="AH180" s="2">
        <f>(Table2[[#This Row],[Current Month High]]/Table2[[#This Row],[Close Price]])-1</f>
        <v>3.6933900043969015E-2</v>
      </c>
      <c r="AI180">
        <v>3.6933900043969001</v>
      </c>
      <c r="AJ180">
        <v>80.014510916166401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-0.15</v>
      </c>
      <c r="AM180" t="s">
        <v>10519</v>
      </c>
      <c r="AN180">
        <v>0.1</v>
      </c>
      <c r="AO180" t="s">
        <v>10520</v>
      </c>
      <c r="AP180">
        <v>8.1922738404135997E-2</v>
      </c>
      <c r="AQ180">
        <f>(Table2[[#This Row],[Sharpe Ratio]]-AVERAGE(Table2[Sharpe Ratio]))/_xlfn.STDEV.P(Table2[Sharpe Ratio])</f>
        <v>0.34732722912089814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0.81029370800042044</v>
      </c>
      <c r="AS180">
        <f>_xlfn.RANK.AVG(Table2[[#This Row],[1Y Return vs Nifty Z-Score]],Table2[1Y Return vs Nifty Z-Score])</f>
        <v>261</v>
      </c>
      <c r="AT180">
        <f>_xlfn.RANK.AVG(Table2[[#This Row],[6M Return vs Nifty Z-Score]],Table2[6M Return vs Nifty Z-Score])</f>
        <v>165</v>
      </c>
      <c r="AU180">
        <f>_xlfn.RANK.AVG(Table2[[#This Row],[Sharpe Ratio Z-Score]],Table2[Sharpe Ratio Z-Score])</f>
        <v>241</v>
      </c>
      <c r="AV180">
        <f>(Table2[[#This Row],[Rank 1Y]]+Table2[[#This Row],[Rank 6M]]+Table2[[#This Row],[Rank Sharpe]])/3</f>
        <v>222.33333333333334</v>
      </c>
    </row>
    <row r="181" spans="1:48" x14ac:dyDescent="0.3">
      <c r="A181" t="s">
        <v>329</v>
      </c>
      <c r="B181" t="s">
        <v>330</v>
      </c>
      <c r="C181" t="s">
        <v>10475</v>
      </c>
      <c r="D181" t="s">
        <v>32</v>
      </c>
      <c r="E181">
        <v>76460.410381465001</v>
      </c>
      <c r="F181">
        <v>581.45000000000005</v>
      </c>
      <c r="G181">
        <v>47.339727988006203</v>
      </c>
      <c r="H181">
        <f>(Table2[[#This Row],[1Y Return vs Nifty]]-AVERAGE(Table2[1Y Return vs Nifty]))/_xlfn.STDEV.P(Table2[1Y Return vs Nifty])</f>
        <v>0.11530190802533535</v>
      </c>
      <c r="I181">
        <v>2.1745973798481599</v>
      </c>
      <c r="J181">
        <f>(Table2[[#This Row],[1M Return vs Nifty]]-AVERAGE(Table2[1M Return vs Nifty]))/_xlfn.STDEV.P(Table2[1M Return vs Nifty])</f>
        <v>0.30088696643480389</v>
      </c>
      <c r="K181">
        <v>4.7010468196144499</v>
      </c>
      <c r="L181">
        <f>(Table2[[#This Row],[6M Return vs Nifty]]-AVERAGE(Table2[6M Return vs Nifty]))/_xlfn.STDEV.P(Table2[6M Return vs Nifty])</f>
        <v>-1.3484086082973599E-3</v>
      </c>
      <c r="M181">
        <v>-1.7996170999619301</v>
      </c>
      <c r="N181">
        <f>(Table2[[#This Row],[1W Return vs Nifty]]-AVERAGE(Table2[1W Return vs Nifty]))/_xlfn.STDEV.P(Table2[1W Return vs Nifty])</f>
        <v>-0.16938526106345944</v>
      </c>
      <c r="O181">
        <v>559.4</v>
      </c>
      <c r="P181">
        <v>549.57315900257697</v>
      </c>
      <c r="Q181">
        <v>492.18879936430699</v>
      </c>
      <c r="R181">
        <v>55.760000859665404</v>
      </c>
      <c r="S181" s="2">
        <f>(Table2[[#This Row],[Close Price]]-Table2[[#This Row],[20D EMA]])/Table2[[#This Row],[20D EMA]]</f>
        <v>3.9417232749374455E-2</v>
      </c>
      <c r="T181" s="2">
        <f>(Table2[[#This Row],[Close Price]]-Table2[[#This Row],[50D EMA]])/Table2[[#This Row],[50D EMA]]</f>
        <v>5.8002907302235264E-2</v>
      </c>
      <c r="U181" s="2">
        <f>(Table2[[#This Row],[Close Price]]-Table2[[#This Row],[200D EMA]])/Table2[[#This Row],[200D EMA]]</f>
        <v>0.18135561140558165</v>
      </c>
      <c r="V181">
        <v>0.81928994718051096</v>
      </c>
      <c r="W181">
        <v>567.25</v>
      </c>
      <c r="X181">
        <v>585</v>
      </c>
      <c r="Y181">
        <v>546.75</v>
      </c>
      <c r="Z181">
        <v>585</v>
      </c>
      <c r="AA181">
        <v>524.79999999999995</v>
      </c>
      <c r="AB181">
        <v>597</v>
      </c>
      <c r="AC181" s="2">
        <f>(Table2[[#This Row],[Close Price]]/Table2[[#This Row],[Day Low]])-1</f>
        <v>2.5033054208902783E-2</v>
      </c>
      <c r="AD181" s="2">
        <f>(Table2[[#This Row],[Day High]]/Table2[[#This Row],[Close Price]])-1</f>
        <v>6.1054260899475743E-3</v>
      </c>
      <c r="AE181" s="2">
        <f>(Table2[[#This Row],[Close Price]]/Table2[[#This Row],[Current Week Low]])-1</f>
        <v>6.3465935070873503E-2</v>
      </c>
      <c r="AF181" s="2">
        <f>(Table2[[#This Row],[Current Week High]]/Table2[[#This Row],[Close Price]])-1</f>
        <v>6.1054260899475743E-3</v>
      </c>
      <c r="AG181" s="2">
        <f>(Table2[[#This Row],[Close Price]]/Table2[[#This Row],[Current Month Low]])-1</f>
        <v>0.10794588414634165</v>
      </c>
      <c r="AH181" s="2">
        <f>(Table2[[#This Row],[Current Month High]]/Table2[[#This Row],[Close Price]])-1</f>
        <v>2.6743486112305259E-2</v>
      </c>
      <c r="AI181">
        <v>8.8141714678820104</v>
      </c>
      <c r="AJ181">
        <v>78.852660719778498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0.02</v>
      </c>
      <c r="AM181" t="s">
        <v>10520</v>
      </c>
      <c r="AN181">
        <v>7.34</v>
      </c>
      <c r="AO181" t="s">
        <v>10520</v>
      </c>
      <c r="AP181">
        <v>0.154505973052459</v>
      </c>
      <c r="AQ181">
        <f>(Table2[[#This Row],[Sharpe Ratio]]-AVERAGE(Table2[Sharpe Ratio]))/_xlfn.STDEV.P(Table2[Sharpe Ratio])</f>
        <v>1.1839975848695987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1.4294527896579814</v>
      </c>
      <c r="AS181">
        <f>_xlfn.RANK.AVG(Table2[[#This Row],[1Y Return vs Nifty Z-Score]],Table2[1Y Return vs Nifty Z-Score])</f>
        <v>257</v>
      </c>
      <c r="AT181">
        <f>_xlfn.RANK.AVG(Table2[[#This Row],[6M Return vs Nifty Z-Score]],Table2[6M Return vs Nifty Z-Score])</f>
        <v>322</v>
      </c>
      <c r="AU181">
        <f>_xlfn.RANK.AVG(Table2[[#This Row],[Sharpe Ratio Z-Score]],Table2[Sharpe Ratio Z-Score])</f>
        <v>89</v>
      </c>
      <c r="AV181">
        <f>(Table2[[#This Row],[Rank 1Y]]+Table2[[#This Row],[Rank 6M]]+Table2[[#This Row],[Rank Sharpe]])/3</f>
        <v>222.66666666666666</v>
      </c>
    </row>
    <row r="182" spans="1:48" x14ac:dyDescent="0.3">
      <c r="A182" t="s">
        <v>652</v>
      </c>
      <c r="B182" t="s">
        <v>653</v>
      </c>
      <c r="C182" t="s">
        <v>10473</v>
      </c>
      <c r="D182" t="s">
        <v>290</v>
      </c>
      <c r="E182">
        <v>26799.281872095999</v>
      </c>
      <c r="F182">
        <v>266.01</v>
      </c>
      <c r="G182">
        <v>61.2890216323811</v>
      </c>
      <c r="H182">
        <f>(Table2[[#This Row],[1Y Return vs Nifty]]-AVERAGE(Table2[1Y Return vs Nifty]))/_xlfn.STDEV.P(Table2[1Y Return vs Nifty])</f>
        <v>0.3063790133561845</v>
      </c>
      <c r="I182">
        <v>26.463263544628401</v>
      </c>
      <c r="J182">
        <f>(Table2[[#This Row],[1M Return vs Nifty]]-AVERAGE(Table2[1M Return vs Nifty]))/_xlfn.STDEV.P(Table2[1M Return vs Nifty])</f>
        <v>2.7442305445706641</v>
      </c>
      <c r="K182">
        <v>24.2517872553945</v>
      </c>
      <c r="L182">
        <f>(Table2[[#This Row],[6M Return vs Nifty]]-AVERAGE(Table2[6M Return vs Nifty]))/_xlfn.STDEV.P(Table2[6M Return vs Nifty])</f>
        <v>0.67663364181282237</v>
      </c>
      <c r="M182">
        <v>3.37502823832763</v>
      </c>
      <c r="N182">
        <f>(Table2[[#This Row],[1W Return vs Nifty]]-AVERAGE(Table2[1W Return vs Nifty]))/_xlfn.STDEV.P(Table2[1W Return vs Nifty])</f>
        <v>0.87778901335344839</v>
      </c>
      <c r="O182">
        <v>248.63</v>
      </c>
      <c r="P182">
        <v>228.516570507854</v>
      </c>
      <c r="Q182">
        <v>192.778018980252</v>
      </c>
      <c r="R182">
        <v>68.355751174879103</v>
      </c>
      <c r="S182" s="2">
        <f>(Table2[[#This Row],[Close Price]]-Table2[[#This Row],[20D EMA]])/Table2[[#This Row],[20D EMA]]</f>
        <v>6.9903068817117789E-2</v>
      </c>
      <c r="T182" s="2">
        <f>(Table2[[#This Row],[Close Price]]-Table2[[#This Row],[50D EMA]])/Table2[[#This Row],[50D EMA]]</f>
        <v>0.16407313224078585</v>
      </c>
      <c r="U182" s="2">
        <f>(Table2[[#This Row],[Close Price]]-Table2[[#This Row],[200D EMA]])/Table2[[#This Row],[200D EMA]]</f>
        <v>0.37987723604136531</v>
      </c>
      <c r="V182">
        <v>1.51582655807127</v>
      </c>
      <c r="W182">
        <v>264.55</v>
      </c>
      <c r="X182">
        <v>278.85000000000002</v>
      </c>
      <c r="Y182">
        <v>231.61</v>
      </c>
      <c r="Z182">
        <v>278.85000000000002</v>
      </c>
      <c r="AA182">
        <v>202.01</v>
      </c>
      <c r="AB182">
        <v>278.85000000000002</v>
      </c>
      <c r="AC182" s="2">
        <f>(Table2[[#This Row],[Close Price]]/Table2[[#This Row],[Day Low]])-1</f>
        <v>5.5188055188053475E-3</v>
      </c>
      <c r="AD182" s="2">
        <f>(Table2[[#This Row],[Day High]]/Table2[[#This Row],[Close Price]])-1</f>
        <v>4.8268862072854635E-2</v>
      </c>
      <c r="AE182" s="2">
        <f>(Table2[[#This Row],[Close Price]]/Table2[[#This Row],[Current Week Low]])-1</f>
        <v>0.14852553862095763</v>
      </c>
      <c r="AF182" s="2">
        <f>(Table2[[#This Row],[Current Week High]]/Table2[[#This Row],[Close Price]])-1</f>
        <v>4.8268862072854635E-2</v>
      </c>
      <c r="AG182" s="2">
        <f>(Table2[[#This Row],[Close Price]]/Table2[[#This Row],[Current Month Low]])-1</f>
        <v>0.31681599920796</v>
      </c>
      <c r="AH182" s="2">
        <f>(Table2[[#This Row],[Current Month High]]/Table2[[#This Row],[Close Price]])-1</f>
        <v>4.8268862072854635E-2</v>
      </c>
      <c r="AI182">
        <v>4.8268862072854599</v>
      </c>
      <c r="AJ182">
        <v>100.913897280966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0.17</v>
      </c>
      <c r="AM182" t="s">
        <v>10520</v>
      </c>
      <c r="AN182">
        <v>6.23</v>
      </c>
      <c r="AO182" t="s">
        <v>10520</v>
      </c>
      <c r="AP182">
        <v>5.4453960724194998E-2</v>
      </c>
      <c r="AQ182">
        <f>(Table2[[#This Row],[Sharpe Ratio]]-AVERAGE(Table2[Sharpe Ratio]))/_xlfn.STDEV.P(Table2[Sharpe Ratio])</f>
        <v>3.0693338322133678E-2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4.6357255514152529</v>
      </c>
      <c r="AS182">
        <f>_xlfn.RANK.AVG(Table2[[#This Row],[1Y Return vs Nifty Z-Score]],Table2[1Y Return vs Nifty Z-Score])</f>
        <v>196</v>
      </c>
      <c r="AT182">
        <f>_xlfn.RANK.AVG(Table2[[#This Row],[6M Return vs Nifty Z-Score]],Table2[6M Return vs Nifty Z-Score])</f>
        <v>147</v>
      </c>
      <c r="AU182">
        <f>_xlfn.RANK.AVG(Table2[[#This Row],[Sharpe Ratio Z-Score]],Table2[Sharpe Ratio Z-Score])</f>
        <v>328</v>
      </c>
      <c r="AV182">
        <f>(Table2[[#This Row],[Rank 1Y]]+Table2[[#This Row],[Rank 6M]]+Table2[[#This Row],[Rank Sharpe]])/3</f>
        <v>223.66666666666666</v>
      </c>
    </row>
    <row r="183" spans="1:48" x14ac:dyDescent="0.3">
      <c r="A183" t="s">
        <v>1262</v>
      </c>
      <c r="B183" t="s">
        <v>1263</v>
      </c>
      <c r="C183" t="s">
        <v>10486</v>
      </c>
      <c r="D183" t="s">
        <v>285</v>
      </c>
      <c r="E183">
        <v>8920.1873582549997</v>
      </c>
      <c r="F183">
        <v>555.5</v>
      </c>
      <c r="G183">
        <v>18.241248851230299</v>
      </c>
      <c r="H183">
        <f>(Table2[[#This Row],[1Y Return vs Nifty]]-AVERAGE(Table2[1Y Return vs Nifty]))/_xlfn.STDEV.P(Table2[1Y Return vs Nifty])</f>
        <v>-0.28328839373000531</v>
      </c>
      <c r="I183">
        <v>10.4398189473669</v>
      </c>
      <c r="J183">
        <f>(Table2[[#This Row],[1M Return vs Nifty]]-AVERAGE(Table2[1M Return vs Nifty]))/_xlfn.STDEV.P(Table2[1M Return vs Nifty])</f>
        <v>1.1323355071599566</v>
      </c>
      <c r="K183">
        <v>25.799637574054199</v>
      </c>
      <c r="L183">
        <f>(Table2[[#This Row],[6M Return vs Nifty]]-AVERAGE(Table2[6M Return vs Nifty]))/_xlfn.STDEV.P(Table2[6M Return vs Nifty])</f>
        <v>0.73031011182872718</v>
      </c>
      <c r="M183">
        <v>4.1551812439381797</v>
      </c>
      <c r="N183">
        <f>(Table2[[#This Row],[1W Return vs Nifty]]-AVERAGE(Table2[1W Return vs Nifty]))/_xlfn.STDEV.P(Table2[1W Return vs Nifty])</f>
        <v>1.0356657573960528</v>
      </c>
      <c r="O183">
        <v>523.79</v>
      </c>
      <c r="P183">
        <v>489.01124703235098</v>
      </c>
      <c r="Q183">
        <v>419.83015887116801</v>
      </c>
      <c r="R183">
        <v>66.986780416746299</v>
      </c>
      <c r="S183" s="2">
        <f>(Table2[[#This Row],[Close Price]]-Table2[[#This Row],[20D EMA]])/Table2[[#This Row],[20D EMA]]</f>
        <v>6.0539529200633914E-2</v>
      </c>
      <c r="T183" s="2">
        <f>(Table2[[#This Row],[Close Price]]-Table2[[#This Row],[50D EMA]])/Table2[[#This Row],[50D EMA]]</f>
        <v>0.13596569275481388</v>
      </c>
      <c r="U183" s="2">
        <f>(Table2[[#This Row],[Close Price]]-Table2[[#This Row],[200D EMA]])/Table2[[#This Row],[200D EMA]]</f>
        <v>0.32315410949422663</v>
      </c>
      <c r="V183">
        <v>0.731405346583756</v>
      </c>
      <c r="W183">
        <v>542.85</v>
      </c>
      <c r="X183">
        <v>561</v>
      </c>
      <c r="Y183">
        <v>518.29999999999995</v>
      </c>
      <c r="Z183">
        <v>563.75</v>
      </c>
      <c r="AA183">
        <v>496</v>
      </c>
      <c r="AB183">
        <v>563.75</v>
      </c>
      <c r="AC183" s="2">
        <f>(Table2[[#This Row],[Close Price]]/Table2[[#This Row],[Day Low]])-1</f>
        <v>2.3302938196555267E-2</v>
      </c>
      <c r="AD183" s="2">
        <f>(Table2[[#This Row],[Day High]]/Table2[[#This Row],[Close Price]])-1</f>
        <v>9.9009900990099098E-3</v>
      </c>
      <c r="AE183" s="2">
        <f>(Table2[[#This Row],[Close Price]]/Table2[[#This Row],[Current Week Low]])-1</f>
        <v>7.1773104379702968E-2</v>
      </c>
      <c r="AF183" s="2">
        <f>(Table2[[#This Row],[Current Week High]]/Table2[[#This Row],[Close Price]])-1</f>
        <v>1.4851485148514865E-2</v>
      </c>
      <c r="AG183" s="2">
        <f>(Table2[[#This Row],[Close Price]]/Table2[[#This Row],[Current Month Low]])-1</f>
        <v>0.11995967741935476</v>
      </c>
      <c r="AH183" s="2">
        <f>(Table2[[#This Row],[Current Month High]]/Table2[[#This Row],[Close Price]])-1</f>
        <v>1.4851485148514865E-2</v>
      </c>
      <c r="AI183">
        <v>1.48514851485148</v>
      </c>
      <c r="AJ183">
        <v>62.760035159683497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0.12</v>
      </c>
      <c r="AM183" t="s">
        <v>10520</v>
      </c>
      <c r="AN183">
        <v>7.91</v>
      </c>
      <c r="AO183" t="s">
        <v>10520</v>
      </c>
      <c r="AP183">
        <v>0.12608199292511699</v>
      </c>
      <c r="AQ183">
        <f>(Table2[[#This Row],[Sharpe Ratio]]-AVERAGE(Table2[Sharpe Ratio]))/_xlfn.STDEV.P(Table2[Sharpe Ratio])</f>
        <v>0.8563530305842697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3.4713760132390008</v>
      </c>
      <c r="AS183">
        <f>_xlfn.RANK.AVG(Table2[[#This Row],[1Y Return vs Nifty Z-Score]],Table2[1Y Return vs Nifty Z-Score])</f>
        <v>387</v>
      </c>
      <c r="AT183">
        <f>_xlfn.RANK.AVG(Table2[[#This Row],[6M Return vs Nifty Z-Score]],Table2[6M Return vs Nifty Z-Score])</f>
        <v>135</v>
      </c>
      <c r="AU183">
        <f>_xlfn.RANK.AVG(Table2[[#This Row],[Sharpe Ratio Z-Score]],Table2[Sharpe Ratio Z-Score])</f>
        <v>149</v>
      </c>
      <c r="AV183">
        <f>(Table2[[#This Row],[Rank 1Y]]+Table2[[#This Row],[Rank 6M]]+Table2[[#This Row],[Rank Sharpe]])/3</f>
        <v>223.66666666666666</v>
      </c>
    </row>
    <row r="184" spans="1:48" x14ac:dyDescent="0.3">
      <c r="A184" t="s">
        <v>810</v>
      </c>
      <c r="B184" t="s">
        <v>811</v>
      </c>
      <c r="C184" t="s">
        <v>10480</v>
      </c>
      <c r="D184" t="s">
        <v>812</v>
      </c>
      <c r="E184">
        <v>19415.977373270001</v>
      </c>
      <c r="F184">
        <v>1994.95</v>
      </c>
      <c r="G184">
        <v>51.046682042682299</v>
      </c>
      <c r="H184">
        <f>(Table2[[#This Row],[1Y Return vs Nifty]]-AVERAGE(Table2[1Y Return vs Nifty]))/_xlfn.STDEV.P(Table2[1Y Return vs Nifty])</f>
        <v>0.16607967989105221</v>
      </c>
      <c r="I184">
        <v>-3.3905846658817702</v>
      </c>
      <c r="J184">
        <f>(Table2[[#This Row],[1M Return vs Nifty]]-AVERAGE(Table2[1M Return vs Nifty]))/_xlfn.STDEV.P(Table2[1M Return vs Nifty])</f>
        <v>-0.25894829666039554</v>
      </c>
      <c r="K184">
        <v>26.555474184644901</v>
      </c>
      <c r="L184">
        <f>(Table2[[#This Row],[6M Return vs Nifty]]-AVERAGE(Table2[6M Return vs Nifty]))/_xlfn.STDEV.P(Table2[6M Return vs Nifty])</f>
        <v>0.75652107078012343</v>
      </c>
      <c r="M184">
        <v>-5.6339268940369598</v>
      </c>
      <c r="N184">
        <f>(Table2[[#This Row],[1W Return vs Nifty]]-AVERAGE(Table2[1W Return vs Nifty]))/_xlfn.STDEV.P(Table2[1W Return vs Nifty])</f>
        <v>-0.94532067576520473</v>
      </c>
      <c r="O184">
        <v>2039.16</v>
      </c>
      <c r="P184">
        <v>1940.00605706493</v>
      </c>
      <c r="Q184">
        <v>1645.4082888073799</v>
      </c>
      <c r="R184">
        <v>36.543409488908999</v>
      </c>
      <c r="S184" s="2">
        <f>(Table2[[#This Row],[Close Price]]-Table2[[#This Row],[20D EMA]])/Table2[[#This Row],[20D EMA]]</f>
        <v>-2.1680495890464717E-2</v>
      </c>
      <c r="T184" s="2">
        <f>(Table2[[#This Row],[Close Price]]-Table2[[#This Row],[50D EMA]])/Table2[[#This Row],[50D EMA]]</f>
        <v>2.8321531644182444E-2</v>
      </c>
      <c r="U184" s="2">
        <f>(Table2[[#This Row],[Close Price]]-Table2[[#This Row],[200D EMA]])/Table2[[#This Row],[200D EMA]]</f>
        <v>0.21243463617530087</v>
      </c>
      <c r="V184">
        <v>0.456924265666308</v>
      </c>
      <c r="W184">
        <v>1986.05</v>
      </c>
      <c r="X184">
        <v>2023.45</v>
      </c>
      <c r="Y184">
        <v>1959.65</v>
      </c>
      <c r="Z184">
        <v>2175.75</v>
      </c>
      <c r="AA184">
        <v>1935.05</v>
      </c>
      <c r="AB184">
        <v>2236.6</v>
      </c>
      <c r="AC184" s="2">
        <f>(Table2[[#This Row],[Close Price]]/Table2[[#This Row],[Day Low]])-1</f>
        <v>4.4812567659424651E-3</v>
      </c>
      <c r="AD184" s="2">
        <f>(Table2[[#This Row],[Day High]]/Table2[[#This Row],[Close Price]])-1</f>
        <v>1.4286072332639899E-2</v>
      </c>
      <c r="AE184" s="2">
        <f>(Table2[[#This Row],[Close Price]]/Table2[[#This Row],[Current Week Low]])-1</f>
        <v>1.8013420763911991E-2</v>
      </c>
      <c r="AF184" s="2">
        <f>(Table2[[#This Row],[Current Week High]]/Table2[[#This Row],[Close Price]])-1</f>
        <v>9.0628837815484031E-2</v>
      </c>
      <c r="AG184" s="2">
        <f>(Table2[[#This Row],[Close Price]]/Table2[[#This Row],[Current Month Low]])-1</f>
        <v>3.0955272473579543E-2</v>
      </c>
      <c r="AH184" s="2">
        <f>(Table2[[#This Row],[Current Month High]]/Table2[[#This Row],[Close Price]])-1</f>
        <v>0.12113085540990998</v>
      </c>
      <c r="AI184">
        <v>12.1130855409909</v>
      </c>
      <c r="AJ184">
        <v>75.751035151088004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0.08</v>
      </c>
      <c r="AM184" t="s">
        <v>10520</v>
      </c>
      <c r="AN184">
        <v>-6.78</v>
      </c>
      <c r="AO184" t="s">
        <v>10519</v>
      </c>
      <c r="AP184">
        <v>5.9623101600630002E-2</v>
      </c>
      <c r="AQ184">
        <f>(Table2[[#This Row],[Sharpe Ratio]]-AVERAGE(Table2[Sharpe Ratio]))/_xlfn.STDEV.P(Table2[Sharpe Ratio])</f>
        <v>9.0278268050833055E-2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-0.19138995370359158</v>
      </c>
      <c r="AS184">
        <f>_xlfn.RANK.AVG(Table2[[#This Row],[1Y Return vs Nifty Z-Score]],Table2[1Y Return vs Nifty Z-Score])</f>
        <v>242</v>
      </c>
      <c r="AT184">
        <f>_xlfn.RANK.AVG(Table2[[#This Row],[6M Return vs Nifty Z-Score]],Table2[6M Return vs Nifty Z-Score])</f>
        <v>129</v>
      </c>
      <c r="AU184">
        <f>_xlfn.RANK.AVG(Table2[[#This Row],[Sharpe Ratio Z-Score]],Table2[Sharpe Ratio Z-Score])</f>
        <v>304</v>
      </c>
      <c r="AV184">
        <f>(Table2[[#This Row],[Rank 1Y]]+Table2[[#This Row],[Rank 6M]]+Table2[[#This Row],[Rank Sharpe]])/3</f>
        <v>225</v>
      </c>
    </row>
    <row r="185" spans="1:48" x14ac:dyDescent="0.3">
      <c r="A185" t="s">
        <v>191</v>
      </c>
      <c r="B185" t="s">
        <v>192</v>
      </c>
      <c r="C185" t="s">
        <v>10481</v>
      </c>
      <c r="D185" t="s">
        <v>89</v>
      </c>
      <c r="E185">
        <v>135274.69972224499</v>
      </c>
      <c r="F185">
        <v>444.7</v>
      </c>
      <c r="G185">
        <v>65.562517390145601</v>
      </c>
      <c r="H185">
        <f>(Table2[[#This Row],[1Y Return vs Nifty]]-AVERAGE(Table2[1Y Return vs Nifty]))/_xlfn.STDEV.P(Table2[1Y Return vs Nifty])</f>
        <v>0.36491726051442597</v>
      </c>
      <c r="I185">
        <v>-5.5938453857833599</v>
      </c>
      <c r="J185">
        <f>(Table2[[#This Row],[1M Return vs Nifty]]-AVERAGE(Table2[1M Return vs Nifty]))/_xlfn.STDEV.P(Table2[1M Return vs Nifty])</f>
        <v>-0.48058759518789657</v>
      </c>
      <c r="K185">
        <v>0.135776887986647</v>
      </c>
      <c r="L185">
        <f>(Table2[[#This Row],[6M Return vs Nifty]]-AVERAGE(Table2[6M Return vs Nifty]))/_xlfn.STDEV.P(Table2[6M Return vs Nifty])</f>
        <v>-0.15966318339331739</v>
      </c>
      <c r="M185">
        <v>-1.6975494077285</v>
      </c>
      <c r="N185">
        <f>(Table2[[#This Row],[1W Return vs Nifty]]-AVERAGE(Table2[1W Return vs Nifty]))/_xlfn.STDEV.P(Table2[1W Return vs Nifty])</f>
        <v>-0.14873019108889002</v>
      </c>
      <c r="O185">
        <v>431.56</v>
      </c>
      <c r="P185">
        <v>431.78077828843402</v>
      </c>
      <c r="Q185">
        <v>378.11787864345501</v>
      </c>
      <c r="R185">
        <v>43.858043761275901</v>
      </c>
      <c r="S185" s="2">
        <f>(Table2[[#This Row],[Close Price]]-Table2[[#This Row],[20D EMA]])/Table2[[#This Row],[20D EMA]]</f>
        <v>3.0447678190749807E-2</v>
      </c>
      <c r="T185" s="2">
        <f>(Table2[[#This Row],[Close Price]]-Table2[[#This Row],[50D EMA]])/Table2[[#This Row],[50D EMA]]</f>
        <v>2.992078934772727E-2</v>
      </c>
      <c r="U185" s="2">
        <f>(Table2[[#This Row],[Close Price]]-Table2[[#This Row],[200D EMA]])/Table2[[#This Row],[200D EMA]]</f>
        <v>0.17608826537220781</v>
      </c>
      <c r="V185">
        <v>0.99117585602890501</v>
      </c>
      <c r="W185">
        <v>430.15</v>
      </c>
      <c r="X185">
        <v>446.2</v>
      </c>
      <c r="Y185">
        <v>400</v>
      </c>
      <c r="Z185">
        <v>446.2</v>
      </c>
      <c r="AA185">
        <v>400</v>
      </c>
      <c r="AB185">
        <v>446.2</v>
      </c>
      <c r="AC185" s="2">
        <f>(Table2[[#This Row],[Close Price]]/Table2[[#This Row],[Day Low]])-1</f>
        <v>3.3825409740788182E-2</v>
      </c>
      <c r="AD185" s="2">
        <f>(Table2[[#This Row],[Day High]]/Table2[[#This Row],[Close Price]])-1</f>
        <v>3.3730604902180161E-3</v>
      </c>
      <c r="AE185" s="2">
        <f>(Table2[[#This Row],[Close Price]]/Table2[[#This Row],[Current Week Low]])-1</f>
        <v>0.11175000000000002</v>
      </c>
      <c r="AF185" s="2">
        <f>(Table2[[#This Row],[Current Week High]]/Table2[[#This Row],[Close Price]])-1</f>
        <v>3.3730604902180161E-3</v>
      </c>
      <c r="AG185" s="2">
        <f>(Table2[[#This Row],[Close Price]]/Table2[[#This Row],[Current Month Low]])-1</f>
        <v>0.11175000000000002</v>
      </c>
      <c r="AH185" s="2">
        <f>(Table2[[#This Row],[Current Month High]]/Table2[[#This Row],[Close Price]])-1</f>
        <v>3.3730604902180161E-3</v>
      </c>
      <c r="AI185">
        <v>4.3849786372835498</v>
      </c>
      <c r="AJ185">
        <v>102.320291173794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-0.06</v>
      </c>
      <c r="AM185" t="s">
        <v>10519</v>
      </c>
      <c r="AN185">
        <v>1.31</v>
      </c>
      <c r="AO185" t="s">
        <v>10520</v>
      </c>
      <c r="AP185">
        <v>0.14253864891798901</v>
      </c>
      <c r="AQ185">
        <f>(Table2[[#This Row],[Sharpe Ratio]]-AVERAGE(Table2[Sharpe Ratio]))/_xlfn.STDEV.P(Table2[Sharpe Ratio])</f>
        <v>1.0460496773471506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184</v>
      </c>
      <c r="AT185">
        <f>_xlfn.RANK.AVG(Table2[[#This Row],[6M Return vs Nifty Z-Score]],Table2[6M Return vs Nifty Z-Score])</f>
        <v>381</v>
      </c>
      <c r="AU185">
        <f>_xlfn.RANK.AVG(Table2[[#This Row],[Sharpe Ratio Z-Score]],Table2[Sharpe Ratio Z-Score])</f>
        <v>111</v>
      </c>
      <c r="AV185">
        <f>(Table2[[#This Row],[Rank 1Y]]+Table2[[#This Row],[Rank 6M]]+Table2[[#This Row],[Rank Sharpe]])/3</f>
        <v>225.33333333333334</v>
      </c>
    </row>
    <row r="186" spans="1:48" x14ac:dyDescent="0.3">
      <c r="A186" t="s">
        <v>705</v>
      </c>
      <c r="B186" t="s">
        <v>706</v>
      </c>
      <c r="C186" t="s">
        <v>10485</v>
      </c>
      <c r="D186" t="s">
        <v>527</v>
      </c>
      <c r="E186">
        <v>23421.895990025001</v>
      </c>
      <c r="F186">
        <v>1561</v>
      </c>
      <c r="G186">
        <v>25.7404737307651</v>
      </c>
      <c r="H186">
        <f>(Table2[[#This Row],[1Y Return vs Nifty]]-AVERAGE(Table2[1Y Return vs Nifty]))/_xlfn.STDEV.P(Table2[1Y Return vs Nifty])</f>
        <v>-0.18056418283174022</v>
      </c>
      <c r="I186">
        <v>-11.330518259162901</v>
      </c>
      <c r="J186">
        <f>(Table2[[#This Row],[1M Return vs Nifty]]-AVERAGE(Table2[1M Return vs Nifty]))/_xlfn.STDEV.P(Table2[1M Return vs Nifty])</f>
        <v>-1.0576741560531837</v>
      </c>
      <c r="K186">
        <v>24.907531041334</v>
      </c>
      <c r="L186">
        <f>(Table2[[#This Row],[6M Return vs Nifty]]-AVERAGE(Table2[6M Return vs Nifty]))/_xlfn.STDEV.P(Table2[6M Return vs Nifty])</f>
        <v>0.69937357424671298</v>
      </c>
      <c r="M186">
        <v>-4.0473252122888299</v>
      </c>
      <c r="N186">
        <f>(Table2[[#This Row],[1W Return vs Nifty]]-AVERAGE(Table2[1W Return vs Nifty]))/_xlfn.STDEV.P(Table2[1W Return vs Nifty])</f>
        <v>-0.6242458278757409</v>
      </c>
      <c r="O186">
        <v>1566.02</v>
      </c>
      <c r="P186">
        <v>1474.4734241554099</v>
      </c>
      <c r="Q186">
        <v>1182.3720009797501</v>
      </c>
      <c r="R186">
        <v>40.818153226402401</v>
      </c>
      <c r="S186" s="2">
        <f>(Table2[[#This Row],[Close Price]]-Table2[[#This Row],[20D EMA]])/Table2[[#This Row],[20D EMA]]</f>
        <v>-3.2055784728164277E-3</v>
      </c>
      <c r="T186" s="2">
        <f>(Table2[[#This Row],[Close Price]]-Table2[[#This Row],[50D EMA]])/Table2[[#This Row],[50D EMA]]</f>
        <v>5.8683035195533063E-2</v>
      </c>
      <c r="U186" s="2">
        <f>(Table2[[#This Row],[Close Price]]-Table2[[#This Row],[200D EMA]])/Table2[[#This Row],[200D EMA]]</f>
        <v>0.32022747384622358</v>
      </c>
      <c r="V186">
        <v>0.29061531213642999</v>
      </c>
      <c r="W186">
        <v>1530.4</v>
      </c>
      <c r="X186">
        <v>1569.8</v>
      </c>
      <c r="Y186">
        <v>1441.15</v>
      </c>
      <c r="Z186">
        <v>1569.8</v>
      </c>
      <c r="AA186">
        <v>1441.15</v>
      </c>
      <c r="AB186">
        <v>1697.95</v>
      </c>
      <c r="AC186" s="2">
        <f>(Table2[[#This Row],[Close Price]]/Table2[[#This Row],[Day Low]])-1</f>
        <v>1.9994772608468381E-2</v>
      </c>
      <c r="AD186" s="2">
        <f>(Table2[[#This Row],[Day High]]/Table2[[#This Row],[Close Price]])-1</f>
        <v>5.6374119154387614E-3</v>
      </c>
      <c r="AE186" s="2">
        <f>(Table2[[#This Row],[Close Price]]/Table2[[#This Row],[Current Week Low]])-1</f>
        <v>8.316275196891354E-2</v>
      </c>
      <c r="AF186" s="2">
        <f>(Table2[[#This Row],[Current Week High]]/Table2[[#This Row],[Close Price]])-1</f>
        <v>5.6374119154387614E-3</v>
      </c>
      <c r="AG186" s="2">
        <f>(Table2[[#This Row],[Close Price]]/Table2[[#This Row],[Current Month Low]])-1</f>
        <v>8.316275196891354E-2</v>
      </c>
      <c r="AH186" s="2">
        <f>(Table2[[#This Row],[Current Month High]]/Table2[[#This Row],[Close Price]])-1</f>
        <v>8.7732222934016724E-2</v>
      </c>
      <c r="AI186">
        <v>8.9045483664317704</v>
      </c>
      <c r="AJ186">
        <v>87.789473684210506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0.31</v>
      </c>
      <c r="AM186" t="s">
        <v>10520</v>
      </c>
      <c r="AN186">
        <v>-2.5099999999999998</v>
      </c>
      <c r="AO186" t="s">
        <v>10519</v>
      </c>
      <c r="AP186">
        <v>0.10977285141835701</v>
      </c>
      <c r="AQ186">
        <f>(Table2[[#This Row],[Sharpe Ratio]]-AVERAGE(Table2[Sharpe Ratio]))/_xlfn.STDEV.P(Table2[Sharpe Ratio])</f>
        <v>0.66835679023302719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-0.49475380228092469</v>
      </c>
      <c r="AS186">
        <f>_xlfn.RANK.AVG(Table2[[#This Row],[1Y Return vs Nifty Z-Score]],Table2[1Y Return vs Nifty Z-Score])</f>
        <v>349</v>
      </c>
      <c r="AT186">
        <f>_xlfn.RANK.AVG(Table2[[#This Row],[6M Return vs Nifty Z-Score]],Table2[6M Return vs Nifty Z-Score])</f>
        <v>143</v>
      </c>
      <c r="AU186">
        <f>_xlfn.RANK.AVG(Table2[[#This Row],[Sharpe Ratio Z-Score]],Table2[Sharpe Ratio Z-Score])</f>
        <v>185</v>
      </c>
      <c r="AV186">
        <f>(Table2[[#This Row],[Rank 1Y]]+Table2[[#This Row],[Rank 6M]]+Table2[[#This Row],[Rank Sharpe]])/3</f>
        <v>225.66666666666666</v>
      </c>
    </row>
    <row r="187" spans="1:48" x14ac:dyDescent="0.3">
      <c r="A187" t="s">
        <v>575</v>
      </c>
      <c r="B187" t="s">
        <v>576</v>
      </c>
      <c r="C187" t="s">
        <v>10485</v>
      </c>
      <c r="D187" t="s">
        <v>271</v>
      </c>
      <c r="E187">
        <v>32802.514899200003</v>
      </c>
      <c r="F187">
        <v>1740.85</v>
      </c>
      <c r="G187">
        <v>19.052589257175399</v>
      </c>
      <c r="H187">
        <f>(Table2[[#This Row],[1Y Return vs Nifty]]-AVERAGE(Table2[1Y Return vs Nifty]))/_xlfn.STDEV.P(Table2[1Y Return vs Nifty])</f>
        <v>-0.27217467140411095</v>
      </c>
      <c r="I187">
        <v>-4.3855133688252996</v>
      </c>
      <c r="J187">
        <f>(Table2[[#This Row],[1M Return vs Nifty]]-AVERAGE(Table2[1M Return vs Nifty]))/_xlfn.STDEV.P(Table2[1M Return vs Nifty])</f>
        <v>-0.35903418200905723</v>
      </c>
      <c r="K187">
        <v>36.538601984226197</v>
      </c>
      <c r="L187">
        <f>(Table2[[#This Row],[6M Return vs Nifty]]-AVERAGE(Table2[6M Return vs Nifty]))/_xlfn.STDEV.P(Table2[6M Return vs Nifty])</f>
        <v>1.1027167290677917</v>
      </c>
      <c r="M187">
        <v>-1.18101122001109</v>
      </c>
      <c r="N187">
        <f>(Table2[[#This Row],[1W Return vs Nifty]]-AVERAGE(Table2[1W Return vs Nifty]))/_xlfn.STDEV.P(Table2[1W Return vs Nifty])</f>
        <v>-4.4200224961705038E-2</v>
      </c>
      <c r="O187">
        <v>1704.23</v>
      </c>
      <c r="P187">
        <v>1644.5204478764999</v>
      </c>
      <c r="Q187">
        <v>1380.76857620245</v>
      </c>
      <c r="R187">
        <v>57.828710483731101</v>
      </c>
      <c r="S187" s="2">
        <f>(Table2[[#This Row],[Close Price]]-Table2[[#This Row],[20D EMA]])/Table2[[#This Row],[20D EMA]]</f>
        <v>2.1487709992195826E-2</v>
      </c>
      <c r="T187" s="2">
        <f>(Table2[[#This Row],[Close Price]]-Table2[[#This Row],[50D EMA]])/Table2[[#This Row],[50D EMA]]</f>
        <v>5.8576074409951107E-2</v>
      </c>
      <c r="U187" s="2">
        <f>(Table2[[#This Row],[Close Price]]-Table2[[#This Row],[200D EMA]])/Table2[[#This Row],[200D EMA]]</f>
        <v>0.26078332749133643</v>
      </c>
      <c r="V187">
        <v>0.94615722187502704</v>
      </c>
      <c r="W187">
        <v>1691.45</v>
      </c>
      <c r="X187">
        <v>1747</v>
      </c>
      <c r="Y187">
        <v>1607.6</v>
      </c>
      <c r="Z187">
        <v>1747</v>
      </c>
      <c r="AA187">
        <v>1607.6</v>
      </c>
      <c r="AB187">
        <v>1790</v>
      </c>
      <c r="AC187" s="2">
        <f>(Table2[[#This Row],[Close Price]]/Table2[[#This Row],[Day Low]])-1</f>
        <v>2.9205711076295326E-2</v>
      </c>
      <c r="AD187" s="2">
        <f>(Table2[[#This Row],[Day High]]/Table2[[#This Row],[Close Price]])-1</f>
        <v>3.5327569865295505E-3</v>
      </c>
      <c r="AE187" s="2">
        <f>(Table2[[#This Row],[Close Price]]/Table2[[#This Row],[Current Week Low]])-1</f>
        <v>8.2887534212490621E-2</v>
      </c>
      <c r="AF187" s="2">
        <f>(Table2[[#This Row],[Current Week High]]/Table2[[#This Row],[Close Price]])-1</f>
        <v>3.5327569865295505E-3</v>
      </c>
      <c r="AG187" s="2">
        <f>(Table2[[#This Row],[Close Price]]/Table2[[#This Row],[Current Month Low]])-1</f>
        <v>8.2887534212490621E-2</v>
      </c>
      <c r="AH187" s="2">
        <f>(Table2[[#This Row],[Current Month High]]/Table2[[#This Row],[Close Price]])-1</f>
        <v>2.8233334290720169E-2</v>
      </c>
      <c r="AI187">
        <v>5.7615532642100096</v>
      </c>
      <c r="AJ187">
        <v>69.739664586583402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0.04</v>
      </c>
      <c r="AM187" t="s">
        <v>10520</v>
      </c>
      <c r="AN187">
        <v>2.61</v>
      </c>
      <c r="AO187" t="s">
        <v>10520</v>
      </c>
      <c r="AP187">
        <v>9.6342567850916994E-2</v>
      </c>
      <c r="AQ187">
        <f>(Table2[[#This Row],[Sharpe Ratio]]-AVERAGE(Table2[Sharpe Ratio]))/_xlfn.STDEV.P(Table2[Sharpe Ratio])</f>
        <v>0.51354528059695748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0.9408529312898759</v>
      </c>
      <c r="AS187">
        <f>_xlfn.RANK.AVG(Table2[[#This Row],[1Y Return vs Nifty Z-Score]],Table2[1Y Return vs Nifty Z-Score])</f>
        <v>382</v>
      </c>
      <c r="AT187">
        <f>_xlfn.RANK.AVG(Table2[[#This Row],[6M Return vs Nifty Z-Score]],Table2[6M Return vs Nifty Z-Score])</f>
        <v>91</v>
      </c>
      <c r="AU187">
        <f>_xlfn.RANK.AVG(Table2[[#This Row],[Sharpe Ratio Z-Score]],Table2[Sharpe Ratio Z-Score])</f>
        <v>209</v>
      </c>
      <c r="AV187">
        <f>(Table2[[#This Row],[Rank 1Y]]+Table2[[#This Row],[Rank 6M]]+Table2[[#This Row],[Rank Sharpe]])/3</f>
        <v>227.33333333333334</v>
      </c>
    </row>
    <row r="188" spans="1:48" x14ac:dyDescent="0.3">
      <c r="A188" t="s">
        <v>380</v>
      </c>
      <c r="B188" t="s">
        <v>381</v>
      </c>
      <c r="C188" t="s">
        <v>10488</v>
      </c>
      <c r="D188" t="s">
        <v>138</v>
      </c>
      <c r="E188">
        <v>62875.916833224997</v>
      </c>
      <c r="F188">
        <v>1785</v>
      </c>
      <c r="G188">
        <v>33.533122380792399</v>
      </c>
      <c r="H188">
        <f>(Table2[[#This Row],[1Y Return vs Nifty]]-AVERAGE(Table2[1Y Return vs Nifty]))/_xlfn.STDEV.P(Table2[1Y Return vs Nifty])</f>
        <v>-7.3820659835648672E-2</v>
      </c>
      <c r="I188">
        <v>-9.4364734104546901</v>
      </c>
      <c r="J188">
        <f>(Table2[[#This Row],[1M Return vs Nifty]]-AVERAGE(Table2[1M Return vs Nifty]))/_xlfn.STDEV.P(Table2[1M Return vs Nifty])</f>
        <v>-0.86714074897366888</v>
      </c>
      <c r="K188">
        <v>20.1647883452139</v>
      </c>
      <c r="L188">
        <f>(Table2[[#This Row],[6M Return vs Nifty]]-AVERAGE(Table2[6M Return vs Nifty]))/_xlfn.STDEV.P(Table2[6M Return vs Nifty])</f>
        <v>0.53490438555805442</v>
      </c>
      <c r="M188">
        <v>-0.91415758087231203</v>
      </c>
      <c r="N188">
        <f>(Table2[[#This Row],[1W Return vs Nifty]]-AVERAGE(Table2[1W Return vs Nifty]))/_xlfn.STDEV.P(Table2[1W Return vs Nifty])</f>
        <v>9.8019815031401003E-3</v>
      </c>
      <c r="O188">
        <v>1747.48</v>
      </c>
      <c r="P188">
        <v>1733.8315012256401</v>
      </c>
      <c r="Q188">
        <v>1505.0531008110399</v>
      </c>
      <c r="R188">
        <v>49.204749495199302</v>
      </c>
      <c r="S188" s="2">
        <f>(Table2[[#This Row],[Close Price]]-Table2[[#This Row],[20D EMA]])/Table2[[#This Row],[20D EMA]]</f>
        <v>2.1470918122095808E-2</v>
      </c>
      <c r="T188" s="2">
        <f>(Table2[[#This Row],[Close Price]]-Table2[[#This Row],[50D EMA]])/Table2[[#This Row],[50D EMA]]</f>
        <v>2.9511805927040245E-2</v>
      </c>
      <c r="U188" s="2">
        <f>(Table2[[#This Row],[Close Price]]-Table2[[#This Row],[200D EMA]])/Table2[[#This Row],[200D EMA]]</f>
        <v>0.18600466590720477</v>
      </c>
      <c r="V188">
        <v>1.3936200257842299</v>
      </c>
      <c r="W188">
        <v>1733.05</v>
      </c>
      <c r="X188">
        <v>1802</v>
      </c>
      <c r="Y188">
        <v>1672.05</v>
      </c>
      <c r="Z188">
        <v>1814.7</v>
      </c>
      <c r="AA188">
        <v>1644</v>
      </c>
      <c r="AB188">
        <v>1819</v>
      </c>
      <c r="AC188" s="2">
        <f>(Table2[[#This Row],[Close Price]]/Table2[[#This Row],[Day Low]])-1</f>
        <v>2.9976053778021372E-2</v>
      </c>
      <c r="AD188" s="2">
        <f>(Table2[[#This Row],[Day High]]/Table2[[#This Row],[Close Price]])-1</f>
        <v>9.52380952380949E-3</v>
      </c>
      <c r="AE188" s="2">
        <f>(Table2[[#This Row],[Close Price]]/Table2[[#This Row],[Current Week Low]])-1</f>
        <v>6.7551807661254237E-2</v>
      </c>
      <c r="AF188" s="2">
        <f>(Table2[[#This Row],[Current Week High]]/Table2[[#This Row],[Close Price]])-1</f>
        <v>1.6638655462184904E-2</v>
      </c>
      <c r="AG188" s="2">
        <f>(Table2[[#This Row],[Close Price]]/Table2[[#This Row],[Current Month Low]])-1</f>
        <v>8.5766423357664268E-2</v>
      </c>
      <c r="AH188" s="2">
        <f>(Table2[[#This Row],[Current Month High]]/Table2[[#This Row],[Close Price]])-1</f>
        <v>1.904761904761898E-2</v>
      </c>
      <c r="AI188">
        <v>9.4145658263305307</v>
      </c>
      <c r="AJ188">
        <v>69.822091142612507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0.06</v>
      </c>
      <c r="AM188" t="s">
        <v>10520</v>
      </c>
      <c r="AN188">
        <v>3.91</v>
      </c>
      <c r="AO188" t="s">
        <v>10520</v>
      </c>
      <c r="AP188">
        <v>0.100225758219095</v>
      </c>
      <c r="AQ188">
        <f>(Table2[[#This Row],[Sharpe Ratio]]-AVERAGE(Table2[Sharpe Ratio]))/_xlfn.STDEV.P(Table2[Sharpe Ratio])</f>
        <v>0.55830699840307463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0.16205195665495159</v>
      </c>
      <c r="AS188">
        <f>_xlfn.RANK.AVG(Table2[[#This Row],[1Y Return vs Nifty Z-Score]],Table2[1Y Return vs Nifty Z-Score])</f>
        <v>313</v>
      </c>
      <c r="AT188">
        <f>_xlfn.RANK.AVG(Table2[[#This Row],[6M Return vs Nifty Z-Score]],Table2[6M Return vs Nifty Z-Score])</f>
        <v>176</v>
      </c>
      <c r="AU188">
        <f>_xlfn.RANK.AVG(Table2[[#This Row],[Sharpe Ratio Z-Score]],Table2[Sharpe Ratio Z-Score])</f>
        <v>204</v>
      </c>
      <c r="AV188">
        <f>(Table2[[#This Row],[Rank 1Y]]+Table2[[#This Row],[Rank 6M]]+Table2[[#This Row],[Rank Sharpe]])/3</f>
        <v>231</v>
      </c>
    </row>
    <row r="189" spans="1:48" x14ac:dyDescent="0.3">
      <c r="A189" t="s">
        <v>1593</v>
      </c>
      <c r="B189" t="s">
        <v>1594</v>
      </c>
      <c r="C189" t="s">
        <v>10477</v>
      </c>
      <c r="D189" t="s">
        <v>1595</v>
      </c>
      <c r="E189">
        <v>5576.2555378199904</v>
      </c>
      <c r="F189">
        <v>1060.55</v>
      </c>
      <c r="G189">
        <v>67.126904528713496</v>
      </c>
      <c r="H189">
        <f>(Table2[[#This Row],[1Y Return vs Nifty]]-AVERAGE(Table2[1Y Return vs Nifty]))/_xlfn.STDEV.P(Table2[1Y Return vs Nifty])</f>
        <v>0.38634619976217799</v>
      </c>
      <c r="I189">
        <v>6.65824999846879</v>
      </c>
      <c r="J189">
        <f>(Table2[[#This Row],[1M Return vs Nifty]]-AVERAGE(Table2[1M Return vs Nifty]))/_xlfn.STDEV.P(Table2[1M Return vs Nifty])</f>
        <v>0.7519246544649596</v>
      </c>
      <c r="K189">
        <v>41.829309249721497</v>
      </c>
      <c r="L189">
        <f>(Table2[[#This Row],[6M Return vs Nifty]]-AVERAGE(Table2[6M Return vs Nifty]))/_xlfn.STDEV.P(Table2[6M Return vs Nifty])</f>
        <v>1.2861882743947297</v>
      </c>
      <c r="M189">
        <v>11.766805700366699</v>
      </c>
      <c r="N189">
        <f>(Table2[[#This Row],[1W Return vs Nifty]]-AVERAGE(Table2[1W Return vs Nifty]))/_xlfn.STDEV.P(Table2[1W Return vs Nifty])</f>
        <v>2.5760026879902531</v>
      </c>
      <c r="O189">
        <v>993.07</v>
      </c>
      <c r="P189">
        <v>936.149674998416</v>
      </c>
      <c r="Q189">
        <v>769.26468168629799</v>
      </c>
      <c r="R189">
        <v>84.791478339054606</v>
      </c>
      <c r="S189" s="2">
        <f>(Table2[[#This Row],[Close Price]]-Table2[[#This Row],[20D EMA]])/Table2[[#This Row],[20D EMA]]</f>
        <v>6.7950899735164591E-2</v>
      </c>
      <c r="T189" s="2">
        <f>(Table2[[#This Row],[Close Price]]-Table2[[#This Row],[50D EMA]])/Table2[[#This Row],[50D EMA]]</f>
        <v>0.1328850805847841</v>
      </c>
      <c r="U189" s="2">
        <f>(Table2[[#This Row],[Close Price]]-Table2[[#This Row],[200D EMA]])/Table2[[#This Row],[200D EMA]]</f>
        <v>0.37865422038508006</v>
      </c>
      <c r="V189">
        <v>2.17588601967736</v>
      </c>
      <c r="W189">
        <v>1055</v>
      </c>
      <c r="X189">
        <v>1106.25</v>
      </c>
      <c r="Y189">
        <v>951</v>
      </c>
      <c r="Z189">
        <v>1115.9000000000001</v>
      </c>
      <c r="AA189">
        <v>921.45</v>
      </c>
      <c r="AB189">
        <v>1115.9000000000001</v>
      </c>
      <c r="AC189" s="2">
        <f>(Table2[[#This Row],[Close Price]]/Table2[[#This Row],[Day Low]])-1</f>
        <v>5.2606635071088537E-3</v>
      </c>
      <c r="AD189" s="2">
        <f>(Table2[[#This Row],[Day High]]/Table2[[#This Row],[Close Price]])-1</f>
        <v>4.3090849087737526E-2</v>
      </c>
      <c r="AE189" s="2">
        <f>(Table2[[#This Row],[Close Price]]/Table2[[#This Row],[Current Week Low]])-1</f>
        <v>0.11519453207150354</v>
      </c>
      <c r="AF189" s="2">
        <f>(Table2[[#This Row],[Current Week High]]/Table2[[#This Row],[Close Price]])-1</f>
        <v>5.2189901466220379E-2</v>
      </c>
      <c r="AG189" s="2">
        <f>(Table2[[#This Row],[Close Price]]/Table2[[#This Row],[Current Month Low]])-1</f>
        <v>0.15095772966520138</v>
      </c>
      <c r="AH189" s="2">
        <f>(Table2[[#This Row],[Current Month High]]/Table2[[#This Row],[Close Price]])-1</f>
        <v>5.2189901466220379E-2</v>
      </c>
      <c r="AI189">
        <v>5.2189901466220299</v>
      </c>
      <c r="AJ189">
        <v>98.233644859812998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0.06</v>
      </c>
      <c r="AM189" t="s">
        <v>10520</v>
      </c>
      <c r="AN189">
        <v>6.8</v>
      </c>
      <c r="AO189" t="s">
        <v>10520</v>
      </c>
      <c r="AP189">
        <v>1.5800847284751E-2</v>
      </c>
      <c r="AQ189">
        <f>(Table2[[#This Row],[Sharpe Ratio]]-AVERAGE(Table2[Sharpe Ratio]))/_xlfn.STDEV.P(Table2[Sharpe Ratio])</f>
        <v>-0.41486291621607169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4.5855989003960484</v>
      </c>
      <c r="AS189">
        <f>_xlfn.RANK.AVG(Table2[[#This Row],[1Y Return vs Nifty Z-Score]],Table2[1Y Return vs Nifty Z-Score])</f>
        <v>173</v>
      </c>
      <c r="AT189">
        <f>_xlfn.RANK.AVG(Table2[[#This Row],[6M Return vs Nifty Z-Score]],Table2[6M Return vs Nifty Z-Score])</f>
        <v>76</v>
      </c>
      <c r="AU189">
        <f>_xlfn.RANK.AVG(Table2[[#This Row],[Sharpe Ratio Z-Score]],Table2[Sharpe Ratio Z-Score])</f>
        <v>444</v>
      </c>
      <c r="AV189">
        <f>(Table2[[#This Row],[Rank 1Y]]+Table2[[#This Row],[Rank 6M]]+Table2[[#This Row],[Rank Sharpe]])/3</f>
        <v>231</v>
      </c>
    </row>
    <row r="190" spans="1:48" x14ac:dyDescent="0.3">
      <c r="A190" t="s">
        <v>339</v>
      </c>
      <c r="B190" t="s">
        <v>340</v>
      </c>
      <c r="C190" t="s">
        <v>10486</v>
      </c>
      <c r="D190" t="s">
        <v>86</v>
      </c>
      <c r="E190">
        <v>71913.115141115006</v>
      </c>
      <c r="F190">
        <v>343.75</v>
      </c>
      <c r="G190">
        <v>95.889666128950395</v>
      </c>
      <c r="H190">
        <f>(Table2[[#This Row],[1Y Return vs Nifty]]-AVERAGE(Table2[1Y Return vs Nifty]))/_xlfn.STDEV.P(Table2[1Y Return vs Nifty])</f>
        <v>0.78033785037961356</v>
      </c>
      <c r="I190">
        <v>4.9994654282247302</v>
      </c>
      <c r="J190">
        <f>(Table2[[#This Row],[1M Return vs Nifty]]-AVERAGE(Table2[1M Return vs Nifty]))/_xlfn.STDEV.P(Table2[1M Return vs Nifty])</f>
        <v>0.58505749923625061</v>
      </c>
      <c r="K190">
        <v>45.952715325372502</v>
      </c>
      <c r="L190">
        <f>(Table2[[#This Row],[6M Return vs Nifty]]-AVERAGE(Table2[6M Return vs Nifty]))/_xlfn.STDEV.P(Table2[6M Return vs Nifty])</f>
        <v>1.4291800610777812</v>
      </c>
      <c r="M190">
        <v>7.33193380024895</v>
      </c>
      <c r="N190">
        <f>(Table2[[#This Row],[1W Return vs Nifty]]-AVERAGE(Table2[1W Return vs Nifty]))/_xlfn.STDEV.P(Table2[1W Return vs Nifty])</f>
        <v>1.6785336904970247</v>
      </c>
      <c r="O190">
        <v>333.32</v>
      </c>
      <c r="P190">
        <v>312.86531777671701</v>
      </c>
      <c r="Q190">
        <v>244.419586465994</v>
      </c>
      <c r="R190">
        <v>63.927248160321497</v>
      </c>
      <c r="S190" s="2">
        <f>(Table2[[#This Row],[Close Price]]-Table2[[#This Row],[20D EMA]])/Table2[[#This Row],[20D EMA]]</f>
        <v>3.1291251650066021E-2</v>
      </c>
      <c r="T190" s="2">
        <f>(Table2[[#This Row],[Close Price]]-Table2[[#This Row],[50D EMA]])/Table2[[#This Row],[50D EMA]]</f>
        <v>9.8715582931197587E-2</v>
      </c>
      <c r="U190" s="2">
        <f>(Table2[[#This Row],[Close Price]]-Table2[[#This Row],[200D EMA]])/Table2[[#This Row],[200D EMA]]</f>
        <v>0.40639301853914966</v>
      </c>
      <c r="V190">
        <v>0.65211200230586197</v>
      </c>
      <c r="W190">
        <v>341.8</v>
      </c>
      <c r="X190">
        <v>354.5</v>
      </c>
      <c r="Y190">
        <v>308.05</v>
      </c>
      <c r="Z190">
        <v>354.5</v>
      </c>
      <c r="AA190">
        <v>308.05</v>
      </c>
      <c r="AB190">
        <v>360.95</v>
      </c>
      <c r="AC190" s="2">
        <f>(Table2[[#This Row],[Close Price]]/Table2[[#This Row],[Day Low]])-1</f>
        <v>5.7050906963136416E-3</v>
      </c>
      <c r="AD190" s="2">
        <f>(Table2[[#This Row],[Day High]]/Table2[[#This Row],[Close Price]])-1</f>
        <v>3.1272727272727341E-2</v>
      </c>
      <c r="AE190" s="2">
        <f>(Table2[[#This Row],[Close Price]]/Table2[[#This Row],[Current Week Low]])-1</f>
        <v>0.11589027755234538</v>
      </c>
      <c r="AF190" s="2">
        <f>(Table2[[#This Row],[Current Week High]]/Table2[[#This Row],[Close Price]])-1</f>
        <v>3.1272727272727341E-2</v>
      </c>
      <c r="AG190" s="2">
        <f>(Table2[[#This Row],[Close Price]]/Table2[[#This Row],[Current Month Low]])-1</f>
        <v>0.11589027755234538</v>
      </c>
      <c r="AH190" s="2">
        <f>(Table2[[#This Row],[Current Month High]]/Table2[[#This Row],[Close Price]])-1</f>
        <v>5.0036363636363657E-2</v>
      </c>
      <c r="AI190">
        <v>5.0036363636363603</v>
      </c>
      <c r="AJ190">
        <v>141.73699015471101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0.25</v>
      </c>
      <c r="AM190" t="s">
        <v>10520</v>
      </c>
      <c r="AN190">
        <v>-0.12</v>
      </c>
      <c r="AO190" t="s">
        <v>10519</v>
      </c>
      <c r="AQ190">
        <f>(Table2[[#This Row],[Sharpe Ratio]]-AVERAGE(Table2[Sharpe Ratio]))/_xlfn.STDEV.P(Table2[Sharpe Ratio])</f>
        <v>-0.59700002519057438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3.8761090760000956</v>
      </c>
      <c r="AS190">
        <f>_xlfn.RANK.AVG(Table2[[#This Row],[1Y Return vs Nifty Z-Score]],Table2[1Y Return vs Nifty Z-Score])</f>
        <v>113</v>
      </c>
      <c r="AT190">
        <f>_xlfn.RANK.AVG(Table2[[#This Row],[6M Return vs Nifty Z-Score]],Table2[6M Return vs Nifty Z-Score])</f>
        <v>64</v>
      </c>
      <c r="AU190">
        <f>_xlfn.RANK.AVG(Table2[[#This Row],[Sharpe Ratio Z-Score]],Table2[Sharpe Ratio Z-Score])</f>
        <v>517.5</v>
      </c>
      <c r="AV190">
        <f>(Table2[[#This Row],[Rank 1Y]]+Table2[[#This Row],[Rank 6M]]+Table2[[#This Row],[Rank Sharpe]])/3</f>
        <v>231.5</v>
      </c>
    </row>
    <row r="191" spans="1:48" x14ac:dyDescent="0.3">
      <c r="A191" t="s">
        <v>990</v>
      </c>
      <c r="B191" t="s">
        <v>991</v>
      </c>
      <c r="C191" t="s">
        <v>10485</v>
      </c>
      <c r="D191" t="s">
        <v>165</v>
      </c>
      <c r="E191">
        <v>13547.0237741</v>
      </c>
      <c r="F191">
        <v>626.9</v>
      </c>
      <c r="G191">
        <v>34.206245672207203</v>
      </c>
      <c r="H191">
        <f>(Table2[[#This Row],[1Y Return vs Nifty]]-AVERAGE(Table2[1Y Return vs Nifty]))/_xlfn.STDEV.P(Table2[1Y Return vs Nifty])</f>
        <v>-6.4600232383669395E-2</v>
      </c>
      <c r="I191">
        <v>-13.8014259919746</v>
      </c>
      <c r="J191">
        <f>(Table2[[#This Row],[1M Return vs Nifty]]-AVERAGE(Table2[1M Return vs Nifty]))/_xlfn.STDEV.P(Table2[1M Return vs Nifty])</f>
        <v>-1.3062376835920508</v>
      </c>
      <c r="K191">
        <v>1.5023463624864699</v>
      </c>
      <c r="L191">
        <f>(Table2[[#This Row],[6M Return vs Nifty]]-AVERAGE(Table2[6M Return vs Nifty]))/_xlfn.STDEV.P(Table2[6M Return vs Nifty])</f>
        <v>-0.11227318415478801</v>
      </c>
      <c r="M191">
        <v>-10.824192553598699</v>
      </c>
      <c r="N191">
        <f>(Table2[[#This Row],[1W Return vs Nifty]]-AVERAGE(Table2[1W Return vs Nifty]))/_xlfn.STDEV.P(Table2[1W Return vs Nifty])</f>
        <v>-1.9956559781415204</v>
      </c>
      <c r="O191">
        <v>635.9</v>
      </c>
      <c r="P191">
        <v>615.51296130625894</v>
      </c>
      <c r="Q191">
        <v>517.56288140535696</v>
      </c>
      <c r="R191">
        <v>24.868127116682601</v>
      </c>
      <c r="S191" s="2">
        <f>(Table2[[#This Row],[Close Price]]-Table2[[#This Row],[20D EMA]])/Table2[[#This Row],[20D EMA]]</f>
        <v>-1.4153168737222834E-2</v>
      </c>
      <c r="T191" s="2">
        <f>(Table2[[#This Row],[Close Price]]-Table2[[#This Row],[50D EMA]])/Table2[[#This Row],[50D EMA]]</f>
        <v>1.8500079461487112E-2</v>
      </c>
      <c r="U191" s="2">
        <f>(Table2[[#This Row],[Close Price]]-Table2[[#This Row],[200D EMA]])/Table2[[#This Row],[200D EMA]]</f>
        <v>0.2112537867819192</v>
      </c>
      <c r="V191">
        <v>1.2184143436723101</v>
      </c>
      <c r="W191">
        <v>607</v>
      </c>
      <c r="X191">
        <v>636.9</v>
      </c>
      <c r="Y191">
        <v>582</v>
      </c>
      <c r="Z191">
        <v>642.85</v>
      </c>
      <c r="AA191">
        <v>546.02</v>
      </c>
      <c r="AB191">
        <v>716.75</v>
      </c>
      <c r="AC191" s="2">
        <f>(Table2[[#This Row],[Close Price]]/Table2[[#This Row],[Day Low]])-1</f>
        <v>3.2784184514003334E-2</v>
      </c>
      <c r="AD191" s="2">
        <f>(Table2[[#This Row],[Day High]]/Table2[[#This Row],[Close Price]])-1</f>
        <v>1.5951507417450994E-2</v>
      </c>
      <c r="AE191" s="2">
        <f>(Table2[[#This Row],[Close Price]]/Table2[[#This Row],[Current Week Low]])-1</f>
        <v>7.7147766323024003E-2</v>
      </c>
      <c r="AF191" s="2">
        <f>(Table2[[#This Row],[Current Week High]]/Table2[[#This Row],[Close Price]])-1</f>
        <v>2.5442654330834369E-2</v>
      </c>
      <c r="AG191" s="2">
        <f>(Table2[[#This Row],[Close Price]]/Table2[[#This Row],[Current Month Low]])-1</f>
        <v>0.14812644225486249</v>
      </c>
      <c r="AH191" s="2">
        <f>(Table2[[#This Row],[Current Month High]]/Table2[[#This Row],[Close Price]])-1</f>
        <v>0.14332429414579684</v>
      </c>
      <c r="AI191">
        <v>14.3324294145796</v>
      </c>
      <c r="AJ191">
        <v>81.145705410676797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0.06</v>
      </c>
      <c r="AM191" t="s">
        <v>10520</v>
      </c>
      <c r="AN191">
        <v>-3.03</v>
      </c>
      <c r="AO191" t="s">
        <v>10519</v>
      </c>
      <c r="AP191">
        <v>0.20727531049764</v>
      </c>
      <c r="AQ191">
        <f>(Table2[[#This Row],[Sharpe Ratio]]-AVERAGE(Table2[Sharpe Ratio]))/_xlfn.STDEV.P(Table2[Sharpe Ratio])</f>
        <v>1.7922722167015777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-1.6864948615704511</v>
      </c>
      <c r="AS191">
        <f>_xlfn.RANK.AVG(Table2[[#This Row],[1Y Return vs Nifty Z-Score]],Table2[1Y Return vs Nifty Z-Score])</f>
        <v>310</v>
      </c>
      <c r="AT191">
        <f>_xlfn.RANK.AVG(Table2[[#This Row],[6M Return vs Nifty Z-Score]],Table2[6M Return vs Nifty Z-Score])</f>
        <v>363</v>
      </c>
      <c r="AU191">
        <f>_xlfn.RANK.AVG(Table2[[#This Row],[Sharpe Ratio Z-Score]],Table2[Sharpe Ratio Z-Score])</f>
        <v>26</v>
      </c>
      <c r="AV191">
        <f>(Table2[[#This Row],[Rank 1Y]]+Table2[[#This Row],[Rank 6M]]+Table2[[#This Row],[Rank Sharpe]])/3</f>
        <v>233</v>
      </c>
    </row>
    <row r="192" spans="1:48" x14ac:dyDescent="0.3">
      <c r="A192" t="s">
        <v>494</v>
      </c>
      <c r="B192" t="s">
        <v>495</v>
      </c>
      <c r="C192" t="s">
        <v>10475</v>
      </c>
      <c r="D192" t="s">
        <v>496</v>
      </c>
      <c r="E192">
        <v>42184.331469999997</v>
      </c>
      <c r="F192">
        <v>791.3</v>
      </c>
      <c r="G192">
        <v>68.217803735328403</v>
      </c>
      <c r="H192">
        <f>(Table2[[#This Row],[1Y Return vs Nifty]]-AVERAGE(Table2[1Y Return vs Nifty]))/_xlfn.STDEV.P(Table2[1Y Return vs Nifty])</f>
        <v>0.401289312146349</v>
      </c>
      <c r="I192">
        <v>-4.0603715675243697</v>
      </c>
      <c r="J192">
        <f>(Table2[[#This Row],[1M Return vs Nifty]]-AVERAGE(Table2[1M Return vs Nifty]))/_xlfn.STDEV.P(Table2[1M Return vs Nifty])</f>
        <v>-0.32632620509494736</v>
      </c>
      <c r="K192">
        <v>15.5750149084108</v>
      </c>
      <c r="L192">
        <f>(Table2[[#This Row],[6M Return vs Nifty]]-AVERAGE(Table2[6M Return vs Nifty]))/_xlfn.STDEV.P(Table2[6M Return vs Nifty])</f>
        <v>0.37573987637367379</v>
      </c>
      <c r="M192">
        <v>-4.8948284197649397</v>
      </c>
      <c r="N192">
        <f>(Table2[[#This Row],[1W Return vs Nifty]]-AVERAGE(Table2[1W Return vs Nifty]))/_xlfn.STDEV.P(Table2[1W Return vs Nifty])</f>
        <v>-0.79575198884640719</v>
      </c>
      <c r="O192">
        <v>776.65</v>
      </c>
      <c r="P192">
        <v>738.78386484838802</v>
      </c>
      <c r="Q192">
        <v>623.50612054926296</v>
      </c>
      <c r="R192">
        <v>43.103526716399799</v>
      </c>
      <c r="S192" s="2">
        <f>(Table2[[#This Row],[Close Price]]-Table2[[#This Row],[20D EMA]])/Table2[[#This Row],[20D EMA]]</f>
        <v>1.8863065731024243E-2</v>
      </c>
      <c r="T192" s="2">
        <f>(Table2[[#This Row],[Close Price]]-Table2[[#This Row],[50D EMA]])/Table2[[#This Row],[50D EMA]]</f>
        <v>7.1084572430922283E-2</v>
      </c>
      <c r="U192" s="2">
        <f>(Table2[[#This Row],[Close Price]]-Table2[[#This Row],[200D EMA]])/Table2[[#This Row],[200D EMA]]</f>
        <v>0.26911344399141257</v>
      </c>
      <c r="V192">
        <v>0.98194427879139401</v>
      </c>
      <c r="W192">
        <v>767</v>
      </c>
      <c r="X192">
        <v>797</v>
      </c>
      <c r="Y192">
        <v>750.2</v>
      </c>
      <c r="Z192">
        <v>804</v>
      </c>
      <c r="AA192">
        <v>750.2</v>
      </c>
      <c r="AB192">
        <v>826.75</v>
      </c>
      <c r="AC192" s="2">
        <f>(Table2[[#This Row],[Close Price]]/Table2[[#This Row],[Day Low]])-1</f>
        <v>3.1681877444589279E-2</v>
      </c>
      <c r="AD192" s="2">
        <f>(Table2[[#This Row],[Day High]]/Table2[[#This Row],[Close Price]])-1</f>
        <v>7.2033362820675961E-3</v>
      </c>
      <c r="AE192" s="2">
        <f>(Table2[[#This Row],[Close Price]]/Table2[[#This Row],[Current Week Low]])-1</f>
        <v>5.4785390562516634E-2</v>
      </c>
      <c r="AF192" s="2">
        <f>(Table2[[#This Row],[Current Week High]]/Table2[[#This Row],[Close Price]])-1</f>
        <v>1.6049538733729385E-2</v>
      </c>
      <c r="AG192" s="2">
        <f>(Table2[[#This Row],[Close Price]]/Table2[[#This Row],[Current Month Low]])-1</f>
        <v>5.4785390562516634E-2</v>
      </c>
      <c r="AH192" s="2">
        <f>(Table2[[#This Row],[Current Month High]]/Table2[[#This Row],[Close Price]])-1</f>
        <v>4.4799696701630198E-2</v>
      </c>
      <c r="AI192">
        <v>4.4799696701630198</v>
      </c>
      <c r="AJ192">
        <v>102.897435897435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0.14000000000000001</v>
      </c>
      <c r="AM192" t="s">
        <v>10520</v>
      </c>
      <c r="AN192">
        <v>2.57</v>
      </c>
      <c r="AO192" t="s">
        <v>10520</v>
      </c>
      <c r="AP192">
        <v>5.7799662486962999E-2</v>
      </c>
      <c r="AQ192">
        <f>(Table2[[#This Row],[Sharpe Ratio]]-AVERAGE(Table2[Sharpe Ratio]))/_xlfn.STDEV.P(Table2[Sharpe Ratio])</f>
        <v>6.9259399722496381E-2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-0.27578960569883537</v>
      </c>
      <c r="AS192">
        <f>_xlfn.RANK.AVG(Table2[[#This Row],[1Y Return vs Nifty Z-Score]],Table2[1Y Return vs Nifty Z-Score])</f>
        <v>169</v>
      </c>
      <c r="AT192">
        <f>_xlfn.RANK.AVG(Table2[[#This Row],[6M Return vs Nifty Z-Score]],Table2[6M Return vs Nifty Z-Score])</f>
        <v>217</v>
      </c>
      <c r="AU192">
        <f>_xlfn.RANK.AVG(Table2[[#This Row],[Sharpe Ratio Z-Score]],Table2[Sharpe Ratio Z-Score])</f>
        <v>315</v>
      </c>
      <c r="AV192">
        <f>(Table2[[#This Row],[Rank 1Y]]+Table2[[#This Row],[Rank 6M]]+Table2[[#This Row],[Rank Sharpe]])/3</f>
        <v>233.66666666666666</v>
      </c>
    </row>
    <row r="193" spans="1:48" x14ac:dyDescent="0.3">
      <c r="A193" t="s">
        <v>564</v>
      </c>
      <c r="B193" t="s">
        <v>565</v>
      </c>
      <c r="C193" t="s">
        <v>10482</v>
      </c>
      <c r="D193" t="s">
        <v>184</v>
      </c>
      <c r="E193">
        <v>33816.064462244001</v>
      </c>
      <c r="F193">
        <v>189.5</v>
      </c>
      <c r="G193">
        <v>68.448601589504804</v>
      </c>
      <c r="H193">
        <f>(Table2[[#This Row],[1Y Return vs Nifty]]-AVERAGE(Table2[1Y Return vs Nifty]))/_xlfn.STDEV.P(Table2[1Y Return vs Nifty])</f>
        <v>0.40445077587468492</v>
      </c>
      <c r="I193">
        <v>-5.9546326390697697</v>
      </c>
      <c r="J193">
        <f>(Table2[[#This Row],[1M Return vs Nifty]]-AVERAGE(Table2[1M Return vs Nifty]))/_xlfn.STDEV.P(Table2[1M Return vs Nifty])</f>
        <v>-0.51688136333515211</v>
      </c>
      <c r="K193">
        <v>14.0666385754215</v>
      </c>
      <c r="L193">
        <f>(Table2[[#This Row],[6M Return vs Nifty]]-AVERAGE(Table2[6M Return vs Nifty]))/_xlfn.STDEV.P(Table2[6M Return vs Nifty])</f>
        <v>0.32343228820810194</v>
      </c>
      <c r="M193">
        <v>-5.0375760940788101</v>
      </c>
      <c r="N193">
        <f>(Table2[[#This Row],[1W Return vs Nifty]]-AVERAGE(Table2[1W Return vs Nifty]))/_xlfn.STDEV.P(Table2[1W Return vs Nifty])</f>
        <v>-0.82463931976515548</v>
      </c>
      <c r="O193">
        <v>191.39</v>
      </c>
      <c r="P193">
        <v>188.59565505210901</v>
      </c>
      <c r="Q193">
        <v>156.76216923626399</v>
      </c>
      <c r="R193">
        <v>34.044956683792897</v>
      </c>
      <c r="S193" s="2">
        <f>(Table2[[#This Row],[Close Price]]-Table2[[#This Row],[20D EMA]])/Table2[[#This Row],[20D EMA]]</f>
        <v>-9.8751240921677551E-3</v>
      </c>
      <c r="T193" s="2">
        <f>(Table2[[#This Row],[Close Price]]-Table2[[#This Row],[50D EMA]])/Table2[[#This Row],[50D EMA]]</f>
        <v>4.7951526117667983E-3</v>
      </c>
      <c r="U193" s="2">
        <f>(Table2[[#This Row],[Close Price]]-Table2[[#This Row],[200D EMA]])/Table2[[#This Row],[200D EMA]]</f>
        <v>0.20883757173833961</v>
      </c>
      <c r="V193">
        <v>0.75439838985187502</v>
      </c>
      <c r="W193">
        <v>184.15</v>
      </c>
      <c r="X193">
        <v>191.29</v>
      </c>
      <c r="Y193">
        <v>174.7</v>
      </c>
      <c r="Z193">
        <v>193.5</v>
      </c>
      <c r="AA193">
        <v>174.7</v>
      </c>
      <c r="AB193">
        <v>209</v>
      </c>
      <c r="AC193" s="2">
        <f>(Table2[[#This Row],[Close Price]]/Table2[[#This Row],[Day Low]])-1</f>
        <v>2.9052402932391974E-2</v>
      </c>
      <c r="AD193" s="2">
        <f>(Table2[[#This Row],[Day High]]/Table2[[#This Row],[Close Price]])-1</f>
        <v>9.445910290237336E-3</v>
      </c>
      <c r="AE193" s="2">
        <f>(Table2[[#This Row],[Close Price]]/Table2[[#This Row],[Current Week Low]])-1</f>
        <v>8.4716657126502559E-2</v>
      </c>
      <c r="AF193" s="2">
        <f>(Table2[[#This Row],[Current Week High]]/Table2[[#This Row],[Close Price]])-1</f>
        <v>2.1108179419525142E-2</v>
      </c>
      <c r="AG193" s="2">
        <f>(Table2[[#This Row],[Close Price]]/Table2[[#This Row],[Current Month Low]])-1</f>
        <v>8.4716657126502559E-2</v>
      </c>
      <c r="AH193" s="2">
        <f>(Table2[[#This Row],[Current Month High]]/Table2[[#This Row],[Close Price]])-1</f>
        <v>0.1029023746701847</v>
      </c>
      <c r="AI193">
        <v>10.2902374670184</v>
      </c>
      <c r="AJ193">
        <v>119.83758700696001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0.02</v>
      </c>
      <c r="AM193" t="s">
        <v>10520</v>
      </c>
      <c r="AN193">
        <v>-7.08</v>
      </c>
      <c r="AO193" t="s">
        <v>10519</v>
      </c>
      <c r="AP193">
        <v>5.9603109244490998E-2</v>
      </c>
      <c r="AQ193">
        <f>(Table2[[#This Row],[Sharpe Ratio]]-AVERAGE(Table2[Sharpe Ratio]))/_xlfn.STDEV.P(Table2[Sharpe Ratio])</f>
        <v>9.0047815222378674E-2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-0.52358980379514208</v>
      </c>
      <c r="AS193">
        <f>_xlfn.RANK.AVG(Table2[[#This Row],[1Y Return vs Nifty Z-Score]],Table2[1Y Return vs Nifty Z-Score])</f>
        <v>168</v>
      </c>
      <c r="AT193">
        <f>_xlfn.RANK.AVG(Table2[[#This Row],[6M Return vs Nifty Z-Score]],Table2[6M Return vs Nifty Z-Score])</f>
        <v>232</v>
      </c>
      <c r="AU193">
        <f>_xlfn.RANK.AVG(Table2[[#This Row],[Sharpe Ratio Z-Score]],Table2[Sharpe Ratio Z-Score])</f>
        <v>305</v>
      </c>
      <c r="AV193">
        <f>(Table2[[#This Row],[Rank 1Y]]+Table2[[#This Row],[Rank 6M]]+Table2[[#This Row],[Rank Sharpe]])/3</f>
        <v>235</v>
      </c>
    </row>
    <row r="194" spans="1:48" x14ac:dyDescent="0.3">
      <c r="A194" t="s">
        <v>893</v>
      </c>
      <c r="B194" t="s">
        <v>894</v>
      </c>
      <c r="C194" t="s">
        <v>10485</v>
      </c>
      <c r="D194" t="s">
        <v>133</v>
      </c>
      <c r="E194">
        <v>16717.66399017</v>
      </c>
      <c r="F194">
        <v>644.20000000000005</v>
      </c>
      <c r="G194">
        <v>79.367161126028194</v>
      </c>
      <c r="H194">
        <f>(Table2[[#This Row],[1Y Return vs Nifty]]-AVERAGE(Table2[1Y Return vs Nifty]))/_xlfn.STDEV.P(Table2[1Y Return vs Nifty])</f>
        <v>0.55401295470678158</v>
      </c>
      <c r="I194">
        <v>13.6328360308105</v>
      </c>
      <c r="J194">
        <f>(Table2[[#This Row],[1M Return vs Nifty]]-AVERAGE(Table2[1M Return vs Nifty]))/_xlfn.STDEV.P(Table2[1M Return vs Nifty])</f>
        <v>1.4535403741864865</v>
      </c>
      <c r="K194">
        <v>-5.1627007575656902</v>
      </c>
      <c r="L194">
        <f>(Table2[[#This Row],[6M Return vs Nifty]]-AVERAGE(Table2[6M Return vs Nifty]))/_xlfn.STDEV.P(Table2[6M Return vs Nifty])</f>
        <v>-0.34340419054554672</v>
      </c>
      <c r="M194">
        <v>-4.1842550047446299</v>
      </c>
      <c r="N194">
        <f>(Table2[[#This Row],[1W Return vs Nifty]]-AVERAGE(Table2[1W Return vs Nifty]))/_xlfn.STDEV.P(Table2[1W Return vs Nifty])</f>
        <v>-0.65195581507041045</v>
      </c>
      <c r="O194">
        <v>626.63</v>
      </c>
      <c r="P194">
        <v>598.11984642565403</v>
      </c>
      <c r="Q194">
        <v>525.73218253458401</v>
      </c>
      <c r="R194">
        <v>50.849231536841501</v>
      </c>
      <c r="S194" s="2">
        <f>(Table2[[#This Row],[Close Price]]-Table2[[#This Row],[20D EMA]])/Table2[[#This Row],[20D EMA]]</f>
        <v>2.803887461500415E-2</v>
      </c>
      <c r="T194" s="2">
        <f>(Table2[[#This Row],[Close Price]]-Table2[[#This Row],[50D EMA]])/Table2[[#This Row],[50D EMA]]</f>
        <v>7.7041672918428644E-2</v>
      </c>
      <c r="U194" s="2">
        <f>(Table2[[#This Row],[Close Price]]-Table2[[#This Row],[200D EMA]])/Table2[[#This Row],[200D EMA]]</f>
        <v>0.22533872074232952</v>
      </c>
      <c r="V194">
        <v>0.60267952946133596</v>
      </c>
      <c r="W194">
        <v>638.6</v>
      </c>
      <c r="X194">
        <v>654.75</v>
      </c>
      <c r="Y194">
        <v>620.15</v>
      </c>
      <c r="Z194">
        <v>678.5</v>
      </c>
      <c r="AA194">
        <v>544.85</v>
      </c>
      <c r="AB194">
        <v>678.5</v>
      </c>
      <c r="AC194" s="2">
        <f>(Table2[[#This Row],[Close Price]]/Table2[[#This Row],[Day Low]])-1</f>
        <v>8.7691825869089524E-3</v>
      </c>
      <c r="AD194" s="2">
        <f>(Table2[[#This Row],[Day High]]/Table2[[#This Row],[Close Price]])-1</f>
        <v>1.6376901583359027E-2</v>
      </c>
      <c r="AE194" s="2">
        <f>(Table2[[#This Row],[Close Price]]/Table2[[#This Row],[Current Week Low]])-1</f>
        <v>3.8780940095138439E-2</v>
      </c>
      <c r="AF194" s="2">
        <f>(Table2[[#This Row],[Current Week High]]/Table2[[#This Row],[Close Price]])-1</f>
        <v>5.3244334057745979E-2</v>
      </c>
      <c r="AG194" s="2">
        <f>(Table2[[#This Row],[Close Price]]/Table2[[#This Row],[Current Month Low]])-1</f>
        <v>0.18234376433880883</v>
      </c>
      <c r="AH194" s="2">
        <f>(Table2[[#This Row],[Current Month High]]/Table2[[#This Row],[Close Price]])-1</f>
        <v>5.3244334057745979E-2</v>
      </c>
      <c r="AI194">
        <v>5.3244334057745899</v>
      </c>
      <c r="AJ194">
        <v>107.806451612903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0.05</v>
      </c>
      <c r="AM194" t="s">
        <v>10520</v>
      </c>
      <c r="AN194">
        <v>0.1</v>
      </c>
      <c r="AO194" t="s">
        <v>10520</v>
      </c>
      <c r="AP194">
        <v>0.13934655535451901</v>
      </c>
      <c r="AQ194">
        <f>(Table2[[#This Row],[Sharpe Ratio]]-AVERAGE(Table2[Sharpe Ratio]))/_xlfn.STDEV.P(Table2[Sharpe Ratio])</f>
        <v>1.009254264876603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2.0214475881539142</v>
      </c>
      <c r="AS194">
        <f>_xlfn.RANK.AVG(Table2[[#This Row],[1Y Return vs Nifty Z-Score]],Table2[1Y Return vs Nifty Z-Score])</f>
        <v>140</v>
      </c>
      <c r="AT194">
        <f>_xlfn.RANK.AVG(Table2[[#This Row],[6M Return vs Nifty Z-Score]],Table2[6M Return vs Nifty Z-Score])</f>
        <v>447</v>
      </c>
      <c r="AU194">
        <f>_xlfn.RANK.AVG(Table2[[#This Row],[Sharpe Ratio Z-Score]],Table2[Sharpe Ratio Z-Score])</f>
        <v>118</v>
      </c>
      <c r="AV194">
        <f>(Table2[[#This Row],[Rank 1Y]]+Table2[[#This Row],[Rank 6M]]+Table2[[#This Row],[Rank Sharpe]])/3</f>
        <v>235</v>
      </c>
    </row>
    <row r="195" spans="1:48" x14ac:dyDescent="0.3">
      <c r="A195" t="s">
        <v>1096</v>
      </c>
      <c r="B195" t="s">
        <v>1097</v>
      </c>
      <c r="C195" t="s">
        <v>10484</v>
      </c>
      <c r="D195" t="s">
        <v>80</v>
      </c>
      <c r="E195">
        <v>11202.78381615</v>
      </c>
      <c r="F195">
        <v>374.05</v>
      </c>
      <c r="G195">
        <v>45.275059048455702</v>
      </c>
      <c r="H195">
        <f>(Table2[[#This Row],[1Y Return vs Nifty]]-AVERAGE(Table2[1Y Return vs Nifty]))/_xlfn.STDEV.P(Table2[1Y Return vs Nifty])</f>
        <v>8.7020120108790081E-2</v>
      </c>
      <c r="I195">
        <v>52.785638042557402</v>
      </c>
      <c r="J195">
        <f>(Table2[[#This Row],[1M Return vs Nifty]]-AVERAGE(Table2[1M Return vs Nifty]))/_xlfn.STDEV.P(Table2[1M Return vs Nifty])</f>
        <v>5.3921571229375447</v>
      </c>
      <c r="K195">
        <v>28.4758890455632</v>
      </c>
      <c r="L195">
        <f>(Table2[[#This Row],[6M Return vs Nifty]]-AVERAGE(Table2[6M Return vs Nifty]))/_xlfn.STDEV.P(Table2[6M Return vs Nifty])</f>
        <v>0.82311736207361119</v>
      </c>
      <c r="M195">
        <v>4.77268067998601</v>
      </c>
      <c r="N195">
        <f>(Table2[[#This Row],[1W Return vs Nifty]]-AVERAGE(Table2[1W Return vs Nifty]))/_xlfn.STDEV.P(Table2[1W Return vs Nifty])</f>
        <v>1.1606268864441693</v>
      </c>
      <c r="O195">
        <v>317.45999999999998</v>
      </c>
      <c r="P195">
        <v>276.8392896945</v>
      </c>
      <c r="Q195">
        <v>241.67565659404701</v>
      </c>
      <c r="R195">
        <v>87.499519557809407</v>
      </c>
      <c r="S195" s="2">
        <f>(Table2[[#This Row],[Close Price]]-Table2[[#This Row],[20D EMA]])/Table2[[#This Row],[20D EMA]]</f>
        <v>0.17825867825867836</v>
      </c>
      <c r="T195" s="2">
        <f>(Table2[[#This Row],[Close Price]]-Table2[[#This Row],[50D EMA]])/Table2[[#This Row],[50D EMA]]</f>
        <v>0.35114492026321403</v>
      </c>
      <c r="U195" s="2">
        <f>(Table2[[#This Row],[Close Price]]-Table2[[#This Row],[200D EMA]])/Table2[[#This Row],[200D EMA]]</f>
        <v>0.54773552815171567</v>
      </c>
      <c r="V195">
        <v>1.6555834125826201</v>
      </c>
      <c r="W195">
        <v>361.7</v>
      </c>
      <c r="X195">
        <v>376.9</v>
      </c>
      <c r="Y195">
        <v>331.25</v>
      </c>
      <c r="Z195">
        <v>376.9</v>
      </c>
      <c r="AA195">
        <v>272.5</v>
      </c>
      <c r="AB195">
        <v>376.9</v>
      </c>
      <c r="AC195" s="2">
        <f>(Table2[[#This Row],[Close Price]]/Table2[[#This Row],[Day Low]])-1</f>
        <v>3.414431849599131E-2</v>
      </c>
      <c r="AD195" s="2">
        <f>(Table2[[#This Row],[Day High]]/Table2[[#This Row],[Close Price]])-1</f>
        <v>7.6193022323218784E-3</v>
      </c>
      <c r="AE195" s="2">
        <f>(Table2[[#This Row],[Close Price]]/Table2[[#This Row],[Current Week Low]])-1</f>
        <v>0.12920754716981131</v>
      </c>
      <c r="AF195" s="2">
        <f>(Table2[[#This Row],[Current Week High]]/Table2[[#This Row],[Close Price]])-1</f>
        <v>7.6193022323218784E-3</v>
      </c>
      <c r="AG195" s="2">
        <f>(Table2[[#This Row],[Close Price]]/Table2[[#This Row],[Current Month Low]])-1</f>
        <v>0.37266055045871571</v>
      </c>
      <c r="AH195" s="2">
        <f>(Table2[[#This Row],[Current Month High]]/Table2[[#This Row],[Close Price]])-1</f>
        <v>7.6193022323218784E-3</v>
      </c>
      <c r="AI195">
        <v>0.76193022323218695</v>
      </c>
      <c r="AJ195">
        <v>116.777745580991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0.59</v>
      </c>
      <c r="AM195" t="s">
        <v>10520</v>
      </c>
      <c r="AN195">
        <v>32.67</v>
      </c>
      <c r="AO195" t="s">
        <v>10520</v>
      </c>
      <c r="AP195">
        <v>5.4841346842144E-2</v>
      </c>
      <c r="AQ195">
        <f>(Table2[[#This Row],[Sharpe Ratio]]-AVERAGE(Table2[Sharpe Ratio]))/_xlfn.STDEV.P(Table2[Sharpe Ratio])</f>
        <v>3.5158756303116254E-2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7.4980802478672315</v>
      </c>
      <c r="AS195">
        <f>_xlfn.RANK.AVG(Table2[[#This Row],[1Y Return vs Nifty Z-Score]],Table2[1Y Return vs Nifty Z-Score])</f>
        <v>267</v>
      </c>
      <c r="AT195">
        <f>_xlfn.RANK.AVG(Table2[[#This Row],[6M Return vs Nifty Z-Score]],Table2[6M Return vs Nifty Z-Score])</f>
        <v>116</v>
      </c>
      <c r="AU195">
        <f>_xlfn.RANK.AVG(Table2[[#This Row],[Sharpe Ratio Z-Score]],Table2[Sharpe Ratio Z-Score])</f>
        <v>326</v>
      </c>
      <c r="AV195">
        <f>(Table2[[#This Row],[Rank 1Y]]+Table2[[#This Row],[Rank 6M]]+Table2[[#This Row],[Rank Sharpe]])/3</f>
        <v>236.33333333333334</v>
      </c>
    </row>
    <row r="196" spans="1:48" x14ac:dyDescent="0.3">
      <c r="A196" t="s">
        <v>790</v>
      </c>
      <c r="B196" t="s">
        <v>791</v>
      </c>
      <c r="C196" t="s">
        <v>10487</v>
      </c>
      <c r="D196" t="s">
        <v>228</v>
      </c>
      <c r="E196">
        <v>20020.792207260001</v>
      </c>
      <c r="F196">
        <v>452</v>
      </c>
      <c r="G196">
        <v>38.0896102427701</v>
      </c>
      <c r="H196">
        <f>(Table2[[#This Row],[1Y Return vs Nifty]]-AVERAGE(Table2[1Y Return vs Nifty]))/_xlfn.STDEV.P(Table2[1Y Return vs Nifty])</f>
        <v>-1.140599330571024E-2</v>
      </c>
      <c r="I196">
        <v>3.86684140920064</v>
      </c>
      <c r="J196">
        <f>(Table2[[#This Row],[1M Return vs Nifty]]-AVERAGE(Table2[1M Return vs Nifty]))/_xlfn.STDEV.P(Table2[1M Return vs Nifty])</f>
        <v>0.47112001067470127</v>
      </c>
      <c r="K196">
        <v>39.044835037871799</v>
      </c>
      <c r="L196">
        <f>(Table2[[#This Row],[6M Return vs Nifty]]-AVERAGE(Table2[6M Return vs Nifty]))/_xlfn.STDEV.P(Table2[6M Return vs Nifty])</f>
        <v>1.1896280678032871</v>
      </c>
      <c r="M196">
        <v>-0.95576340631240497</v>
      </c>
      <c r="N196">
        <f>(Table2[[#This Row],[1W Return vs Nifty]]-AVERAGE(Table2[1W Return vs Nifty]))/_xlfn.STDEV.P(Table2[1W Return vs Nifty])</f>
        <v>1.382360984539087E-3</v>
      </c>
      <c r="O196">
        <v>452.04</v>
      </c>
      <c r="P196">
        <v>422.72621910585298</v>
      </c>
      <c r="Q196">
        <v>353.32396048214599</v>
      </c>
      <c r="R196">
        <v>53.997794547593301</v>
      </c>
      <c r="S196" s="2">
        <f>(Table2[[#This Row],[Close Price]]-Table2[[#This Row],[20D EMA]])/Table2[[#This Row],[20D EMA]]</f>
        <v>-8.8487744447439303E-5</v>
      </c>
      <c r="T196" s="2">
        <f>(Table2[[#This Row],[Close Price]]-Table2[[#This Row],[50D EMA]])/Table2[[#This Row],[50D EMA]]</f>
        <v>6.9249976866981866E-2</v>
      </c>
      <c r="U196" s="2">
        <f>(Table2[[#This Row],[Close Price]]-Table2[[#This Row],[200D EMA]])/Table2[[#This Row],[200D EMA]]</f>
        <v>0.27927921837851205</v>
      </c>
      <c r="V196">
        <v>0.64858565338183805</v>
      </c>
      <c r="W196">
        <v>450</v>
      </c>
      <c r="X196">
        <v>462.55</v>
      </c>
      <c r="Y196">
        <v>439.35</v>
      </c>
      <c r="Z196">
        <v>485.15</v>
      </c>
      <c r="AA196">
        <v>431</v>
      </c>
      <c r="AB196">
        <v>527.54999999999995</v>
      </c>
      <c r="AC196" s="2">
        <f>(Table2[[#This Row],[Close Price]]/Table2[[#This Row],[Day Low]])-1</f>
        <v>4.4444444444444731E-3</v>
      </c>
      <c r="AD196" s="2">
        <f>(Table2[[#This Row],[Day High]]/Table2[[#This Row],[Close Price]])-1</f>
        <v>2.3340707964601748E-2</v>
      </c>
      <c r="AE196" s="2">
        <f>(Table2[[#This Row],[Close Price]]/Table2[[#This Row],[Current Week Low]])-1</f>
        <v>2.8792534425856386E-2</v>
      </c>
      <c r="AF196" s="2">
        <f>(Table2[[#This Row],[Current Week High]]/Table2[[#This Row],[Close Price]])-1</f>
        <v>7.3340707964601792E-2</v>
      </c>
      <c r="AG196" s="2">
        <f>(Table2[[#This Row],[Close Price]]/Table2[[#This Row],[Current Month Low]])-1</f>
        <v>4.8723897911832958E-2</v>
      </c>
      <c r="AH196" s="2">
        <f>(Table2[[#This Row],[Current Month High]]/Table2[[#This Row],[Close Price]])-1</f>
        <v>0.16714601769911486</v>
      </c>
      <c r="AI196">
        <v>16.7146017699114</v>
      </c>
      <c r="AJ196">
        <v>63.619909502262402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0.15</v>
      </c>
      <c r="AM196" t="s">
        <v>10520</v>
      </c>
      <c r="AN196">
        <v>-2.35</v>
      </c>
      <c r="AO196" t="s">
        <v>10519</v>
      </c>
      <c r="AP196">
        <v>5.1961808100796002E-2</v>
      </c>
      <c r="AQ196">
        <f>(Table2[[#This Row],[Sharpe Ratio]]-AVERAGE(Table2[Sharpe Ratio]))/_xlfn.STDEV.P(Table2[Sharpe Ratio])</f>
        <v>1.9661779509821641E-3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1.6526906241077994</v>
      </c>
      <c r="AS196">
        <f>_xlfn.RANK.AVG(Table2[[#This Row],[1Y Return vs Nifty Z-Score]],Table2[1Y Return vs Nifty Z-Score])</f>
        <v>293</v>
      </c>
      <c r="AT196">
        <f>_xlfn.RANK.AVG(Table2[[#This Row],[6M Return vs Nifty Z-Score]],Table2[6M Return vs Nifty Z-Score])</f>
        <v>85</v>
      </c>
      <c r="AU196">
        <f>_xlfn.RANK.AVG(Table2[[#This Row],[Sharpe Ratio Z-Score]],Table2[Sharpe Ratio Z-Score])</f>
        <v>335</v>
      </c>
      <c r="AV196">
        <f>(Table2[[#This Row],[Rank 1Y]]+Table2[[#This Row],[Rank 6M]]+Table2[[#This Row],[Rank Sharpe]])/3</f>
        <v>237.66666666666666</v>
      </c>
    </row>
    <row r="197" spans="1:48" x14ac:dyDescent="0.3">
      <c r="A197" t="s">
        <v>900</v>
      </c>
      <c r="B197" t="s">
        <v>901</v>
      </c>
      <c r="C197" t="s">
        <v>10482</v>
      </c>
      <c r="D197" t="s">
        <v>133</v>
      </c>
      <c r="E197">
        <v>16476.17307723</v>
      </c>
      <c r="F197">
        <v>920.6</v>
      </c>
      <c r="G197">
        <v>540.15445371545502</v>
      </c>
      <c r="H197">
        <f>(Table2[[#This Row],[1Y Return vs Nifty]]-AVERAGE(Table2[1Y Return vs Nifty]))/_xlfn.STDEV.P(Table2[1Y Return vs Nifty])</f>
        <v>6.8658667507397837</v>
      </c>
      <c r="I197">
        <v>-2.4669063113072101</v>
      </c>
      <c r="J197">
        <f>(Table2[[#This Row],[1M Return vs Nifty]]-AVERAGE(Table2[1M Return vs Nifty]))/_xlfn.STDEV.P(Table2[1M Return vs Nifty])</f>
        <v>-0.16602991404515696</v>
      </c>
      <c r="K197">
        <v>-31.9231495354225</v>
      </c>
      <c r="L197">
        <f>(Table2[[#This Row],[6M Return vs Nifty]]-AVERAGE(Table2[6M Return vs Nifty]))/_xlfn.STDEV.P(Table2[6M Return vs Nifty])</f>
        <v>-1.2714050502672987</v>
      </c>
      <c r="M197">
        <v>7.56215529398452</v>
      </c>
      <c r="N197">
        <f>(Table2[[#This Row],[1W Return vs Nifty]]-AVERAGE(Table2[1W Return vs Nifty]))/_xlfn.STDEV.P(Table2[1W Return vs Nifty])</f>
        <v>1.7251227820959882</v>
      </c>
      <c r="O197">
        <v>874.75</v>
      </c>
      <c r="P197">
        <v>899.86172184986799</v>
      </c>
      <c r="Q197">
        <v>810.75353520387</v>
      </c>
      <c r="R197">
        <v>65.945596913306204</v>
      </c>
      <c r="S197" s="2">
        <f>(Table2[[#This Row],[Close Price]]-Table2[[#This Row],[20D EMA]])/Table2[[#This Row],[20D EMA]]</f>
        <v>5.2414975707344984E-2</v>
      </c>
      <c r="T197" s="2">
        <f>(Table2[[#This Row],[Close Price]]-Table2[[#This Row],[50D EMA]])/Table2[[#This Row],[50D EMA]]</f>
        <v>2.3046072131504652E-2</v>
      </c>
      <c r="U197" s="2">
        <f>(Table2[[#This Row],[Close Price]]-Table2[[#This Row],[200D EMA]])/Table2[[#This Row],[200D EMA]]</f>
        <v>0.13548687736342502</v>
      </c>
      <c r="V197">
        <v>0.81544794869481296</v>
      </c>
      <c r="W197">
        <v>905.9</v>
      </c>
      <c r="X197">
        <v>930</v>
      </c>
      <c r="Y197">
        <v>783.1</v>
      </c>
      <c r="Z197">
        <v>930</v>
      </c>
      <c r="AA197">
        <v>783.1</v>
      </c>
      <c r="AB197">
        <v>962.6</v>
      </c>
      <c r="AC197" s="2">
        <f>(Table2[[#This Row],[Close Price]]/Table2[[#This Row],[Day Low]])-1</f>
        <v>1.6226956617728217E-2</v>
      </c>
      <c r="AD197" s="2">
        <f>(Table2[[#This Row],[Day High]]/Table2[[#This Row],[Close Price]])-1</f>
        <v>1.0210732131218814E-2</v>
      </c>
      <c r="AE197" s="2">
        <f>(Table2[[#This Row],[Close Price]]/Table2[[#This Row],[Current Week Low]])-1</f>
        <v>0.17558421657515</v>
      </c>
      <c r="AF197" s="2">
        <f>(Table2[[#This Row],[Current Week High]]/Table2[[#This Row],[Close Price]])-1</f>
        <v>1.0210732131218814E-2</v>
      </c>
      <c r="AG197" s="2">
        <f>(Table2[[#This Row],[Close Price]]/Table2[[#This Row],[Current Month Low]])-1</f>
        <v>0.17558421657515</v>
      </c>
      <c r="AH197" s="2">
        <f>(Table2[[#This Row],[Current Month High]]/Table2[[#This Row],[Close Price]])-1</f>
        <v>4.5622420160764676E-2</v>
      </c>
      <c r="AI197">
        <v>42.733000217249597</v>
      </c>
      <c r="AJ197">
        <v>578.65831183191995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-0.09</v>
      </c>
      <c r="AM197" t="s">
        <v>10519</v>
      </c>
      <c r="AN197">
        <v>1.9</v>
      </c>
      <c r="AO197" t="s">
        <v>10520</v>
      </c>
      <c r="AP197">
        <v>0.204267808950719</v>
      </c>
      <c r="AQ197">
        <f>(Table2[[#This Row],[Sharpe Ratio]]-AVERAGE(Table2[Sharpe Ratio]))/_xlfn.STDEV.P(Table2[Sharpe Ratio])</f>
        <v>1.7576046050779162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3</v>
      </c>
      <c r="AT197">
        <f>_xlfn.RANK.AVG(Table2[[#This Row],[6M Return vs Nifty Z-Score]],Table2[6M Return vs Nifty Z-Score])</f>
        <v>682</v>
      </c>
      <c r="AU197">
        <f>_xlfn.RANK.AVG(Table2[[#This Row],[Sharpe Ratio Z-Score]],Table2[Sharpe Ratio Z-Score])</f>
        <v>31</v>
      </c>
      <c r="AV197">
        <f>(Table2[[#This Row],[Rank 1Y]]+Table2[[#This Row],[Rank 6M]]+Table2[[#This Row],[Rank Sharpe]])/3</f>
        <v>238.66666666666666</v>
      </c>
    </row>
    <row r="198" spans="1:48" x14ac:dyDescent="0.3">
      <c r="A198" t="s">
        <v>1347</v>
      </c>
      <c r="B198" t="s">
        <v>1348</v>
      </c>
      <c r="C198" t="s">
        <v>622</v>
      </c>
      <c r="D198" t="s">
        <v>622</v>
      </c>
      <c r="E198">
        <v>8020.2104982999999</v>
      </c>
      <c r="F198">
        <v>404.8</v>
      </c>
      <c r="G198">
        <v>63.1337560219431</v>
      </c>
      <c r="H198">
        <f>(Table2[[#This Row],[1Y Return vs Nifty]]-AVERAGE(Table2[1Y Return vs Nifty]))/_xlfn.STDEV.P(Table2[1Y Return vs Nifty])</f>
        <v>0.33164814283672411</v>
      </c>
      <c r="I198">
        <v>4.2280673116423202</v>
      </c>
      <c r="J198">
        <f>(Table2[[#This Row],[1M Return vs Nifty]]-AVERAGE(Table2[1M Return vs Nifty]))/_xlfn.STDEV.P(Table2[1M Return vs Nifty])</f>
        <v>0.50745790518893452</v>
      </c>
      <c r="K198">
        <v>26.907673084010799</v>
      </c>
      <c r="L198">
        <f>(Table2[[#This Row],[6M Return vs Nifty]]-AVERAGE(Table2[6M Return vs Nifty]))/_xlfn.STDEV.P(Table2[6M Return vs Nifty])</f>
        <v>0.76873465075846281</v>
      </c>
      <c r="M198">
        <v>1.4098731616529101</v>
      </c>
      <c r="N198">
        <f>(Table2[[#This Row],[1W Return vs Nifty]]-AVERAGE(Table2[1W Return vs Nifty]))/_xlfn.STDEV.P(Table2[1W Return vs Nifty])</f>
        <v>0.48010768313618513</v>
      </c>
      <c r="O198">
        <v>394.18</v>
      </c>
      <c r="P198">
        <v>384.42547134494299</v>
      </c>
      <c r="Q198">
        <v>328.95361412000301</v>
      </c>
      <c r="R198">
        <v>59.754257222054903</v>
      </c>
      <c r="S198" s="2">
        <f>(Table2[[#This Row],[Close Price]]-Table2[[#This Row],[20D EMA]])/Table2[[#This Row],[20D EMA]]</f>
        <v>2.6942006190065464E-2</v>
      </c>
      <c r="T198" s="2">
        <f>(Table2[[#This Row],[Close Price]]-Table2[[#This Row],[50D EMA]])/Table2[[#This Row],[50D EMA]]</f>
        <v>5.2999944524422679E-2</v>
      </c>
      <c r="U198" s="2">
        <f>(Table2[[#This Row],[Close Price]]-Table2[[#This Row],[200D EMA]])/Table2[[#This Row],[200D EMA]]</f>
        <v>0.23056863528584937</v>
      </c>
      <c r="V198">
        <v>0.77447638745242098</v>
      </c>
      <c r="W198">
        <v>399</v>
      </c>
      <c r="X198">
        <v>412.65</v>
      </c>
      <c r="Y198">
        <v>364.2</v>
      </c>
      <c r="Z198">
        <v>412.65</v>
      </c>
      <c r="AA198">
        <v>364.2</v>
      </c>
      <c r="AB198">
        <v>450.65</v>
      </c>
      <c r="AC198" s="2">
        <f>(Table2[[#This Row],[Close Price]]/Table2[[#This Row],[Day Low]])-1</f>
        <v>1.4536340852130403E-2</v>
      </c>
      <c r="AD198" s="2">
        <f>(Table2[[#This Row],[Day High]]/Table2[[#This Row],[Close Price]])-1</f>
        <v>1.9392292490118423E-2</v>
      </c>
      <c r="AE198" s="2">
        <f>(Table2[[#This Row],[Close Price]]/Table2[[#This Row],[Current Week Low]])-1</f>
        <v>0.11147721032399782</v>
      </c>
      <c r="AF198" s="2">
        <f>(Table2[[#This Row],[Current Week High]]/Table2[[#This Row],[Close Price]])-1</f>
        <v>1.9392292490118423E-2</v>
      </c>
      <c r="AG198" s="2">
        <f>(Table2[[#This Row],[Close Price]]/Table2[[#This Row],[Current Month Low]])-1</f>
        <v>0.11147721032399782</v>
      </c>
      <c r="AH198" s="2">
        <f>(Table2[[#This Row],[Current Month High]]/Table2[[#This Row],[Close Price]])-1</f>
        <v>0.1132658102766797</v>
      </c>
      <c r="AI198">
        <v>11.326581027667901</v>
      </c>
      <c r="AJ198">
        <v>99.408866995073893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-0.06</v>
      </c>
      <c r="AM198" t="s">
        <v>10519</v>
      </c>
      <c r="AN198">
        <v>-1.89</v>
      </c>
      <c r="AO198" t="s">
        <v>10519</v>
      </c>
      <c r="AP198">
        <v>3.0688148901919E-2</v>
      </c>
      <c r="AQ198">
        <f>(Table2[[#This Row],[Sharpe Ratio]]-AVERAGE(Table2[Sharpe Ratio]))/_xlfn.STDEV.P(Table2[Sharpe Ratio])</f>
        <v>-0.24325629107013738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1.8446920908501694</v>
      </c>
      <c r="AS198">
        <f>_xlfn.RANK.AVG(Table2[[#This Row],[1Y Return vs Nifty Z-Score]],Table2[1Y Return vs Nifty Z-Score])</f>
        <v>189</v>
      </c>
      <c r="AT198">
        <f>_xlfn.RANK.AVG(Table2[[#This Row],[6M Return vs Nifty Z-Score]],Table2[6M Return vs Nifty Z-Score])</f>
        <v>127</v>
      </c>
      <c r="AU198">
        <f>_xlfn.RANK.AVG(Table2[[#This Row],[Sharpe Ratio Z-Score]],Table2[Sharpe Ratio Z-Score])</f>
        <v>401</v>
      </c>
      <c r="AV198">
        <f>(Table2[[#This Row],[Rank 1Y]]+Table2[[#This Row],[Rank 6M]]+Table2[[#This Row],[Rank Sharpe]])/3</f>
        <v>239</v>
      </c>
    </row>
    <row r="199" spans="1:48" x14ac:dyDescent="0.3">
      <c r="A199" t="s">
        <v>1680</v>
      </c>
      <c r="B199" t="s">
        <v>1681</v>
      </c>
      <c r="C199" t="s">
        <v>10482</v>
      </c>
      <c r="D199" t="s">
        <v>111</v>
      </c>
      <c r="E199">
        <v>4857.3900000000003</v>
      </c>
      <c r="F199">
        <v>7837.55</v>
      </c>
      <c r="G199">
        <v>82.431248438353904</v>
      </c>
      <c r="H199">
        <f>(Table2[[#This Row],[1Y Return vs Nifty]]-AVERAGE(Table2[1Y Return vs Nifty]))/_xlfn.STDEV.P(Table2[1Y Return vs Nifty])</f>
        <v>0.59598475263765915</v>
      </c>
      <c r="I199">
        <v>4.6191091951437402</v>
      </c>
      <c r="J199">
        <f>(Table2[[#This Row],[1M Return vs Nifty]]-AVERAGE(Table2[1M Return vs Nifty]))/_xlfn.STDEV.P(Table2[1M Return vs Nifty])</f>
        <v>0.5467951692590709</v>
      </c>
      <c r="K199">
        <v>1.48580806299381</v>
      </c>
      <c r="L199">
        <f>(Table2[[#This Row],[6M Return vs Nifty]]-AVERAGE(Table2[6M Return vs Nifty]))/_xlfn.STDEV.P(Table2[6M Return vs Nifty])</f>
        <v>-0.11284670055112828</v>
      </c>
      <c r="M199">
        <v>9.0085962398082202</v>
      </c>
      <c r="N199">
        <f>(Table2[[#This Row],[1W Return vs Nifty]]-AVERAGE(Table2[1W Return vs Nifty]))/_xlfn.STDEV.P(Table2[1W Return vs Nifty])</f>
        <v>2.0178338084386178</v>
      </c>
      <c r="O199">
        <v>7431.48</v>
      </c>
      <c r="P199">
        <v>7072.24041641639</v>
      </c>
      <c r="Q199">
        <v>6361.0096824195798</v>
      </c>
      <c r="R199">
        <v>64.393961598605998</v>
      </c>
      <c r="S199" s="2">
        <f>(Table2[[#This Row],[Close Price]]-Table2[[#This Row],[20D EMA]])/Table2[[#This Row],[20D EMA]]</f>
        <v>5.4641874835160781E-2</v>
      </c>
      <c r="T199" s="2">
        <f>(Table2[[#This Row],[Close Price]]-Table2[[#This Row],[50D EMA]])/Table2[[#This Row],[50D EMA]]</f>
        <v>0.10821317411765875</v>
      </c>
      <c r="U199" s="2">
        <f>(Table2[[#This Row],[Close Price]]-Table2[[#This Row],[200D EMA]])/Table2[[#This Row],[200D EMA]]</f>
        <v>0.23212357649151996</v>
      </c>
      <c r="V199">
        <v>1.6402512581911299</v>
      </c>
      <c r="W199">
        <v>7761.8</v>
      </c>
      <c r="X199">
        <v>8164.3</v>
      </c>
      <c r="Y199">
        <v>6863.2</v>
      </c>
      <c r="Z199">
        <v>8661.5</v>
      </c>
      <c r="AA199">
        <v>6834.05</v>
      </c>
      <c r="AB199">
        <v>8661.5</v>
      </c>
      <c r="AC199" s="2">
        <f>(Table2[[#This Row],[Close Price]]/Table2[[#This Row],[Day Low]])-1</f>
        <v>9.7593341750625839E-3</v>
      </c>
      <c r="AD199" s="2">
        <f>(Table2[[#This Row],[Day High]]/Table2[[#This Row],[Close Price]])-1</f>
        <v>4.169032414466245E-2</v>
      </c>
      <c r="AE199" s="2">
        <f>(Table2[[#This Row],[Close Price]]/Table2[[#This Row],[Current Week Low]])-1</f>
        <v>0.14196730388157142</v>
      </c>
      <c r="AF199" s="2">
        <f>(Table2[[#This Row],[Current Week High]]/Table2[[#This Row],[Close Price]])-1</f>
        <v>0.10512851592653316</v>
      </c>
      <c r="AG199" s="2">
        <f>(Table2[[#This Row],[Close Price]]/Table2[[#This Row],[Current Month Low]])-1</f>
        <v>0.14683825842655529</v>
      </c>
      <c r="AH199" s="2">
        <f>(Table2[[#This Row],[Current Month High]]/Table2[[#This Row],[Close Price]])-1</f>
        <v>0.10512851592653316</v>
      </c>
      <c r="AI199">
        <v>10.5128515926533</v>
      </c>
      <c r="AJ199">
        <v>111.311674305742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0.17</v>
      </c>
      <c r="AM199" t="s">
        <v>10520</v>
      </c>
      <c r="AN199">
        <v>8.7799999999999994</v>
      </c>
      <c r="AO199" t="s">
        <v>10520</v>
      </c>
      <c r="AP199">
        <v>9.0385960826064995E-2</v>
      </c>
      <c r="AQ199">
        <f>(Table2[[#This Row],[Sharpe Ratio]]-AVERAGE(Table2[Sharpe Ratio]))/_xlfn.STDEV.P(Table2[Sharpe Ratio])</f>
        <v>0.44488319158032696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3.4926502213645465</v>
      </c>
      <c r="AS199">
        <f>_xlfn.RANK.AVG(Table2[[#This Row],[1Y Return vs Nifty Z-Score]],Table2[1Y Return vs Nifty Z-Score])</f>
        <v>135</v>
      </c>
      <c r="AT199">
        <f>_xlfn.RANK.AVG(Table2[[#This Row],[6M Return vs Nifty Z-Score]],Table2[6M Return vs Nifty Z-Score])</f>
        <v>364</v>
      </c>
      <c r="AU199">
        <f>_xlfn.RANK.AVG(Table2[[#This Row],[Sharpe Ratio Z-Score]],Table2[Sharpe Ratio Z-Score])</f>
        <v>219</v>
      </c>
      <c r="AV199">
        <f>(Table2[[#This Row],[Rank 1Y]]+Table2[[#This Row],[Rank 6M]]+Table2[[#This Row],[Rank Sharpe]])/3</f>
        <v>239.33333333333334</v>
      </c>
    </row>
    <row r="200" spans="1:48" x14ac:dyDescent="0.3">
      <c r="A200" t="s">
        <v>767</v>
      </c>
      <c r="B200" t="s">
        <v>768</v>
      </c>
      <c r="C200" t="s">
        <v>10488</v>
      </c>
      <c r="D200" t="s">
        <v>138</v>
      </c>
      <c r="E200">
        <v>20763.264809069999</v>
      </c>
      <c r="F200">
        <v>1508</v>
      </c>
      <c r="G200">
        <v>196.688783249773</v>
      </c>
      <c r="H200">
        <f>(Table2[[#This Row],[1Y Return vs Nifty]]-AVERAGE(Table2[1Y Return vs Nifty]))/_xlfn.STDEV.P(Table2[1Y Return vs Nifty])</f>
        <v>2.1610818515010504</v>
      </c>
      <c r="I200">
        <v>0.52417568943803605</v>
      </c>
      <c r="J200">
        <f>(Table2[[#This Row],[1M Return vs Nifty]]-AVERAGE(Table2[1M Return vs Nifty]))/_xlfn.STDEV.P(Table2[1M Return vs Nifty])</f>
        <v>0.13486108378147404</v>
      </c>
      <c r="K200">
        <v>19.468028759158798</v>
      </c>
      <c r="L200">
        <f>(Table2[[#This Row],[6M Return vs Nifty]]-AVERAGE(Table2[6M Return vs Nifty]))/_xlfn.STDEV.P(Table2[6M Return vs Nifty])</f>
        <v>0.51074210411628962</v>
      </c>
      <c r="M200">
        <v>-2.00794453251146</v>
      </c>
      <c r="N200">
        <f>(Table2[[#This Row],[1W Return vs Nifty]]-AVERAGE(Table2[1W Return vs Nifty]))/_xlfn.STDEV.P(Table2[1W Return vs Nifty])</f>
        <v>-0.21154373063179144</v>
      </c>
      <c r="O200">
        <v>1468.22</v>
      </c>
      <c r="P200">
        <v>1404.57953501161</v>
      </c>
      <c r="Q200">
        <v>1110.78488537402</v>
      </c>
      <c r="R200">
        <v>50.544185499731803</v>
      </c>
      <c r="S200" s="2">
        <f>(Table2[[#This Row],[Close Price]]-Table2[[#This Row],[20D EMA]])/Table2[[#This Row],[20D EMA]]</f>
        <v>2.7094032229502372E-2</v>
      </c>
      <c r="T200" s="2">
        <f>(Table2[[#This Row],[Close Price]]-Table2[[#This Row],[50D EMA]])/Table2[[#This Row],[50D EMA]]</f>
        <v>7.3630906908760521E-2</v>
      </c>
      <c r="U200" s="2">
        <f>(Table2[[#This Row],[Close Price]]-Table2[[#This Row],[200D EMA]])/Table2[[#This Row],[200D EMA]]</f>
        <v>0.35759859524216614</v>
      </c>
      <c r="V200">
        <v>0.893595688060147</v>
      </c>
      <c r="W200">
        <v>1477</v>
      </c>
      <c r="X200">
        <v>1518</v>
      </c>
      <c r="Y200">
        <v>1437.2</v>
      </c>
      <c r="Z200">
        <v>1518</v>
      </c>
      <c r="AA200">
        <v>1402.3</v>
      </c>
      <c r="AB200">
        <v>1564</v>
      </c>
      <c r="AC200" s="2">
        <f>(Table2[[#This Row],[Close Price]]/Table2[[#This Row],[Day Low]])-1</f>
        <v>2.0988490182803021E-2</v>
      </c>
      <c r="AD200" s="2">
        <f>(Table2[[#This Row],[Day High]]/Table2[[#This Row],[Close Price]])-1</f>
        <v>6.6312997347479641E-3</v>
      </c>
      <c r="AE200" s="2">
        <f>(Table2[[#This Row],[Close Price]]/Table2[[#This Row],[Current Week Low]])-1</f>
        <v>4.9262454773169928E-2</v>
      </c>
      <c r="AF200" s="2">
        <f>(Table2[[#This Row],[Current Week High]]/Table2[[#This Row],[Close Price]])-1</f>
        <v>6.6312997347479641E-3</v>
      </c>
      <c r="AG200" s="2">
        <f>(Table2[[#This Row],[Close Price]]/Table2[[#This Row],[Current Month Low]])-1</f>
        <v>7.5376167724452658E-2</v>
      </c>
      <c r="AH200" s="2">
        <f>(Table2[[#This Row],[Current Month High]]/Table2[[#This Row],[Close Price]])-1</f>
        <v>3.7135278514588865E-2</v>
      </c>
      <c r="AI200">
        <v>3.7135278514588799</v>
      </c>
      <c r="AJ200">
        <v>239.639639639639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0.08</v>
      </c>
      <c r="AM200" t="s">
        <v>10520</v>
      </c>
      <c r="AN200">
        <v>-2.5299999999999998</v>
      </c>
      <c r="AO200" t="s">
        <v>10519</v>
      </c>
      <c r="AQ200">
        <f>(Table2[[#This Row],[Sharpe Ratio]]-AVERAGE(Table2[Sharpe Ratio]))/_xlfn.STDEV.P(Table2[Sharpe Ratio])</f>
        <v>-0.59700002519057438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1.998141283576448</v>
      </c>
      <c r="AS200">
        <f>_xlfn.RANK.AVG(Table2[[#This Row],[1Y Return vs Nifty Z-Score]],Table2[1Y Return vs Nifty Z-Score])</f>
        <v>23</v>
      </c>
      <c r="AT200">
        <f>_xlfn.RANK.AVG(Table2[[#This Row],[6M Return vs Nifty Z-Score]],Table2[6M Return vs Nifty Z-Score])</f>
        <v>180</v>
      </c>
      <c r="AU200">
        <f>_xlfn.RANK.AVG(Table2[[#This Row],[Sharpe Ratio Z-Score]],Table2[Sharpe Ratio Z-Score])</f>
        <v>517.5</v>
      </c>
      <c r="AV200">
        <f>(Table2[[#This Row],[Rank 1Y]]+Table2[[#This Row],[Rank 6M]]+Table2[[#This Row],[Rank Sharpe]])/3</f>
        <v>240.16666666666666</v>
      </c>
    </row>
    <row r="201" spans="1:48" x14ac:dyDescent="0.3">
      <c r="A201" t="s">
        <v>261</v>
      </c>
      <c r="B201" t="s">
        <v>262</v>
      </c>
      <c r="C201" t="s">
        <v>10475</v>
      </c>
      <c r="D201" t="s">
        <v>32</v>
      </c>
      <c r="E201">
        <v>101491.51694813999</v>
      </c>
      <c r="F201">
        <v>113.86</v>
      </c>
      <c r="G201">
        <v>40.295100330357997</v>
      </c>
      <c r="H201">
        <f>(Table2[[#This Row],[1Y Return vs Nifty]]-AVERAGE(Table2[1Y Return vs Nifty]))/_xlfn.STDEV.P(Table2[1Y Return vs Nifty])</f>
        <v>1.8804759476178105E-2</v>
      </c>
      <c r="I201">
        <v>-9.1690161118151696</v>
      </c>
      <c r="J201">
        <f>(Table2[[#This Row],[1M Return vs Nifty]]-AVERAGE(Table2[1M Return vs Nifty]))/_xlfn.STDEV.P(Table2[1M Return vs Nifty])</f>
        <v>-0.84023560446622658</v>
      </c>
      <c r="K201">
        <v>3.65796542293337</v>
      </c>
      <c r="L201">
        <f>(Table2[[#This Row],[6M Return vs Nifty]]-AVERAGE(Table2[6M Return vs Nifty]))/_xlfn.STDEV.P(Table2[6M Return vs Nifty])</f>
        <v>-3.7520463902107407E-2</v>
      </c>
      <c r="M201">
        <v>-4.4818720780424899</v>
      </c>
      <c r="N201">
        <f>(Table2[[#This Row],[1W Return vs Nifty]]-AVERAGE(Table2[1W Return vs Nifty]))/_xlfn.STDEV.P(Table2[1W Return vs Nifty])</f>
        <v>-0.71218350651791473</v>
      </c>
      <c r="O201">
        <v>115.06</v>
      </c>
      <c r="P201">
        <v>116.169986088206</v>
      </c>
      <c r="Q201">
        <v>104.063995033913</v>
      </c>
      <c r="R201">
        <v>35.472407658684801</v>
      </c>
      <c r="S201" s="2">
        <f>(Table2[[#This Row],[Close Price]]-Table2[[#This Row],[20D EMA]])/Table2[[#This Row],[20D EMA]]</f>
        <v>-1.0429341213280052E-2</v>
      </c>
      <c r="T201" s="2">
        <f>(Table2[[#This Row],[Close Price]]-Table2[[#This Row],[50D EMA]])/Table2[[#This Row],[50D EMA]]</f>
        <v>-1.9884534430881895E-2</v>
      </c>
      <c r="U201" s="2">
        <f>(Table2[[#This Row],[Close Price]]-Table2[[#This Row],[200D EMA]])/Table2[[#This Row],[200D EMA]]</f>
        <v>9.4134431057491266E-2</v>
      </c>
      <c r="V201">
        <v>0.94874849479255197</v>
      </c>
      <c r="W201">
        <v>111</v>
      </c>
      <c r="X201">
        <v>114.4</v>
      </c>
      <c r="Y201">
        <v>109</v>
      </c>
      <c r="Z201">
        <v>115.49</v>
      </c>
      <c r="AA201">
        <v>109</v>
      </c>
      <c r="AB201">
        <v>120.19</v>
      </c>
      <c r="AC201" s="2">
        <f>(Table2[[#This Row],[Close Price]]/Table2[[#This Row],[Day Low]])-1</f>
        <v>2.5765765765765725E-2</v>
      </c>
      <c r="AD201" s="2">
        <f>(Table2[[#This Row],[Day High]]/Table2[[#This Row],[Close Price]])-1</f>
        <v>4.7426664324610179E-3</v>
      </c>
      <c r="AE201" s="2">
        <f>(Table2[[#This Row],[Close Price]]/Table2[[#This Row],[Current Week Low]])-1</f>
        <v>4.4587155963302649E-2</v>
      </c>
      <c r="AF201" s="2">
        <f>(Table2[[#This Row],[Current Week High]]/Table2[[#This Row],[Close Price]])-1</f>
        <v>1.431582645353946E-2</v>
      </c>
      <c r="AG201" s="2">
        <f>(Table2[[#This Row],[Close Price]]/Table2[[#This Row],[Current Month Low]])-1</f>
        <v>4.4587155963302649E-2</v>
      </c>
      <c r="AH201" s="2">
        <f>(Table2[[#This Row],[Current Month High]]/Table2[[#This Row],[Close Price]])-1</f>
        <v>5.5594589847180798E-2</v>
      </c>
      <c r="AI201">
        <v>13.2092042859652</v>
      </c>
      <c r="AJ201">
        <v>78.324197337509702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-0.04</v>
      </c>
      <c r="AM201" t="s">
        <v>10519</v>
      </c>
      <c r="AN201">
        <v>-1.84</v>
      </c>
      <c r="AO201" t="s">
        <v>10519</v>
      </c>
      <c r="AP201">
        <v>0.15220108408859001</v>
      </c>
      <c r="AQ201">
        <f>(Table2[[#This Row],[Sharpe Ratio]]-AVERAGE(Table2[Sharpe Ratio]))/_xlfn.STDEV.P(Table2[Sharpe Ratio])</f>
        <v>1.1574290214994889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287</v>
      </c>
      <c r="AT201">
        <f>_xlfn.RANK.AVG(Table2[[#This Row],[6M Return vs Nifty Z-Score]],Table2[6M Return vs Nifty Z-Score])</f>
        <v>340</v>
      </c>
      <c r="AU201">
        <f>_xlfn.RANK.AVG(Table2[[#This Row],[Sharpe Ratio Z-Score]],Table2[Sharpe Ratio Z-Score])</f>
        <v>96</v>
      </c>
      <c r="AV201">
        <f>(Table2[[#This Row],[Rank 1Y]]+Table2[[#This Row],[Rank 6M]]+Table2[[#This Row],[Rank Sharpe]])/3</f>
        <v>241</v>
      </c>
    </row>
    <row r="202" spans="1:48" x14ac:dyDescent="0.3">
      <c r="A202" t="s">
        <v>447</v>
      </c>
      <c r="B202" t="s">
        <v>448</v>
      </c>
      <c r="C202" t="s">
        <v>10475</v>
      </c>
      <c r="D202" t="s">
        <v>24</v>
      </c>
      <c r="E202">
        <v>50117.199545607997</v>
      </c>
      <c r="F202">
        <v>198</v>
      </c>
      <c r="G202">
        <v>27.2867244986477</v>
      </c>
      <c r="H202">
        <f>(Table2[[#This Row],[1Y Return vs Nifty]]-AVERAGE(Table2[1Y Return vs Nifty]))/_xlfn.STDEV.P(Table2[1Y Return vs Nifty])</f>
        <v>-0.15938367517487026</v>
      </c>
      <c r="I202">
        <v>12.216015480932899</v>
      </c>
      <c r="J202">
        <f>(Table2[[#This Row],[1M Return vs Nifty]]-AVERAGE(Table2[1M Return vs Nifty]))/_xlfn.STDEV.P(Table2[1M Return vs Nifty])</f>
        <v>1.3110138406819789</v>
      </c>
      <c r="K202">
        <v>19.820935614266201</v>
      </c>
      <c r="L202">
        <f>(Table2[[#This Row],[6M Return vs Nifty]]-AVERAGE(Table2[6M Return vs Nifty]))/_xlfn.STDEV.P(Table2[6M Return vs Nifty])</f>
        <v>0.52298023463719334</v>
      </c>
      <c r="M202">
        <v>2.9505248994681499</v>
      </c>
      <c r="N202">
        <f>(Table2[[#This Row],[1W Return vs Nifty]]-AVERAGE(Table2[1W Return vs Nifty]))/_xlfn.STDEV.P(Table2[1W Return vs Nifty])</f>
        <v>0.79188380694858462</v>
      </c>
      <c r="O202">
        <v>191.12</v>
      </c>
      <c r="P202">
        <v>180.04967307105301</v>
      </c>
      <c r="Q202">
        <v>160.06591648727201</v>
      </c>
      <c r="R202">
        <v>81.197160433917006</v>
      </c>
      <c r="S202" s="2">
        <f>(Table2[[#This Row],[Close Price]]-Table2[[#This Row],[20D EMA]])/Table2[[#This Row],[20D EMA]]</f>
        <v>3.5998325659271635E-2</v>
      </c>
      <c r="T202" s="2">
        <f>(Table2[[#This Row],[Close Price]]-Table2[[#This Row],[50D EMA]])/Table2[[#This Row],[50D EMA]]</f>
        <v>9.9696526090681956E-2</v>
      </c>
      <c r="U202" s="2">
        <f>(Table2[[#This Row],[Close Price]]-Table2[[#This Row],[200D EMA]])/Table2[[#This Row],[200D EMA]]</f>
        <v>0.2369903871180746</v>
      </c>
      <c r="V202">
        <v>1.4328949478339601</v>
      </c>
      <c r="W202">
        <v>192.96</v>
      </c>
      <c r="X202">
        <v>199.39</v>
      </c>
      <c r="Y202">
        <v>190.1</v>
      </c>
      <c r="Z202">
        <v>205.15</v>
      </c>
      <c r="AA202">
        <v>173.91</v>
      </c>
      <c r="AB202">
        <v>205.15</v>
      </c>
      <c r="AC202" s="2">
        <f>(Table2[[#This Row],[Close Price]]/Table2[[#This Row],[Day Low]])-1</f>
        <v>2.6119402985074647E-2</v>
      </c>
      <c r="AD202" s="2">
        <f>(Table2[[#This Row],[Day High]]/Table2[[#This Row],[Close Price]])-1</f>
        <v>7.0202020202019266E-3</v>
      </c>
      <c r="AE202" s="2">
        <f>(Table2[[#This Row],[Close Price]]/Table2[[#This Row],[Current Week Low]])-1</f>
        <v>4.1557075223566553E-2</v>
      </c>
      <c r="AF202" s="2">
        <f>(Table2[[#This Row],[Current Week High]]/Table2[[#This Row],[Close Price]])-1</f>
        <v>3.6111111111111205E-2</v>
      </c>
      <c r="AG202" s="2">
        <f>(Table2[[#This Row],[Close Price]]/Table2[[#This Row],[Current Month Low]])-1</f>
        <v>0.13851992409867164</v>
      </c>
      <c r="AH202" s="2">
        <f>(Table2[[#This Row],[Current Month High]]/Table2[[#This Row],[Close Price]])-1</f>
        <v>3.6111111111111205E-2</v>
      </c>
      <c r="AI202">
        <v>3.61111111111112</v>
      </c>
      <c r="AJ202">
        <v>51.724137931034399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0.18</v>
      </c>
      <c r="AM202" t="s">
        <v>10520</v>
      </c>
      <c r="AN202">
        <v>5.46</v>
      </c>
      <c r="AO202" t="s">
        <v>10520</v>
      </c>
      <c r="AP202">
        <v>9.6544732152232998E-2</v>
      </c>
      <c r="AQ202">
        <f>(Table2[[#This Row],[Sharpe Ratio]]-AVERAGE(Table2[Sharpe Ratio]))/_xlfn.STDEV.P(Table2[Sharpe Ratio])</f>
        <v>0.51587563799589786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2.9823698450887846</v>
      </c>
      <c r="AS202">
        <f>_xlfn.RANK.AVG(Table2[[#This Row],[1Y Return vs Nifty Z-Score]],Table2[1Y Return vs Nifty Z-Score])</f>
        <v>337</v>
      </c>
      <c r="AT202">
        <f>_xlfn.RANK.AVG(Table2[[#This Row],[6M Return vs Nifty Z-Score]],Table2[6M Return vs Nifty Z-Score])</f>
        <v>178</v>
      </c>
      <c r="AU202">
        <f>_xlfn.RANK.AVG(Table2[[#This Row],[Sharpe Ratio Z-Score]],Table2[Sharpe Ratio Z-Score])</f>
        <v>208</v>
      </c>
      <c r="AV202">
        <f>(Table2[[#This Row],[Rank 1Y]]+Table2[[#This Row],[Rank 6M]]+Table2[[#This Row],[Rank Sharpe]])/3</f>
        <v>241</v>
      </c>
    </row>
    <row r="203" spans="1:48" x14ac:dyDescent="0.3">
      <c r="A203" t="s">
        <v>798</v>
      </c>
      <c r="B203" t="s">
        <v>799</v>
      </c>
      <c r="C203" t="s">
        <v>10475</v>
      </c>
      <c r="D203" t="s">
        <v>418</v>
      </c>
      <c r="E203">
        <v>19640.933134235001</v>
      </c>
      <c r="F203">
        <v>5703.25</v>
      </c>
      <c r="G203">
        <v>86.803227209018601</v>
      </c>
      <c r="H203">
        <f>(Table2[[#This Row],[1Y Return vs Nifty]]-AVERAGE(Table2[1Y Return vs Nifty]))/_xlfn.STDEV.P(Table2[1Y Return vs Nifty])</f>
        <v>0.65587201785437543</v>
      </c>
      <c r="I203">
        <v>6.8724075430162603</v>
      </c>
      <c r="J203">
        <f>(Table2[[#This Row],[1M Return vs Nifty]]-AVERAGE(Table2[1M Return vs Nifty]))/_xlfn.STDEV.P(Table2[1M Return vs Nifty])</f>
        <v>0.77346805489829262</v>
      </c>
      <c r="K203">
        <v>40.084359987362397</v>
      </c>
      <c r="L203">
        <f>(Table2[[#This Row],[6M Return vs Nifty]]-AVERAGE(Table2[6M Return vs Nifty]))/_xlfn.STDEV.P(Table2[6M Return vs Nifty])</f>
        <v>1.2256767923533671</v>
      </c>
      <c r="M203">
        <v>10.619940988724601</v>
      </c>
      <c r="N203">
        <f>(Table2[[#This Row],[1W Return vs Nifty]]-AVERAGE(Table2[1W Return vs Nifty]))/_xlfn.STDEV.P(Table2[1W Return vs Nifty])</f>
        <v>2.3439158214021862</v>
      </c>
      <c r="O203">
        <v>5045.59</v>
      </c>
      <c r="P203">
        <v>4961.1864158644903</v>
      </c>
      <c r="Q203">
        <v>4052.8098201798798</v>
      </c>
      <c r="R203">
        <v>79.373604249912304</v>
      </c>
      <c r="S203" s="2">
        <f>(Table2[[#This Row],[Close Price]]-Table2[[#This Row],[20D EMA]])/Table2[[#This Row],[20D EMA]]</f>
        <v>0.13034352771430097</v>
      </c>
      <c r="T203" s="2">
        <f>(Table2[[#This Row],[Close Price]]-Table2[[#This Row],[50D EMA]])/Table2[[#This Row],[50D EMA]]</f>
        <v>0.14957381600550171</v>
      </c>
      <c r="U203" s="2">
        <f>(Table2[[#This Row],[Close Price]]-Table2[[#This Row],[200D EMA]])/Table2[[#This Row],[200D EMA]]</f>
        <v>0.40723356215783824</v>
      </c>
      <c r="V203">
        <v>1.4583578635819401</v>
      </c>
      <c r="W203">
        <v>5425.7</v>
      </c>
      <c r="X203">
        <v>5750</v>
      </c>
      <c r="Y203">
        <v>4600</v>
      </c>
      <c r="Z203">
        <v>5750</v>
      </c>
      <c r="AA203">
        <v>4600</v>
      </c>
      <c r="AB203">
        <v>5750</v>
      </c>
      <c r="AC203" s="2">
        <f>(Table2[[#This Row],[Close Price]]/Table2[[#This Row],[Day Low]])-1</f>
        <v>5.1154689717455737E-2</v>
      </c>
      <c r="AD203" s="2">
        <f>(Table2[[#This Row],[Day High]]/Table2[[#This Row],[Close Price]])-1</f>
        <v>8.1970806119318063E-3</v>
      </c>
      <c r="AE203" s="2">
        <f>(Table2[[#This Row],[Close Price]]/Table2[[#This Row],[Current Week Low]])-1</f>
        <v>0.23983695652173909</v>
      </c>
      <c r="AF203" s="2">
        <f>(Table2[[#This Row],[Current Week High]]/Table2[[#This Row],[Close Price]])-1</f>
        <v>8.1970806119318063E-3</v>
      </c>
      <c r="AG203" s="2">
        <f>(Table2[[#This Row],[Close Price]]/Table2[[#This Row],[Current Month Low]])-1</f>
        <v>0.23983695652173909</v>
      </c>
      <c r="AH203" s="2">
        <f>(Table2[[#This Row],[Current Month High]]/Table2[[#This Row],[Close Price]])-1</f>
        <v>8.1970806119318063E-3</v>
      </c>
      <c r="AI203">
        <v>0.81970806119317996</v>
      </c>
      <c r="AJ203">
        <v>171.583333333333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</v>
      </c>
      <c r="AM203" t="s">
        <v>10521</v>
      </c>
      <c r="AN203">
        <v>16.399999999999999</v>
      </c>
      <c r="AO203" t="s">
        <v>10520</v>
      </c>
      <c r="AQ203">
        <f>(Table2[[#This Row],[Sharpe Ratio]]-AVERAGE(Table2[Sharpe Ratio]))/_xlfn.STDEV.P(Table2[Sharpe Ratio])</f>
        <v>-0.59700002519057438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4.4019326613176473</v>
      </c>
      <c r="AS203">
        <f>_xlfn.RANK.AVG(Table2[[#This Row],[1Y Return vs Nifty Z-Score]],Table2[1Y Return vs Nifty Z-Score])</f>
        <v>126</v>
      </c>
      <c r="AT203">
        <f>_xlfn.RANK.AVG(Table2[[#This Row],[6M Return vs Nifty Z-Score]],Table2[6M Return vs Nifty Z-Score])</f>
        <v>83</v>
      </c>
      <c r="AU203">
        <f>_xlfn.RANK.AVG(Table2[[#This Row],[Sharpe Ratio Z-Score]],Table2[Sharpe Ratio Z-Score])</f>
        <v>517.5</v>
      </c>
      <c r="AV203">
        <f>(Table2[[#This Row],[Rank 1Y]]+Table2[[#This Row],[Rank 6M]]+Table2[[#This Row],[Rank Sharpe]])/3</f>
        <v>242.16666666666666</v>
      </c>
    </row>
    <row r="204" spans="1:48" x14ac:dyDescent="0.3">
      <c r="A204" t="s">
        <v>711</v>
      </c>
      <c r="B204" t="s">
        <v>712</v>
      </c>
      <c r="C204" t="s">
        <v>10480</v>
      </c>
      <c r="D204" t="s">
        <v>60</v>
      </c>
      <c r="E204">
        <v>23227.779410219999</v>
      </c>
      <c r="F204">
        <v>928.45</v>
      </c>
      <c r="G204">
        <v>60.952655432815298</v>
      </c>
      <c r="H204">
        <f>(Table2[[#This Row],[1Y Return vs Nifty]]-AVERAGE(Table2[1Y Return vs Nifty]))/_xlfn.STDEV.P(Table2[1Y Return vs Nifty])</f>
        <v>0.30177147684697281</v>
      </c>
      <c r="I204">
        <v>21.470239665330102</v>
      </c>
      <c r="J204">
        <f>(Table2[[#This Row],[1M Return vs Nifty]]-AVERAGE(Table2[1M Return vs Nifty]))/_xlfn.STDEV.P(Table2[1M Return vs Nifty])</f>
        <v>2.2419521259783486</v>
      </c>
      <c r="K204">
        <v>19.549158894363401</v>
      </c>
      <c r="L204">
        <f>(Table2[[#This Row],[6M Return vs Nifty]]-AVERAGE(Table2[6M Return vs Nifty]))/_xlfn.STDEV.P(Table2[6M Return vs Nifty])</f>
        <v>0.51355554105989998</v>
      </c>
      <c r="M204">
        <v>3.7609504747074198</v>
      </c>
      <c r="N204">
        <f>(Table2[[#This Row],[1W Return vs Nifty]]-AVERAGE(Table2[1W Return vs Nifty]))/_xlfn.STDEV.P(Table2[1W Return vs Nifty])</f>
        <v>0.95588670149296806</v>
      </c>
      <c r="O204">
        <v>838.53</v>
      </c>
      <c r="P204">
        <v>770.59034315612701</v>
      </c>
      <c r="Q204">
        <v>670.35272237635297</v>
      </c>
      <c r="R204">
        <v>73.683930713699894</v>
      </c>
      <c r="S204" s="2">
        <f>(Table2[[#This Row],[Close Price]]-Table2[[#This Row],[20D EMA]])/Table2[[#This Row],[20D EMA]]</f>
        <v>0.10723528078899988</v>
      </c>
      <c r="T204" s="2">
        <f>(Table2[[#This Row],[Close Price]]-Table2[[#This Row],[50D EMA]])/Table2[[#This Row],[50D EMA]]</f>
        <v>0.20485548287216152</v>
      </c>
      <c r="U204" s="2">
        <f>(Table2[[#This Row],[Close Price]]-Table2[[#This Row],[200D EMA]])/Table2[[#This Row],[200D EMA]]</f>
        <v>0.38501712457989351</v>
      </c>
      <c r="V204">
        <v>1.31109589396434</v>
      </c>
      <c r="W204">
        <v>915.2</v>
      </c>
      <c r="X204">
        <v>956.7</v>
      </c>
      <c r="Y204">
        <v>815.05</v>
      </c>
      <c r="Z204">
        <v>956.7</v>
      </c>
      <c r="AA204">
        <v>789.1</v>
      </c>
      <c r="AB204">
        <v>956.7</v>
      </c>
      <c r="AC204" s="2">
        <f>(Table2[[#This Row],[Close Price]]/Table2[[#This Row],[Day Low]])-1</f>
        <v>1.4477709790209792E-2</v>
      </c>
      <c r="AD204" s="2">
        <f>(Table2[[#This Row],[Day High]]/Table2[[#This Row],[Close Price]])-1</f>
        <v>3.0427055845764439E-2</v>
      </c>
      <c r="AE204" s="2">
        <f>(Table2[[#This Row],[Close Price]]/Table2[[#This Row],[Current Week Low]])-1</f>
        <v>0.13913256855407652</v>
      </c>
      <c r="AF204" s="2">
        <f>(Table2[[#This Row],[Current Week High]]/Table2[[#This Row],[Close Price]])-1</f>
        <v>3.0427055845764439E-2</v>
      </c>
      <c r="AG204" s="2">
        <f>(Table2[[#This Row],[Close Price]]/Table2[[#This Row],[Current Month Low]])-1</f>
        <v>0.17659358763147903</v>
      </c>
      <c r="AH204" s="2">
        <f>(Table2[[#This Row],[Current Month High]]/Table2[[#This Row],[Close Price]])-1</f>
        <v>3.0427055845764439E-2</v>
      </c>
      <c r="AI204">
        <v>3.0427055845764399</v>
      </c>
      <c r="AJ204">
        <v>91.058750900298406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0.23</v>
      </c>
      <c r="AM204" t="s">
        <v>10520</v>
      </c>
      <c r="AN204">
        <v>14.14</v>
      </c>
      <c r="AO204" t="s">
        <v>10520</v>
      </c>
      <c r="AP204">
        <v>4.6793968636371003E-2</v>
      </c>
      <c r="AQ204">
        <f>(Table2[[#This Row],[Sharpe Ratio]]-AVERAGE(Table2[Sharpe Ratio]))/_xlfn.STDEV.P(Table2[Sharpe Ratio])</f>
        <v>-5.7603750340337614E-2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3.9555620950378518</v>
      </c>
      <c r="AS204">
        <f>_xlfn.RANK.AVG(Table2[[#This Row],[1Y Return vs Nifty Z-Score]],Table2[1Y Return vs Nifty Z-Score])</f>
        <v>198</v>
      </c>
      <c r="AT204">
        <f>_xlfn.RANK.AVG(Table2[[#This Row],[6M Return vs Nifty Z-Score]],Table2[6M Return vs Nifty Z-Score])</f>
        <v>179</v>
      </c>
      <c r="AU204">
        <f>_xlfn.RANK.AVG(Table2[[#This Row],[Sharpe Ratio Z-Score]],Table2[Sharpe Ratio Z-Score])</f>
        <v>351</v>
      </c>
      <c r="AV204">
        <f>(Table2[[#This Row],[Rank 1Y]]+Table2[[#This Row],[Rank 6M]]+Table2[[#This Row],[Rank Sharpe]])/3</f>
        <v>242.66666666666666</v>
      </c>
    </row>
    <row r="205" spans="1:48" x14ac:dyDescent="0.3">
      <c r="A205" t="s">
        <v>658</v>
      </c>
      <c r="B205" t="s">
        <v>659</v>
      </c>
      <c r="C205" t="s">
        <v>10485</v>
      </c>
      <c r="D205" t="s">
        <v>228</v>
      </c>
      <c r="E205">
        <v>26686.754248595</v>
      </c>
      <c r="F205">
        <v>4175.1499999999996</v>
      </c>
      <c r="G205">
        <v>102.628389311734</v>
      </c>
      <c r="H205">
        <f>(Table2[[#This Row],[1Y Return vs Nifty]]-AVERAGE(Table2[1Y Return vs Nifty]))/_xlfn.STDEV.P(Table2[1Y Return vs Nifty])</f>
        <v>0.87264472642787949</v>
      </c>
      <c r="I205">
        <v>1.3593492881559499</v>
      </c>
      <c r="J205">
        <f>(Table2[[#This Row],[1M Return vs Nifty]]-AVERAGE(Table2[1M Return vs Nifty]))/_xlfn.STDEV.P(Table2[1M Return vs Nifty])</f>
        <v>0.21887623863649955</v>
      </c>
      <c r="K205">
        <v>30.748184203383001</v>
      </c>
      <c r="L205">
        <f>(Table2[[#This Row],[6M Return vs Nifty]]-AVERAGE(Table2[6M Return vs Nifty]))/_xlfn.STDEV.P(Table2[6M Return vs Nifty])</f>
        <v>0.90191618482516411</v>
      </c>
      <c r="M205">
        <v>0.50991376027920898</v>
      </c>
      <c r="N205">
        <f>(Table2[[#This Row],[1W Return vs Nifty]]-AVERAGE(Table2[1W Return vs Nifty]))/_xlfn.STDEV.P(Table2[1W Return vs Nifty])</f>
        <v>0.29798615179860205</v>
      </c>
      <c r="O205">
        <v>4033.52</v>
      </c>
      <c r="P205">
        <v>3707.1068650431998</v>
      </c>
      <c r="Q205">
        <v>2907.7739486924802</v>
      </c>
      <c r="R205">
        <v>60.958871069594998</v>
      </c>
      <c r="S205" s="2">
        <f>(Table2[[#This Row],[Close Price]]-Table2[[#This Row],[20D EMA]])/Table2[[#This Row],[20D EMA]]</f>
        <v>3.5113250956980417E-2</v>
      </c>
      <c r="T205" s="2">
        <f>(Table2[[#This Row],[Close Price]]-Table2[[#This Row],[50D EMA]])/Table2[[#This Row],[50D EMA]]</f>
        <v>0.12625563599751949</v>
      </c>
      <c r="U205" s="2">
        <f>(Table2[[#This Row],[Close Price]]-Table2[[#This Row],[200D EMA]])/Table2[[#This Row],[200D EMA]]</f>
        <v>0.43585783271681494</v>
      </c>
      <c r="V205">
        <v>0.69834358097028204</v>
      </c>
      <c r="W205">
        <v>4125.3999999999996</v>
      </c>
      <c r="X205">
        <v>4279</v>
      </c>
      <c r="Y205">
        <v>3726</v>
      </c>
      <c r="Z205">
        <v>4279</v>
      </c>
      <c r="AA205">
        <v>3726</v>
      </c>
      <c r="AB205">
        <v>4574.1499999999996</v>
      </c>
      <c r="AC205" s="2">
        <f>(Table2[[#This Row],[Close Price]]/Table2[[#This Row],[Day Low]])-1</f>
        <v>1.2059436660687428E-2</v>
      </c>
      <c r="AD205" s="2">
        <f>(Table2[[#This Row],[Day High]]/Table2[[#This Row],[Close Price]])-1</f>
        <v>2.487335784343081E-2</v>
      </c>
      <c r="AE205" s="2">
        <f>(Table2[[#This Row],[Close Price]]/Table2[[#This Row],[Current Week Low]])-1</f>
        <v>0.12054482018250123</v>
      </c>
      <c r="AF205" s="2">
        <f>(Table2[[#This Row],[Current Week High]]/Table2[[#This Row],[Close Price]])-1</f>
        <v>2.487335784343081E-2</v>
      </c>
      <c r="AG205" s="2">
        <f>(Table2[[#This Row],[Close Price]]/Table2[[#This Row],[Current Month Low]])-1</f>
        <v>0.12054482018250123</v>
      </c>
      <c r="AH205" s="2">
        <f>(Table2[[#This Row],[Current Month High]]/Table2[[#This Row],[Close Price]])-1</f>
        <v>9.5565428786989592E-2</v>
      </c>
      <c r="AI205">
        <v>9.5565428786989592</v>
      </c>
      <c r="AJ205">
        <v>147.78338278931699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0.5</v>
      </c>
      <c r="AM205" t="s">
        <v>10520</v>
      </c>
      <c r="AN205">
        <v>2.36</v>
      </c>
      <c r="AO205" t="s">
        <v>10520</v>
      </c>
      <c r="AQ205">
        <f>(Table2[[#This Row],[Sharpe Ratio]]-AVERAGE(Table2[Sharpe Ratio]))/_xlfn.STDEV.P(Table2[Sharpe Ratio])</f>
        <v>-0.59700002519057438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1.6944232764975706</v>
      </c>
      <c r="AS205">
        <f>_xlfn.RANK.AVG(Table2[[#This Row],[1Y Return vs Nifty Z-Score]],Table2[1Y Return vs Nifty Z-Score])</f>
        <v>106</v>
      </c>
      <c r="AT205">
        <f>_xlfn.RANK.AVG(Table2[[#This Row],[6M Return vs Nifty Z-Score]],Table2[6M Return vs Nifty Z-Score])</f>
        <v>109</v>
      </c>
      <c r="AU205">
        <f>_xlfn.RANK.AVG(Table2[[#This Row],[Sharpe Ratio Z-Score]],Table2[Sharpe Ratio Z-Score])</f>
        <v>517.5</v>
      </c>
      <c r="AV205">
        <f>(Table2[[#This Row],[Rank 1Y]]+Table2[[#This Row],[Rank 6M]]+Table2[[#This Row],[Rank Sharpe]])/3</f>
        <v>244.16666666666666</v>
      </c>
    </row>
    <row r="206" spans="1:48" x14ac:dyDescent="0.3">
      <c r="A206" t="s">
        <v>870</v>
      </c>
      <c r="B206" t="s">
        <v>871</v>
      </c>
      <c r="C206" t="s">
        <v>10475</v>
      </c>
      <c r="D206" t="s">
        <v>24</v>
      </c>
      <c r="E206">
        <v>17381.271668640999</v>
      </c>
      <c r="F206">
        <v>222.52</v>
      </c>
      <c r="G206">
        <v>43.9707408983368</v>
      </c>
      <c r="H206">
        <f>(Table2[[#This Row],[1Y Return vs Nifty]]-AVERAGE(Table2[1Y Return vs Nifty]))/_xlfn.STDEV.P(Table2[1Y Return vs Nifty])</f>
        <v>6.9153599917231218E-2</v>
      </c>
      <c r="I206">
        <v>0.28558093635605097</v>
      </c>
      <c r="J206">
        <f>(Table2[[#This Row],[1M Return vs Nifty]]-AVERAGE(Table2[1M Return vs Nifty]))/_xlfn.STDEV.P(Table2[1M Return vs Nifty])</f>
        <v>0.11085939699617361</v>
      </c>
      <c r="K206">
        <v>-7.9538064515062901E-2</v>
      </c>
      <c r="L206">
        <f>(Table2[[#This Row],[6M Return vs Nifty]]-AVERAGE(Table2[6M Return vs Nifty]))/_xlfn.STDEV.P(Table2[6M Return vs Nifty])</f>
        <v>-0.16712989154500846</v>
      </c>
      <c r="M206">
        <v>1.63292608911016</v>
      </c>
      <c r="N206">
        <f>(Table2[[#This Row],[1W Return vs Nifty]]-AVERAGE(Table2[1W Return vs Nifty]))/_xlfn.STDEV.P(Table2[1W Return vs Nifty])</f>
        <v>0.5252460978867155</v>
      </c>
      <c r="O206">
        <v>207.62</v>
      </c>
      <c r="P206">
        <v>202.938244799649</v>
      </c>
      <c r="Q206">
        <v>179.21267065722299</v>
      </c>
      <c r="R206">
        <v>71.602107514756497</v>
      </c>
      <c r="S206" s="2">
        <f>(Table2[[#This Row],[Close Price]]-Table2[[#This Row],[20D EMA]])/Table2[[#This Row],[20D EMA]]</f>
        <v>7.1765725845294309E-2</v>
      </c>
      <c r="T206" s="2">
        <f>(Table2[[#This Row],[Close Price]]-Table2[[#This Row],[50D EMA]])/Table2[[#This Row],[50D EMA]]</f>
        <v>9.6491202137296103E-2</v>
      </c>
      <c r="U206" s="2">
        <f>(Table2[[#This Row],[Close Price]]-Table2[[#This Row],[200D EMA]])/Table2[[#This Row],[200D EMA]]</f>
        <v>0.24165327810783097</v>
      </c>
      <c r="V206">
        <v>1.28114183052529</v>
      </c>
      <c r="W206">
        <v>215.24</v>
      </c>
      <c r="X206">
        <v>229.34</v>
      </c>
      <c r="Y206">
        <v>203.3</v>
      </c>
      <c r="Z206">
        <v>229.34</v>
      </c>
      <c r="AA206">
        <v>191.15</v>
      </c>
      <c r="AB206">
        <v>229.34</v>
      </c>
      <c r="AC206" s="2">
        <f>(Table2[[#This Row],[Close Price]]/Table2[[#This Row],[Day Low]])-1</f>
        <v>3.3822709533543938E-2</v>
      </c>
      <c r="AD206" s="2">
        <f>(Table2[[#This Row],[Day High]]/Table2[[#This Row],[Close Price]])-1</f>
        <v>3.0648930433219368E-2</v>
      </c>
      <c r="AE206" s="2">
        <f>(Table2[[#This Row],[Close Price]]/Table2[[#This Row],[Current Week Low]])-1</f>
        <v>9.4540088539104783E-2</v>
      </c>
      <c r="AF206" s="2">
        <f>(Table2[[#This Row],[Current Week High]]/Table2[[#This Row],[Close Price]])-1</f>
        <v>3.0648930433219368E-2</v>
      </c>
      <c r="AG206" s="2">
        <f>(Table2[[#This Row],[Close Price]]/Table2[[#This Row],[Current Month Low]])-1</f>
        <v>0.16411195396285638</v>
      </c>
      <c r="AH206" s="2">
        <f>(Table2[[#This Row],[Current Month High]]/Table2[[#This Row],[Close Price]])-1</f>
        <v>3.0648930433219368E-2</v>
      </c>
      <c r="AI206">
        <v>3.0648930433219301</v>
      </c>
      <c r="AJ206">
        <v>92.491349480968793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0.11</v>
      </c>
      <c r="AM206" t="s">
        <v>10520</v>
      </c>
      <c r="AN206">
        <v>13.69</v>
      </c>
      <c r="AO206" t="s">
        <v>10520</v>
      </c>
      <c r="AP206">
        <v>0.164632808603518</v>
      </c>
      <c r="AQ206">
        <f>(Table2[[#This Row],[Sharpe Ratio]]-AVERAGE(Table2[Sharpe Ratio]))/_xlfn.STDEV.P(Table2[Sharpe Ratio])</f>
        <v>1.300730094024988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1.8388592972800997</v>
      </c>
      <c r="AS206">
        <f>_xlfn.RANK.AVG(Table2[[#This Row],[1Y Return vs Nifty Z-Score]],Table2[1Y Return vs Nifty Z-Score])</f>
        <v>273</v>
      </c>
      <c r="AT206">
        <f>_xlfn.RANK.AVG(Table2[[#This Row],[6M Return vs Nifty Z-Score]],Table2[6M Return vs Nifty Z-Score])</f>
        <v>384</v>
      </c>
      <c r="AU206">
        <f>_xlfn.RANK.AVG(Table2[[#This Row],[Sharpe Ratio Z-Score]],Table2[Sharpe Ratio Z-Score])</f>
        <v>78</v>
      </c>
      <c r="AV206">
        <f>(Table2[[#This Row],[Rank 1Y]]+Table2[[#This Row],[Rank 6M]]+Table2[[#This Row],[Rank Sharpe]])/3</f>
        <v>245</v>
      </c>
    </row>
    <row r="207" spans="1:48" x14ac:dyDescent="0.3">
      <c r="A207" t="s">
        <v>1165</v>
      </c>
      <c r="B207" t="s">
        <v>1166</v>
      </c>
      <c r="C207" t="s">
        <v>10478</v>
      </c>
      <c r="D207" t="s">
        <v>899</v>
      </c>
      <c r="E207">
        <v>10218.76365225</v>
      </c>
      <c r="F207">
        <v>1413.8</v>
      </c>
      <c r="G207">
        <v>66.163172526858702</v>
      </c>
      <c r="H207">
        <f>(Table2[[#This Row],[1Y Return vs Nifty]]-AVERAGE(Table2[1Y Return vs Nifty]))/_xlfn.STDEV.P(Table2[1Y Return vs Nifty])</f>
        <v>0.3731450208405932</v>
      </c>
      <c r="I207">
        <v>5.3818001003913203</v>
      </c>
      <c r="J207">
        <f>(Table2[[#This Row],[1M Return vs Nifty]]-AVERAGE(Table2[1M Return vs Nifty]))/_xlfn.STDEV.P(Table2[1M Return vs Nifty])</f>
        <v>0.62351885234634929</v>
      </c>
      <c r="K207">
        <v>17.2769794444024</v>
      </c>
      <c r="L207">
        <f>(Table2[[#This Row],[6M Return vs Nifty]]-AVERAGE(Table2[6M Return vs Nifty]))/_xlfn.STDEV.P(Table2[6M Return vs Nifty])</f>
        <v>0.4347607308341957</v>
      </c>
      <c r="M207">
        <v>-1.69032276049188</v>
      </c>
      <c r="N207">
        <f>(Table2[[#This Row],[1W Return vs Nifty]]-AVERAGE(Table2[1W Return vs Nifty]))/_xlfn.STDEV.P(Table2[1W Return vs Nifty])</f>
        <v>-0.14726776060684738</v>
      </c>
      <c r="O207">
        <v>1372.7</v>
      </c>
      <c r="P207">
        <v>1268.7808984036001</v>
      </c>
      <c r="Q207">
        <v>1024.4074595884999</v>
      </c>
      <c r="R207">
        <v>49.798420000040799</v>
      </c>
      <c r="S207" s="2">
        <f>(Table2[[#This Row],[Close Price]]-Table2[[#This Row],[20D EMA]])/Table2[[#This Row],[20D EMA]]</f>
        <v>2.9940992205143083E-2</v>
      </c>
      <c r="T207" s="2">
        <f>(Table2[[#This Row],[Close Price]]-Table2[[#This Row],[50D EMA]])/Table2[[#This Row],[50D EMA]]</f>
        <v>0.11429798618411199</v>
      </c>
      <c r="U207" s="2">
        <f>(Table2[[#This Row],[Close Price]]-Table2[[#This Row],[200D EMA]])/Table2[[#This Row],[200D EMA]]</f>
        <v>0.38011490131858011</v>
      </c>
      <c r="V207">
        <v>0.64861376220878897</v>
      </c>
      <c r="W207">
        <v>1380.25</v>
      </c>
      <c r="X207">
        <v>1428</v>
      </c>
      <c r="Y207">
        <v>1294.55</v>
      </c>
      <c r="Z207">
        <v>1434.4</v>
      </c>
      <c r="AA207">
        <v>1215</v>
      </c>
      <c r="AB207">
        <v>1523.05</v>
      </c>
      <c r="AC207" s="2">
        <f>(Table2[[#This Row],[Close Price]]/Table2[[#This Row],[Day Low]])-1</f>
        <v>2.4307190726317707E-2</v>
      </c>
      <c r="AD207" s="2">
        <f>(Table2[[#This Row],[Day High]]/Table2[[#This Row],[Close Price]])-1</f>
        <v>1.0043853444617445E-2</v>
      </c>
      <c r="AE207" s="2">
        <f>(Table2[[#This Row],[Close Price]]/Table2[[#This Row],[Current Week Low]])-1</f>
        <v>9.2116951836545446E-2</v>
      </c>
      <c r="AF207" s="2">
        <f>(Table2[[#This Row],[Current Week High]]/Table2[[#This Row],[Close Price]])-1</f>
        <v>1.4570660630923937E-2</v>
      </c>
      <c r="AG207" s="2">
        <f>(Table2[[#This Row],[Close Price]]/Table2[[#This Row],[Current Month Low]])-1</f>
        <v>0.16362139917695462</v>
      </c>
      <c r="AH207" s="2">
        <f>(Table2[[#This Row],[Current Month High]]/Table2[[#This Row],[Close Price]])-1</f>
        <v>7.7274013297496058E-2</v>
      </c>
      <c r="AI207">
        <v>7.7274013297495996</v>
      </c>
      <c r="AJ207">
        <v>115.518292682926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0.26</v>
      </c>
      <c r="AM207" t="s">
        <v>10520</v>
      </c>
      <c r="AN207">
        <v>1.3</v>
      </c>
      <c r="AO207" t="s">
        <v>10520</v>
      </c>
      <c r="AP207">
        <v>4.3919021018627998E-2</v>
      </c>
      <c r="AQ207">
        <f>(Table2[[#This Row],[Sharpe Ratio]]-AVERAGE(Table2[Sharpe Ratio]))/_xlfn.STDEV.P(Table2[Sharpe Ratio])</f>
        <v>-9.0743406594986142E-2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1.1934134368193048</v>
      </c>
      <c r="AS207">
        <f>_xlfn.RANK.AVG(Table2[[#This Row],[1Y Return vs Nifty Z-Score]],Table2[1Y Return vs Nifty Z-Score])</f>
        <v>176</v>
      </c>
      <c r="AT207">
        <f>_xlfn.RANK.AVG(Table2[[#This Row],[6M Return vs Nifty Z-Score]],Table2[6M Return vs Nifty Z-Score])</f>
        <v>203</v>
      </c>
      <c r="AU207">
        <f>_xlfn.RANK.AVG(Table2[[#This Row],[Sharpe Ratio Z-Score]],Table2[Sharpe Ratio Z-Score])</f>
        <v>356</v>
      </c>
      <c r="AV207">
        <f>(Table2[[#This Row],[Rank 1Y]]+Table2[[#This Row],[Rank 6M]]+Table2[[#This Row],[Rank Sharpe]])/3</f>
        <v>245</v>
      </c>
    </row>
    <row r="208" spans="1:48" x14ac:dyDescent="0.3">
      <c r="A208" t="s">
        <v>298</v>
      </c>
      <c r="B208" t="s">
        <v>299</v>
      </c>
      <c r="C208" t="s">
        <v>10480</v>
      </c>
      <c r="D208" t="s">
        <v>295</v>
      </c>
      <c r="E208">
        <v>90042.825039160001</v>
      </c>
      <c r="F208">
        <v>948.5</v>
      </c>
      <c r="G208">
        <v>26.823025960096299</v>
      </c>
      <c r="H208">
        <f>(Table2[[#This Row],[1Y Return vs Nifty]]-AVERAGE(Table2[1Y Return vs Nifty]))/_xlfn.STDEV.P(Table2[1Y Return vs Nifty])</f>
        <v>-0.16573540715151241</v>
      </c>
      <c r="I208">
        <v>0.53583495014415905</v>
      </c>
      <c r="J208">
        <f>(Table2[[#This Row],[1M Return vs Nifty]]-AVERAGE(Table2[1M Return vs Nifty]))/_xlfn.STDEV.P(Table2[1M Return vs Nifty])</f>
        <v>0.13603395921147296</v>
      </c>
      <c r="K208">
        <v>14.4922056045886</v>
      </c>
      <c r="L208">
        <f>(Table2[[#This Row],[6M Return vs Nifty]]-AVERAGE(Table2[6M Return vs Nifty]))/_xlfn.STDEV.P(Table2[6M Return vs Nifty])</f>
        <v>0.33819013372163037</v>
      </c>
      <c r="M208">
        <v>-1.4544623100413501</v>
      </c>
      <c r="N208">
        <f>(Table2[[#This Row],[1W Return vs Nifty]]-AVERAGE(Table2[1W Return vs Nifty]))/_xlfn.STDEV.P(Table2[1W Return vs Nifty])</f>
        <v>-9.95375337183282E-2</v>
      </c>
      <c r="O208">
        <v>920.28</v>
      </c>
      <c r="P208">
        <v>886.86785820546095</v>
      </c>
      <c r="Q208">
        <v>774.027803878996</v>
      </c>
      <c r="R208">
        <v>51.7096056019477</v>
      </c>
      <c r="S208" s="2">
        <f>(Table2[[#This Row],[Close Price]]-Table2[[#This Row],[20D EMA]])/Table2[[#This Row],[20D EMA]]</f>
        <v>3.0664580345112387E-2</v>
      </c>
      <c r="T208" s="2">
        <f>(Table2[[#This Row],[Close Price]]-Table2[[#This Row],[50D EMA]])/Table2[[#This Row],[50D EMA]]</f>
        <v>6.9494165589955026E-2</v>
      </c>
      <c r="U208" s="2">
        <f>(Table2[[#This Row],[Close Price]]-Table2[[#This Row],[200D EMA]])/Table2[[#This Row],[200D EMA]]</f>
        <v>0.22540817687251877</v>
      </c>
      <c r="V208">
        <v>0.58310404722342302</v>
      </c>
      <c r="W208">
        <v>928</v>
      </c>
      <c r="X208">
        <v>963.65</v>
      </c>
      <c r="Y208">
        <v>902.35</v>
      </c>
      <c r="Z208">
        <v>964.65</v>
      </c>
      <c r="AA208">
        <v>886.15</v>
      </c>
      <c r="AB208">
        <v>965.6</v>
      </c>
      <c r="AC208" s="2">
        <f>(Table2[[#This Row],[Close Price]]/Table2[[#This Row],[Day Low]])-1</f>
        <v>2.2090517241379226E-2</v>
      </c>
      <c r="AD208" s="2">
        <f>(Table2[[#This Row],[Day High]]/Table2[[#This Row],[Close Price]])-1</f>
        <v>1.597258829731163E-2</v>
      </c>
      <c r="AE208" s="2">
        <f>(Table2[[#This Row],[Close Price]]/Table2[[#This Row],[Current Week Low]])-1</f>
        <v>5.1144234498808672E-2</v>
      </c>
      <c r="AF208" s="2">
        <f>(Table2[[#This Row],[Current Week High]]/Table2[[#This Row],[Close Price]])-1</f>
        <v>1.7026884554559807E-2</v>
      </c>
      <c r="AG208" s="2">
        <f>(Table2[[#This Row],[Close Price]]/Table2[[#This Row],[Current Month Low]])-1</f>
        <v>7.0360548439880377E-2</v>
      </c>
      <c r="AH208" s="2">
        <f>(Table2[[#This Row],[Current Month High]]/Table2[[#This Row],[Close Price]])-1</f>
        <v>1.8028465998945808E-2</v>
      </c>
      <c r="AI208">
        <v>3.3104902477596201</v>
      </c>
      <c r="AJ208">
        <v>86.529006882989194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0.03</v>
      </c>
      <c r="AM208" t="s">
        <v>10520</v>
      </c>
      <c r="AN208">
        <v>3.36</v>
      </c>
      <c r="AO208" t="s">
        <v>10520</v>
      </c>
      <c r="AP208">
        <v>0.117237787383424</v>
      </c>
      <c r="AQ208">
        <f>(Table2[[#This Row],[Sharpe Ratio]]-AVERAGE(Table2[Sharpe Ratio]))/_xlfn.STDEV.P(Table2[Sharpe Ratio])</f>
        <v>0.75440545780474955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0.96335660986801241</v>
      </c>
      <c r="AS208">
        <f>_xlfn.RANK.AVG(Table2[[#This Row],[1Y Return vs Nifty Z-Score]],Table2[1Y Return vs Nifty Z-Score])</f>
        <v>342</v>
      </c>
      <c r="AT208">
        <f>_xlfn.RANK.AVG(Table2[[#This Row],[6M Return vs Nifty Z-Score]],Table2[6M Return vs Nifty Z-Score])</f>
        <v>225</v>
      </c>
      <c r="AU208">
        <f>_xlfn.RANK.AVG(Table2[[#This Row],[Sharpe Ratio Z-Score]],Table2[Sharpe Ratio Z-Score])</f>
        <v>171</v>
      </c>
      <c r="AV208">
        <f>(Table2[[#This Row],[Rank 1Y]]+Table2[[#This Row],[Rank 6M]]+Table2[[#This Row],[Rank Sharpe]])/3</f>
        <v>246</v>
      </c>
    </row>
    <row r="209" spans="1:48" x14ac:dyDescent="0.3">
      <c r="A209" t="s">
        <v>800</v>
      </c>
      <c r="B209" t="s">
        <v>801</v>
      </c>
      <c r="C209" t="s">
        <v>10485</v>
      </c>
      <c r="D209" t="s">
        <v>409</v>
      </c>
      <c r="E209">
        <v>19640.741192325</v>
      </c>
      <c r="F209">
        <v>317.89999999999998</v>
      </c>
      <c r="G209">
        <v>39.061991224289002</v>
      </c>
      <c r="H209">
        <f>(Table2[[#This Row],[1Y Return vs Nifty]]-AVERAGE(Table2[1Y Return vs Nifty]))/_xlfn.STDEV.P(Table2[1Y Return vs Nifty])</f>
        <v>1.9136591415178888E-3</v>
      </c>
      <c r="I209">
        <v>-8.8998124159563705</v>
      </c>
      <c r="J209">
        <f>(Table2[[#This Row],[1M Return vs Nifty]]-AVERAGE(Table2[1M Return vs Nifty]))/_xlfn.STDEV.P(Table2[1M Return vs Nifty])</f>
        <v>-0.8131547793182069</v>
      </c>
      <c r="K209">
        <v>30.0881816902052</v>
      </c>
      <c r="L209">
        <f>(Table2[[#This Row],[6M Return vs Nifty]]-AVERAGE(Table2[6M Return vs Nifty]))/_xlfn.STDEV.P(Table2[6M Return vs Nifty])</f>
        <v>0.8790285679271127</v>
      </c>
      <c r="M209">
        <v>-6.1769516650501703</v>
      </c>
      <c r="N209">
        <f>(Table2[[#This Row],[1W Return vs Nifty]]-AVERAGE(Table2[1W Return vs Nifty]))/_xlfn.STDEV.P(Table2[1W Return vs Nifty])</f>
        <v>-1.0552106360236457</v>
      </c>
      <c r="O209">
        <v>321.77</v>
      </c>
      <c r="P209">
        <v>314.50437437835302</v>
      </c>
      <c r="Q209">
        <v>263.38952299353798</v>
      </c>
      <c r="R209">
        <v>42.997844425092097</v>
      </c>
      <c r="S209" s="2">
        <f>(Table2[[#This Row],[Close Price]]-Table2[[#This Row],[20D EMA]])/Table2[[#This Row],[20D EMA]]</f>
        <v>-1.2027224414954796E-2</v>
      </c>
      <c r="T209" s="2">
        <f>(Table2[[#This Row],[Close Price]]-Table2[[#This Row],[50D EMA]])/Table2[[#This Row],[50D EMA]]</f>
        <v>1.0796751645692448E-2</v>
      </c>
      <c r="U209" s="2">
        <f>(Table2[[#This Row],[Close Price]]-Table2[[#This Row],[200D EMA]])/Table2[[#This Row],[200D EMA]]</f>
        <v>0.20695765111279449</v>
      </c>
      <c r="V209">
        <v>0.72924041041111898</v>
      </c>
      <c r="W209">
        <v>315.5</v>
      </c>
      <c r="X209">
        <v>321</v>
      </c>
      <c r="Y209">
        <v>298.5</v>
      </c>
      <c r="Z209">
        <v>327.55</v>
      </c>
      <c r="AA209">
        <v>298.5</v>
      </c>
      <c r="AB209">
        <v>334.2</v>
      </c>
      <c r="AC209" s="2">
        <f>(Table2[[#This Row],[Close Price]]/Table2[[#This Row],[Day Low]])-1</f>
        <v>7.606973058637001E-3</v>
      </c>
      <c r="AD209" s="2">
        <f>(Table2[[#This Row],[Day High]]/Table2[[#This Row],[Close Price]])-1</f>
        <v>9.7514941805600941E-3</v>
      </c>
      <c r="AE209" s="2">
        <f>(Table2[[#This Row],[Close Price]]/Table2[[#This Row],[Current Week Low]])-1</f>
        <v>6.4991624790619706E-2</v>
      </c>
      <c r="AF209" s="2">
        <f>(Table2[[#This Row],[Current Week High]]/Table2[[#This Row],[Close Price]])-1</f>
        <v>3.0355457691098042E-2</v>
      </c>
      <c r="AG209" s="2">
        <f>(Table2[[#This Row],[Close Price]]/Table2[[#This Row],[Current Month Low]])-1</f>
        <v>6.4991624790619706E-2</v>
      </c>
      <c r="AH209" s="2">
        <f>(Table2[[#This Row],[Current Month High]]/Table2[[#This Row],[Close Price]])-1</f>
        <v>5.1273985530041033E-2</v>
      </c>
      <c r="AI209">
        <v>11.953444479396</v>
      </c>
      <c r="AJ209">
        <v>71.097954790096793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0.01</v>
      </c>
      <c r="AM209" t="s">
        <v>10520</v>
      </c>
      <c r="AN209">
        <v>0.46</v>
      </c>
      <c r="AO209" t="s">
        <v>10520</v>
      </c>
      <c r="AP209">
        <v>5.0945439452689999E-2</v>
      </c>
      <c r="AQ209">
        <f>(Table2[[#This Row],[Sharpe Ratio]]-AVERAGE(Table2[Sharpe Ratio]))/_xlfn.STDEV.P(Table2[Sharpe Ratio])</f>
        <v>-9.7495512046944597E-3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-0.99717273947791651</v>
      </c>
      <c r="AS209">
        <f>_xlfn.RANK.AVG(Table2[[#This Row],[1Y Return vs Nifty Z-Score]],Table2[1Y Return vs Nifty Z-Score])</f>
        <v>290</v>
      </c>
      <c r="AT209">
        <f>_xlfn.RANK.AVG(Table2[[#This Row],[6M Return vs Nifty Z-Score]],Table2[6M Return vs Nifty Z-Score])</f>
        <v>112</v>
      </c>
      <c r="AU209">
        <f>_xlfn.RANK.AVG(Table2[[#This Row],[Sharpe Ratio Z-Score]],Table2[Sharpe Ratio Z-Score])</f>
        <v>340</v>
      </c>
      <c r="AV209">
        <f>(Table2[[#This Row],[Rank 1Y]]+Table2[[#This Row],[Rank 6M]]+Table2[[#This Row],[Rank Sharpe]])/3</f>
        <v>247.33333333333334</v>
      </c>
    </row>
    <row r="210" spans="1:48" x14ac:dyDescent="0.3">
      <c r="A210" t="s">
        <v>1014</v>
      </c>
      <c r="B210" t="s">
        <v>1015</v>
      </c>
      <c r="C210" t="s">
        <v>10485</v>
      </c>
      <c r="D210" t="s">
        <v>46</v>
      </c>
      <c r="E210">
        <v>13047.972051680001</v>
      </c>
      <c r="F210">
        <v>699.85</v>
      </c>
      <c r="G210">
        <v>49.792050799615701</v>
      </c>
      <c r="H210">
        <f>(Table2[[#This Row],[1Y Return vs Nifty]]-AVERAGE(Table2[1Y Return vs Nifty]))/_xlfn.STDEV.P(Table2[1Y Return vs Nifty])</f>
        <v>0.14889376981599384</v>
      </c>
      <c r="I210">
        <v>-0.23774030949965899</v>
      </c>
      <c r="J210">
        <f>(Table2[[#This Row],[1M Return vs Nifty]]-AVERAGE(Table2[1M Return vs Nifty]))/_xlfn.STDEV.P(Table2[1M Return vs Nifty])</f>
        <v>5.821535319858883E-2</v>
      </c>
      <c r="K210">
        <v>20.2344578895834</v>
      </c>
      <c r="L210">
        <f>(Table2[[#This Row],[6M Return vs Nifty]]-AVERAGE(Table2[6M Return vs Nifty]))/_xlfn.STDEV.P(Table2[6M Return vs Nifty])</f>
        <v>0.5373203912688711</v>
      </c>
      <c r="M210">
        <v>0.59726063897111403</v>
      </c>
      <c r="N210">
        <f>(Table2[[#This Row],[1W Return vs Nifty]]-AVERAGE(Table2[1W Return vs Nifty]))/_xlfn.STDEV.P(Table2[1W Return vs Nifty])</f>
        <v>0.31566222394213012</v>
      </c>
      <c r="O210">
        <v>704.33</v>
      </c>
      <c r="P210">
        <v>658.54255518372497</v>
      </c>
      <c r="Q210">
        <v>564.32253493095504</v>
      </c>
      <c r="R210">
        <v>49.418055543052098</v>
      </c>
      <c r="S210" s="2">
        <f>(Table2[[#This Row],[Close Price]]-Table2[[#This Row],[20D EMA]])/Table2[[#This Row],[20D EMA]]</f>
        <v>-6.3606548066957504E-3</v>
      </c>
      <c r="T210" s="2">
        <f>(Table2[[#This Row],[Close Price]]-Table2[[#This Row],[50D EMA]])/Table2[[#This Row],[50D EMA]]</f>
        <v>6.2725551281573297E-2</v>
      </c>
      <c r="U210" s="2">
        <f>(Table2[[#This Row],[Close Price]]-Table2[[#This Row],[200D EMA]])/Table2[[#This Row],[200D EMA]]</f>
        <v>0.24015958371328691</v>
      </c>
      <c r="V210">
        <v>0.52705319088569902</v>
      </c>
      <c r="W210">
        <v>696</v>
      </c>
      <c r="X210">
        <v>716.45</v>
      </c>
      <c r="Y210">
        <v>658</v>
      </c>
      <c r="Z210">
        <v>724.8</v>
      </c>
      <c r="AA210">
        <v>658</v>
      </c>
      <c r="AB210">
        <v>757.95</v>
      </c>
      <c r="AC210" s="2">
        <f>(Table2[[#This Row],[Close Price]]/Table2[[#This Row],[Day Low]])-1</f>
        <v>5.5316091954022983E-3</v>
      </c>
      <c r="AD210" s="2">
        <f>(Table2[[#This Row],[Day High]]/Table2[[#This Row],[Close Price]])-1</f>
        <v>2.3719368436093458E-2</v>
      </c>
      <c r="AE210" s="2">
        <f>(Table2[[#This Row],[Close Price]]/Table2[[#This Row],[Current Week Low]])-1</f>
        <v>6.3601823708206773E-2</v>
      </c>
      <c r="AF210" s="2">
        <f>(Table2[[#This Row],[Current Week High]]/Table2[[#This Row],[Close Price]])-1</f>
        <v>3.5650496534971765E-2</v>
      </c>
      <c r="AG210" s="2">
        <f>(Table2[[#This Row],[Close Price]]/Table2[[#This Row],[Current Month Low]])-1</f>
        <v>6.3601823708206773E-2</v>
      </c>
      <c r="AH210" s="2">
        <f>(Table2[[#This Row],[Current Month High]]/Table2[[#This Row],[Close Price]])-1</f>
        <v>8.3017789526327102E-2</v>
      </c>
      <c r="AI210">
        <v>8.3017789526327093</v>
      </c>
      <c r="AJ210">
        <v>75.841708542713505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0.18</v>
      </c>
      <c r="AM210" t="s">
        <v>10520</v>
      </c>
      <c r="AN210">
        <v>-6.14</v>
      </c>
      <c r="AO210" t="s">
        <v>10519</v>
      </c>
      <c r="AP210">
        <v>5.5726885560358999E-2</v>
      </c>
      <c r="AQ210">
        <f>(Table2[[#This Row],[Sharpe Ratio]]-AVERAGE(Table2[Sharpe Ratio]))/_xlfn.STDEV.P(Table2[Sharpe Ratio])</f>
        <v>4.5366402710554365E-2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1.1054581409361381</v>
      </c>
      <c r="AS210">
        <f>_xlfn.RANK.AVG(Table2[[#This Row],[1Y Return vs Nifty Z-Score]],Table2[1Y Return vs Nifty Z-Score])</f>
        <v>246</v>
      </c>
      <c r="AT210">
        <f>_xlfn.RANK.AVG(Table2[[#This Row],[6M Return vs Nifty Z-Score]],Table2[6M Return vs Nifty Z-Score])</f>
        <v>175</v>
      </c>
      <c r="AU210">
        <f>_xlfn.RANK.AVG(Table2[[#This Row],[Sharpe Ratio Z-Score]],Table2[Sharpe Ratio Z-Score])</f>
        <v>321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1826</v>
      </c>
      <c r="B211" t="s">
        <v>1827</v>
      </c>
      <c r="C211" t="s">
        <v>10482</v>
      </c>
      <c r="D211" t="s">
        <v>133</v>
      </c>
      <c r="E211">
        <v>3951.8684939699901</v>
      </c>
      <c r="F211">
        <v>746.45</v>
      </c>
      <c r="G211">
        <v>69.597718123464105</v>
      </c>
      <c r="H211">
        <f>(Table2[[#This Row],[1Y Return vs Nifty]]-AVERAGE(Table2[1Y Return vs Nifty]))/_xlfn.STDEV.P(Table2[1Y Return vs Nifty])</f>
        <v>0.42019134787743317</v>
      </c>
      <c r="I211">
        <v>-7.9252865137818898</v>
      </c>
      <c r="J211">
        <f>(Table2[[#This Row],[1M Return vs Nifty]]-AVERAGE(Table2[1M Return vs Nifty]))/_xlfn.STDEV.P(Table2[1M Return vs Nifty])</f>
        <v>-0.7151213348856843</v>
      </c>
      <c r="K211">
        <v>19.261968534757798</v>
      </c>
      <c r="L211">
        <f>(Table2[[#This Row],[6M Return vs Nifty]]-AVERAGE(Table2[6M Return vs Nifty]))/_xlfn.STDEV.P(Table2[6M Return vs Nifty])</f>
        <v>0.50359633212322741</v>
      </c>
      <c r="M211">
        <v>0.63868884316141705</v>
      </c>
      <c r="N211">
        <f>(Table2[[#This Row],[1W Return vs Nifty]]-AVERAGE(Table2[1W Return vs Nifty]))/_xlfn.STDEV.P(Table2[1W Return vs Nifty])</f>
        <v>0.32404589989038668</v>
      </c>
      <c r="O211">
        <v>732.25</v>
      </c>
      <c r="P211">
        <v>728.42694609319199</v>
      </c>
      <c r="Q211">
        <v>618.90516494338203</v>
      </c>
      <c r="R211">
        <v>54.090243813445397</v>
      </c>
      <c r="S211" s="2">
        <f>(Table2[[#This Row],[Close Price]]-Table2[[#This Row],[20D EMA]])/Table2[[#This Row],[20D EMA]]</f>
        <v>1.9392284055991867E-2</v>
      </c>
      <c r="T211" s="2">
        <f>(Table2[[#This Row],[Close Price]]-Table2[[#This Row],[50D EMA]])/Table2[[#This Row],[50D EMA]]</f>
        <v>2.4742431624024879E-2</v>
      </c>
      <c r="U211" s="2">
        <f>(Table2[[#This Row],[Close Price]]-Table2[[#This Row],[200D EMA]])/Table2[[#This Row],[200D EMA]]</f>
        <v>0.20608138739363391</v>
      </c>
      <c r="V211">
        <v>0.38337285556170397</v>
      </c>
      <c r="W211">
        <v>732.45</v>
      </c>
      <c r="X211">
        <v>754.3</v>
      </c>
      <c r="Y211">
        <v>670.05</v>
      </c>
      <c r="Z211">
        <v>754.3</v>
      </c>
      <c r="AA211">
        <v>670.05</v>
      </c>
      <c r="AB211">
        <v>760</v>
      </c>
      <c r="AC211" s="2">
        <f>(Table2[[#This Row],[Close Price]]/Table2[[#This Row],[Day Low]])-1</f>
        <v>1.9113932691651403E-2</v>
      </c>
      <c r="AD211" s="2">
        <f>(Table2[[#This Row],[Day High]]/Table2[[#This Row],[Close Price]])-1</f>
        <v>1.0516444503985367E-2</v>
      </c>
      <c r="AE211" s="2">
        <f>(Table2[[#This Row],[Close Price]]/Table2[[#This Row],[Current Week Low]])-1</f>
        <v>0.11402134169091882</v>
      </c>
      <c r="AF211" s="2">
        <f>(Table2[[#This Row],[Current Week High]]/Table2[[#This Row],[Close Price]])-1</f>
        <v>1.0516444503985367E-2</v>
      </c>
      <c r="AG211" s="2">
        <f>(Table2[[#This Row],[Close Price]]/Table2[[#This Row],[Current Month Low]])-1</f>
        <v>0.11402134169091882</v>
      </c>
      <c r="AH211" s="2">
        <f>(Table2[[#This Row],[Current Month High]]/Table2[[#This Row],[Close Price]])-1</f>
        <v>1.8152588920892221E-2</v>
      </c>
      <c r="AI211">
        <v>17.891352401366401</v>
      </c>
      <c r="AJ211">
        <v>127.022506082725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0.02</v>
      </c>
      <c r="AM211" t="s">
        <v>10520</v>
      </c>
      <c r="AN211">
        <v>-0.13</v>
      </c>
      <c r="AO211" t="s">
        <v>10519</v>
      </c>
      <c r="AP211">
        <v>3.2053018374481997E-2</v>
      </c>
      <c r="AQ211">
        <f>(Table2[[#This Row],[Sharpe Ratio]]-AVERAGE(Table2[Sharpe Ratio]))/_xlfn.STDEV.P(Table2[Sharpe Ratio])</f>
        <v>-0.22752337653839011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0.3051888684669728</v>
      </c>
      <c r="AS211">
        <f>_xlfn.RANK.AVG(Table2[[#This Row],[1Y Return vs Nifty Z-Score]],Table2[1Y Return vs Nifty Z-Score])</f>
        <v>162</v>
      </c>
      <c r="AT211">
        <f>_xlfn.RANK.AVG(Table2[[#This Row],[6M Return vs Nifty Z-Score]],Table2[6M Return vs Nifty Z-Score])</f>
        <v>183</v>
      </c>
      <c r="AU211">
        <f>_xlfn.RANK.AVG(Table2[[#This Row],[Sharpe Ratio Z-Score]],Table2[Sharpe Ratio Z-Score])</f>
        <v>397</v>
      </c>
      <c r="AV211">
        <f>(Table2[[#This Row],[Rank 1Y]]+Table2[[#This Row],[Rank 6M]]+Table2[[#This Row],[Rank Sharpe]])/3</f>
        <v>247.33333333333334</v>
      </c>
    </row>
    <row r="212" spans="1:48" x14ac:dyDescent="0.3">
      <c r="A212" t="s">
        <v>114</v>
      </c>
      <c r="B212" t="s">
        <v>115</v>
      </c>
      <c r="C212" t="s">
        <v>10473</v>
      </c>
      <c r="D212" t="s">
        <v>18</v>
      </c>
      <c r="E212">
        <v>249734.10080335499</v>
      </c>
      <c r="F212">
        <v>176.55</v>
      </c>
      <c r="G212">
        <v>51.994090182443401</v>
      </c>
      <c r="H212">
        <f>(Table2[[#This Row],[1Y Return vs Nifty]]-AVERAGE(Table2[1Y Return vs Nifty]))/_xlfn.STDEV.P(Table2[1Y Return vs Nifty])</f>
        <v>0.17905725492299199</v>
      </c>
      <c r="I212">
        <v>3.3036435396833901</v>
      </c>
      <c r="J212">
        <f>(Table2[[#This Row],[1M Return vs Nifty]]-AVERAGE(Table2[1M Return vs Nifty]))/_xlfn.STDEV.P(Table2[1M Return vs Nifty])</f>
        <v>0.41446453653836673</v>
      </c>
      <c r="K212">
        <v>4.0393298368362096</v>
      </c>
      <c r="L212">
        <f>(Table2[[#This Row],[6M Return vs Nifty]]-AVERAGE(Table2[6M Return vs Nifty]))/_xlfn.STDEV.P(Table2[6M Return vs Nifty])</f>
        <v>-2.4295480012376809E-2</v>
      </c>
      <c r="M212">
        <v>3.17731700951287</v>
      </c>
      <c r="N212">
        <f>(Table2[[#This Row],[1W Return vs Nifty]]-AVERAGE(Table2[1W Return vs Nifty]))/_xlfn.STDEV.P(Table2[1W Return vs Nifty])</f>
        <v>0.83777890656483389</v>
      </c>
      <c r="O212">
        <v>169.94</v>
      </c>
      <c r="P212">
        <v>168.19375864290899</v>
      </c>
      <c r="Q212">
        <v>149.420516376883</v>
      </c>
      <c r="R212">
        <v>67.427075546840996</v>
      </c>
      <c r="S212" s="2">
        <f>(Table2[[#This Row],[Close Price]]-Table2[[#This Row],[20D EMA]])/Table2[[#This Row],[20D EMA]]</f>
        <v>3.889608096975411E-2</v>
      </c>
      <c r="T212" s="2">
        <f>(Table2[[#This Row],[Close Price]]-Table2[[#This Row],[50D EMA]])/Table2[[#This Row],[50D EMA]]</f>
        <v>4.9682232114403847E-2</v>
      </c>
      <c r="U212" s="2">
        <f>(Table2[[#This Row],[Close Price]]-Table2[[#This Row],[200D EMA]])/Table2[[#This Row],[200D EMA]]</f>
        <v>0.1815646490920188</v>
      </c>
      <c r="V212">
        <v>1.1183926404759701</v>
      </c>
      <c r="W212">
        <v>175.55</v>
      </c>
      <c r="X212">
        <v>178.92</v>
      </c>
      <c r="Y212">
        <v>160.66</v>
      </c>
      <c r="Z212">
        <v>178.92</v>
      </c>
      <c r="AA212">
        <v>160.66</v>
      </c>
      <c r="AB212">
        <v>178.92</v>
      </c>
      <c r="AC212" s="2">
        <f>(Table2[[#This Row],[Close Price]]/Table2[[#This Row],[Day Low]])-1</f>
        <v>5.6963827969238601E-3</v>
      </c>
      <c r="AD212" s="2">
        <f>(Table2[[#This Row],[Day High]]/Table2[[#This Row],[Close Price]])-1</f>
        <v>1.34239592183516E-2</v>
      </c>
      <c r="AE212" s="2">
        <f>(Table2[[#This Row],[Close Price]]/Table2[[#This Row],[Current Week Low]])-1</f>
        <v>9.8904518859703749E-2</v>
      </c>
      <c r="AF212" s="2">
        <f>(Table2[[#This Row],[Current Week High]]/Table2[[#This Row],[Close Price]])-1</f>
        <v>1.34239592183516E-2</v>
      </c>
      <c r="AG212" s="2">
        <f>(Table2[[#This Row],[Close Price]]/Table2[[#This Row],[Current Month Low]])-1</f>
        <v>9.8904518859703749E-2</v>
      </c>
      <c r="AH212" s="2">
        <f>(Table2[[#This Row],[Current Month High]]/Table2[[#This Row],[Close Price]])-1</f>
        <v>1.34239592183516E-2</v>
      </c>
      <c r="AI212">
        <v>11.469838572642299</v>
      </c>
      <c r="AJ212">
        <v>106.491228070175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-0.01</v>
      </c>
      <c r="AM212" t="s">
        <v>10519</v>
      </c>
      <c r="AN212">
        <v>2.84</v>
      </c>
      <c r="AO212" t="s">
        <v>10520</v>
      </c>
      <c r="AP212">
        <v>0.113235271215692</v>
      </c>
      <c r="AQ212">
        <f>(Table2[[#This Row],[Sharpe Ratio]]-AVERAGE(Table2[Sharpe Ratio]))/_xlfn.STDEV.P(Table2[Sharpe Ratio])</f>
        <v>0.70826826590125225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2.1152734839150678</v>
      </c>
      <c r="AS212">
        <f>_xlfn.RANK.AVG(Table2[[#This Row],[1Y Return vs Nifty Z-Score]],Table2[1Y Return vs Nifty Z-Score])</f>
        <v>239</v>
      </c>
      <c r="AT212">
        <f>_xlfn.RANK.AVG(Table2[[#This Row],[6M Return vs Nifty Z-Score]],Table2[6M Return vs Nifty Z-Score])</f>
        <v>329</v>
      </c>
      <c r="AU212">
        <f>_xlfn.RANK.AVG(Table2[[#This Row],[Sharpe Ratio Z-Score]],Table2[Sharpe Ratio Z-Score])</f>
        <v>177</v>
      </c>
      <c r="AV212">
        <f>(Table2[[#This Row],[Rank 1Y]]+Table2[[#This Row],[Rank 6M]]+Table2[[#This Row],[Rank Sharpe]])/3</f>
        <v>248.33333333333334</v>
      </c>
    </row>
    <row r="213" spans="1:48" x14ac:dyDescent="0.3">
      <c r="A213" t="s">
        <v>1494</v>
      </c>
      <c r="B213" t="s">
        <v>1495</v>
      </c>
      <c r="C213" t="s">
        <v>10484</v>
      </c>
      <c r="D213" t="s">
        <v>80</v>
      </c>
      <c r="E213">
        <v>6603.9444786000004</v>
      </c>
      <c r="F213">
        <v>335.3</v>
      </c>
      <c r="G213">
        <v>95.448590391025505</v>
      </c>
      <c r="H213">
        <f>(Table2[[#This Row],[1Y Return vs Nifty]]-AVERAGE(Table2[1Y Return vs Nifty]))/_xlfn.STDEV.P(Table2[1Y Return vs Nifty])</f>
        <v>0.77429600500858708</v>
      </c>
      <c r="I213">
        <v>31.965324469971701</v>
      </c>
      <c r="J213">
        <f>(Table2[[#This Row],[1M Return vs Nifty]]-AVERAGE(Table2[1M Return vs Nifty]))/_xlfn.STDEV.P(Table2[1M Return vs Nifty])</f>
        <v>3.2977160730573383</v>
      </c>
      <c r="K213">
        <v>3.80631528455271</v>
      </c>
      <c r="L213">
        <f>(Table2[[#This Row],[6M Return vs Nifty]]-AVERAGE(Table2[6M Return vs Nifty]))/_xlfn.STDEV.P(Table2[6M Return vs Nifty])</f>
        <v>-3.2375976219364742E-2</v>
      </c>
      <c r="M213">
        <v>-1.3784547297535401</v>
      </c>
      <c r="N213">
        <f>(Table2[[#This Row],[1W Return vs Nifty]]-AVERAGE(Table2[1W Return vs Nifty]))/_xlfn.STDEV.P(Table2[1W Return vs Nifty])</f>
        <v>-8.4156154409271794E-2</v>
      </c>
      <c r="O213">
        <v>307.45</v>
      </c>
      <c r="P213">
        <v>274.78483044011199</v>
      </c>
      <c r="Q213">
        <v>233.141769122639</v>
      </c>
      <c r="R213">
        <v>60.247725500862899</v>
      </c>
      <c r="S213" s="2">
        <f>(Table2[[#This Row],[Close Price]]-Table2[[#This Row],[20D EMA]])/Table2[[#This Row],[20D EMA]]</f>
        <v>9.0583834769881355E-2</v>
      </c>
      <c r="T213" s="2">
        <f>(Table2[[#This Row],[Close Price]]-Table2[[#This Row],[50D EMA]])/Table2[[#This Row],[50D EMA]]</f>
        <v>0.22022747566873788</v>
      </c>
      <c r="U213" s="2">
        <f>(Table2[[#This Row],[Close Price]]-Table2[[#This Row],[200D EMA]])/Table2[[#This Row],[200D EMA]]</f>
        <v>0.43818073124264129</v>
      </c>
      <c r="V213">
        <v>1.8689374064393001</v>
      </c>
      <c r="W213">
        <v>323.85000000000002</v>
      </c>
      <c r="X213">
        <v>338.9</v>
      </c>
      <c r="Y213">
        <v>304.95</v>
      </c>
      <c r="Z213">
        <v>339</v>
      </c>
      <c r="AA213">
        <v>267.39999999999998</v>
      </c>
      <c r="AB213">
        <v>339</v>
      </c>
      <c r="AC213" s="2">
        <f>(Table2[[#This Row],[Close Price]]/Table2[[#This Row],[Day Low]])-1</f>
        <v>3.5355874633317796E-2</v>
      </c>
      <c r="AD213" s="2">
        <f>(Table2[[#This Row],[Day High]]/Table2[[#This Row],[Close Price]])-1</f>
        <v>1.0736653742916769E-2</v>
      </c>
      <c r="AE213" s="2">
        <f>(Table2[[#This Row],[Close Price]]/Table2[[#This Row],[Current Week Low]])-1</f>
        <v>9.9524512215117378E-2</v>
      </c>
      <c r="AF213" s="2">
        <f>(Table2[[#This Row],[Current Week High]]/Table2[[#This Row],[Close Price]])-1</f>
        <v>1.1034894124664518E-2</v>
      </c>
      <c r="AG213" s="2">
        <f>(Table2[[#This Row],[Close Price]]/Table2[[#This Row],[Current Month Low]])-1</f>
        <v>0.25392670157068076</v>
      </c>
      <c r="AH213" s="2">
        <f>(Table2[[#This Row],[Current Month High]]/Table2[[#This Row],[Close Price]])-1</f>
        <v>1.1034894124664518E-2</v>
      </c>
      <c r="AI213">
        <v>1.10348941246645</v>
      </c>
      <c r="AJ213">
        <v>141.91919191919101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0.33</v>
      </c>
      <c r="AM213" t="s">
        <v>10520</v>
      </c>
      <c r="AN213">
        <v>9.99</v>
      </c>
      <c r="AO213" t="s">
        <v>10520</v>
      </c>
      <c r="AP213">
        <v>6.2130366772752001E-2</v>
      </c>
      <c r="AQ213">
        <f>(Table2[[#This Row],[Sharpe Ratio]]-AVERAGE(Table2[Sharpe Ratio]))/_xlfn.STDEV.P(Table2[Sharpe Ratio])</f>
        <v>0.11917963148110156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4.0746595789183901</v>
      </c>
      <c r="AS213">
        <f>_xlfn.RANK.AVG(Table2[[#This Row],[1Y Return vs Nifty Z-Score]],Table2[1Y Return vs Nifty Z-Score])</f>
        <v>114</v>
      </c>
      <c r="AT213">
        <f>_xlfn.RANK.AVG(Table2[[#This Row],[6M Return vs Nifty Z-Score]],Table2[6M Return vs Nifty Z-Score])</f>
        <v>336</v>
      </c>
      <c r="AU213">
        <f>_xlfn.RANK.AVG(Table2[[#This Row],[Sharpe Ratio Z-Score]],Table2[Sharpe Ratio Z-Score])</f>
        <v>296</v>
      </c>
      <c r="AV213">
        <f>(Table2[[#This Row],[Rank 1Y]]+Table2[[#This Row],[Rank 6M]]+Table2[[#This Row],[Rank Sharpe]])/3</f>
        <v>248.66666666666666</v>
      </c>
    </row>
    <row r="214" spans="1:48" x14ac:dyDescent="0.3">
      <c r="A214" t="s">
        <v>551</v>
      </c>
      <c r="B214" t="s">
        <v>552</v>
      </c>
      <c r="C214" t="s">
        <v>10477</v>
      </c>
      <c r="D214" t="s">
        <v>174</v>
      </c>
      <c r="E214">
        <v>35197.177499999998</v>
      </c>
      <c r="F214">
        <v>797.1</v>
      </c>
      <c r="G214">
        <v>59.993623697934403</v>
      </c>
      <c r="H214">
        <f>(Table2[[#This Row],[1Y Return vs Nifty]]-AVERAGE(Table2[1Y Return vs Nifty]))/_xlfn.STDEV.P(Table2[1Y Return vs Nifty])</f>
        <v>0.28863468207490495</v>
      </c>
      <c r="I214">
        <v>8.6579566188096102</v>
      </c>
      <c r="J214">
        <f>(Table2[[#This Row],[1M Return vs Nifty]]-AVERAGE(Table2[1M Return vs Nifty]))/_xlfn.STDEV.P(Table2[1M Return vs Nifty])</f>
        <v>0.9530872171111705</v>
      </c>
      <c r="K214">
        <v>43.239319685565803</v>
      </c>
      <c r="L214">
        <f>(Table2[[#This Row],[6M Return vs Nifty]]-AVERAGE(Table2[6M Return vs Nifty]))/_xlfn.STDEV.P(Table2[6M Return vs Nifty])</f>
        <v>1.3350847225650193</v>
      </c>
      <c r="M214">
        <v>1.03226494939669E-2</v>
      </c>
      <c r="N214">
        <f>(Table2[[#This Row],[1W Return vs Nifty]]-AVERAGE(Table2[1W Return vs Nifty]))/_xlfn.STDEV.P(Table2[1W Return vs Nifty])</f>
        <v>0.1968857043784511</v>
      </c>
      <c r="O214">
        <v>766.61</v>
      </c>
      <c r="P214">
        <v>697.70946822225005</v>
      </c>
      <c r="Q214">
        <v>565.031849189215</v>
      </c>
      <c r="R214">
        <v>80.831744807777298</v>
      </c>
      <c r="S214" s="2">
        <f>(Table2[[#This Row],[Close Price]]-Table2[[#This Row],[20D EMA]])/Table2[[#This Row],[20D EMA]]</f>
        <v>3.9772504924277023E-2</v>
      </c>
      <c r="T214" s="2">
        <f>(Table2[[#This Row],[Close Price]]-Table2[[#This Row],[50D EMA]])/Table2[[#This Row],[50D EMA]]</f>
        <v>0.14245260571136448</v>
      </c>
      <c r="U214" s="2">
        <f>(Table2[[#This Row],[Close Price]]-Table2[[#This Row],[200D EMA]])/Table2[[#This Row],[200D EMA]]</f>
        <v>0.41071693771561402</v>
      </c>
      <c r="V214">
        <v>0.64081307174019497</v>
      </c>
      <c r="W214">
        <v>790.1</v>
      </c>
      <c r="X214">
        <v>812</v>
      </c>
      <c r="Y214">
        <v>710.05</v>
      </c>
      <c r="Z214">
        <v>844.65</v>
      </c>
      <c r="AA214">
        <v>690.1</v>
      </c>
      <c r="AB214">
        <v>844.65</v>
      </c>
      <c r="AC214" s="2">
        <f>(Table2[[#This Row],[Close Price]]/Table2[[#This Row],[Day Low]])-1</f>
        <v>8.8596380205037129E-3</v>
      </c>
      <c r="AD214" s="2">
        <f>(Table2[[#This Row],[Day High]]/Table2[[#This Row],[Close Price]])-1</f>
        <v>1.8692761259565982E-2</v>
      </c>
      <c r="AE214" s="2">
        <f>(Table2[[#This Row],[Close Price]]/Table2[[#This Row],[Current Week Low]])-1</f>
        <v>0.12259700021125286</v>
      </c>
      <c r="AF214" s="2">
        <f>(Table2[[#This Row],[Current Week High]]/Table2[[#This Row],[Close Price]])-1</f>
        <v>5.9653744824990529E-2</v>
      </c>
      <c r="AG214" s="2">
        <f>(Table2[[#This Row],[Close Price]]/Table2[[#This Row],[Current Month Low]])-1</f>
        <v>0.15504999275467313</v>
      </c>
      <c r="AH214" s="2">
        <f>(Table2[[#This Row],[Current Month High]]/Table2[[#This Row],[Close Price]])-1</f>
        <v>5.9653744824990529E-2</v>
      </c>
      <c r="AI214">
        <v>5.9653744824990502</v>
      </c>
      <c r="AJ214">
        <v>91.105250539438899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0.33</v>
      </c>
      <c r="AM214" t="s">
        <v>10520</v>
      </c>
      <c r="AN214">
        <v>2.58</v>
      </c>
      <c r="AO214" t="s">
        <v>10520</v>
      </c>
      <c r="AP214">
        <v>7.7578883856040002E-3</v>
      </c>
      <c r="AQ214">
        <f>(Table2[[#This Row],[Sharpe Ratio]]-AVERAGE(Table2[Sharpe Ratio]))/_xlfn.STDEV.P(Table2[Sharpe Ratio])</f>
        <v>-0.50757448130442884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2.2661178448251169</v>
      </c>
      <c r="AS214">
        <f>_xlfn.RANK.AVG(Table2[[#This Row],[1Y Return vs Nifty Z-Score]],Table2[1Y Return vs Nifty Z-Score])</f>
        <v>203</v>
      </c>
      <c r="AT214">
        <f>_xlfn.RANK.AVG(Table2[[#This Row],[6M Return vs Nifty Z-Score]],Table2[6M Return vs Nifty Z-Score])</f>
        <v>70</v>
      </c>
      <c r="AU214">
        <f>_xlfn.RANK.AVG(Table2[[#This Row],[Sharpe Ratio Z-Score]],Table2[Sharpe Ratio Z-Score])</f>
        <v>477</v>
      </c>
      <c r="AV214">
        <f>(Table2[[#This Row],[Rank 1Y]]+Table2[[#This Row],[Rank 6M]]+Table2[[#This Row],[Rank Sharpe]])/3</f>
        <v>250</v>
      </c>
    </row>
    <row r="215" spans="1:48" x14ac:dyDescent="0.3">
      <c r="A215" t="s">
        <v>846</v>
      </c>
      <c r="B215" t="s">
        <v>847</v>
      </c>
      <c r="C215" t="s">
        <v>10483</v>
      </c>
      <c r="D215" t="s">
        <v>302</v>
      </c>
      <c r="E215">
        <v>18060.883441509999</v>
      </c>
      <c r="F215">
        <v>835.15</v>
      </c>
      <c r="G215">
        <v>52.137711879532198</v>
      </c>
      <c r="H215">
        <f>(Table2[[#This Row],[1Y Return vs Nifty]]-AVERAGE(Table2[1Y Return vs Nifty]))/_xlfn.STDEV.P(Table2[1Y Return vs Nifty])</f>
        <v>0.18102458164519472</v>
      </c>
      <c r="I215">
        <v>-4.4322730096507099</v>
      </c>
      <c r="J215">
        <f>(Table2[[#This Row],[1M Return vs Nifty]]-AVERAGE(Table2[1M Return vs Nifty]))/_xlfn.STDEV.P(Table2[1M Return vs Nifty])</f>
        <v>-0.36373801660218008</v>
      </c>
      <c r="K215">
        <v>-6.0138123499092897</v>
      </c>
      <c r="L215">
        <f>(Table2[[#This Row],[6M Return vs Nifty]]-AVERAGE(Table2[6M Return vs Nifty]))/_xlfn.STDEV.P(Table2[6M Return vs Nifty])</f>
        <v>-0.37291910249528815</v>
      </c>
      <c r="M215">
        <v>6.39027202396659</v>
      </c>
      <c r="N215">
        <f>(Table2[[#This Row],[1W Return vs Nifty]]-AVERAGE(Table2[1W Return vs Nifty]))/_xlfn.STDEV.P(Table2[1W Return vs Nifty])</f>
        <v>1.4879730002738452</v>
      </c>
      <c r="O215">
        <v>819.7</v>
      </c>
      <c r="P215">
        <v>818.58819434269901</v>
      </c>
      <c r="Q215">
        <v>741.36836312546802</v>
      </c>
      <c r="R215">
        <v>54.030270938090197</v>
      </c>
      <c r="S215" s="2">
        <f>(Table2[[#This Row],[Close Price]]-Table2[[#This Row],[20D EMA]])/Table2[[#This Row],[20D EMA]]</f>
        <v>1.884835915578862E-2</v>
      </c>
      <c r="T215" s="2">
        <f>(Table2[[#This Row],[Close Price]]-Table2[[#This Row],[50D EMA]])/Table2[[#This Row],[50D EMA]]</f>
        <v>2.0232157966313676E-2</v>
      </c>
      <c r="U215" s="2">
        <f>(Table2[[#This Row],[Close Price]]-Table2[[#This Row],[200D EMA]])/Table2[[#This Row],[200D EMA]]</f>
        <v>0.12649802923767398</v>
      </c>
      <c r="V215">
        <v>1.0057106492699801</v>
      </c>
      <c r="W215">
        <v>811.05</v>
      </c>
      <c r="X215">
        <v>840.35</v>
      </c>
      <c r="Y215">
        <v>753.65</v>
      </c>
      <c r="Z215">
        <v>865.35</v>
      </c>
      <c r="AA215">
        <v>753.65</v>
      </c>
      <c r="AB215">
        <v>909.9</v>
      </c>
      <c r="AC215" s="2">
        <f>(Table2[[#This Row],[Close Price]]/Table2[[#This Row],[Day Low]])-1</f>
        <v>2.9714567535910286E-2</v>
      </c>
      <c r="AD215" s="2">
        <f>(Table2[[#This Row],[Day High]]/Table2[[#This Row],[Close Price]])-1</f>
        <v>6.2264263904687756E-3</v>
      </c>
      <c r="AE215" s="2">
        <f>(Table2[[#This Row],[Close Price]]/Table2[[#This Row],[Current Week Low]])-1</f>
        <v>0.10814038346712662</v>
      </c>
      <c r="AF215" s="2">
        <f>(Table2[[#This Row],[Current Week High]]/Table2[[#This Row],[Close Price]])-1</f>
        <v>3.6161168652337983E-2</v>
      </c>
      <c r="AG215" s="2">
        <f>(Table2[[#This Row],[Close Price]]/Table2[[#This Row],[Current Month Low]])-1</f>
        <v>0.10814038346712662</v>
      </c>
      <c r="AH215" s="2">
        <f>(Table2[[#This Row],[Current Month High]]/Table2[[#This Row],[Close Price]])-1</f>
        <v>8.9504879362988676E-2</v>
      </c>
      <c r="AI215">
        <v>14.7099323474825</v>
      </c>
      <c r="AJ215">
        <v>81.023084426140599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-0.14000000000000001</v>
      </c>
      <c r="AM215" t="s">
        <v>10519</v>
      </c>
      <c r="AN215">
        <v>-0.92</v>
      </c>
      <c r="AO215" t="s">
        <v>10519</v>
      </c>
      <c r="AP215">
        <v>0.178266270847629</v>
      </c>
      <c r="AQ215">
        <f>(Table2[[#This Row],[Sharpe Ratio]]-AVERAGE(Table2[Sharpe Ratio]))/_xlfn.STDEV.P(Table2[Sharpe Ratio])</f>
        <v>1.4578836538123701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2.3902241166339415</v>
      </c>
      <c r="AS215">
        <f>_xlfn.RANK.AVG(Table2[[#This Row],[1Y Return vs Nifty Z-Score]],Table2[1Y Return vs Nifty Z-Score])</f>
        <v>237</v>
      </c>
      <c r="AT215">
        <f>_xlfn.RANK.AVG(Table2[[#This Row],[6M Return vs Nifty Z-Score]],Table2[6M Return vs Nifty Z-Score])</f>
        <v>458</v>
      </c>
      <c r="AU215">
        <f>_xlfn.RANK.AVG(Table2[[#This Row],[Sharpe Ratio Z-Score]],Table2[Sharpe Ratio Z-Score])</f>
        <v>55</v>
      </c>
      <c r="AV215">
        <f>(Table2[[#This Row],[Rank 1Y]]+Table2[[#This Row],[Rank 6M]]+Table2[[#This Row],[Rank Sharpe]])/3</f>
        <v>250</v>
      </c>
    </row>
    <row r="216" spans="1:48" x14ac:dyDescent="0.3">
      <c r="A216" t="s">
        <v>727</v>
      </c>
      <c r="B216" t="s">
        <v>728</v>
      </c>
      <c r="C216" t="s">
        <v>10481</v>
      </c>
      <c r="D216" t="s">
        <v>65</v>
      </c>
      <c r="E216">
        <v>22227.164970239999</v>
      </c>
      <c r="F216">
        <v>166.88</v>
      </c>
      <c r="G216">
        <v>93.910289009163904</v>
      </c>
      <c r="H216">
        <f>(Table2[[#This Row],[1Y Return vs Nifty]]-AVERAGE(Table2[1Y Return vs Nifty]))/_xlfn.STDEV.P(Table2[1Y Return vs Nifty])</f>
        <v>0.7532243878596363</v>
      </c>
      <c r="I216">
        <v>6.3410796720116904</v>
      </c>
      <c r="J216">
        <f>(Table2[[#This Row],[1M Return vs Nifty]]-AVERAGE(Table2[1M Return vs Nifty]))/_xlfn.STDEV.P(Table2[1M Return vs Nifty])</f>
        <v>0.72001857633507316</v>
      </c>
      <c r="K216">
        <v>3.6629252846389702</v>
      </c>
      <c r="L216">
        <f>(Table2[[#This Row],[6M Return vs Nifty]]-AVERAGE(Table2[6M Return vs Nifty]))/_xlfn.STDEV.P(Table2[6M Return vs Nifty])</f>
        <v>-3.7348465444043188E-2</v>
      </c>
      <c r="M216">
        <v>-5.8579346219933699</v>
      </c>
      <c r="N216">
        <f>(Table2[[#This Row],[1W Return vs Nifty]]-AVERAGE(Table2[1W Return vs Nifty]))/_xlfn.STDEV.P(Table2[1W Return vs Nifty])</f>
        <v>-0.99065231004181986</v>
      </c>
      <c r="O216">
        <v>168.96</v>
      </c>
      <c r="P216">
        <v>160.043671624209</v>
      </c>
      <c r="Q216">
        <v>133.188364358071</v>
      </c>
      <c r="R216">
        <v>43.1581423479725</v>
      </c>
      <c r="S216" s="2">
        <f>(Table2[[#This Row],[Close Price]]-Table2[[#This Row],[20D EMA]])/Table2[[#This Row],[20D EMA]]</f>
        <v>-1.2310606060606135E-2</v>
      </c>
      <c r="T216" s="2">
        <f>(Table2[[#This Row],[Close Price]]-Table2[[#This Row],[50D EMA]])/Table2[[#This Row],[50D EMA]]</f>
        <v>4.271539328242268E-2</v>
      </c>
      <c r="U216" s="2">
        <f>(Table2[[#This Row],[Close Price]]-Table2[[#This Row],[200D EMA]])/Table2[[#This Row],[200D EMA]]</f>
        <v>0.25296230496044331</v>
      </c>
      <c r="V216">
        <v>0.78915477607656803</v>
      </c>
      <c r="W216">
        <v>166.25</v>
      </c>
      <c r="X216">
        <v>169.93</v>
      </c>
      <c r="Y216">
        <v>153.62</v>
      </c>
      <c r="Z216">
        <v>174.25</v>
      </c>
      <c r="AA216">
        <v>153.62</v>
      </c>
      <c r="AB216">
        <v>192.7</v>
      </c>
      <c r="AC216" s="2">
        <f>(Table2[[#This Row],[Close Price]]/Table2[[#This Row],[Day Low]])-1</f>
        <v>3.7894736842105647E-3</v>
      </c>
      <c r="AD216" s="2">
        <f>(Table2[[#This Row],[Day High]]/Table2[[#This Row],[Close Price]])-1</f>
        <v>1.8276605944391289E-2</v>
      </c>
      <c r="AE216" s="2">
        <f>(Table2[[#This Row],[Close Price]]/Table2[[#This Row],[Current Week Low]])-1</f>
        <v>8.6316885822158573E-2</v>
      </c>
      <c r="AF216" s="2">
        <f>(Table2[[#This Row],[Current Week High]]/Table2[[#This Row],[Close Price]])-1</f>
        <v>4.4163470757430545E-2</v>
      </c>
      <c r="AG216" s="2">
        <f>(Table2[[#This Row],[Close Price]]/Table2[[#This Row],[Current Month Low]])-1</f>
        <v>8.6316885822158573E-2</v>
      </c>
      <c r="AH216" s="2">
        <f>(Table2[[#This Row],[Current Month High]]/Table2[[#This Row],[Close Price]])-1</f>
        <v>0.15472195589645255</v>
      </c>
      <c r="AI216">
        <v>15.472195589645199</v>
      </c>
      <c r="AJ216">
        <v>122.35842771485601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7.0000000000000007E-2</v>
      </c>
      <c r="AM216" t="s">
        <v>10520</v>
      </c>
      <c r="AN216">
        <v>-8.2799999999999994</v>
      </c>
      <c r="AO216" t="s">
        <v>10519</v>
      </c>
      <c r="AP216">
        <v>6.1804905945592001E-2</v>
      </c>
      <c r="AQ216">
        <f>(Table2[[#This Row],[Sharpe Ratio]]-AVERAGE(Table2[Sharpe Ratio]))/_xlfn.STDEV.P(Table2[Sharpe Ratio])</f>
        <v>0.1154280292362915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0.56067021794513794</v>
      </c>
      <c r="AS216">
        <f>_xlfn.RANK.AVG(Table2[[#This Row],[1Y Return vs Nifty Z-Score]],Table2[1Y Return vs Nifty Z-Score])</f>
        <v>115</v>
      </c>
      <c r="AT216">
        <f>_xlfn.RANK.AVG(Table2[[#This Row],[6M Return vs Nifty Z-Score]],Table2[6M Return vs Nifty Z-Score])</f>
        <v>339</v>
      </c>
      <c r="AU216">
        <f>_xlfn.RANK.AVG(Table2[[#This Row],[Sharpe Ratio Z-Score]],Table2[Sharpe Ratio Z-Score])</f>
        <v>297</v>
      </c>
      <c r="AV216">
        <f>(Table2[[#This Row],[Rank 1Y]]+Table2[[#This Row],[Rank 6M]]+Table2[[#This Row],[Rank Sharpe]])/3</f>
        <v>250.33333333333334</v>
      </c>
    </row>
    <row r="217" spans="1:48" x14ac:dyDescent="0.3">
      <c r="A217" t="s">
        <v>1513</v>
      </c>
      <c r="B217" t="s">
        <v>1514</v>
      </c>
      <c r="C217" t="s">
        <v>10480</v>
      </c>
      <c r="D217" t="s">
        <v>60</v>
      </c>
      <c r="E217">
        <v>6477.6697459199904</v>
      </c>
      <c r="F217">
        <v>665.55</v>
      </c>
      <c r="G217">
        <v>75.130713330086294</v>
      </c>
      <c r="H217">
        <f>(Table2[[#This Row],[1Y Return vs Nifty]]-AVERAGE(Table2[1Y Return vs Nifty]))/_xlfn.STDEV.P(Table2[1Y Return vs Nifty])</f>
        <v>0.49598218968232721</v>
      </c>
      <c r="I217">
        <v>8.6057274666134003</v>
      </c>
      <c r="J217">
        <f>(Table2[[#This Row],[1M Return vs Nifty]]-AVERAGE(Table2[1M Return vs Nifty]))/_xlfn.STDEV.P(Table2[1M Return vs Nifty])</f>
        <v>0.94783317134577827</v>
      </c>
      <c r="K217">
        <v>91.676056575077396</v>
      </c>
      <c r="L217">
        <f>(Table2[[#This Row],[6M Return vs Nifty]]-AVERAGE(Table2[6M Return vs Nifty]))/_xlfn.STDEV.P(Table2[6M Return vs Nifty])</f>
        <v>3.0147775352198209</v>
      </c>
      <c r="M217">
        <v>1.77805778419419</v>
      </c>
      <c r="N217">
        <f>(Table2[[#This Row],[1W Return vs Nifty]]-AVERAGE(Table2[1W Return vs Nifty]))/_xlfn.STDEV.P(Table2[1W Return vs Nifty])</f>
        <v>0.55461587447216754</v>
      </c>
      <c r="O217">
        <v>633.49</v>
      </c>
      <c r="P217">
        <v>585.77870619959799</v>
      </c>
      <c r="Q217">
        <v>470.57754445783701</v>
      </c>
      <c r="R217">
        <v>62.483895314271201</v>
      </c>
      <c r="S217" s="2">
        <f>(Table2[[#This Row],[Close Price]]-Table2[[#This Row],[20D EMA]])/Table2[[#This Row],[20D EMA]]</f>
        <v>5.0608533678511015E-2</v>
      </c>
      <c r="T217" s="2">
        <f>(Table2[[#This Row],[Close Price]]-Table2[[#This Row],[50D EMA]])/Table2[[#This Row],[50D EMA]]</f>
        <v>0.13617991394385157</v>
      </c>
      <c r="U217" s="2">
        <f>(Table2[[#This Row],[Close Price]]-Table2[[#This Row],[200D EMA]])/Table2[[#This Row],[200D EMA]]</f>
        <v>0.41432588069368059</v>
      </c>
      <c r="V217">
        <v>0.61474468689570705</v>
      </c>
      <c r="W217">
        <v>662.35</v>
      </c>
      <c r="X217">
        <v>684.9</v>
      </c>
      <c r="Y217">
        <v>616.1</v>
      </c>
      <c r="Z217">
        <v>684.9</v>
      </c>
      <c r="AA217">
        <v>559</v>
      </c>
      <c r="AB217">
        <v>685</v>
      </c>
      <c r="AC217" s="2">
        <f>(Table2[[#This Row],[Close Price]]/Table2[[#This Row],[Day Low]])-1</f>
        <v>4.8312825545404614E-3</v>
      </c>
      <c r="AD217" s="2">
        <f>(Table2[[#This Row],[Day High]]/Table2[[#This Row],[Close Price]])-1</f>
        <v>2.9073698444895157E-2</v>
      </c>
      <c r="AE217" s="2">
        <f>(Table2[[#This Row],[Close Price]]/Table2[[#This Row],[Current Week Low]])-1</f>
        <v>8.0262944327219587E-2</v>
      </c>
      <c r="AF217" s="2">
        <f>(Table2[[#This Row],[Current Week High]]/Table2[[#This Row],[Close Price]])-1</f>
        <v>2.9073698444895157E-2</v>
      </c>
      <c r="AG217" s="2">
        <f>(Table2[[#This Row],[Close Price]]/Table2[[#This Row],[Current Month Low]])-1</f>
        <v>0.19060822898032193</v>
      </c>
      <c r="AH217" s="2">
        <f>(Table2[[#This Row],[Current Month High]]/Table2[[#This Row],[Close Price]])-1</f>
        <v>2.9223950116445074E-2</v>
      </c>
      <c r="AI217">
        <v>2.9223950116444999</v>
      </c>
      <c r="AJ217">
        <v>124.24191374663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0.13</v>
      </c>
      <c r="AM217" t="s">
        <v>10520</v>
      </c>
      <c r="AN217">
        <v>0.96</v>
      </c>
      <c r="AO217" t="s">
        <v>10520</v>
      </c>
      <c r="AP217">
        <v>-2.3031107410280999E-2</v>
      </c>
      <c r="AQ217">
        <f>(Table2[[#This Row],[Sharpe Ratio]]-AVERAGE(Table2[Sharpe Ratio]))/_xlfn.STDEV.P(Table2[Sharpe Ratio])</f>
        <v>-0.86248068230939501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4.1507280884106992</v>
      </c>
      <c r="AS217">
        <f>_xlfn.RANK.AVG(Table2[[#This Row],[1Y Return vs Nifty Z-Score]],Table2[1Y Return vs Nifty Z-Score])</f>
        <v>154</v>
      </c>
      <c r="AT217">
        <f>_xlfn.RANK.AVG(Table2[[#This Row],[6M Return vs Nifty Z-Score]],Table2[6M Return vs Nifty Z-Score])</f>
        <v>7</v>
      </c>
      <c r="AU217">
        <f>_xlfn.RANK.AVG(Table2[[#This Row],[Sharpe Ratio Z-Score]],Table2[Sharpe Ratio Z-Score])</f>
        <v>590</v>
      </c>
      <c r="AV217">
        <f>(Table2[[#This Row],[Rank 1Y]]+Table2[[#This Row],[Rank 6M]]+Table2[[#This Row],[Rank Sharpe]])/3</f>
        <v>250.33333333333334</v>
      </c>
    </row>
    <row r="218" spans="1:48" x14ac:dyDescent="0.3">
      <c r="A218" t="s">
        <v>320</v>
      </c>
      <c r="B218" t="s">
        <v>321</v>
      </c>
      <c r="C218" t="s">
        <v>10473</v>
      </c>
      <c r="D218" t="s">
        <v>18</v>
      </c>
      <c r="E218">
        <v>79527.366572875006</v>
      </c>
      <c r="F218">
        <v>376.55</v>
      </c>
      <c r="G218">
        <v>60.255857836420297</v>
      </c>
      <c r="H218">
        <f>(Table2[[#This Row],[1Y Return vs Nifty]]-AVERAGE(Table2[1Y Return vs Nifty]))/_xlfn.STDEV.P(Table2[1Y Return vs Nifty])</f>
        <v>0.29222675930678821</v>
      </c>
      <c r="I218">
        <v>7.6698983449482903</v>
      </c>
      <c r="J218">
        <f>(Table2[[#This Row],[1M Return vs Nifty]]-AVERAGE(Table2[1M Return vs Nifty]))/_xlfn.STDEV.P(Table2[1M Return vs Nifty])</f>
        <v>0.85369246970574408</v>
      </c>
      <c r="K218">
        <v>8.5700808675824902</v>
      </c>
      <c r="L218">
        <f>(Table2[[#This Row],[6M Return vs Nifty]]-AVERAGE(Table2[6M Return vs Nifty]))/_xlfn.STDEV.P(Table2[6M Return vs Nifty])</f>
        <v>0.13282224572609624</v>
      </c>
      <c r="M218">
        <v>3.3064050201619599</v>
      </c>
      <c r="N218">
        <f>(Table2[[#This Row],[1W Return vs Nifty]]-AVERAGE(Table2[1W Return vs Nifty]))/_xlfn.STDEV.P(Table2[1W Return vs Nifty])</f>
        <v>0.86390198071778923</v>
      </c>
      <c r="O218">
        <v>349.79</v>
      </c>
      <c r="P218">
        <v>344.182851689161</v>
      </c>
      <c r="Q218">
        <v>301.795360123129</v>
      </c>
      <c r="R218">
        <v>74.509393655376996</v>
      </c>
      <c r="S218" s="2">
        <f>(Table2[[#This Row],[Close Price]]-Table2[[#This Row],[20D EMA]])/Table2[[#This Row],[20D EMA]]</f>
        <v>7.6503044683953192E-2</v>
      </c>
      <c r="T218" s="2">
        <f>(Table2[[#This Row],[Close Price]]-Table2[[#This Row],[50D EMA]])/Table2[[#This Row],[50D EMA]]</f>
        <v>9.4040560568283305E-2</v>
      </c>
      <c r="U218" s="2">
        <f>(Table2[[#This Row],[Close Price]]-Table2[[#This Row],[200D EMA]])/Table2[[#This Row],[200D EMA]]</f>
        <v>0.24769976531902937</v>
      </c>
      <c r="V218">
        <v>1.0702293791483599</v>
      </c>
      <c r="W218">
        <v>370.2</v>
      </c>
      <c r="X218">
        <v>379.5</v>
      </c>
      <c r="Y218">
        <v>329.5</v>
      </c>
      <c r="Z218">
        <v>379.5</v>
      </c>
      <c r="AA218">
        <v>323</v>
      </c>
      <c r="AB218">
        <v>379.5</v>
      </c>
      <c r="AC218" s="2">
        <f>(Table2[[#This Row],[Close Price]]/Table2[[#This Row],[Day Low]])-1</f>
        <v>1.7152890329551695E-2</v>
      </c>
      <c r="AD218" s="2">
        <f>(Table2[[#This Row],[Day High]]/Table2[[#This Row],[Close Price]])-1</f>
        <v>7.834284955517079E-3</v>
      </c>
      <c r="AE218" s="2">
        <f>(Table2[[#This Row],[Close Price]]/Table2[[#This Row],[Current Week Low]])-1</f>
        <v>0.14279210925644925</v>
      </c>
      <c r="AF218" s="2">
        <f>(Table2[[#This Row],[Current Week High]]/Table2[[#This Row],[Close Price]])-1</f>
        <v>7.834284955517079E-3</v>
      </c>
      <c r="AG218" s="2">
        <f>(Table2[[#This Row],[Close Price]]/Table2[[#This Row],[Current Month Low]])-1</f>
        <v>0.16578947368421049</v>
      </c>
      <c r="AH218" s="2">
        <f>(Table2[[#This Row],[Current Month High]]/Table2[[#This Row],[Close Price]])-1</f>
        <v>7.834284955517079E-3</v>
      </c>
      <c r="AI218">
        <v>5.3069534811667198</v>
      </c>
      <c r="AJ218">
        <v>136.13085284280899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-0.01</v>
      </c>
      <c r="AM218" t="s">
        <v>10519</v>
      </c>
      <c r="AN218">
        <v>13.85</v>
      </c>
      <c r="AO218" t="s">
        <v>10520</v>
      </c>
      <c r="AP218">
        <v>6.8960158160509002E-2</v>
      </c>
      <c r="AQ218">
        <f>(Table2[[#This Row],[Sharpe Ratio]]-AVERAGE(Table2[Sharpe Ratio]))/_xlfn.STDEV.P(Table2[Sharpe Ratio])</f>
        <v>0.19790695767110469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2.3405504131275228</v>
      </c>
      <c r="AS218">
        <f>_xlfn.RANK.AVG(Table2[[#This Row],[1Y Return vs Nifty Z-Score]],Table2[1Y Return vs Nifty Z-Score])</f>
        <v>202</v>
      </c>
      <c r="AT218">
        <f>_xlfn.RANK.AVG(Table2[[#This Row],[6M Return vs Nifty Z-Score]],Table2[6M Return vs Nifty Z-Score])</f>
        <v>277</v>
      </c>
      <c r="AU218">
        <f>_xlfn.RANK.AVG(Table2[[#This Row],[Sharpe Ratio Z-Score]],Table2[Sharpe Ratio Z-Score])</f>
        <v>274</v>
      </c>
      <c r="AV218">
        <f>(Table2[[#This Row],[Rank 1Y]]+Table2[[#This Row],[Rank 6M]]+Table2[[#This Row],[Rank Sharpe]])/3</f>
        <v>251</v>
      </c>
    </row>
    <row r="219" spans="1:48" x14ac:dyDescent="0.3">
      <c r="A219" t="s">
        <v>644</v>
      </c>
      <c r="B219" t="s">
        <v>645</v>
      </c>
      <c r="C219" t="s">
        <v>10475</v>
      </c>
      <c r="D219" t="s">
        <v>418</v>
      </c>
      <c r="E219">
        <v>27798.57547448</v>
      </c>
      <c r="F219">
        <v>1524.25</v>
      </c>
      <c r="G219">
        <v>34.381988162999498</v>
      </c>
      <c r="H219">
        <f>(Table2[[#This Row],[1Y Return vs Nifty]]-AVERAGE(Table2[1Y Return vs Nifty]))/_xlfn.STDEV.P(Table2[1Y Return vs Nifty])</f>
        <v>-6.2192915763894414E-2</v>
      </c>
      <c r="I219">
        <v>9.9567477176155101</v>
      </c>
      <c r="J219">
        <f>(Table2[[#This Row],[1M Return vs Nifty]]-AVERAGE(Table2[1M Return vs Nifty]))/_xlfn.STDEV.P(Table2[1M Return vs Nifty])</f>
        <v>1.0837404555013868</v>
      </c>
      <c r="K219">
        <v>17.727031557490399</v>
      </c>
      <c r="L219">
        <f>(Table2[[#This Row],[6M Return vs Nifty]]-AVERAGE(Table2[6M Return vs Nifty]))/_xlfn.STDEV.P(Table2[6M Return vs Nifty])</f>
        <v>0.45036767193343619</v>
      </c>
      <c r="M219">
        <v>-2.2321944843295198</v>
      </c>
      <c r="N219">
        <f>(Table2[[#This Row],[1W Return vs Nifty]]-AVERAGE(Table2[1W Return vs Nifty]))/_xlfn.STDEV.P(Table2[1W Return vs Nifty])</f>
        <v>-0.25692438287582026</v>
      </c>
      <c r="O219">
        <v>1456.93</v>
      </c>
      <c r="P219">
        <v>1348.6015353361699</v>
      </c>
      <c r="Q219">
        <v>1146.84680165227</v>
      </c>
      <c r="R219">
        <v>53.764312769040103</v>
      </c>
      <c r="S219" s="2">
        <f>(Table2[[#This Row],[Close Price]]-Table2[[#This Row],[20D EMA]])/Table2[[#This Row],[20D EMA]]</f>
        <v>4.6206749809530955E-2</v>
      </c>
      <c r="T219" s="2">
        <f>(Table2[[#This Row],[Close Price]]-Table2[[#This Row],[50D EMA]])/Table2[[#This Row],[50D EMA]]</f>
        <v>0.13024489447881701</v>
      </c>
      <c r="U219" s="2">
        <f>(Table2[[#This Row],[Close Price]]-Table2[[#This Row],[200D EMA]])/Table2[[#This Row],[200D EMA]]</f>
        <v>0.32907899974434485</v>
      </c>
      <c r="V219">
        <v>1.0154058929313501</v>
      </c>
      <c r="W219">
        <v>1480.4</v>
      </c>
      <c r="X219">
        <v>1554.1</v>
      </c>
      <c r="Y219">
        <v>1461.15</v>
      </c>
      <c r="Z219">
        <v>1554.1</v>
      </c>
      <c r="AA219">
        <v>1430</v>
      </c>
      <c r="AB219">
        <v>1649.8</v>
      </c>
      <c r="AC219" s="2">
        <f>(Table2[[#This Row],[Close Price]]/Table2[[#This Row],[Day Low]])-1</f>
        <v>2.9620372872196654E-2</v>
      </c>
      <c r="AD219" s="2">
        <f>(Table2[[#This Row],[Day High]]/Table2[[#This Row],[Close Price]])-1</f>
        <v>1.9583401672953915E-2</v>
      </c>
      <c r="AE219" s="2">
        <f>(Table2[[#This Row],[Close Price]]/Table2[[#This Row],[Current Week Low]])-1</f>
        <v>4.3185162372104013E-2</v>
      </c>
      <c r="AF219" s="2">
        <f>(Table2[[#This Row],[Current Week High]]/Table2[[#This Row],[Close Price]])-1</f>
        <v>1.9583401672953915E-2</v>
      </c>
      <c r="AG219" s="2">
        <f>(Table2[[#This Row],[Close Price]]/Table2[[#This Row],[Current Month Low]])-1</f>
        <v>6.5909090909090917E-2</v>
      </c>
      <c r="AH219" s="2">
        <f>(Table2[[#This Row],[Current Month High]]/Table2[[#This Row],[Close Price]])-1</f>
        <v>8.2368377890766009E-2</v>
      </c>
      <c r="AI219">
        <v>8.2368377890765991</v>
      </c>
      <c r="AJ219">
        <v>72.212179414755397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0.28000000000000003</v>
      </c>
      <c r="AM219" t="s">
        <v>10520</v>
      </c>
      <c r="AN219">
        <v>5.42</v>
      </c>
      <c r="AO219" t="s">
        <v>10520</v>
      </c>
      <c r="AP219">
        <v>8.0108741306318995E-2</v>
      </c>
      <c r="AQ219">
        <f>(Table2[[#This Row],[Sharpe Ratio]]-AVERAGE(Table2[Sharpe Ratio]))/_xlfn.STDEV.P(Table2[Sharpe Ratio])</f>
        <v>0.32641719935284991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1.5414080281479581</v>
      </c>
      <c r="AS219">
        <f>_xlfn.RANK.AVG(Table2[[#This Row],[1Y Return vs Nifty Z-Score]],Table2[1Y Return vs Nifty Z-Score])</f>
        <v>307</v>
      </c>
      <c r="AT219">
        <f>_xlfn.RANK.AVG(Table2[[#This Row],[6M Return vs Nifty Z-Score]],Table2[6M Return vs Nifty Z-Score])</f>
        <v>199</v>
      </c>
      <c r="AU219">
        <f>_xlfn.RANK.AVG(Table2[[#This Row],[Sharpe Ratio Z-Score]],Table2[Sharpe Ratio Z-Score])</f>
        <v>247</v>
      </c>
      <c r="AV219">
        <f>(Table2[[#This Row],[Rank 1Y]]+Table2[[#This Row],[Rank 6M]]+Table2[[#This Row],[Rank Sharpe]])/3</f>
        <v>251</v>
      </c>
    </row>
    <row r="220" spans="1:48" x14ac:dyDescent="0.3">
      <c r="A220" t="s">
        <v>1246</v>
      </c>
      <c r="B220" t="s">
        <v>1247</v>
      </c>
      <c r="C220" t="s">
        <v>10480</v>
      </c>
      <c r="D220" t="s">
        <v>60</v>
      </c>
      <c r="E220">
        <v>9092.4013488799992</v>
      </c>
      <c r="F220">
        <v>1021.6</v>
      </c>
      <c r="G220">
        <v>98.488209354488404</v>
      </c>
      <c r="H220">
        <f>(Table2[[#This Row],[1Y Return vs Nifty]]-AVERAGE(Table2[1Y Return vs Nifty]))/_xlfn.STDEV.P(Table2[1Y Return vs Nifty])</f>
        <v>0.8159326360563145</v>
      </c>
      <c r="I220">
        <v>0.29315461299013701</v>
      </c>
      <c r="J220">
        <f>(Table2[[#This Row],[1M Return vs Nifty]]-AVERAGE(Table2[1M Return vs Nifty]))/_xlfn.STDEV.P(Table2[1M Return vs Nifty])</f>
        <v>0.11162127885667712</v>
      </c>
      <c r="K220">
        <v>33.267084210509402</v>
      </c>
      <c r="L220">
        <f>(Table2[[#This Row],[6M Return vs Nifty]]-AVERAGE(Table2[6M Return vs Nifty]))/_xlfn.STDEV.P(Table2[6M Return vs Nifty])</f>
        <v>0.98926678912820742</v>
      </c>
      <c r="M220">
        <v>4.4390659599913302</v>
      </c>
      <c r="N220">
        <f>(Table2[[#This Row],[1W Return vs Nifty]]-AVERAGE(Table2[1W Return vs Nifty]))/_xlfn.STDEV.P(Table2[1W Return vs Nifty])</f>
        <v>1.0931144813407301</v>
      </c>
      <c r="O220">
        <v>957.32</v>
      </c>
      <c r="P220">
        <v>923.64935284542003</v>
      </c>
      <c r="Q220">
        <v>764.64785267417199</v>
      </c>
      <c r="R220">
        <v>66.650016717516706</v>
      </c>
      <c r="S220" s="2">
        <f>(Table2[[#This Row],[Close Price]]-Table2[[#This Row],[20D EMA]])/Table2[[#This Row],[20D EMA]]</f>
        <v>6.7145781974679283E-2</v>
      </c>
      <c r="T220" s="2">
        <f>(Table2[[#This Row],[Close Price]]-Table2[[#This Row],[50D EMA]])/Table2[[#This Row],[50D EMA]]</f>
        <v>0.10604743764809718</v>
      </c>
      <c r="U220" s="2">
        <f>(Table2[[#This Row],[Close Price]]-Table2[[#This Row],[200D EMA]])/Table2[[#This Row],[200D EMA]]</f>
        <v>0.33603984687487148</v>
      </c>
      <c r="V220">
        <v>1.0976265716825599</v>
      </c>
      <c r="W220">
        <v>992.05</v>
      </c>
      <c r="X220">
        <v>1032</v>
      </c>
      <c r="Y220">
        <v>933</v>
      </c>
      <c r="Z220">
        <v>1032</v>
      </c>
      <c r="AA220">
        <v>900.55</v>
      </c>
      <c r="AB220">
        <v>1032</v>
      </c>
      <c r="AC220" s="2">
        <f>(Table2[[#This Row],[Close Price]]/Table2[[#This Row],[Day Low]])-1</f>
        <v>2.9786805100549429E-2</v>
      </c>
      <c r="AD220" s="2">
        <f>(Table2[[#This Row],[Day High]]/Table2[[#This Row],[Close Price]])-1</f>
        <v>1.0180109631949819E-2</v>
      </c>
      <c r="AE220" s="2">
        <f>(Table2[[#This Row],[Close Price]]/Table2[[#This Row],[Current Week Low]])-1</f>
        <v>9.4962486602357954E-2</v>
      </c>
      <c r="AF220" s="2">
        <f>(Table2[[#This Row],[Current Week High]]/Table2[[#This Row],[Close Price]])-1</f>
        <v>1.0180109631949819E-2</v>
      </c>
      <c r="AG220" s="2">
        <f>(Table2[[#This Row],[Close Price]]/Table2[[#This Row],[Current Month Low]])-1</f>
        <v>0.13441785575481657</v>
      </c>
      <c r="AH220" s="2">
        <f>(Table2[[#This Row],[Current Month High]]/Table2[[#This Row],[Close Price]])-1</f>
        <v>1.0180109631949819E-2</v>
      </c>
      <c r="AI220">
        <v>1.0180109631949801</v>
      </c>
      <c r="AJ220">
        <v>147.900994904149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7.0000000000000007E-2</v>
      </c>
      <c r="AM220" t="s">
        <v>10520</v>
      </c>
      <c r="AN220">
        <v>8.0500000000000007</v>
      </c>
      <c r="AO220" t="s">
        <v>10520</v>
      </c>
      <c r="AP220">
        <v>-3.0199612618369998E-3</v>
      </c>
      <c r="AQ220">
        <f>(Table2[[#This Row],[Sharpe Ratio]]-AVERAGE(Table2[Sharpe Ratio]))/_xlfn.STDEV.P(Table2[Sharpe Ratio])</f>
        <v>-0.63181126053342962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2.3781239248484995</v>
      </c>
      <c r="AS220">
        <f>_xlfn.RANK.AVG(Table2[[#This Row],[1Y Return vs Nifty Z-Score]],Table2[1Y Return vs Nifty Z-Score])</f>
        <v>109</v>
      </c>
      <c r="AT220">
        <f>_xlfn.RANK.AVG(Table2[[#This Row],[6M Return vs Nifty Z-Score]],Table2[6M Return vs Nifty Z-Score])</f>
        <v>101</v>
      </c>
      <c r="AU220">
        <f>_xlfn.RANK.AVG(Table2[[#This Row],[Sharpe Ratio Z-Score]],Table2[Sharpe Ratio Z-Score])</f>
        <v>546</v>
      </c>
      <c r="AV220">
        <f>(Table2[[#This Row],[Rank 1Y]]+Table2[[#This Row],[Rank 6M]]+Table2[[#This Row],[Rank Sharpe]])/3</f>
        <v>252</v>
      </c>
    </row>
    <row r="221" spans="1:48" x14ac:dyDescent="0.3">
      <c r="A221" t="s">
        <v>1941</v>
      </c>
      <c r="B221" t="s">
        <v>1942</v>
      </c>
      <c r="C221" t="s">
        <v>10489</v>
      </c>
      <c r="D221" t="s">
        <v>290</v>
      </c>
      <c r="E221">
        <v>3419.2512674</v>
      </c>
      <c r="F221">
        <v>339.1</v>
      </c>
      <c r="G221">
        <v>49.002589417228897</v>
      </c>
      <c r="H221">
        <f>(Table2[[#This Row],[1Y Return vs Nifty]]-AVERAGE(Table2[1Y Return vs Nifty]))/_xlfn.STDEV.P(Table2[1Y Return vs Nifty])</f>
        <v>0.13807974585444427</v>
      </c>
      <c r="I221">
        <v>5.7865751386866604</v>
      </c>
      <c r="J221">
        <f>(Table2[[#This Row],[1M Return vs Nifty]]-AVERAGE(Table2[1M Return vs Nifty]))/_xlfn.STDEV.P(Table2[1M Return vs Nifty])</f>
        <v>0.66423761737440667</v>
      </c>
      <c r="K221">
        <v>23.497907095588701</v>
      </c>
      <c r="L221">
        <f>(Table2[[#This Row],[6M Return vs Nifty]]-AVERAGE(Table2[6M Return vs Nifty]))/_xlfn.STDEV.P(Table2[6M Return vs Nifty])</f>
        <v>0.65049052880920766</v>
      </c>
      <c r="M221">
        <v>7.7169047977090504</v>
      </c>
      <c r="N221">
        <f>(Table2[[#This Row],[1W Return vs Nifty]]-AVERAGE(Table2[1W Return vs Nifty]))/_xlfn.STDEV.P(Table2[1W Return vs Nifty])</f>
        <v>1.7564388798544246</v>
      </c>
      <c r="O221">
        <v>311.39999999999998</v>
      </c>
      <c r="P221">
        <v>296.10532400920903</v>
      </c>
      <c r="Q221">
        <v>255.94805183353799</v>
      </c>
      <c r="R221">
        <v>71.909214143072703</v>
      </c>
      <c r="S221" s="2">
        <f>(Table2[[#This Row],[Close Price]]-Table2[[#This Row],[20D EMA]])/Table2[[#This Row],[20D EMA]]</f>
        <v>8.8953114964675811E-2</v>
      </c>
      <c r="T221" s="2">
        <f>(Table2[[#This Row],[Close Price]]-Table2[[#This Row],[50D EMA]])/Table2[[#This Row],[50D EMA]]</f>
        <v>0.14520061783642174</v>
      </c>
      <c r="U221" s="2">
        <f>(Table2[[#This Row],[Close Price]]-Table2[[#This Row],[200D EMA]])/Table2[[#This Row],[200D EMA]]</f>
        <v>0.32487822263457555</v>
      </c>
      <c r="V221">
        <v>1.1085713377873601</v>
      </c>
      <c r="W221">
        <v>331.5</v>
      </c>
      <c r="X221">
        <v>344.8</v>
      </c>
      <c r="Y221">
        <v>288</v>
      </c>
      <c r="Z221">
        <v>344.8</v>
      </c>
      <c r="AA221">
        <v>288</v>
      </c>
      <c r="AB221">
        <v>344.8</v>
      </c>
      <c r="AC221" s="2">
        <f>(Table2[[#This Row],[Close Price]]/Table2[[#This Row],[Day Low]])-1</f>
        <v>2.2926093514328949E-2</v>
      </c>
      <c r="AD221" s="2">
        <f>(Table2[[#This Row],[Day High]]/Table2[[#This Row],[Close Price]])-1</f>
        <v>1.680920082571502E-2</v>
      </c>
      <c r="AE221" s="2">
        <f>(Table2[[#This Row],[Close Price]]/Table2[[#This Row],[Current Week Low]])-1</f>
        <v>0.17743055555555554</v>
      </c>
      <c r="AF221" s="2">
        <f>(Table2[[#This Row],[Current Week High]]/Table2[[#This Row],[Close Price]])-1</f>
        <v>1.680920082571502E-2</v>
      </c>
      <c r="AG221" s="2">
        <f>(Table2[[#This Row],[Close Price]]/Table2[[#This Row],[Current Month Low]])-1</f>
        <v>0.17743055555555554</v>
      </c>
      <c r="AH221" s="2">
        <f>(Table2[[#This Row],[Current Month High]]/Table2[[#This Row],[Close Price]])-1</f>
        <v>1.680920082571502E-2</v>
      </c>
      <c r="AI221">
        <v>1.6809200825715001</v>
      </c>
      <c r="AJ221">
        <v>79.750861383514405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0.17</v>
      </c>
      <c r="AM221" t="s">
        <v>10520</v>
      </c>
      <c r="AN221">
        <v>4.68</v>
      </c>
      <c r="AO221" t="s">
        <v>10520</v>
      </c>
      <c r="AP221">
        <v>4.2912819225462001E-2</v>
      </c>
      <c r="AQ221">
        <f>(Table2[[#This Row],[Sharpe Ratio]]-AVERAGE(Table2[Sharpe Ratio]))/_xlfn.STDEV.P(Table2[Sharpe Ratio])</f>
        <v>-0.10234194193613087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3.1069048299563522</v>
      </c>
      <c r="AS221">
        <f>_xlfn.RANK.AVG(Table2[[#This Row],[1Y Return vs Nifty Z-Score]],Table2[1Y Return vs Nifty Z-Score])</f>
        <v>248</v>
      </c>
      <c r="AT221">
        <f>_xlfn.RANK.AVG(Table2[[#This Row],[6M Return vs Nifty Z-Score]],Table2[6M Return vs Nifty Z-Score])</f>
        <v>149</v>
      </c>
      <c r="AU221">
        <f>_xlfn.RANK.AVG(Table2[[#This Row],[Sharpe Ratio Z-Score]],Table2[Sharpe Ratio Z-Score])</f>
        <v>359</v>
      </c>
      <c r="AV221">
        <f>(Table2[[#This Row],[Rank 1Y]]+Table2[[#This Row],[Rank 6M]]+Table2[[#This Row],[Rank Sharpe]])/3</f>
        <v>252</v>
      </c>
    </row>
    <row r="222" spans="1:48" x14ac:dyDescent="0.3">
      <c r="A222" t="s">
        <v>337</v>
      </c>
      <c r="B222" t="s">
        <v>338</v>
      </c>
      <c r="C222" t="s">
        <v>10474</v>
      </c>
      <c r="D222" t="s">
        <v>285</v>
      </c>
      <c r="E222">
        <v>72168.322981755002</v>
      </c>
      <c r="F222">
        <v>4772.95</v>
      </c>
      <c r="G222">
        <v>76.7022153731928</v>
      </c>
      <c r="H222">
        <f>(Table2[[#This Row],[1Y Return vs Nifty]]-AVERAGE(Table2[1Y Return vs Nifty]))/_xlfn.STDEV.P(Table2[1Y Return vs Nifty])</f>
        <v>0.51750858872973671</v>
      </c>
      <c r="I222">
        <v>13.9084051768573</v>
      </c>
      <c r="J222">
        <f>(Table2[[#This Row],[1M Return vs Nifty]]-AVERAGE(Table2[1M Return vs Nifty]))/_xlfn.STDEV.P(Table2[1M Return vs Nifty])</f>
        <v>1.4812615384018424</v>
      </c>
      <c r="K222">
        <v>-5.7926659288587796</v>
      </c>
      <c r="L222">
        <f>(Table2[[#This Row],[6M Return vs Nifty]]-AVERAGE(Table2[6M Return vs Nifty]))/_xlfn.STDEV.P(Table2[6M Return vs Nifty])</f>
        <v>-0.3652501702377291</v>
      </c>
      <c r="M222">
        <v>-0.73622111548741598</v>
      </c>
      <c r="N222">
        <f>(Table2[[#This Row],[1W Return vs Nifty]]-AVERAGE(Table2[1W Return vs Nifty]))/_xlfn.STDEV.P(Table2[1W Return vs Nifty])</f>
        <v>4.5810340888273904E-2</v>
      </c>
      <c r="O222">
        <v>4601.9399999999996</v>
      </c>
      <c r="P222">
        <v>4268.4159738773997</v>
      </c>
      <c r="Q222">
        <v>3732.08922862194</v>
      </c>
      <c r="R222">
        <v>53.252397931144102</v>
      </c>
      <c r="S222" s="2">
        <f>(Table2[[#This Row],[Close Price]]-Table2[[#This Row],[20D EMA]])/Table2[[#This Row],[20D EMA]]</f>
        <v>3.7160414955431889E-2</v>
      </c>
      <c r="T222" s="2">
        <f>(Table2[[#This Row],[Close Price]]-Table2[[#This Row],[50D EMA]])/Table2[[#This Row],[50D EMA]]</f>
        <v>0.11820170039900889</v>
      </c>
      <c r="U222" s="2">
        <f>(Table2[[#This Row],[Close Price]]-Table2[[#This Row],[200D EMA]])/Table2[[#This Row],[200D EMA]]</f>
        <v>0.2788949319313016</v>
      </c>
      <c r="V222">
        <v>1.2211928722966401</v>
      </c>
      <c r="W222">
        <v>4720</v>
      </c>
      <c r="X222">
        <v>4833</v>
      </c>
      <c r="Y222">
        <v>4492</v>
      </c>
      <c r="Z222">
        <v>4847</v>
      </c>
      <c r="AA222">
        <v>4227.2</v>
      </c>
      <c r="AB222">
        <v>4928.95</v>
      </c>
      <c r="AC222" s="2">
        <f>(Table2[[#This Row],[Close Price]]/Table2[[#This Row],[Day Low]])-1</f>
        <v>1.1218220338983009E-2</v>
      </c>
      <c r="AD222" s="2">
        <f>(Table2[[#This Row],[Day High]]/Table2[[#This Row],[Close Price]])-1</f>
        <v>1.258131763374859E-2</v>
      </c>
      <c r="AE222" s="2">
        <f>(Table2[[#This Row],[Close Price]]/Table2[[#This Row],[Current Week Low]])-1</f>
        <v>6.2544523597506618E-2</v>
      </c>
      <c r="AF222" s="2">
        <f>(Table2[[#This Row],[Current Week High]]/Table2[[#This Row],[Close Price]])-1</f>
        <v>1.5514514084580933E-2</v>
      </c>
      <c r="AG222" s="2">
        <f>(Table2[[#This Row],[Close Price]]/Table2[[#This Row],[Current Month Low]])-1</f>
        <v>0.12910437168811506</v>
      </c>
      <c r="AH222" s="2">
        <f>(Table2[[#This Row],[Current Month High]]/Table2[[#This Row],[Close Price]])-1</f>
        <v>3.2684189023559851E-2</v>
      </c>
      <c r="AI222">
        <v>3.2684189023559802</v>
      </c>
      <c r="AJ222">
        <v>105.981421342798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0.15</v>
      </c>
      <c r="AM222" t="s">
        <v>10520</v>
      </c>
      <c r="AN222">
        <v>2.92</v>
      </c>
      <c r="AO222" t="s">
        <v>10520</v>
      </c>
      <c r="AP222">
        <v>0.12423145931073799</v>
      </c>
      <c r="AQ222">
        <f>(Table2[[#This Row],[Sharpe Ratio]]-AVERAGE(Table2[Sharpe Ratio]))/_xlfn.STDEV.P(Table2[Sharpe Ratio])</f>
        <v>0.83502184267332735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2.514352140455451</v>
      </c>
      <c r="AS222">
        <f>_xlfn.RANK.AVG(Table2[[#This Row],[1Y Return vs Nifty Z-Score]],Table2[1Y Return vs Nifty Z-Score])</f>
        <v>149</v>
      </c>
      <c r="AT222">
        <f>_xlfn.RANK.AVG(Table2[[#This Row],[6M Return vs Nifty Z-Score]],Table2[6M Return vs Nifty Z-Score])</f>
        <v>455</v>
      </c>
      <c r="AU222">
        <f>_xlfn.RANK.AVG(Table2[[#This Row],[Sharpe Ratio Z-Score]],Table2[Sharpe Ratio Z-Score])</f>
        <v>154</v>
      </c>
      <c r="AV222">
        <f>(Table2[[#This Row],[Rank 1Y]]+Table2[[#This Row],[Rank 6M]]+Table2[[#This Row],[Rank Sharpe]])/3</f>
        <v>252.66666666666666</v>
      </c>
    </row>
    <row r="223" spans="1:48" x14ac:dyDescent="0.3">
      <c r="A223" t="s">
        <v>1744</v>
      </c>
      <c r="B223" t="s">
        <v>1745</v>
      </c>
      <c r="C223" t="s">
        <v>10473</v>
      </c>
      <c r="D223" t="s">
        <v>290</v>
      </c>
      <c r="E223">
        <v>4374.3919896999996</v>
      </c>
      <c r="F223">
        <v>2628.15</v>
      </c>
      <c r="G223">
        <v>108.57830478121799</v>
      </c>
      <c r="H223">
        <f>(Table2[[#This Row],[1Y Return vs Nifty]]-AVERAGE(Table2[1Y Return vs Nifty]))/_xlfn.STDEV.P(Table2[1Y Return vs Nifty])</f>
        <v>0.95414653245880343</v>
      </c>
      <c r="I223">
        <v>14.295194977755701</v>
      </c>
      <c r="J223">
        <f>(Table2[[#This Row],[1M Return vs Nifty]]-AVERAGE(Table2[1M Return vs Nifty]))/_xlfn.STDEV.P(Table2[1M Return vs Nifty])</f>
        <v>1.5201710598099771</v>
      </c>
      <c r="K223">
        <v>72.272028147028806</v>
      </c>
      <c r="L223">
        <f>(Table2[[#This Row],[6M Return vs Nifty]]-AVERAGE(Table2[6M Return vs Nifty]))/_xlfn.STDEV.P(Table2[6M Return vs Nifty])</f>
        <v>2.3418831748608708</v>
      </c>
      <c r="M223">
        <v>8.2907377087499601</v>
      </c>
      <c r="N223">
        <f>(Table2[[#This Row],[1W Return vs Nifty]]-AVERAGE(Table2[1W Return vs Nifty]))/_xlfn.STDEV.P(Table2[1W Return vs Nifty])</f>
        <v>1.8725633720605765</v>
      </c>
      <c r="O223">
        <v>2335.5300000000002</v>
      </c>
      <c r="P223">
        <v>2140.1670733232199</v>
      </c>
      <c r="Q223">
        <v>1699.64388400041</v>
      </c>
      <c r="R223">
        <v>76.102806929946397</v>
      </c>
      <c r="S223" s="2">
        <f>(Table2[[#This Row],[Close Price]]-Table2[[#This Row],[20D EMA]])/Table2[[#This Row],[20D EMA]]</f>
        <v>0.12529061925986815</v>
      </c>
      <c r="T223" s="2">
        <f>(Table2[[#This Row],[Close Price]]-Table2[[#This Row],[50D EMA]])/Table2[[#This Row],[50D EMA]]</f>
        <v>0.22801160374785481</v>
      </c>
      <c r="U223" s="2">
        <f>(Table2[[#This Row],[Close Price]]-Table2[[#This Row],[200D EMA]])/Table2[[#This Row],[200D EMA]]</f>
        <v>0.54629450600803975</v>
      </c>
      <c r="V223">
        <v>0.73399272775451196</v>
      </c>
      <c r="W223">
        <v>2539.4</v>
      </c>
      <c r="X223">
        <v>2675</v>
      </c>
      <c r="Y223">
        <v>2151.6</v>
      </c>
      <c r="Z223">
        <v>2675</v>
      </c>
      <c r="AA223">
        <v>2151.6</v>
      </c>
      <c r="AB223">
        <v>2675</v>
      </c>
      <c r="AC223" s="2">
        <f>(Table2[[#This Row],[Close Price]]/Table2[[#This Row],[Day Low]])-1</f>
        <v>3.4949200598566543E-2</v>
      </c>
      <c r="AD223" s="2">
        <f>(Table2[[#This Row],[Day High]]/Table2[[#This Row],[Close Price]])-1</f>
        <v>1.7826227574529563E-2</v>
      </c>
      <c r="AE223" s="2">
        <f>(Table2[[#This Row],[Close Price]]/Table2[[#This Row],[Current Week Low]])-1</f>
        <v>0.22148633575013954</v>
      </c>
      <c r="AF223" s="2">
        <f>(Table2[[#This Row],[Current Week High]]/Table2[[#This Row],[Close Price]])-1</f>
        <v>1.7826227574529563E-2</v>
      </c>
      <c r="AG223" s="2">
        <f>(Table2[[#This Row],[Close Price]]/Table2[[#This Row],[Current Month Low]])-1</f>
        <v>0.22148633575013954</v>
      </c>
      <c r="AH223" s="2">
        <f>(Table2[[#This Row],[Current Month High]]/Table2[[#This Row],[Close Price]])-1</f>
        <v>1.7826227574529563E-2</v>
      </c>
      <c r="AI223">
        <v>1.7826227574529501</v>
      </c>
      <c r="AJ223">
        <v>143.52761304670099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0.25</v>
      </c>
      <c r="AM223" t="s">
        <v>10520</v>
      </c>
      <c r="AN223">
        <v>11.93</v>
      </c>
      <c r="AO223" t="s">
        <v>10520</v>
      </c>
      <c r="AP223">
        <v>-5.0839198040500001E-2</v>
      </c>
      <c r="AQ223">
        <f>(Table2[[#This Row],[Sharpe Ratio]]-AVERAGE(Table2[Sharpe Ratio]))/_xlfn.STDEV.P(Table2[Sharpe Ratio])</f>
        <v>-1.1830258494269228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5.5057382897633049</v>
      </c>
      <c r="AS223">
        <f>_xlfn.RANK.AVG(Table2[[#This Row],[1Y Return vs Nifty Z-Score]],Table2[1Y Return vs Nifty Z-Score])</f>
        <v>98</v>
      </c>
      <c r="AT223">
        <f>_xlfn.RANK.AVG(Table2[[#This Row],[6M Return vs Nifty Z-Score]],Table2[6M Return vs Nifty Z-Score])</f>
        <v>23</v>
      </c>
      <c r="AU223">
        <f>_xlfn.RANK.AVG(Table2[[#This Row],[Sharpe Ratio Z-Score]],Table2[Sharpe Ratio Z-Score])</f>
        <v>637</v>
      </c>
      <c r="AV223">
        <f>(Table2[[#This Row],[Rank 1Y]]+Table2[[#This Row],[Rank 6M]]+Table2[[#This Row],[Rank Sharpe]])/3</f>
        <v>252.66666666666666</v>
      </c>
    </row>
    <row r="224" spans="1:48" x14ac:dyDescent="0.3">
      <c r="A224" t="s">
        <v>1563</v>
      </c>
      <c r="B224" t="s">
        <v>1564</v>
      </c>
      <c r="C224" t="s">
        <v>10487</v>
      </c>
      <c r="D224" t="s">
        <v>370</v>
      </c>
      <c r="E224">
        <v>5955.0755048399997</v>
      </c>
      <c r="F224">
        <v>2201.65</v>
      </c>
      <c r="G224">
        <v>84.224692041018798</v>
      </c>
      <c r="H224">
        <f>(Table2[[#This Row],[1Y Return vs Nifty]]-AVERAGE(Table2[1Y Return vs Nifty]))/_xlfn.STDEV.P(Table2[1Y Return vs Nifty])</f>
        <v>0.62055130209226372</v>
      </c>
      <c r="I224">
        <v>13.013973634287799</v>
      </c>
      <c r="J224">
        <f>(Table2[[#This Row],[1M Return vs Nifty]]-AVERAGE(Table2[1M Return vs Nifty]))/_xlfn.STDEV.P(Table2[1M Return vs Nifty])</f>
        <v>1.3912852691908026</v>
      </c>
      <c r="K224">
        <v>72.983230023190302</v>
      </c>
      <c r="L224">
        <f>(Table2[[#This Row],[6M Return vs Nifty]]-AVERAGE(Table2[6M Return vs Nifty]))/_xlfn.STDEV.P(Table2[6M Return vs Nifty])</f>
        <v>2.3665462871274974</v>
      </c>
      <c r="M224">
        <v>8.3125098874578303</v>
      </c>
      <c r="N224">
        <f>(Table2[[#This Row],[1W Return vs Nifty]]-AVERAGE(Table2[1W Return vs Nifty]))/_xlfn.STDEV.P(Table2[1W Return vs Nifty])</f>
        <v>1.8769693291746201</v>
      </c>
      <c r="O224">
        <v>2016.05</v>
      </c>
      <c r="P224">
        <v>1828.3351157275599</v>
      </c>
      <c r="Q224">
        <v>1430.53877779662</v>
      </c>
      <c r="R224">
        <v>74.469786419815094</v>
      </c>
      <c r="S224" s="2">
        <f>(Table2[[#This Row],[Close Price]]-Table2[[#This Row],[20D EMA]])/Table2[[#This Row],[20D EMA]]</f>
        <v>9.2061208799385008E-2</v>
      </c>
      <c r="T224" s="2">
        <f>(Table2[[#This Row],[Close Price]]-Table2[[#This Row],[50D EMA]])/Table2[[#This Row],[50D EMA]]</f>
        <v>0.20418296463331057</v>
      </c>
      <c r="U224" s="2">
        <f>(Table2[[#This Row],[Close Price]]-Table2[[#This Row],[200D EMA]])/Table2[[#This Row],[200D EMA]]</f>
        <v>0.53903552575560387</v>
      </c>
      <c r="V224">
        <v>0.73084426260638602</v>
      </c>
      <c r="W224">
        <v>2187.35</v>
      </c>
      <c r="X224">
        <v>2245.25</v>
      </c>
      <c r="Y224">
        <v>1875</v>
      </c>
      <c r="Z224">
        <v>2263.4</v>
      </c>
      <c r="AA224">
        <v>1875</v>
      </c>
      <c r="AB224">
        <v>2263.4</v>
      </c>
      <c r="AC224" s="2">
        <f>(Table2[[#This Row],[Close Price]]/Table2[[#This Row],[Day Low]])-1</f>
        <v>6.5375911491074579E-3</v>
      </c>
      <c r="AD224" s="2">
        <f>(Table2[[#This Row],[Day High]]/Table2[[#This Row],[Close Price]])-1</f>
        <v>1.9803329321190777E-2</v>
      </c>
      <c r="AE224" s="2">
        <f>(Table2[[#This Row],[Close Price]]/Table2[[#This Row],[Current Week Low]])-1</f>
        <v>0.17421333333333333</v>
      </c>
      <c r="AF224" s="2">
        <f>(Table2[[#This Row],[Current Week High]]/Table2[[#This Row],[Close Price]])-1</f>
        <v>2.8047146458338057E-2</v>
      </c>
      <c r="AG224" s="2">
        <f>(Table2[[#This Row],[Close Price]]/Table2[[#This Row],[Current Month Low]])-1</f>
        <v>0.17421333333333333</v>
      </c>
      <c r="AH224" s="2">
        <f>(Table2[[#This Row],[Current Month High]]/Table2[[#This Row],[Close Price]])-1</f>
        <v>2.8047146458338057E-2</v>
      </c>
      <c r="AI224">
        <v>2.8047146458337999</v>
      </c>
      <c r="AJ224">
        <v>134.717484008528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0.56999999999999995</v>
      </c>
      <c r="AM224" t="s">
        <v>10520</v>
      </c>
      <c r="AN224">
        <v>11.88</v>
      </c>
      <c r="AO224" t="s">
        <v>10520</v>
      </c>
      <c r="AP224">
        <v>-3.1183217631361001E-2</v>
      </c>
      <c r="AQ224">
        <f>(Table2[[#This Row],[Sharpe Ratio]]-AVERAGE(Table2[Sharpe Ratio]))/_xlfn.STDEV.P(Table2[Sharpe Ratio])</f>
        <v>-0.95645043981359867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5.298901747771585</v>
      </c>
      <c r="AS224">
        <f>_xlfn.RANK.AVG(Table2[[#This Row],[1Y Return vs Nifty Z-Score]],Table2[1Y Return vs Nifty Z-Score])</f>
        <v>131</v>
      </c>
      <c r="AT224">
        <f>_xlfn.RANK.AVG(Table2[[#This Row],[6M Return vs Nifty Z-Score]],Table2[6M Return vs Nifty Z-Score])</f>
        <v>21</v>
      </c>
      <c r="AU224">
        <f>_xlfn.RANK.AVG(Table2[[#This Row],[Sharpe Ratio Z-Score]],Table2[Sharpe Ratio Z-Score])</f>
        <v>608</v>
      </c>
      <c r="AV224">
        <f>(Table2[[#This Row],[Rank 1Y]]+Table2[[#This Row],[Rank 6M]]+Table2[[#This Row],[Rank Sharpe]])/3</f>
        <v>253.33333333333334</v>
      </c>
    </row>
    <row r="225" spans="1:48" x14ac:dyDescent="0.3">
      <c r="A225" t="s">
        <v>238</v>
      </c>
      <c r="B225" t="s">
        <v>239</v>
      </c>
      <c r="C225" t="s">
        <v>10475</v>
      </c>
      <c r="D225" t="s">
        <v>240</v>
      </c>
      <c r="E225">
        <v>109093.87246755</v>
      </c>
      <c r="F225">
        <v>104.22</v>
      </c>
      <c r="G225">
        <v>51.039593343914397</v>
      </c>
      <c r="H225">
        <f>(Table2[[#This Row],[1Y Return vs Nifty]]-AVERAGE(Table2[1Y Return vs Nifty]))/_xlfn.STDEV.P(Table2[1Y Return vs Nifty])</f>
        <v>0.16598257905744268</v>
      </c>
      <c r="I225">
        <v>15.135093118665299</v>
      </c>
      <c r="J225">
        <f>(Table2[[#This Row],[1M Return vs Nifty]]-AVERAGE(Table2[1M Return vs Nifty]))/_xlfn.STDEV.P(Table2[1M Return vs Nifty])</f>
        <v>1.6046614848896157</v>
      </c>
      <c r="K225">
        <v>6.73772643930418</v>
      </c>
      <c r="L225">
        <f>(Table2[[#This Row],[6M Return vs Nifty]]-AVERAGE(Table2[6M Return vs Nifty]))/_xlfn.STDEV.P(Table2[6M Return vs Nifty])</f>
        <v>6.9279720753037288E-2</v>
      </c>
      <c r="M225">
        <v>8.16358148613722</v>
      </c>
      <c r="N225">
        <f>(Table2[[#This Row],[1W Return vs Nifty]]-AVERAGE(Table2[1W Return vs Nifty]))/_xlfn.STDEV.P(Table2[1W Return vs Nifty])</f>
        <v>1.8468312268704863</v>
      </c>
      <c r="O225">
        <v>90.7</v>
      </c>
      <c r="P225">
        <v>87.830464729759299</v>
      </c>
      <c r="Q225">
        <v>79.620977822384305</v>
      </c>
      <c r="R225">
        <v>75.025362849936897</v>
      </c>
      <c r="S225" s="2">
        <f>(Table2[[#This Row],[Close Price]]-Table2[[#This Row],[20D EMA]])/Table2[[#This Row],[20D EMA]]</f>
        <v>0.14906284454244759</v>
      </c>
      <c r="T225" s="2">
        <f>(Table2[[#This Row],[Close Price]]-Table2[[#This Row],[50D EMA]])/Table2[[#This Row],[50D EMA]]</f>
        <v>0.18660421894235393</v>
      </c>
      <c r="U225" s="2">
        <f>(Table2[[#This Row],[Close Price]]-Table2[[#This Row],[200D EMA]])/Table2[[#This Row],[200D EMA]]</f>
        <v>0.30895152069709986</v>
      </c>
      <c r="V225">
        <v>3.5333820122172299</v>
      </c>
      <c r="W225">
        <v>98.46</v>
      </c>
      <c r="X225">
        <v>106.6</v>
      </c>
      <c r="Y225">
        <v>83.46</v>
      </c>
      <c r="Z225">
        <v>106.6</v>
      </c>
      <c r="AA225">
        <v>83.31</v>
      </c>
      <c r="AB225">
        <v>106.6</v>
      </c>
      <c r="AC225" s="2">
        <f>(Table2[[#This Row],[Close Price]]/Table2[[#This Row],[Day Low]])-1</f>
        <v>5.8500914076782484E-2</v>
      </c>
      <c r="AD225" s="2">
        <f>(Table2[[#This Row],[Day High]]/Table2[[#This Row],[Close Price]])-1</f>
        <v>2.2836307810401024E-2</v>
      </c>
      <c r="AE225" s="2">
        <f>(Table2[[#This Row],[Close Price]]/Table2[[#This Row],[Current Week Low]])-1</f>
        <v>0.24874191229331433</v>
      </c>
      <c r="AF225" s="2">
        <f>(Table2[[#This Row],[Current Week High]]/Table2[[#This Row],[Close Price]])-1</f>
        <v>2.2836307810401024E-2</v>
      </c>
      <c r="AG225" s="2">
        <f>(Table2[[#This Row],[Close Price]]/Table2[[#This Row],[Current Month Low]])-1</f>
        <v>0.25099027727763779</v>
      </c>
      <c r="AH225" s="2">
        <f>(Table2[[#This Row],[Current Month High]]/Table2[[#This Row],[Close Price]])-1</f>
        <v>2.2836307810401024E-2</v>
      </c>
      <c r="AI225">
        <v>2.2836307810401002</v>
      </c>
      <c r="AJ225">
        <v>83.324538258575203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0.14000000000000001</v>
      </c>
      <c r="AM225" t="s">
        <v>10520</v>
      </c>
      <c r="AN225">
        <v>21.77</v>
      </c>
      <c r="AO225" t="s">
        <v>10520</v>
      </c>
      <c r="AP225">
        <v>8.8315840848367994E-2</v>
      </c>
      <c r="AQ225">
        <f>(Table2[[#This Row],[Sharpe Ratio]]-AVERAGE(Table2[Sharpe Ratio]))/_xlfn.STDEV.P(Table2[Sharpe Ratio])</f>
        <v>0.4210208213432593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4.1077758329138412</v>
      </c>
      <c r="AS225">
        <f>_xlfn.RANK.AVG(Table2[[#This Row],[1Y Return vs Nifty Z-Score]],Table2[1Y Return vs Nifty Z-Score])</f>
        <v>243</v>
      </c>
      <c r="AT225">
        <f>_xlfn.RANK.AVG(Table2[[#This Row],[6M Return vs Nifty Z-Score]],Table2[6M Return vs Nifty Z-Score])</f>
        <v>292</v>
      </c>
      <c r="AU225">
        <f>_xlfn.RANK.AVG(Table2[[#This Row],[Sharpe Ratio Z-Score]],Table2[Sharpe Ratio Z-Score])</f>
        <v>226</v>
      </c>
      <c r="AV225">
        <f>(Table2[[#This Row],[Rank 1Y]]+Table2[[#This Row],[Rank 6M]]+Table2[[#This Row],[Rank Sharpe]])/3</f>
        <v>253.66666666666666</v>
      </c>
    </row>
    <row r="226" spans="1:48" x14ac:dyDescent="0.3">
      <c r="A226" t="s">
        <v>307</v>
      </c>
      <c r="B226" t="s">
        <v>308</v>
      </c>
      <c r="C226" t="s">
        <v>10488</v>
      </c>
      <c r="D226" t="s">
        <v>138</v>
      </c>
      <c r="E226">
        <v>86174.024307975007</v>
      </c>
      <c r="F226">
        <v>3128.7</v>
      </c>
      <c r="G226">
        <v>59.867344102809902</v>
      </c>
      <c r="H226">
        <f>(Table2[[#This Row],[1Y Return vs Nifty]]-AVERAGE(Table2[1Y Return vs Nifty]))/_xlfn.STDEV.P(Table2[1Y Return vs Nifty])</f>
        <v>0.28690490706880833</v>
      </c>
      <c r="I226">
        <v>-3.58052121228922</v>
      </c>
      <c r="J226">
        <f>(Table2[[#This Row],[1M Return vs Nifty]]-AVERAGE(Table2[1M Return vs Nifty]))/_xlfn.STDEV.P(Table2[1M Return vs Nifty])</f>
        <v>-0.27805516065076508</v>
      </c>
      <c r="K226">
        <v>12.4235775592776</v>
      </c>
      <c r="L226">
        <f>(Table2[[#This Row],[6M Return vs Nifty]]-AVERAGE(Table2[6M Return vs Nifty]))/_xlfn.STDEV.P(Table2[6M Return vs Nifty])</f>
        <v>0.26645409444856705</v>
      </c>
      <c r="M226">
        <v>-9.1121173017491692</v>
      </c>
      <c r="N226">
        <f>(Table2[[#This Row],[1W Return vs Nifty]]-AVERAGE(Table2[1W Return vs Nifty]))/_xlfn.STDEV.P(Table2[1W Return vs Nifty])</f>
        <v>-1.6491894973690842</v>
      </c>
      <c r="O226">
        <v>3191.81</v>
      </c>
      <c r="P226">
        <v>3048.1365723628401</v>
      </c>
      <c r="Q226">
        <v>2489.16270299397</v>
      </c>
      <c r="R226">
        <v>30.916537100704101</v>
      </c>
      <c r="S226" s="2">
        <f>(Table2[[#This Row],[Close Price]]-Table2[[#This Row],[20D EMA]])/Table2[[#This Row],[20D EMA]]</f>
        <v>-1.9772480191490135E-2</v>
      </c>
      <c r="T226" s="2">
        <f>(Table2[[#This Row],[Close Price]]-Table2[[#This Row],[50D EMA]])/Table2[[#This Row],[50D EMA]]</f>
        <v>2.643038647533728E-2</v>
      </c>
      <c r="U226" s="2">
        <f>(Table2[[#This Row],[Close Price]]-Table2[[#This Row],[200D EMA]])/Table2[[#This Row],[200D EMA]]</f>
        <v>0.25692868378462885</v>
      </c>
      <c r="V226">
        <v>0.79887681074117101</v>
      </c>
      <c r="W226">
        <v>3080.8</v>
      </c>
      <c r="X226">
        <v>3148.85</v>
      </c>
      <c r="Y226">
        <v>3063.25</v>
      </c>
      <c r="Z226">
        <v>3319.9</v>
      </c>
      <c r="AA226">
        <v>3063.25</v>
      </c>
      <c r="AB226">
        <v>3402.7</v>
      </c>
      <c r="AC226" s="2">
        <f>(Table2[[#This Row],[Close Price]]/Table2[[#This Row],[Day Low]])-1</f>
        <v>1.5547909633861323E-2</v>
      </c>
      <c r="AD226" s="2">
        <f>(Table2[[#This Row],[Day High]]/Table2[[#This Row],[Close Price]])-1</f>
        <v>6.4403745964778381E-3</v>
      </c>
      <c r="AE226" s="2">
        <f>(Table2[[#This Row],[Close Price]]/Table2[[#This Row],[Current Week Low]])-1</f>
        <v>2.1366196033624441E-2</v>
      </c>
      <c r="AF226" s="2">
        <f>(Table2[[#This Row],[Current Week High]]/Table2[[#This Row],[Close Price]])-1</f>
        <v>6.1111643813724692E-2</v>
      </c>
      <c r="AG226" s="2">
        <f>(Table2[[#This Row],[Close Price]]/Table2[[#This Row],[Current Month Low]])-1</f>
        <v>2.1366196033624441E-2</v>
      </c>
      <c r="AH226" s="2">
        <f>(Table2[[#This Row],[Current Month High]]/Table2[[#This Row],[Close Price]])-1</f>
        <v>8.7576309649375128E-2</v>
      </c>
      <c r="AI226">
        <v>8.7576309649375101</v>
      </c>
      <c r="AJ226">
        <v>109.235604895338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-0.01</v>
      </c>
      <c r="AM226" t="s">
        <v>10519</v>
      </c>
      <c r="AN226">
        <v>-4.29</v>
      </c>
      <c r="AO226" t="s">
        <v>10519</v>
      </c>
      <c r="AP226">
        <v>5.8371568224840999E-2</v>
      </c>
      <c r="AQ226">
        <f>(Table2[[#This Row],[Sharpe Ratio]]-AVERAGE(Table2[Sharpe Ratio]))/_xlfn.STDEV.P(Table2[Sharpe Ratio])</f>
        <v>7.5851784031124928E-2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-1.2980338724713489</v>
      </c>
      <c r="AS226">
        <f>_xlfn.RANK.AVG(Table2[[#This Row],[1Y Return vs Nifty Z-Score]],Table2[1Y Return vs Nifty Z-Score])</f>
        <v>204</v>
      </c>
      <c r="AT226">
        <f>_xlfn.RANK.AVG(Table2[[#This Row],[6M Return vs Nifty Z-Score]],Table2[6M Return vs Nifty Z-Score])</f>
        <v>246</v>
      </c>
      <c r="AU226">
        <f>_xlfn.RANK.AVG(Table2[[#This Row],[Sharpe Ratio Z-Score]],Table2[Sharpe Ratio Z-Score])</f>
        <v>311</v>
      </c>
      <c r="AV226">
        <f>(Table2[[#This Row],[Rank 1Y]]+Table2[[#This Row],[Rank 6M]]+Table2[[#This Row],[Rank Sharpe]])/3</f>
        <v>253.66666666666666</v>
      </c>
    </row>
    <row r="227" spans="1:48" x14ac:dyDescent="0.3">
      <c r="A227" t="s">
        <v>434</v>
      </c>
      <c r="B227" t="s">
        <v>435</v>
      </c>
      <c r="C227" t="s">
        <v>10475</v>
      </c>
      <c r="D227" t="s">
        <v>32</v>
      </c>
      <c r="E227">
        <v>54620.470906144001</v>
      </c>
      <c r="F227">
        <v>64.180000000000007</v>
      </c>
      <c r="G227">
        <v>81.748511492064097</v>
      </c>
      <c r="H227">
        <f>(Table2[[#This Row],[1Y Return vs Nifty]]-AVERAGE(Table2[1Y Return vs Nifty]))/_xlfn.STDEV.P(Table2[1Y Return vs Nifty])</f>
        <v>0.5866326375610591</v>
      </c>
      <c r="I227">
        <v>-5.3647741593820202</v>
      </c>
      <c r="J227">
        <f>(Table2[[#This Row],[1M Return vs Nifty]]-AVERAGE(Table2[1M Return vs Nifty]))/_xlfn.STDEV.P(Table2[1M Return vs Nifty])</f>
        <v>-0.45754393745196825</v>
      </c>
      <c r="K227">
        <v>-1.7011755677796201</v>
      </c>
      <c r="L227">
        <f>(Table2[[#This Row],[6M Return vs Nifty]]-AVERAGE(Table2[6M Return vs Nifty]))/_xlfn.STDEV.P(Table2[6M Return vs Nifty])</f>
        <v>-0.22336515911016877</v>
      </c>
      <c r="M227">
        <v>-4.1103060859594498</v>
      </c>
      <c r="N227">
        <f>(Table2[[#This Row],[1W Return vs Nifty]]-AVERAGE(Table2[1W Return vs Nifty]))/_xlfn.STDEV.P(Table2[1W Return vs Nifty])</f>
        <v>-0.63699103964903203</v>
      </c>
      <c r="O227">
        <v>63.44</v>
      </c>
      <c r="P227">
        <v>63.474615262677801</v>
      </c>
      <c r="Q227">
        <v>56.8277515708726</v>
      </c>
      <c r="R227">
        <v>46.7535838490275</v>
      </c>
      <c r="S227" s="2">
        <f>(Table2[[#This Row],[Close Price]]-Table2[[#This Row],[20D EMA]])/Table2[[#This Row],[20D EMA]]</f>
        <v>1.1664564943253611E-2</v>
      </c>
      <c r="T227" s="2">
        <f>(Table2[[#This Row],[Close Price]]-Table2[[#This Row],[50D EMA]])/Table2[[#This Row],[50D EMA]]</f>
        <v>1.111286353455004E-2</v>
      </c>
      <c r="U227" s="2">
        <f>(Table2[[#This Row],[Close Price]]-Table2[[#This Row],[200D EMA]])/Table2[[#This Row],[200D EMA]]</f>
        <v>0.12937778155727431</v>
      </c>
      <c r="V227">
        <v>1.03923679821545</v>
      </c>
      <c r="W227">
        <v>62.9</v>
      </c>
      <c r="X227">
        <v>65.2</v>
      </c>
      <c r="Y227">
        <v>59.34</v>
      </c>
      <c r="Z227">
        <v>65.2</v>
      </c>
      <c r="AA227">
        <v>59.34</v>
      </c>
      <c r="AB227">
        <v>67.64</v>
      </c>
      <c r="AC227" s="2">
        <f>(Table2[[#This Row],[Close Price]]/Table2[[#This Row],[Day Low]])-1</f>
        <v>2.0349761526232246E-2</v>
      </c>
      <c r="AD227" s="2">
        <f>(Table2[[#This Row],[Day High]]/Table2[[#This Row],[Close Price]])-1</f>
        <v>1.5892801495793085E-2</v>
      </c>
      <c r="AE227" s="2">
        <f>(Table2[[#This Row],[Close Price]]/Table2[[#This Row],[Current Week Low]])-1</f>
        <v>8.15638692281766E-2</v>
      </c>
      <c r="AF227" s="2">
        <f>(Table2[[#This Row],[Current Week High]]/Table2[[#This Row],[Close Price]])-1</f>
        <v>1.5892801495793085E-2</v>
      </c>
      <c r="AG227" s="2">
        <f>(Table2[[#This Row],[Close Price]]/Table2[[#This Row],[Current Month Low]])-1</f>
        <v>8.15638692281766E-2</v>
      </c>
      <c r="AH227" s="2">
        <f>(Table2[[#This Row],[Current Month High]]/Table2[[#This Row],[Close Price]])-1</f>
        <v>5.3910875662199986E-2</v>
      </c>
      <c r="AI227">
        <v>19.819258335930101</v>
      </c>
      <c r="AJ227">
        <v>116.824324324324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-0.03</v>
      </c>
      <c r="AM227" t="s">
        <v>10519</v>
      </c>
      <c r="AN227">
        <v>-0.05</v>
      </c>
      <c r="AO227" t="s">
        <v>10519</v>
      </c>
      <c r="AP227">
        <v>8.6973290366753997E-2</v>
      </c>
      <c r="AQ227">
        <f>(Table2[[#This Row],[Sharpe Ratio]]-AVERAGE(Table2[Sharpe Ratio]))/_xlfn.STDEV.P(Table2[Sharpe Ratio])</f>
        <v>0.40554517886872643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136</v>
      </c>
      <c r="AT227">
        <f>_xlfn.RANK.AVG(Table2[[#This Row],[6M Return vs Nifty Z-Score]],Table2[6M Return vs Nifty Z-Score])</f>
        <v>401</v>
      </c>
      <c r="AU227">
        <f>_xlfn.RANK.AVG(Table2[[#This Row],[Sharpe Ratio Z-Score]],Table2[Sharpe Ratio Z-Score])</f>
        <v>230</v>
      </c>
      <c r="AV227">
        <f>(Table2[[#This Row],[Rank 1Y]]+Table2[[#This Row],[Rank 6M]]+Table2[[#This Row],[Rank Sharpe]])/3</f>
        <v>255.66666666666666</v>
      </c>
    </row>
    <row r="228" spans="1:48" x14ac:dyDescent="0.3">
      <c r="A228" t="s">
        <v>1148</v>
      </c>
      <c r="B228" t="s">
        <v>1149</v>
      </c>
      <c r="C228" t="s">
        <v>10486</v>
      </c>
      <c r="D228" t="s">
        <v>86</v>
      </c>
      <c r="E228">
        <v>10455.838373480001</v>
      </c>
      <c r="F228">
        <v>220.27</v>
      </c>
      <c r="G228">
        <v>54.292477077215899</v>
      </c>
      <c r="H228">
        <f>(Table2[[#This Row],[1Y Return vs Nifty]]-AVERAGE(Table2[1Y Return vs Nifty]))/_xlfn.STDEV.P(Table2[1Y Return vs Nifty])</f>
        <v>0.21054050604521526</v>
      </c>
      <c r="I228">
        <v>-1.42337171754424</v>
      </c>
      <c r="J228">
        <f>(Table2[[#This Row],[1M Return vs Nifty]]-AVERAGE(Table2[1M Return vs Nifty]))/_xlfn.STDEV.P(Table2[1M Return vs Nifty])</f>
        <v>-6.1054468669297812E-2</v>
      </c>
      <c r="K228">
        <v>14.5321924155883</v>
      </c>
      <c r="L228">
        <f>(Table2[[#This Row],[6M Return vs Nifty]]-AVERAGE(Table2[6M Return vs Nifty]))/_xlfn.STDEV.P(Table2[6M Return vs Nifty])</f>
        <v>0.33957679936738583</v>
      </c>
      <c r="M228">
        <v>-2.3003487018708002</v>
      </c>
      <c r="N228">
        <f>(Table2[[#This Row],[1W Return vs Nifty]]-AVERAGE(Table2[1W Return vs Nifty]))/_xlfn.STDEV.P(Table2[1W Return vs Nifty])</f>
        <v>-0.27071650555022814</v>
      </c>
      <c r="O228">
        <v>217.54</v>
      </c>
      <c r="P228">
        <v>212.12929369600599</v>
      </c>
      <c r="Q228">
        <v>184.74306989119401</v>
      </c>
      <c r="R228">
        <v>47.0450582480333</v>
      </c>
      <c r="S228" s="2">
        <f>(Table2[[#This Row],[Close Price]]-Table2[[#This Row],[20D EMA]])/Table2[[#This Row],[20D EMA]]</f>
        <v>1.2549416199319749E-2</v>
      </c>
      <c r="T228" s="2">
        <f>(Table2[[#This Row],[Close Price]]-Table2[[#This Row],[50D EMA]])/Table2[[#This Row],[50D EMA]]</f>
        <v>3.8376153345705016E-2</v>
      </c>
      <c r="U228" s="2">
        <f>(Table2[[#This Row],[Close Price]]-Table2[[#This Row],[200D EMA]])/Table2[[#This Row],[200D EMA]]</f>
        <v>0.19230453477756912</v>
      </c>
      <c r="V228">
        <v>0.75893847191616404</v>
      </c>
      <c r="W228">
        <v>215.21</v>
      </c>
      <c r="X228">
        <v>221.5</v>
      </c>
      <c r="Y228">
        <v>199.1</v>
      </c>
      <c r="Z228">
        <v>221.5</v>
      </c>
      <c r="AA228">
        <v>199.1</v>
      </c>
      <c r="AB228">
        <v>242.5</v>
      </c>
      <c r="AC228" s="2">
        <f>(Table2[[#This Row],[Close Price]]/Table2[[#This Row],[Day Low]])-1</f>
        <v>2.3511918591143655E-2</v>
      </c>
      <c r="AD228" s="2">
        <f>(Table2[[#This Row],[Day High]]/Table2[[#This Row],[Close Price]])-1</f>
        <v>5.5840559313569127E-3</v>
      </c>
      <c r="AE228" s="2">
        <f>(Table2[[#This Row],[Close Price]]/Table2[[#This Row],[Current Week Low]])-1</f>
        <v>0.10632847815168267</v>
      </c>
      <c r="AF228" s="2">
        <f>(Table2[[#This Row],[Current Week High]]/Table2[[#This Row],[Close Price]])-1</f>
        <v>5.5840559313569127E-3</v>
      </c>
      <c r="AG228" s="2">
        <f>(Table2[[#This Row],[Close Price]]/Table2[[#This Row],[Current Month Low]])-1</f>
        <v>0.10632847815168267</v>
      </c>
      <c r="AH228" s="2">
        <f>(Table2[[#This Row],[Current Month High]]/Table2[[#This Row],[Close Price]])-1</f>
        <v>0.10092159622281738</v>
      </c>
      <c r="AI228">
        <v>10.0921596222817</v>
      </c>
      <c r="AJ228">
        <v>90.6274340112505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-0.03</v>
      </c>
      <c r="AM228" t="s">
        <v>10519</v>
      </c>
      <c r="AN228">
        <v>-3.31</v>
      </c>
      <c r="AO228" t="s">
        <v>10519</v>
      </c>
      <c r="AP228">
        <v>5.6576667263441002E-2</v>
      </c>
      <c r="AQ228">
        <f>(Table2[[#This Row],[Sharpe Ratio]]-AVERAGE(Table2[Sharpe Ratio]))/_xlfn.STDEV.P(Table2[Sharpe Ratio])</f>
        <v>5.5161876324691279E-2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0.27350820751776644</v>
      </c>
      <c r="AS228">
        <f>_xlfn.RANK.AVG(Table2[[#This Row],[1Y Return vs Nifty Z-Score]],Table2[1Y Return vs Nifty Z-Score])</f>
        <v>227</v>
      </c>
      <c r="AT228">
        <f>_xlfn.RANK.AVG(Table2[[#This Row],[6M Return vs Nifty Z-Score]],Table2[6M Return vs Nifty Z-Score])</f>
        <v>224</v>
      </c>
      <c r="AU228">
        <f>_xlfn.RANK.AVG(Table2[[#This Row],[Sharpe Ratio Z-Score]],Table2[Sharpe Ratio Z-Score])</f>
        <v>318</v>
      </c>
      <c r="AV228">
        <f>(Table2[[#This Row],[Rank 1Y]]+Table2[[#This Row],[Rank 6M]]+Table2[[#This Row],[Rank Sharpe]])/3</f>
        <v>256.33333333333331</v>
      </c>
    </row>
    <row r="229" spans="1:48" x14ac:dyDescent="0.3">
      <c r="A229" t="s">
        <v>1539</v>
      </c>
      <c r="B229" t="s">
        <v>1540</v>
      </c>
      <c r="C229" t="s">
        <v>10489</v>
      </c>
      <c r="D229" t="s">
        <v>170</v>
      </c>
      <c r="E229">
        <v>6238.0674975000002</v>
      </c>
      <c r="F229">
        <v>913.9</v>
      </c>
      <c r="G229">
        <v>67.244376660547999</v>
      </c>
      <c r="H229">
        <f>(Table2[[#This Row],[1Y Return vs Nifty]]-AVERAGE(Table2[1Y Return vs Nifty]))/_xlfn.STDEV.P(Table2[1Y Return vs Nifty])</f>
        <v>0.3879553303375482</v>
      </c>
      <c r="I229">
        <v>-1.6496064851491099</v>
      </c>
      <c r="J229">
        <f>(Table2[[#This Row],[1M Return vs Nifty]]-AVERAGE(Table2[1M Return vs Nifty]))/_xlfn.STDEV.P(Table2[1M Return vs Nifty])</f>
        <v>-8.3812789889092104E-2</v>
      </c>
      <c r="K229">
        <v>59.560054518404698</v>
      </c>
      <c r="L229">
        <f>(Table2[[#This Row],[6M Return vs Nifty]]-AVERAGE(Table2[6M Return vs Nifty]))/_xlfn.STDEV.P(Table2[6M Return vs Nifty])</f>
        <v>1.9010563952335904</v>
      </c>
      <c r="M229">
        <v>-2.7635563828413301</v>
      </c>
      <c r="N229">
        <f>(Table2[[#This Row],[1W Return vs Nifty]]-AVERAGE(Table2[1W Return vs Nifty]))/_xlfn.STDEV.P(Table2[1W Return vs Nifty])</f>
        <v>-0.36445416977921002</v>
      </c>
      <c r="O229">
        <v>894.6</v>
      </c>
      <c r="P229">
        <v>847.04433332837903</v>
      </c>
      <c r="Q229">
        <v>677.15634422005996</v>
      </c>
      <c r="R229">
        <v>52.312800564557101</v>
      </c>
      <c r="S229" s="2">
        <f>(Table2[[#This Row],[Close Price]]-Table2[[#This Row],[20D EMA]])/Table2[[#This Row],[20D EMA]]</f>
        <v>2.1573887771070818E-2</v>
      </c>
      <c r="T229" s="2">
        <f>(Table2[[#This Row],[Close Price]]-Table2[[#This Row],[50D EMA]])/Table2[[#This Row],[50D EMA]]</f>
        <v>7.8928178893444764E-2</v>
      </c>
      <c r="U229" s="2">
        <f>(Table2[[#This Row],[Close Price]]-Table2[[#This Row],[200D EMA]])/Table2[[#This Row],[200D EMA]]</f>
        <v>0.34961446909667271</v>
      </c>
      <c r="V229">
        <v>0.59527684259826197</v>
      </c>
      <c r="W229">
        <v>901.65</v>
      </c>
      <c r="X229">
        <v>923.5</v>
      </c>
      <c r="Y229">
        <v>864.1</v>
      </c>
      <c r="Z229">
        <v>923.5</v>
      </c>
      <c r="AA229">
        <v>852.3</v>
      </c>
      <c r="AB229">
        <v>964</v>
      </c>
      <c r="AC229" s="2">
        <f>(Table2[[#This Row],[Close Price]]/Table2[[#This Row],[Day Low]])-1</f>
        <v>1.358620307214542E-2</v>
      </c>
      <c r="AD229" s="2">
        <f>(Table2[[#This Row],[Day High]]/Table2[[#This Row],[Close Price]])-1</f>
        <v>1.0504431557063265E-2</v>
      </c>
      <c r="AE229" s="2">
        <f>(Table2[[#This Row],[Close Price]]/Table2[[#This Row],[Current Week Low]])-1</f>
        <v>5.7632218493229859E-2</v>
      </c>
      <c r="AF229" s="2">
        <f>(Table2[[#This Row],[Current Week High]]/Table2[[#This Row],[Close Price]])-1</f>
        <v>1.0504431557063265E-2</v>
      </c>
      <c r="AG229" s="2">
        <f>(Table2[[#This Row],[Close Price]]/Table2[[#This Row],[Current Month Low]])-1</f>
        <v>7.2275020532676315E-2</v>
      </c>
      <c r="AH229" s="2">
        <f>(Table2[[#This Row],[Current Month High]]/Table2[[#This Row],[Close Price]])-1</f>
        <v>5.4820002188423311E-2</v>
      </c>
      <c r="AI229">
        <v>5.4820002188423302</v>
      </c>
      <c r="AJ229">
        <v>109.08258979638499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0.15</v>
      </c>
      <c r="AM229" t="s">
        <v>10520</v>
      </c>
      <c r="AN229">
        <v>1.8</v>
      </c>
      <c r="AO229" t="s">
        <v>10520</v>
      </c>
      <c r="AP229">
        <v>-1.2634562968533001E-2</v>
      </c>
      <c r="AQ229">
        <f>(Table2[[#This Row],[Sharpe Ratio]]-AVERAGE(Table2[Sharpe Ratio]))/_xlfn.STDEV.P(Table2[Sharpe Ratio])</f>
        <v>-0.7426392261001209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1.0981055398027155</v>
      </c>
      <c r="AS229">
        <f>_xlfn.RANK.AVG(Table2[[#This Row],[1Y Return vs Nifty Z-Score]],Table2[1Y Return vs Nifty Z-Score])</f>
        <v>172</v>
      </c>
      <c r="AT229">
        <f>_xlfn.RANK.AVG(Table2[[#This Row],[6M Return vs Nifty Z-Score]],Table2[6M Return vs Nifty Z-Score])</f>
        <v>36</v>
      </c>
      <c r="AU229">
        <f>_xlfn.RANK.AVG(Table2[[#This Row],[Sharpe Ratio Z-Score]],Table2[Sharpe Ratio Z-Score])</f>
        <v>565</v>
      </c>
      <c r="AV229">
        <f>(Table2[[#This Row],[Rank 1Y]]+Table2[[#This Row],[Rank 6M]]+Table2[[#This Row],[Rank Sharpe]])/3</f>
        <v>257.66666666666669</v>
      </c>
    </row>
    <row r="230" spans="1:48" x14ac:dyDescent="0.3">
      <c r="A230" t="s">
        <v>1670</v>
      </c>
      <c r="B230" t="s">
        <v>1671</v>
      </c>
      <c r="C230" t="s">
        <v>10479</v>
      </c>
      <c r="D230" t="s">
        <v>198</v>
      </c>
      <c r="E230">
        <v>4913.6888482499999</v>
      </c>
      <c r="F230">
        <v>760.3</v>
      </c>
      <c r="G230">
        <v>78.943448861392</v>
      </c>
      <c r="H230">
        <f>(Table2[[#This Row],[1Y Return vs Nifty]]-AVERAGE(Table2[1Y Return vs Nifty]))/_xlfn.STDEV.P(Table2[1Y Return vs Nifty])</f>
        <v>0.54820895379577406</v>
      </c>
      <c r="I230">
        <v>-3.4396313124231699</v>
      </c>
      <c r="J230">
        <f>(Table2[[#This Row],[1M Return vs Nifty]]-AVERAGE(Table2[1M Return vs Nifty]))/_xlfn.STDEV.P(Table2[1M Return vs Nifty])</f>
        <v>-0.26388219496683274</v>
      </c>
      <c r="K230">
        <v>-10.261871671313401</v>
      </c>
      <c r="L230">
        <f>(Table2[[#This Row],[6M Return vs Nifty]]-AVERAGE(Table2[6M Return vs Nifty]))/_xlfn.STDEV.P(Table2[6M Return vs Nifty])</f>
        <v>-0.52023362382999871</v>
      </c>
      <c r="M230">
        <v>-1.31177150914829</v>
      </c>
      <c r="N230">
        <f>(Table2[[#This Row],[1W Return vs Nifty]]-AVERAGE(Table2[1W Return vs Nifty]))/_xlfn.STDEV.P(Table2[1W Return vs Nifty])</f>
        <v>-7.0661712068192079E-2</v>
      </c>
      <c r="O230">
        <v>686.32</v>
      </c>
      <c r="P230">
        <v>660.07820753429201</v>
      </c>
      <c r="Q230">
        <v>590.81038229535</v>
      </c>
      <c r="R230">
        <v>52.338046106382201</v>
      </c>
      <c r="S230" s="2">
        <f>(Table2[[#This Row],[Close Price]]-Table2[[#This Row],[20D EMA]])/Table2[[#This Row],[20D EMA]]</f>
        <v>0.10779228348292327</v>
      </c>
      <c r="T230" s="2">
        <f>(Table2[[#This Row],[Close Price]]-Table2[[#This Row],[50D EMA]])/Table2[[#This Row],[50D EMA]]</f>
        <v>0.15183320903758404</v>
      </c>
      <c r="U230" s="2">
        <f>(Table2[[#This Row],[Close Price]]-Table2[[#This Row],[200D EMA]])/Table2[[#This Row],[200D EMA]]</f>
        <v>0.28687650519303332</v>
      </c>
      <c r="V230">
        <v>2.11680993047286</v>
      </c>
      <c r="W230">
        <v>691.7</v>
      </c>
      <c r="X230">
        <v>769</v>
      </c>
      <c r="Y230">
        <v>650</v>
      </c>
      <c r="Z230">
        <v>769</v>
      </c>
      <c r="AA230">
        <v>650</v>
      </c>
      <c r="AB230">
        <v>769</v>
      </c>
      <c r="AC230" s="2">
        <f>(Table2[[#This Row],[Close Price]]/Table2[[#This Row],[Day Low]])-1</f>
        <v>9.9175943328032146E-2</v>
      </c>
      <c r="AD230" s="2">
        <f>(Table2[[#This Row],[Day High]]/Table2[[#This Row],[Close Price]])-1</f>
        <v>1.1442851505984564E-2</v>
      </c>
      <c r="AE230" s="2">
        <f>(Table2[[#This Row],[Close Price]]/Table2[[#This Row],[Current Week Low]])-1</f>
        <v>0.16969230769230759</v>
      </c>
      <c r="AF230" s="2">
        <f>(Table2[[#This Row],[Current Week High]]/Table2[[#This Row],[Close Price]])-1</f>
        <v>1.1442851505984564E-2</v>
      </c>
      <c r="AG230" s="2">
        <f>(Table2[[#This Row],[Close Price]]/Table2[[#This Row],[Current Month Low]])-1</f>
        <v>0.16969230769230759</v>
      </c>
      <c r="AH230" s="2">
        <f>(Table2[[#This Row],[Current Month High]]/Table2[[#This Row],[Close Price]])-1</f>
        <v>1.1442851505984564E-2</v>
      </c>
      <c r="AI230">
        <v>1.1442851505984499</v>
      </c>
      <c r="AJ230">
        <v>132.33002291825801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0.09</v>
      </c>
      <c r="AM230" t="s">
        <v>10520</v>
      </c>
      <c r="AN230">
        <v>12.38</v>
      </c>
      <c r="AO230" t="s">
        <v>10520</v>
      </c>
      <c r="AP230">
        <v>0.136723877115312</v>
      </c>
      <c r="AQ230">
        <f>(Table2[[#This Row],[Sharpe Ratio]]-AVERAGE(Table2[Sharpe Ratio]))/_xlfn.STDEV.P(Table2[Sharpe Ratio])</f>
        <v>0.9790225295999444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0.67245395253069518</v>
      </c>
      <c r="AS230">
        <f>_xlfn.RANK.AVG(Table2[[#This Row],[1Y Return vs Nifty Z-Score]],Table2[1Y Return vs Nifty Z-Score])</f>
        <v>144</v>
      </c>
      <c r="AT230">
        <f>_xlfn.RANK.AVG(Table2[[#This Row],[6M Return vs Nifty Z-Score]],Table2[6M Return vs Nifty Z-Score])</f>
        <v>502</v>
      </c>
      <c r="AU230">
        <f>_xlfn.RANK.AVG(Table2[[#This Row],[Sharpe Ratio Z-Score]],Table2[Sharpe Ratio Z-Score])</f>
        <v>129</v>
      </c>
      <c r="AV230">
        <f>(Table2[[#This Row],[Rank 1Y]]+Table2[[#This Row],[Rank 6M]]+Table2[[#This Row],[Rank Sharpe]])/3</f>
        <v>258.33333333333331</v>
      </c>
    </row>
    <row r="231" spans="1:48" x14ac:dyDescent="0.3">
      <c r="A231" t="s">
        <v>1832</v>
      </c>
      <c r="B231" t="s">
        <v>1833</v>
      </c>
      <c r="C231" t="s">
        <v>10487</v>
      </c>
      <c r="D231" t="s">
        <v>946</v>
      </c>
      <c r="E231">
        <v>3912.0130691750001</v>
      </c>
      <c r="F231">
        <v>324.55</v>
      </c>
      <c r="G231">
        <v>62.059961978231897</v>
      </c>
      <c r="H231">
        <f>(Table2[[#This Row],[1Y Return vs Nifty]]-AVERAGE(Table2[1Y Return vs Nifty]))/_xlfn.STDEV.P(Table2[1Y Return vs Nifty])</f>
        <v>0.31693933658282591</v>
      </c>
      <c r="I231">
        <v>-9.3916451351218999</v>
      </c>
      <c r="J231">
        <f>(Table2[[#This Row],[1M Return vs Nifty]]-AVERAGE(Table2[1M Return vs Nifty]))/_xlfn.STDEV.P(Table2[1M Return vs Nifty])</f>
        <v>-0.86263120209652899</v>
      </c>
      <c r="K231">
        <v>18.9208482417441</v>
      </c>
      <c r="L231">
        <f>(Table2[[#This Row],[6M Return vs Nifty]]-AVERAGE(Table2[6M Return vs Nifty]))/_xlfn.STDEV.P(Table2[6M Return vs Nifty])</f>
        <v>0.49176693689099243</v>
      </c>
      <c r="M231">
        <v>-1.1282198862805499</v>
      </c>
      <c r="N231">
        <f>(Table2[[#This Row],[1W Return vs Nifty]]-AVERAGE(Table2[1W Return vs Nifty]))/_xlfn.STDEV.P(Table2[1W Return vs Nifty])</f>
        <v>-3.3517033558088549E-2</v>
      </c>
      <c r="O231">
        <v>316.02</v>
      </c>
      <c r="P231">
        <v>300.25280689467201</v>
      </c>
      <c r="Q231">
        <v>251.19152437584799</v>
      </c>
      <c r="R231">
        <v>49.766392605891802</v>
      </c>
      <c r="S231" s="2">
        <f>(Table2[[#This Row],[Close Price]]-Table2[[#This Row],[20D EMA]])/Table2[[#This Row],[20D EMA]]</f>
        <v>2.6991962534016929E-2</v>
      </c>
      <c r="T231" s="2">
        <f>(Table2[[#This Row],[Close Price]]-Table2[[#This Row],[50D EMA]])/Table2[[#This Row],[50D EMA]]</f>
        <v>8.0922451172459497E-2</v>
      </c>
      <c r="U231" s="2">
        <f>(Table2[[#This Row],[Close Price]]-Table2[[#This Row],[200D EMA]])/Table2[[#This Row],[200D EMA]]</f>
        <v>0.2920420018407493</v>
      </c>
      <c r="V231">
        <v>0.76106467393587396</v>
      </c>
      <c r="W231">
        <v>315.5</v>
      </c>
      <c r="X231">
        <v>328</v>
      </c>
      <c r="Y231">
        <v>296</v>
      </c>
      <c r="Z231">
        <v>328</v>
      </c>
      <c r="AA231">
        <v>296</v>
      </c>
      <c r="AB231">
        <v>347</v>
      </c>
      <c r="AC231" s="2">
        <f>(Table2[[#This Row],[Close Price]]/Table2[[#This Row],[Day Low]])-1</f>
        <v>2.8684627575277455E-2</v>
      </c>
      <c r="AD231" s="2">
        <f>(Table2[[#This Row],[Day High]]/Table2[[#This Row],[Close Price]])-1</f>
        <v>1.0630103219842812E-2</v>
      </c>
      <c r="AE231" s="2">
        <f>(Table2[[#This Row],[Close Price]]/Table2[[#This Row],[Current Week Low]])-1</f>
        <v>9.6452702702702675E-2</v>
      </c>
      <c r="AF231" s="2">
        <f>(Table2[[#This Row],[Current Week High]]/Table2[[#This Row],[Close Price]])-1</f>
        <v>1.0630103219842812E-2</v>
      </c>
      <c r="AG231" s="2">
        <f>(Table2[[#This Row],[Close Price]]/Table2[[#This Row],[Current Month Low]])-1</f>
        <v>9.6452702702702675E-2</v>
      </c>
      <c r="AH231" s="2">
        <f>(Table2[[#This Row],[Current Month High]]/Table2[[#This Row],[Close Price]])-1</f>
        <v>6.9172700662455622E-2</v>
      </c>
      <c r="AI231">
        <v>6.9172700662455604</v>
      </c>
      <c r="AJ231">
        <v>118.03829358414499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0.17</v>
      </c>
      <c r="AM231" t="s">
        <v>10520</v>
      </c>
      <c r="AN231">
        <v>-1.29</v>
      </c>
      <c r="AO231" t="s">
        <v>10519</v>
      </c>
      <c r="AP231">
        <v>3.3195059900548003E-2</v>
      </c>
      <c r="AQ231">
        <f>(Table2[[#This Row],[Sharpe Ratio]]-AVERAGE(Table2[Sharpe Ratio]))/_xlfn.STDEV.P(Table2[Sharpe Ratio])</f>
        <v>-0.21435901021436168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-0.30180097239516085</v>
      </c>
      <c r="AS231">
        <f>_xlfn.RANK.AVG(Table2[[#This Row],[1Y Return vs Nifty Z-Score]],Table2[1Y Return vs Nifty Z-Score])</f>
        <v>192</v>
      </c>
      <c r="AT231">
        <f>_xlfn.RANK.AVG(Table2[[#This Row],[6M Return vs Nifty Z-Score]],Table2[6M Return vs Nifty Z-Score])</f>
        <v>189</v>
      </c>
      <c r="AU231">
        <f>_xlfn.RANK.AVG(Table2[[#This Row],[Sharpe Ratio Z-Score]],Table2[Sharpe Ratio Z-Score])</f>
        <v>395</v>
      </c>
      <c r="AV231">
        <f>(Table2[[#This Row],[Rank 1Y]]+Table2[[#This Row],[Rank 6M]]+Table2[[#This Row],[Rank Sharpe]])/3</f>
        <v>258.66666666666669</v>
      </c>
    </row>
    <row r="232" spans="1:48" x14ac:dyDescent="0.3">
      <c r="A232" t="s">
        <v>459</v>
      </c>
      <c r="B232" t="s">
        <v>460</v>
      </c>
      <c r="C232" t="s">
        <v>10489</v>
      </c>
      <c r="D232" t="s">
        <v>373</v>
      </c>
      <c r="E232">
        <v>47904.936683034997</v>
      </c>
      <c r="F232">
        <v>1624.7</v>
      </c>
      <c r="G232">
        <v>38.278530926887797</v>
      </c>
      <c r="H232">
        <f>(Table2[[#This Row],[1Y Return vs Nifty]]-AVERAGE(Table2[1Y Return vs Nifty]))/_xlfn.STDEV.P(Table2[1Y Return vs Nifty])</f>
        <v>-8.8181620951392221E-3</v>
      </c>
      <c r="I232">
        <v>2.4471505132945102</v>
      </c>
      <c r="J232">
        <f>(Table2[[#This Row],[1M Return vs Nifty]]-AVERAGE(Table2[1M Return vs Nifty]))/_xlfn.STDEV.P(Table2[1M Return vs Nifty])</f>
        <v>0.32830473173278446</v>
      </c>
      <c r="K232">
        <v>26.516172806232099</v>
      </c>
      <c r="L232">
        <f>(Table2[[#This Row],[6M Return vs Nifty]]-AVERAGE(Table2[6M Return vs Nifty]))/_xlfn.STDEV.P(Table2[6M Return vs Nifty])</f>
        <v>0.7551581746172793</v>
      </c>
      <c r="M232">
        <v>0.35990116331802902</v>
      </c>
      <c r="N232">
        <f>(Table2[[#This Row],[1W Return vs Nifty]]-AVERAGE(Table2[1W Return vs Nifty]))/_xlfn.STDEV.P(Table2[1W Return vs Nifty])</f>
        <v>0.26762864474128856</v>
      </c>
      <c r="O232">
        <v>1587.73</v>
      </c>
      <c r="P232">
        <v>1489.16597157822</v>
      </c>
      <c r="Q232">
        <v>1260.4400556793801</v>
      </c>
      <c r="R232">
        <v>63.198106141101199</v>
      </c>
      <c r="S232" s="2">
        <f>(Table2[[#This Row],[Close Price]]-Table2[[#This Row],[20D EMA]])/Table2[[#This Row],[20D EMA]]</f>
        <v>2.3284815428315914E-2</v>
      </c>
      <c r="T232" s="2">
        <f>(Table2[[#This Row],[Close Price]]-Table2[[#This Row],[50D EMA]])/Table2[[#This Row],[50D EMA]]</f>
        <v>9.1013379978150372E-2</v>
      </c>
      <c r="U232" s="2">
        <f>(Table2[[#This Row],[Close Price]]-Table2[[#This Row],[200D EMA]])/Table2[[#This Row],[200D EMA]]</f>
        <v>0.28899426250325172</v>
      </c>
      <c r="V232">
        <v>1.0164497521504701</v>
      </c>
      <c r="W232">
        <v>1602</v>
      </c>
      <c r="X232">
        <v>1644.35</v>
      </c>
      <c r="Y232">
        <v>1499.7</v>
      </c>
      <c r="Z232">
        <v>1646.4</v>
      </c>
      <c r="AA232">
        <v>1499.7</v>
      </c>
      <c r="AB232">
        <v>1646.4</v>
      </c>
      <c r="AC232" s="2">
        <f>(Table2[[#This Row],[Close Price]]/Table2[[#This Row],[Day Low]])-1</f>
        <v>1.4169787765293318E-2</v>
      </c>
      <c r="AD232" s="2">
        <f>(Table2[[#This Row],[Day High]]/Table2[[#This Row],[Close Price]])-1</f>
        <v>1.2094540530559472E-2</v>
      </c>
      <c r="AE232" s="2">
        <f>(Table2[[#This Row],[Close Price]]/Table2[[#This Row],[Current Week Low]])-1</f>
        <v>8.3350003334000222E-2</v>
      </c>
      <c r="AF232" s="2">
        <f>(Table2[[#This Row],[Current Week High]]/Table2[[#This Row],[Close Price]])-1</f>
        <v>1.3356311934511034E-2</v>
      </c>
      <c r="AG232" s="2">
        <f>(Table2[[#This Row],[Close Price]]/Table2[[#This Row],[Current Month Low]])-1</f>
        <v>8.3350003334000222E-2</v>
      </c>
      <c r="AH232" s="2">
        <f>(Table2[[#This Row],[Current Month High]]/Table2[[#This Row],[Close Price]])-1</f>
        <v>1.3356311934511034E-2</v>
      </c>
      <c r="AI232">
        <v>3.9238013171662498</v>
      </c>
      <c r="AJ232">
        <v>68.014477766287399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0.23</v>
      </c>
      <c r="AM232" t="s">
        <v>10520</v>
      </c>
      <c r="AN232">
        <v>0.87</v>
      </c>
      <c r="AO232" t="s">
        <v>10520</v>
      </c>
      <c r="AP232">
        <v>4.3899912198732002E-2</v>
      </c>
      <c r="AQ232">
        <f>(Table2[[#This Row],[Sharpe Ratio]]-AVERAGE(Table2[Sharpe Ratio]))/_xlfn.STDEV.P(Table2[Sharpe Ratio])</f>
        <v>-9.096367485965888E-2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1.2513097141365543</v>
      </c>
      <c r="AS232">
        <f>_xlfn.RANK.AVG(Table2[[#This Row],[1Y Return vs Nifty Z-Score]],Table2[1Y Return vs Nifty Z-Score])</f>
        <v>291</v>
      </c>
      <c r="AT232">
        <f>_xlfn.RANK.AVG(Table2[[#This Row],[6M Return vs Nifty Z-Score]],Table2[6M Return vs Nifty Z-Score])</f>
        <v>130</v>
      </c>
      <c r="AU232">
        <f>_xlfn.RANK.AVG(Table2[[#This Row],[Sharpe Ratio Z-Score]],Table2[Sharpe Ratio Z-Score])</f>
        <v>357</v>
      </c>
      <c r="AV232">
        <f>(Table2[[#This Row],[Rank 1Y]]+Table2[[#This Row],[Rank 6M]]+Table2[[#This Row],[Rank Sharpe]])/3</f>
        <v>259.33333333333331</v>
      </c>
    </row>
    <row r="233" spans="1:48" x14ac:dyDescent="0.3">
      <c r="A233" t="s">
        <v>862</v>
      </c>
      <c r="B233" t="s">
        <v>863</v>
      </c>
      <c r="C233" t="s">
        <v>10474</v>
      </c>
      <c r="D233" t="s">
        <v>21</v>
      </c>
      <c r="E233">
        <v>17535.310334400001</v>
      </c>
      <c r="F233">
        <v>808.85</v>
      </c>
      <c r="G233">
        <v>34.252049817699699</v>
      </c>
      <c r="H233">
        <f>(Table2[[#This Row],[1Y Return vs Nifty]]-AVERAGE(Table2[1Y Return vs Nifty]))/_xlfn.STDEV.P(Table2[1Y Return vs Nifty])</f>
        <v>-6.3972808246219343E-2</v>
      </c>
      <c r="I233">
        <v>-2.7907892552585798</v>
      </c>
      <c r="J233">
        <f>(Table2[[#This Row],[1M Return vs Nifty]]-AVERAGE(Table2[1M Return vs Nifty]))/_xlfn.STDEV.P(Table2[1M Return vs Nifty])</f>
        <v>-0.19861125489782275</v>
      </c>
      <c r="K233">
        <v>25.445975300979999</v>
      </c>
      <c r="L233">
        <f>(Table2[[#This Row],[6M Return vs Nifty]]-AVERAGE(Table2[6M Return vs Nifty]))/_xlfn.STDEV.P(Table2[6M Return vs Nifty])</f>
        <v>0.71804578486663317</v>
      </c>
      <c r="M233">
        <v>-4.5390495252925698</v>
      </c>
      <c r="N233">
        <f>(Table2[[#This Row],[1W Return vs Nifty]]-AVERAGE(Table2[1W Return vs Nifty]))/_xlfn.STDEV.P(Table2[1W Return vs Nifty])</f>
        <v>-0.72375429986177409</v>
      </c>
      <c r="O233">
        <v>755.47</v>
      </c>
      <c r="P233">
        <v>709.92406087688596</v>
      </c>
      <c r="Q233">
        <v>598.81683684362895</v>
      </c>
      <c r="R233">
        <v>59.645212122748099</v>
      </c>
      <c r="S233" s="2">
        <f>(Table2[[#This Row],[Close Price]]-Table2[[#This Row],[20D EMA]])/Table2[[#This Row],[20D EMA]]</f>
        <v>7.065800097952267E-2</v>
      </c>
      <c r="T233" s="2">
        <f>(Table2[[#This Row],[Close Price]]-Table2[[#This Row],[50D EMA]])/Table2[[#This Row],[50D EMA]]</f>
        <v>0.13934721271585365</v>
      </c>
      <c r="U233" s="2">
        <f>(Table2[[#This Row],[Close Price]]-Table2[[#This Row],[200D EMA]])/Table2[[#This Row],[200D EMA]]</f>
        <v>0.35074692332209378</v>
      </c>
      <c r="V233">
        <v>1.74667224856151</v>
      </c>
      <c r="W233">
        <v>773.6</v>
      </c>
      <c r="X233">
        <v>826</v>
      </c>
      <c r="Y233">
        <v>701.15</v>
      </c>
      <c r="Z233">
        <v>826</v>
      </c>
      <c r="AA233">
        <v>701.15</v>
      </c>
      <c r="AB233">
        <v>839.5</v>
      </c>
      <c r="AC233" s="2">
        <f>(Table2[[#This Row],[Close Price]]/Table2[[#This Row],[Day Low]])-1</f>
        <v>4.5566184074457006E-2</v>
      </c>
      <c r="AD233" s="2">
        <f>(Table2[[#This Row],[Day High]]/Table2[[#This Row],[Close Price]])-1</f>
        <v>2.1202942449156215E-2</v>
      </c>
      <c r="AE233" s="2">
        <f>(Table2[[#This Row],[Close Price]]/Table2[[#This Row],[Current Week Low]])-1</f>
        <v>0.15360479212721967</v>
      </c>
      <c r="AF233" s="2">
        <f>(Table2[[#This Row],[Current Week High]]/Table2[[#This Row],[Close Price]])-1</f>
        <v>2.1202942449156215E-2</v>
      </c>
      <c r="AG233" s="2">
        <f>(Table2[[#This Row],[Close Price]]/Table2[[#This Row],[Current Month Low]])-1</f>
        <v>0.15360479212721967</v>
      </c>
      <c r="AH233" s="2">
        <f>(Table2[[#This Row],[Current Month High]]/Table2[[#This Row],[Close Price]])-1</f>
        <v>3.7893305310007896E-2</v>
      </c>
      <c r="AI233">
        <v>3.7893305310007799</v>
      </c>
      <c r="AJ233">
        <v>77.262765724304103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0.09</v>
      </c>
      <c r="AM233" t="s">
        <v>10520</v>
      </c>
      <c r="AN233">
        <v>11.36</v>
      </c>
      <c r="AO233" t="s">
        <v>10520</v>
      </c>
      <c r="AP233">
        <v>5.0798574401757002E-2</v>
      </c>
      <c r="AQ233">
        <f>(Table2[[#This Row],[Sharpe Ratio]]-AVERAGE(Table2[Sharpe Ratio]))/_xlfn.STDEV.P(Table2[Sharpe Ratio])</f>
        <v>-1.1442471546513375E-2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-0.2797350496856964</v>
      </c>
      <c r="AS233">
        <f>_xlfn.RANK.AVG(Table2[[#This Row],[1Y Return vs Nifty Z-Score]],Table2[1Y Return vs Nifty Z-Score])</f>
        <v>308</v>
      </c>
      <c r="AT233">
        <f>_xlfn.RANK.AVG(Table2[[#This Row],[6M Return vs Nifty Z-Score]],Table2[6M Return vs Nifty Z-Score])</f>
        <v>137</v>
      </c>
      <c r="AU233">
        <f>_xlfn.RANK.AVG(Table2[[#This Row],[Sharpe Ratio Z-Score]],Table2[Sharpe Ratio Z-Score])</f>
        <v>343</v>
      </c>
      <c r="AV233">
        <f>(Table2[[#This Row],[Rank 1Y]]+Table2[[#This Row],[Rank 6M]]+Table2[[#This Row],[Rank Sharpe]])/3</f>
        <v>262.66666666666669</v>
      </c>
    </row>
    <row r="234" spans="1:48" x14ac:dyDescent="0.3">
      <c r="A234" t="s">
        <v>1338</v>
      </c>
      <c r="B234" t="s">
        <v>1339</v>
      </c>
      <c r="C234" t="s">
        <v>10493</v>
      </c>
      <c r="D234" t="s">
        <v>1340</v>
      </c>
      <c r="E234">
        <v>8161.9672277500003</v>
      </c>
      <c r="F234">
        <v>717.8</v>
      </c>
      <c r="G234">
        <v>-5.9031788070044398</v>
      </c>
      <c r="H234">
        <f>(Table2[[#This Row],[1Y Return vs Nifty]]-AVERAGE(Table2[1Y Return vs Nifty]))/_xlfn.STDEV.P(Table2[1Y Return vs Nifty])</f>
        <v>-0.61401821162770043</v>
      </c>
      <c r="I234">
        <v>27.584307796445501</v>
      </c>
      <c r="J234">
        <f>(Table2[[#This Row],[1M Return vs Nifty]]-AVERAGE(Table2[1M Return vs Nifty]))/_xlfn.STDEV.P(Table2[1M Return vs Nifty])</f>
        <v>2.8570031544332535</v>
      </c>
      <c r="K234">
        <v>23.002695645916798</v>
      </c>
      <c r="L234">
        <f>(Table2[[#This Row],[6M Return vs Nifty]]-AVERAGE(Table2[6M Return vs Nifty]))/_xlfn.STDEV.P(Table2[6M Return vs Nifty])</f>
        <v>0.63331754883213631</v>
      </c>
      <c r="M234">
        <v>3.0899888153736801</v>
      </c>
      <c r="N234">
        <f>(Table2[[#This Row],[1W Return vs Nifty]]-AVERAGE(Table2[1W Return vs Nifty]))/_xlfn.STDEV.P(Table2[1W Return vs Nifty])</f>
        <v>0.8201066155467075</v>
      </c>
      <c r="O234">
        <v>638.51</v>
      </c>
      <c r="P234">
        <v>594.64540224795701</v>
      </c>
      <c r="Q234">
        <v>534.73285021263996</v>
      </c>
      <c r="R234">
        <v>58.773206645442201</v>
      </c>
      <c r="S234" s="2">
        <f>(Table2[[#This Row],[Close Price]]-Table2[[#This Row],[20D EMA]])/Table2[[#This Row],[20D EMA]]</f>
        <v>0.12417973093608552</v>
      </c>
      <c r="T234" s="2">
        <f>(Table2[[#This Row],[Close Price]]-Table2[[#This Row],[50D EMA]])/Table2[[#This Row],[50D EMA]]</f>
        <v>0.20710594462931636</v>
      </c>
      <c r="U234" s="2">
        <f>(Table2[[#This Row],[Close Price]]-Table2[[#This Row],[200D EMA]])/Table2[[#This Row],[200D EMA]]</f>
        <v>0.3423525405528427</v>
      </c>
      <c r="V234">
        <v>1.5394075709063699</v>
      </c>
      <c r="W234">
        <v>666.8</v>
      </c>
      <c r="X234">
        <v>768.4</v>
      </c>
      <c r="Y234">
        <v>587.79999999999995</v>
      </c>
      <c r="Z234">
        <v>768.4</v>
      </c>
      <c r="AA234">
        <v>585.04999999999995</v>
      </c>
      <c r="AB234">
        <v>768.4</v>
      </c>
      <c r="AC234" s="2">
        <f>(Table2[[#This Row],[Close Price]]/Table2[[#This Row],[Day Low]])-1</f>
        <v>7.6484703059388037E-2</v>
      </c>
      <c r="AD234" s="2">
        <f>(Table2[[#This Row],[Day High]]/Table2[[#This Row],[Close Price]])-1</f>
        <v>7.0493173585957081E-2</v>
      </c>
      <c r="AE234" s="2">
        <f>(Table2[[#This Row],[Close Price]]/Table2[[#This Row],[Current Week Low]])-1</f>
        <v>0.22116366110922092</v>
      </c>
      <c r="AF234" s="2">
        <f>(Table2[[#This Row],[Current Week High]]/Table2[[#This Row],[Close Price]])-1</f>
        <v>7.0493173585957081E-2</v>
      </c>
      <c r="AG234" s="2">
        <f>(Table2[[#This Row],[Close Price]]/Table2[[#This Row],[Current Month Low]])-1</f>
        <v>0.22690368344585932</v>
      </c>
      <c r="AH234" s="2">
        <f>(Table2[[#This Row],[Current Month High]]/Table2[[#This Row],[Close Price]])-1</f>
        <v>7.0493173585957081E-2</v>
      </c>
      <c r="AI234">
        <v>7.0493173585957001</v>
      </c>
      <c r="AJ234">
        <v>76.385305320063793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0.22</v>
      </c>
      <c r="AM234" t="s">
        <v>10520</v>
      </c>
      <c r="AN234">
        <v>11.96</v>
      </c>
      <c r="AO234" t="s">
        <v>10520</v>
      </c>
      <c r="AP234">
        <v>0.148691646092945</v>
      </c>
      <c r="AQ234">
        <f>(Table2[[#This Row],[Sharpe Ratio]]-AVERAGE(Table2[Sharpe Ratio]))/_xlfn.STDEV.P(Table2[Sharpe Ratio])</f>
        <v>1.1169755648504311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4.8133846720348279</v>
      </c>
      <c r="AS234">
        <f>_xlfn.RANK.AVG(Table2[[#This Row],[1Y Return vs Nifty Z-Score]],Table2[1Y Return vs Nifty Z-Score])</f>
        <v>539</v>
      </c>
      <c r="AT234">
        <f>_xlfn.RANK.AVG(Table2[[#This Row],[6M Return vs Nifty Z-Score]],Table2[6M Return vs Nifty Z-Score])</f>
        <v>153</v>
      </c>
      <c r="AU234">
        <f>_xlfn.RANK.AVG(Table2[[#This Row],[Sharpe Ratio Z-Score]],Table2[Sharpe Ratio Z-Score])</f>
        <v>100</v>
      </c>
      <c r="AV234">
        <f>(Table2[[#This Row],[Rank 1Y]]+Table2[[#This Row],[Rank 6M]]+Table2[[#This Row],[Rank Sharpe]])/3</f>
        <v>264</v>
      </c>
    </row>
    <row r="235" spans="1:48" x14ac:dyDescent="0.3">
      <c r="A235" t="s">
        <v>455</v>
      </c>
      <c r="B235" t="s">
        <v>456</v>
      </c>
      <c r="C235" t="s">
        <v>10487</v>
      </c>
      <c r="D235" t="s">
        <v>370</v>
      </c>
      <c r="E235">
        <v>48362.113598399999</v>
      </c>
      <c r="F235">
        <v>1490.35</v>
      </c>
      <c r="G235">
        <v>65.492672747999706</v>
      </c>
      <c r="H235">
        <f>(Table2[[#This Row],[1Y Return vs Nifty]]-AVERAGE(Table2[1Y Return vs Nifty]))/_xlfn.STDEV.P(Table2[1Y Return vs Nifty])</f>
        <v>0.36396053020360564</v>
      </c>
      <c r="I235">
        <v>-6.5423304223193499</v>
      </c>
      <c r="J235">
        <f>(Table2[[#This Row],[1M Return vs Nifty]]-AVERAGE(Table2[1M Return vs Nifty]))/_xlfn.STDEV.P(Table2[1M Return vs Nifty])</f>
        <v>-0.57600143171790008</v>
      </c>
      <c r="K235">
        <v>26.939470886880599</v>
      </c>
      <c r="L235">
        <f>(Table2[[#This Row],[6M Return vs Nifty]]-AVERAGE(Table2[6M Return vs Nifty]))/_xlfn.STDEV.P(Table2[6M Return vs Nifty])</f>
        <v>0.76983733736306326</v>
      </c>
      <c r="M235">
        <v>-2.9769230672603801</v>
      </c>
      <c r="N235">
        <f>(Table2[[#This Row],[1W Return vs Nifty]]-AVERAGE(Table2[1W Return vs Nifty]))/_xlfn.STDEV.P(Table2[1W Return vs Nifty])</f>
        <v>-0.4076324145350359</v>
      </c>
      <c r="O235">
        <v>1482.53</v>
      </c>
      <c r="P235">
        <v>1435.97403827426</v>
      </c>
      <c r="Q235">
        <v>1202.13762425613</v>
      </c>
      <c r="R235">
        <v>38.435139136335501</v>
      </c>
      <c r="S235" s="2">
        <f>(Table2[[#This Row],[Close Price]]-Table2[[#This Row],[20D EMA]])/Table2[[#This Row],[20D EMA]]</f>
        <v>5.2747667838087169E-3</v>
      </c>
      <c r="T235" s="2">
        <f>(Table2[[#This Row],[Close Price]]-Table2[[#This Row],[50D EMA]])/Table2[[#This Row],[50D EMA]]</f>
        <v>3.7866953215316072E-2</v>
      </c>
      <c r="U235" s="2">
        <f>(Table2[[#This Row],[Close Price]]-Table2[[#This Row],[200D EMA]])/Table2[[#This Row],[200D EMA]]</f>
        <v>0.2397499004510508</v>
      </c>
      <c r="V235">
        <v>0.678585245617084</v>
      </c>
      <c r="W235">
        <v>1461.6</v>
      </c>
      <c r="X235">
        <v>1498.75</v>
      </c>
      <c r="Y235">
        <v>1421.15</v>
      </c>
      <c r="Z235">
        <v>1518.9</v>
      </c>
      <c r="AA235">
        <v>1416.5</v>
      </c>
      <c r="AB235">
        <v>1539.8</v>
      </c>
      <c r="AC235" s="2">
        <f>(Table2[[#This Row],[Close Price]]/Table2[[#This Row],[Day Low]])-1</f>
        <v>1.9670224411603821E-2</v>
      </c>
      <c r="AD235" s="2">
        <f>(Table2[[#This Row],[Day High]]/Table2[[#This Row],[Close Price]])-1</f>
        <v>5.6362599389405688E-3</v>
      </c>
      <c r="AE235" s="2">
        <f>(Table2[[#This Row],[Close Price]]/Table2[[#This Row],[Current Week Low]])-1</f>
        <v>4.8692959926819768E-2</v>
      </c>
      <c r="AF235" s="2">
        <f>(Table2[[#This Row],[Current Week High]]/Table2[[#This Row],[Close Price]])-1</f>
        <v>1.915657395913728E-2</v>
      </c>
      <c r="AG235" s="2">
        <f>(Table2[[#This Row],[Close Price]]/Table2[[#This Row],[Current Month Low]])-1</f>
        <v>5.2135545358277469E-2</v>
      </c>
      <c r="AH235" s="2">
        <f>(Table2[[#This Row],[Current Month High]]/Table2[[#This Row],[Close Price]])-1</f>
        <v>3.3180125473881938E-2</v>
      </c>
      <c r="AI235">
        <v>4.6733988660381902</v>
      </c>
      <c r="AJ235">
        <v>96.888830173723406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</v>
      </c>
      <c r="AM235" t="s">
        <v>10521</v>
      </c>
      <c r="AN235">
        <v>1.46</v>
      </c>
      <c r="AO235" t="s">
        <v>10520</v>
      </c>
      <c r="AP235">
        <v>4.0894559164450003E-3</v>
      </c>
      <c r="AQ235">
        <f>(Table2[[#This Row],[Sharpe Ratio]]-AVERAGE(Table2[Sharpe Ratio]))/_xlfn.STDEV.P(Table2[Sharpe Ratio])</f>
        <v>-0.54986067471923628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-0.39969665340550337</v>
      </c>
      <c r="AS235">
        <f>_xlfn.RANK.AVG(Table2[[#This Row],[1Y Return vs Nifty Z-Score]],Table2[1Y Return vs Nifty Z-Score])</f>
        <v>186</v>
      </c>
      <c r="AT235">
        <f>_xlfn.RANK.AVG(Table2[[#This Row],[6M Return vs Nifty Z-Score]],Table2[6M Return vs Nifty Z-Score])</f>
        <v>125</v>
      </c>
      <c r="AU235">
        <f>_xlfn.RANK.AVG(Table2[[#This Row],[Sharpe Ratio Z-Score]],Table2[Sharpe Ratio Z-Score])</f>
        <v>488</v>
      </c>
      <c r="AV235">
        <f>(Table2[[#This Row],[Rank 1Y]]+Table2[[#This Row],[Rank 6M]]+Table2[[#This Row],[Rank Sharpe]])/3</f>
        <v>266.33333333333331</v>
      </c>
    </row>
    <row r="236" spans="1:48" x14ac:dyDescent="0.3">
      <c r="A236" t="s">
        <v>933</v>
      </c>
      <c r="B236" t="s">
        <v>934</v>
      </c>
      <c r="C236" t="s">
        <v>10479</v>
      </c>
      <c r="D236" t="s">
        <v>662</v>
      </c>
      <c r="E236">
        <v>15789.205350460001</v>
      </c>
      <c r="F236">
        <v>841.25</v>
      </c>
      <c r="G236">
        <v>30.170531919460998</v>
      </c>
      <c r="H236">
        <f>(Table2[[#This Row],[1Y Return vs Nifty]]-AVERAGE(Table2[1Y Return vs Nifty]))/_xlfn.STDEV.P(Table2[1Y Return vs Nifty])</f>
        <v>-0.1198813470750649</v>
      </c>
      <c r="I236">
        <v>-8.9172869627953109</v>
      </c>
      <c r="J236">
        <f>(Table2[[#This Row],[1M Return vs Nifty]]-AVERAGE(Table2[1M Return vs Nifty]))/_xlfn.STDEV.P(Table2[1M Return vs Nifty])</f>
        <v>-0.81491264949148423</v>
      </c>
      <c r="K236">
        <v>-3.7665124048555998</v>
      </c>
      <c r="L236">
        <f>(Table2[[#This Row],[6M Return vs Nifty]]-AVERAGE(Table2[6M Return vs Nifty]))/_xlfn.STDEV.P(Table2[6M Return vs Nifty])</f>
        <v>-0.29498706561599131</v>
      </c>
      <c r="M236">
        <v>-2.4650382258575498</v>
      </c>
      <c r="N236">
        <f>(Table2[[#This Row],[1W Return vs Nifty]]-AVERAGE(Table2[1W Return vs Nifty]))/_xlfn.STDEV.P(Table2[1W Return vs Nifty])</f>
        <v>-0.30404412928296792</v>
      </c>
      <c r="O236">
        <v>883.58</v>
      </c>
      <c r="P236">
        <v>838.54685219814098</v>
      </c>
      <c r="Q236">
        <v>726.38941830619797</v>
      </c>
      <c r="R236">
        <v>40.163537496183899</v>
      </c>
      <c r="S236" s="2">
        <f>(Table2[[#This Row],[Close Price]]-Table2[[#This Row],[20D EMA]])/Table2[[#This Row],[20D EMA]]</f>
        <v>-4.7907376807985735E-2</v>
      </c>
      <c r="T236" s="2">
        <f>(Table2[[#This Row],[Close Price]]-Table2[[#This Row],[50D EMA]])/Table2[[#This Row],[50D EMA]]</f>
        <v>3.223609741987665E-3</v>
      </c>
      <c r="U236" s="2">
        <f>(Table2[[#This Row],[Close Price]]-Table2[[#This Row],[200D EMA]])/Table2[[#This Row],[200D EMA]]</f>
        <v>0.15812535094692745</v>
      </c>
      <c r="V236">
        <v>0.73669377898632804</v>
      </c>
      <c r="W236">
        <v>834.2</v>
      </c>
      <c r="X236">
        <v>875.45</v>
      </c>
      <c r="Y236">
        <v>829.75</v>
      </c>
      <c r="Z236">
        <v>900.65</v>
      </c>
      <c r="AA236">
        <v>829.75</v>
      </c>
      <c r="AB236">
        <v>998.45</v>
      </c>
      <c r="AC236" s="2">
        <f>(Table2[[#This Row],[Close Price]]/Table2[[#This Row],[Day Low]])-1</f>
        <v>8.4512107408294401E-3</v>
      </c>
      <c r="AD236" s="2">
        <f>(Table2[[#This Row],[Day High]]/Table2[[#This Row],[Close Price]])-1</f>
        <v>4.0653789004457597E-2</v>
      </c>
      <c r="AE236" s="2">
        <f>(Table2[[#This Row],[Close Price]]/Table2[[#This Row],[Current Week Low]])-1</f>
        <v>1.3859596263934959E-2</v>
      </c>
      <c r="AF236" s="2">
        <f>(Table2[[#This Row],[Current Week High]]/Table2[[#This Row],[Close Price]])-1</f>
        <v>7.0609212481426376E-2</v>
      </c>
      <c r="AG236" s="2">
        <f>(Table2[[#This Row],[Close Price]]/Table2[[#This Row],[Current Month Low]])-1</f>
        <v>1.3859596263934959E-2</v>
      </c>
      <c r="AH236" s="2">
        <f>(Table2[[#This Row],[Current Month High]]/Table2[[#This Row],[Close Price]])-1</f>
        <v>0.18686478454680544</v>
      </c>
      <c r="AI236">
        <v>18.686478454680501</v>
      </c>
      <c r="AJ236">
        <v>58.055425082198198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0.02</v>
      </c>
      <c r="AM236" t="s">
        <v>10520</v>
      </c>
      <c r="AN236">
        <v>-9.75</v>
      </c>
      <c r="AO236" t="s">
        <v>10519</v>
      </c>
      <c r="AP236">
        <v>0.181526850205943</v>
      </c>
      <c r="AQ236">
        <f>(Table2[[#This Row],[Sharpe Ratio]]-AVERAGE(Table2[Sharpe Ratio]))/_xlfn.STDEV.P(Table2[Sharpe Ratio])</f>
        <v>1.4954685052575445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-3.8356686207963786E-2</v>
      </c>
      <c r="AS236">
        <f>_xlfn.RANK.AVG(Table2[[#This Row],[1Y Return vs Nifty Z-Score]],Table2[1Y Return vs Nifty Z-Score])</f>
        <v>323</v>
      </c>
      <c r="AT236">
        <f>_xlfn.RANK.AVG(Table2[[#This Row],[6M Return vs Nifty Z-Score]],Table2[6M Return vs Nifty Z-Score])</f>
        <v>429</v>
      </c>
      <c r="AU236">
        <f>_xlfn.RANK.AVG(Table2[[#This Row],[Sharpe Ratio Z-Score]],Table2[Sharpe Ratio Z-Score])</f>
        <v>49</v>
      </c>
      <c r="AV236">
        <f>(Table2[[#This Row],[Rank 1Y]]+Table2[[#This Row],[Rank 6M]]+Table2[[#This Row],[Rank Sharpe]])/3</f>
        <v>267</v>
      </c>
    </row>
    <row r="237" spans="1:48" x14ac:dyDescent="0.3">
      <c r="A237" t="s">
        <v>1438</v>
      </c>
      <c r="B237" t="s">
        <v>1439</v>
      </c>
      <c r="C237" t="s">
        <v>10489</v>
      </c>
      <c r="D237" t="s">
        <v>373</v>
      </c>
      <c r="E237">
        <v>7078.5557336000002</v>
      </c>
      <c r="F237">
        <v>146.52000000000001</v>
      </c>
      <c r="G237">
        <v>77.516185601417007</v>
      </c>
      <c r="H237">
        <f>(Table2[[#This Row],[1Y Return vs Nifty]]-AVERAGE(Table2[1Y Return vs Nifty]))/_xlfn.STDEV.P(Table2[1Y Return vs Nifty])</f>
        <v>0.52865833430106823</v>
      </c>
      <c r="I237">
        <v>8.6792287421236001</v>
      </c>
      <c r="J237">
        <f>(Table2[[#This Row],[1M Return vs Nifty]]-AVERAGE(Table2[1M Return vs Nifty]))/_xlfn.STDEV.P(Table2[1M Return vs Nifty])</f>
        <v>0.95522710843084779</v>
      </c>
      <c r="K237">
        <v>-1.07434280557526</v>
      </c>
      <c r="L237">
        <f>(Table2[[#This Row],[6M Return vs Nifty]]-AVERAGE(Table2[6M Return vs Nifty]))/_xlfn.STDEV.P(Table2[6M Return vs Nifty])</f>
        <v>-0.20162780533646293</v>
      </c>
      <c r="M237">
        <v>-5.2824092380012297</v>
      </c>
      <c r="N237">
        <f>(Table2[[#This Row],[1W Return vs Nifty]]-AVERAGE(Table2[1W Return vs Nifty]))/_xlfn.STDEV.P(Table2[1W Return vs Nifty])</f>
        <v>-0.87418531820162326</v>
      </c>
      <c r="O237">
        <v>143.87</v>
      </c>
      <c r="P237">
        <v>130.449143468198</v>
      </c>
      <c r="Q237">
        <v>104.67198245439801</v>
      </c>
      <c r="R237">
        <v>46.490790634914198</v>
      </c>
      <c r="S237" s="2">
        <f>(Table2[[#This Row],[Close Price]]-Table2[[#This Row],[20D EMA]])/Table2[[#This Row],[20D EMA]]</f>
        <v>1.8419406408563325E-2</v>
      </c>
      <c r="T237" s="2">
        <f>(Table2[[#This Row],[Close Price]]-Table2[[#This Row],[50D EMA]])/Table2[[#This Row],[50D EMA]]</f>
        <v>0.12319633617004083</v>
      </c>
      <c r="U237" s="2">
        <f>(Table2[[#This Row],[Close Price]]-Table2[[#This Row],[200D EMA]])/Table2[[#This Row],[200D EMA]]</f>
        <v>0.39980151865217373</v>
      </c>
      <c r="V237">
        <v>1.63657251508405</v>
      </c>
      <c r="W237">
        <v>145</v>
      </c>
      <c r="X237">
        <v>150.74</v>
      </c>
      <c r="Y237">
        <v>136.61000000000001</v>
      </c>
      <c r="Z237">
        <v>169.95</v>
      </c>
      <c r="AA237">
        <v>129.25</v>
      </c>
      <c r="AB237">
        <v>169.95</v>
      </c>
      <c r="AC237" s="2">
        <f>(Table2[[#This Row],[Close Price]]/Table2[[#This Row],[Day Low]])-1</f>
        <v>1.0482758620689703E-2</v>
      </c>
      <c r="AD237" s="2">
        <f>(Table2[[#This Row],[Day High]]/Table2[[#This Row],[Close Price]])-1</f>
        <v>2.8801528801528864E-2</v>
      </c>
      <c r="AE237" s="2">
        <f>(Table2[[#This Row],[Close Price]]/Table2[[#This Row],[Current Week Low]])-1</f>
        <v>7.2542273625649578E-2</v>
      </c>
      <c r="AF237" s="2">
        <f>(Table2[[#This Row],[Current Week High]]/Table2[[#This Row],[Close Price]])-1</f>
        <v>0.15990990990990972</v>
      </c>
      <c r="AG237" s="2">
        <f>(Table2[[#This Row],[Close Price]]/Table2[[#This Row],[Current Month Low]])-1</f>
        <v>0.13361702127659592</v>
      </c>
      <c r="AH237" s="2">
        <f>(Table2[[#This Row],[Current Month High]]/Table2[[#This Row],[Close Price]])-1</f>
        <v>0.15990990990990972</v>
      </c>
      <c r="AI237">
        <v>15.9909909909909</v>
      </c>
      <c r="AJ237">
        <v>125.242121445042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0.34</v>
      </c>
      <c r="AM237" t="s">
        <v>10520</v>
      </c>
      <c r="AN237">
        <v>-5</v>
      </c>
      <c r="AO237" t="s">
        <v>10519</v>
      </c>
      <c r="AP237">
        <v>7.1388573869247005E-2</v>
      </c>
      <c r="AQ237">
        <f>(Table2[[#This Row],[Sharpe Ratio]]-AVERAGE(Table2[Sharpe Ratio]))/_xlfn.STDEV.P(Table2[Sharpe Ratio])</f>
        <v>0.22589941963260121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0.63397173882643099</v>
      </c>
      <c r="AS237">
        <f>_xlfn.RANK.AVG(Table2[[#This Row],[1Y Return vs Nifty Z-Score]],Table2[1Y Return vs Nifty Z-Score])</f>
        <v>148</v>
      </c>
      <c r="AT237">
        <f>_xlfn.RANK.AVG(Table2[[#This Row],[6M Return vs Nifty Z-Score]],Table2[6M Return vs Nifty Z-Score])</f>
        <v>391</v>
      </c>
      <c r="AU237">
        <f>_xlfn.RANK.AVG(Table2[[#This Row],[Sharpe Ratio Z-Score]],Table2[Sharpe Ratio Z-Score])</f>
        <v>264</v>
      </c>
      <c r="AV237">
        <f>(Table2[[#This Row],[Rank 1Y]]+Table2[[#This Row],[Rank 6M]]+Table2[[#This Row],[Rank Sharpe]])/3</f>
        <v>267.66666666666669</v>
      </c>
    </row>
    <row r="238" spans="1:48" x14ac:dyDescent="0.3">
      <c r="A238" t="s">
        <v>431</v>
      </c>
      <c r="B238" t="s">
        <v>432</v>
      </c>
      <c r="C238" t="s">
        <v>10473</v>
      </c>
      <c r="D238" t="s">
        <v>433</v>
      </c>
      <c r="E238">
        <v>54802.503215079902</v>
      </c>
      <c r="F238">
        <v>372.4</v>
      </c>
      <c r="G238">
        <v>36.847718967421102</v>
      </c>
      <c r="H238">
        <f>(Table2[[#This Row],[1Y Return vs Nifty]]-AVERAGE(Table2[1Y Return vs Nifty]))/_xlfn.STDEV.P(Table2[1Y Return vs Nifty])</f>
        <v>-2.8417391594326373E-2</v>
      </c>
      <c r="I238">
        <v>11.1505221462699</v>
      </c>
      <c r="J238">
        <f>(Table2[[#This Row],[1M Return vs Nifty]]-AVERAGE(Table2[1M Return vs Nifty]))/_xlfn.STDEV.P(Table2[1M Return vs Nifty])</f>
        <v>1.2038294329778452</v>
      </c>
      <c r="K238">
        <v>25.315564442542701</v>
      </c>
      <c r="L238">
        <f>(Table2[[#This Row],[6M Return vs Nifty]]-AVERAGE(Table2[6M Return vs Nifty]))/_xlfn.STDEV.P(Table2[6M Return vs Nifty])</f>
        <v>0.71352338728834575</v>
      </c>
      <c r="M238">
        <v>4.6288148618415796</v>
      </c>
      <c r="N238">
        <f>(Table2[[#This Row],[1W Return vs Nifty]]-AVERAGE(Table2[1W Return vs Nifty]))/_xlfn.STDEV.P(Table2[1W Return vs Nifty])</f>
        <v>1.1315132807997321</v>
      </c>
      <c r="O238">
        <v>342.49</v>
      </c>
      <c r="P238">
        <v>326.23807423669001</v>
      </c>
      <c r="Q238">
        <v>282.39586599623198</v>
      </c>
      <c r="R238">
        <v>73.043820234717899</v>
      </c>
      <c r="S238" s="2">
        <f>(Table2[[#This Row],[Close Price]]-Table2[[#This Row],[20D EMA]])/Table2[[#This Row],[20D EMA]]</f>
        <v>8.733101696399885E-2</v>
      </c>
      <c r="T238" s="2">
        <f>(Table2[[#This Row],[Close Price]]-Table2[[#This Row],[50D EMA]])/Table2[[#This Row],[50D EMA]]</f>
        <v>0.14149766507577802</v>
      </c>
      <c r="U238" s="2">
        <f>(Table2[[#This Row],[Close Price]]-Table2[[#This Row],[200D EMA]])/Table2[[#This Row],[200D EMA]]</f>
        <v>0.31871618830627263</v>
      </c>
      <c r="V238">
        <v>1.2146781731449801</v>
      </c>
      <c r="W238">
        <v>366.55</v>
      </c>
      <c r="X238">
        <v>377.95</v>
      </c>
      <c r="Y238">
        <v>329.9</v>
      </c>
      <c r="Z238">
        <v>377.95</v>
      </c>
      <c r="AA238">
        <v>321.2</v>
      </c>
      <c r="AB238">
        <v>377.95</v>
      </c>
      <c r="AC238" s="2">
        <f>(Table2[[#This Row],[Close Price]]/Table2[[#This Row],[Day Low]])-1</f>
        <v>1.5959623516573318E-2</v>
      </c>
      <c r="AD238" s="2">
        <f>(Table2[[#This Row],[Day High]]/Table2[[#This Row],[Close Price]])-1</f>
        <v>1.4903329752953942E-2</v>
      </c>
      <c r="AE238" s="2">
        <f>(Table2[[#This Row],[Close Price]]/Table2[[#This Row],[Current Week Low]])-1</f>
        <v>0.12882691724765083</v>
      </c>
      <c r="AF238" s="2">
        <f>(Table2[[#This Row],[Current Week High]]/Table2[[#This Row],[Close Price]])-1</f>
        <v>1.4903329752953942E-2</v>
      </c>
      <c r="AG238" s="2">
        <f>(Table2[[#This Row],[Close Price]]/Table2[[#This Row],[Current Month Low]])-1</f>
        <v>0.15940224159402239</v>
      </c>
      <c r="AH238" s="2">
        <f>(Table2[[#This Row],[Current Month High]]/Table2[[#This Row],[Close Price]])-1</f>
        <v>1.4903329752953942E-2</v>
      </c>
      <c r="AI238">
        <v>1.49033297529539</v>
      </c>
      <c r="AJ238">
        <v>94.261867501304096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0.11</v>
      </c>
      <c r="AM238" t="s">
        <v>10520</v>
      </c>
      <c r="AN238">
        <v>11.3</v>
      </c>
      <c r="AO238" t="s">
        <v>10520</v>
      </c>
      <c r="AP238">
        <v>4.1128130792670997E-2</v>
      </c>
      <c r="AQ238">
        <f>(Table2[[#This Row],[Sharpe Ratio]]-AVERAGE(Table2[Sharpe Ratio]))/_xlfn.STDEV.P(Table2[Sharpe Ratio])</f>
        <v>-0.12291412934550447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2.8975345801260923</v>
      </c>
      <c r="AS238">
        <f>_xlfn.RANK.AVG(Table2[[#This Row],[1Y Return vs Nifty Z-Score]],Table2[1Y Return vs Nifty Z-Score])</f>
        <v>299</v>
      </c>
      <c r="AT238">
        <f>_xlfn.RANK.AVG(Table2[[#This Row],[6M Return vs Nifty Z-Score]],Table2[6M Return vs Nifty Z-Score])</f>
        <v>139</v>
      </c>
      <c r="AU238">
        <f>_xlfn.RANK.AVG(Table2[[#This Row],[Sharpe Ratio Z-Score]],Table2[Sharpe Ratio Z-Score])</f>
        <v>367</v>
      </c>
      <c r="AV238">
        <f>(Table2[[#This Row],[Rank 1Y]]+Table2[[#This Row],[Rank 6M]]+Table2[[#This Row],[Rank Sharpe]])/3</f>
        <v>268.33333333333331</v>
      </c>
    </row>
    <row r="239" spans="1:48" x14ac:dyDescent="0.3">
      <c r="A239" t="s">
        <v>199</v>
      </c>
      <c r="B239" t="s">
        <v>200</v>
      </c>
      <c r="C239" t="s">
        <v>10475</v>
      </c>
      <c r="D239" t="s">
        <v>32</v>
      </c>
      <c r="E239">
        <v>129621.675148776</v>
      </c>
      <c r="F239">
        <v>119.95</v>
      </c>
      <c r="G239">
        <v>60.847150881295804</v>
      </c>
      <c r="H239">
        <f>(Table2[[#This Row],[1Y Return vs Nifty]]-AVERAGE(Table2[1Y Return vs Nifty]))/_xlfn.STDEV.P(Table2[1Y Return vs Nifty])</f>
        <v>0.3003262779130681</v>
      </c>
      <c r="I239">
        <v>-9.1501148945148394</v>
      </c>
      <c r="J239">
        <f>(Table2[[#This Row],[1M Return vs Nifty]]-AVERAGE(Table2[1M Return vs Nifty]))/_xlfn.STDEV.P(Table2[1M Return vs Nifty])</f>
        <v>-0.83833421689737442</v>
      </c>
      <c r="K239">
        <v>-4.7269230760852796</v>
      </c>
      <c r="L239">
        <f>(Table2[[#This Row],[6M Return vs Nifty]]-AVERAGE(Table2[6M Return vs Nifty]))/_xlfn.STDEV.P(Table2[6M Return vs Nifty])</f>
        <v>-0.32829225926149441</v>
      </c>
      <c r="M239">
        <v>-2.4143349517532902</v>
      </c>
      <c r="N239">
        <f>(Table2[[#This Row],[1W Return vs Nifty]]-AVERAGE(Table2[1W Return vs Nifty]))/_xlfn.STDEV.P(Table2[1W Return vs Nifty])</f>
        <v>-0.29378349095905915</v>
      </c>
      <c r="O239">
        <v>119.99</v>
      </c>
      <c r="P239">
        <v>122.50180811500201</v>
      </c>
      <c r="Q239">
        <v>109.68836925673099</v>
      </c>
      <c r="R239">
        <v>42.6049065302958</v>
      </c>
      <c r="S239" s="2">
        <f>(Table2[[#This Row],[Close Price]]-Table2[[#This Row],[20D EMA]])/Table2[[#This Row],[20D EMA]]</f>
        <v>-3.3336111342605252E-4</v>
      </c>
      <c r="T239" s="2">
        <f>(Table2[[#This Row],[Close Price]]-Table2[[#This Row],[50D EMA]])/Table2[[#This Row],[50D EMA]]</f>
        <v>-2.0830779188225713E-2</v>
      </c>
      <c r="U239" s="2">
        <f>(Table2[[#This Row],[Close Price]]-Table2[[#This Row],[200D EMA]])/Table2[[#This Row],[200D EMA]]</f>
        <v>9.3552587323558076E-2</v>
      </c>
      <c r="V239">
        <v>0.60077314171451002</v>
      </c>
      <c r="W239">
        <v>117.03</v>
      </c>
      <c r="X239">
        <v>120.3</v>
      </c>
      <c r="Y239">
        <v>112.52</v>
      </c>
      <c r="Z239">
        <v>120.3</v>
      </c>
      <c r="AA239">
        <v>112.52</v>
      </c>
      <c r="AB239">
        <v>124.14</v>
      </c>
      <c r="AC239" s="2">
        <f>(Table2[[#This Row],[Close Price]]/Table2[[#This Row],[Day Low]])-1</f>
        <v>2.4950867298983104E-2</v>
      </c>
      <c r="AD239" s="2">
        <f>(Table2[[#This Row],[Day High]]/Table2[[#This Row],[Close Price]])-1</f>
        <v>2.9178824510212031E-3</v>
      </c>
      <c r="AE239" s="2">
        <f>(Table2[[#This Row],[Close Price]]/Table2[[#This Row],[Current Week Low]])-1</f>
        <v>6.6032705296836136E-2</v>
      </c>
      <c r="AF239" s="2">
        <f>(Table2[[#This Row],[Current Week High]]/Table2[[#This Row],[Close Price]])-1</f>
        <v>2.9178824510212031E-3</v>
      </c>
      <c r="AG239" s="2">
        <f>(Table2[[#This Row],[Close Price]]/Table2[[#This Row],[Current Month Low]])-1</f>
        <v>6.6032705296836136E-2</v>
      </c>
      <c r="AH239" s="2">
        <f>(Table2[[#This Row],[Current Month High]]/Table2[[#This Row],[Close Price]])-1</f>
        <v>3.4931221342225927E-2</v>
      </c>
      <c r="AI239">
        <v>19.1329720716965</v>
      </c>
      <c r="AJ239">
        <v>104.867634500427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</v>
      </c>
      <c r="AM239" t="s">
        <v>10519</v>
      </c>
      <c r="AN239">
        <v>-1.99</v>
      </c>
      <c r="AO239" t="s">
        <v>10519</v>
      </c>
      <c r="AP239">
        <v>0.11815081016182</v>
      </c>
      <c r="AQ239">
        <f>(Table2[[#This Row],[Sharpe Ratio]]-AVERAGE(Table2[Sharpe Ratio]))/_xlfn.STDEV.P(Table2[Sharpe Ratio])</f>
        <v>0.76492991426509405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199</v>
      </c>
      <c r="AT239">
        <f>_xlfn.RANK.AVG(Table2[[#This Row],[6M Return vs Nifty Z-Score]],Table2[6M Return vs Nifty Z-Score])</f>
        <v>441</v>
      </c>
      <c r="AU239">
        <f>_xlfn.RANK.AVG(Table2[[#This Row],[Sharpe Ratio Z-Score]],Table2[Sharpe Ratio Z-Score])</f>
        <v>167</v>
      </c>
      <c r="AV239">
        <f>(Table2[[#This Row],[Rank 1Y]]+Table2[[#This Row],[Rank 6M]]+Table2[[#This Row],[Rank Sharpe]])/3</f>
        <v>269</v>
      </c>
    </row>
    <row r="240" spans="1:48" x14ac:dyDescent="0.3">
      <c r="A240" t="s">
        <v>1131</v>
      </c>
      <c r="B240" t="s">
        <v>1132</v>
      </c>
      <c r="C240" t="s">
        <v>10489</v>
      </c>
      <c r="D240" t="s">
        <v>373</v>
      </c>
      <c r="E240">
        <v>10703.073992625001</v>
      </c>
      <c r="F240">
        <v>862.25</v>
      </c>
      <c r="G240">
        <v>27.890862793248601</v>
      </c>
      <c r="H240">
        <f>(Table2[[#This Row],[1Y Return vs Nifty]]-AVERAGE(Table2[1Y Return vs Nifty]))/_xlfn.STDEV.P(Table2[1Y Return vs Nifty])</f>
        <v>-0.15110820263161312</v>
      </c>
      <c r="I240">
        <v>21.681145518463701</v>
      </c>
      <c r="J240">
        <f>(Table2[[#This Row],[1M Return vs Nifty]]-AVERAGE(Table2[1M Return vs Nifty]))/_xlfn.STDEV.P(Table2[1M Return vs Nifty])</f>
        <v>2.2631684191394972</v>
      </c>
      <c r="K240">
        <v>20.970777260477899</v>
      </c>
      <c r="L240">
        <f>(Table2[[#This Row],[6M Return vs Nifty]]-AVERAGE(Table2[6M Return vs Nifty]))/_xlfn.STDEV.P(Table2[6M Return vs Nifty])</f>
        <v>0.56285452991101825</v>
      </c>
      <c r="M240">
        <v>11.036657287923299</v>
      </c>
      <c r="N240">
        <f>(Table2[[#This Row],[1W Return vs Nifty]]-AVERAGE(Table2[1W Return vs Nifty]))/_xlfn.STDEV.P(Table2[1W Return vs Nifty])</f>
        <v>2.4282451927355528</v>
      </c>
      <c r="O240">
        <v>767.19</v>
      </c>
      <c r="P240">
        <v>694.15304977666301</v>
      </c>
      <c r="Q240">
        <v>620.86460264556899</v>
      </c>
      <c r="R240">
        <v>80.699010449146101</v>
      </c>
      <c r="S240" s="2">
        <f>(Table2[[#This Row],[Close Price]]-Table2[[#This Row],[20D EMA]])/Table2[[#This Row],[20D EMA]]</f>
        <v>0.12390672454020508</v>
      </c>
      <c r="T240" s="2">
        <f>(Table2[[#This Row],[Close Price]]-Table2[[#This Row],[50D EMA]])/Table2[[#This Row],[50D EMA]]</f>
        <v>0.24216122118518466</v>
      </c>
      <c r="U240" s="2">
        <f>(Table2[[#This Row],[Close Price]]-Table2[[#This Row],[200D EMA]])/Table2[[#This Row],[200D EMA]]</f>
        <v>0.38878911170948155</v>
      </c>
      <c r="V240">
        <v>1.1372024495101001</v>
      </c>
      <c r="W240">
        <v>847.05</v>
      </c>
      <c r="X240">
        <v>881.9</v>
      </c>
      <c r="Y240">
        <v>731</v>
      </c>
      <c r="Z240">
        <v>881.9</v>
      </c>
      <c r="AA240">
        <v>677.2</v>
      </c>
      <c r="AB240">
        <v>881.9</v>
      </c>
      <c r="AC240" s="2">
        <f>(Table2[[#This Row],[Close Price]]/Table2[[#This Row],[Day Low]])-1</f>
        <v>1.7944631367687869E-2</v>
      </c>
      <c r="AD240" s="2">
        <f>(Table2[[#This Row],[Day High]]/Table2[[#This Row],[Close Price]])-1</f>
        <v>2.2789214265004354E-2</v>
      </c>
      <c r="AE240" s="2">
        <f>(Table2[[#This Row],[Close Price]]/Table2[[#This Row],[Current Week Low]])-1</f>
        <v>0.17954856361149107</v>
      </c>
      <c r="AF240" s="2">
        <f>(Table2[[#This Row],[Current Week High]]/Table2[[#This Row],[Close Price]])-1</f>
        <v>2.2789214265004354E-2</v>
      </c>
      <c r="AG240" s="2">
        <f>(Table2[[#This Row],[Close Price]]/Table2[[#This Row],[Current Month Low]])-1</f>
        <v>0.27325753101004135</v>
      </c>
      <c r="AH240" s="2">
        <f>(Table2[[#This Row],[Current Month High]]/Table2[[#This Row],[Close Price]])-1</f>
        <v>2.2789214265004354E-2</v>
      </c>
      <c r="AI240">
        <v>2.2789214265004301</v>
      </c>
      <c r="AJ240">
        <v>91.6111111111111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0.42</v>
      </c>
      <c r="AM240" t="s">
        <v>10520</v>
      </c>
      <c r="AN240">
        <v>10.38</v>
      </c>
      <c r="AO240" t="s">
        <v>10520</v>
      </c>
      <c r="AP240">
        <v>5.9533816816174999E-2</v>
      </c>
      <c r="AQ240">
        <f>(Table2[[#This Row],[Sharpe Ratio]]-AVERAGE(Table2[Sharpe Ratio]))/_xlfn.STDEV.P(Table2[Sharpe Ratio])</f>
        <v>8.9249078145824612E-2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5.1924090173002799</v>
      </c>
      <c r="AS240">
        <f>_xlfn.RANK.AVG(Table2[[#This Row],[1Y Return vs Nifty Z-Score]],Table2[1Y Return vs Nifty Z-Score])</f>
        <v>333</v>
      </c>
      <c r="AT240">
        <f>_xlfn.RANK.AVG(Table2[[#This Row],[6M Return vs Nifty Z-Score]],Table2[6M Return vs Nifty Z-Score])</f>
        <v>170</v>
      </c>
      <c r="AU240">
        <f>_xlfn.RANK.AVG(Table2[[#This Row],[Sharpe Ratio Z-Score]],Table2[Sharpe Ratio Z-Score])</f>
        <v>306</v>
      </c>
      <c r="AV240">
        <f>(Table2[[#This Row],[Rank 1Y]]+Table2[[#This Row],[Rank 6M]]+Table2[[#This Row],[Rank Sharpe]])/3</f>
        <v>269.66666666666669</v>
      </c>
    </row>
    <row r="241" spans="1:48" x14ac:dyDescent="0.3">
      <c r="A241" t="s">
        <v>1583</v>
      </c>
      <c r="B241" t="s">
        <v>1584</v>
      </c>
      <c r="C241" t="s">
        <v>10475</v>
      </c>
      <c r="D241" t="s">
        <v>418</v>
      </c>
      <c r="E241">
        <v>5772.4975077239997</v>
      </c>
      <c r="F241">
        <v>193.25</v>
      </c>
      <c r="G241">
        <v>164.70537753511201</v>
      </c>
      <c r="H241">
        <f>(Table2[[#This Row],[1Y Return vs Nifty]]-AVERAGE(Table2[1Y Return vs Nifty]))/_xlfn.STDEV.P(Table2[1Y Return vs Nifty])</f>
        <v>1.7229738914579291</v>
      </c>
      <c r="I241">
        <v>-20.8266931884813</v>
      </c>
      <c r="J241">
        <f>(Table2[[#This Row],[1M Return vs Nifty]]-AVERAGE(Table2[1M Return vs Nifty]))/_xlfn.STDEV.P(Table2[1M Return vs Nifty])</f>
        <v>-2.0129517276165623</v>
      </c>
      <c r="K241">
        <v>-1.48360065902826</v>
      </c>
      <c r="L241">
        <f>(Table2[[#This Row],[6M Return vs Nifty]]-AVERAGE(Table2[6M Return vs Nifty]))/_xlfn.STDEV.P(Table2[6M Return vs Nifty])</f>
        <v>-0.21582008002531367</v>
      </c>
      <c r="M241">
        <v>-1.4630495252925699</v>
      </c>
      <c r="N241">
        <f>(Table2[[#This Row],[1W Return vs Nifty]]-AVERAGE(Table2[1W Return vs Nifty]))/_xlfn.STDEV.P(Table2[1W Return vs Nifty])</f>
        <v>-0.10127529743199178</v>
      </c>
      <c r="O241">
        <v>194.26</v>
      </c>
      <c r="P241">
        <v>190.59117534202801</v>
      </c>
      <c r="Q241">
        <v>152.60031301439699</v>
      </c>
      <c r="R241">
        <v>38.008930673280297</v>
      </c>
      <c r="S241" s="2">
        <f>(Table2[[#This Row],[Close Price]]-Table2[[#This Row],[20D EMA]])/Table2[[#This Row],[20D EMA]]</f>
        <v>-5.1992175434983573E-3</v>
      </c>
      <c r="T241" s="2">
        <f>(Table2[[#This Row],[Close Price]]-Table2[[#This Row],[50D EMA]])/Table2[[#This Row],[50D EMA]]</f>
        <v>1.3950408003941213E-2</v>
      </c>
      <c r="U241" s="2">
        <f>(Table2[[#This Row],[Close Price]]-Table2[[#This Row],[200D EMA]])/Table2[[#This Row],[200D EMA]]</f>
        <v>0.26638010225947534</v>
      </c>
      <c r="V241">
        <v>0.33880014200544201</v>
      </c>
      <c r="W241">
        <v>188.8</v>
      </c>
      <c r="X241">
        <v>195.15</v>
      </c>
      <c r="Y241">
        <v>178.56</v>
      </c>
      <c r="Z241">
        <v>195.15</v>
      </c>
      <c r="AA241">
        <v>178.56</v>
      </c>
      <c r="AB241">
        <v>218.75</v>
      </c>
      <c r="AC241" s="2">
        <f>(Table2[[#This Row],[Close Price]]/Table2[[#This Row],[Day Low]])-1</f>
        <v>2.3569915254237239E-2</v>
      </c>
      <c r="AD241" s="2">
        <f>(Table2[[#This Row],[Day High]]/Table2[[#This Row],[Close Price]])-1</f>
        <v>9.8318240620958175E-3</v>
      </c>
      <c r="AE241" s="2">
        <f>(Table2[[#This Row],[Close Price]]/Table2[[#This Row],[Current Week Low]])-1</f>
        <v>8.2269265232974842E-2</v>
      </c>
      <c r="AF241" s="2">
        <f>(Table2[[#This Row],[Current Week High]]/Table2[[#This Row],[Close Price]])-1</f>
        <v>9.8318240620958175E-3</v>
      </c>
      <c r="AG241" s="2">
        <f>(Table2[[#This Row],[Close Price]]/Table2[[#This Row],[Current Month Low]])-1</f>
        <v>8.2269265232974842E-2</v>
      </c>
      <c r="AH241" s="2">
        <f>(Table2[[#This Row],[Current Month High]]/Table2[[#This Row],[Close Price]])-1</f>
        <v>0.13195342820181111</v>
      </c>
      <c r="AI241">
        <v>24.139715394566601</v>
      </c>
      <c r="AJ241">
        <v>206.50277557493999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0.27</v>
      </c>
      <c r="AM241" t="s">
        <v>10520</v>
      </c>
      <c r="AN241">
        <v>-0.82</v>
      </c>
      <c r="AO241" t="s">
        <v>10519</v>
      </c>
      <c r="AP241">
        <v>3.8662598666154999E-2</v>
      </c>
      <c r="AQ241">
        <f>(Table2[[#This Row],[Sharpe Ratio]]-AVERAGE(Table2[Sharpe Ratio]))/_xlfn.STDEV.P(Table2[Sharpe Ratio])</f>
        <v>-0.15133443399845578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-0.75840764761439428</v>
      </c>
      <c r="AS241">
        <f>_xlfn.RANK.AVG(Table2[[#This Row],[1Y Return vs Nifty Z-Score]],Table2[1Y Return vs Nifty Z-Score])</f>
        <v>40</v>
      </c>
      <c r="AT241">
        <f>_xlfn.RANK.AVG(Table2[[#This Row],[6M Return vs Nifty Z-Score]],Table2[6M Return vs Nifty Z-Score])</f>
        <v>396</v>
      </c>
      <c r="AU241">
        <f>_xlfn.RANK.AVG(Table2[[#This Row],[Sharpe Ratio Z-Score]],Table2[Sharpe Ratio Z-Score])</f>
        <v>377</v>
      </c>
      <c r="AV241">
        <f>(Table2[[#This Row],[Rank 1Y]]+Table2[[#This Row],[Rank 6M]]+Table2[[#This Row],[Rank Sharpe]])/3</f>
        <v>271</v>
      </c>
    </row>
    <row r="242" spans="1:48" x14ac:dyDescent="0.3">
      <c r="A242" t="s">
        <v>1896</v>
      </c>
      <c r="B242" t="s">
        <v>1897</v>
      </c>
      <c r="C242" t="s">
        <v>10489</v>
      </c>
      <c r="D242" t="s">
        <v>290</v>
      </c>
      <c r="E242">
        <v>3637.2022124999999</v>
      </c>
      <c r="F242">
        <v>1150</v>
      </c>
      <c r="G242">
        <v>66.968471852366605</v>
      </c>
      <c r="H242">
        <f>(Table2[[#This Row],[1Y Return vs Nifty]]-AVERAGE(Table2[1Y Return vs Nifty]))/_xlfn.STDEV.P(Table2[1Y Return vs Nifty])</f>
        <v>0.38417599258481383</v>
      </c>
      <c r="I242">
        <v>27.887751597020198</v>
      </c>
      <c r="J242">
        <f>(Table2[[#This Row],[1M Return vs Nifty]]-AVERAGE(Table2[1M Return vs Nifty]))/_xlfn.STDEV.P(Table2[1M Return vs Nifty])</f>
        <v>2.887528398447452</v>
      </c>
      <c r="K242">
        <v>8.8617496022883895</v>
      </c>
      <c r="L242">
        <f>(Table2[[#This Row],[6M Return vs Nifty]]-AVERAGE(Table2[6M Return vs Nifty]))/_xlfn.STDEV.P(Table2[6M Return vs Nifty])</f>
        <v>0.1429367560920434</v>
      </c>
      <c r="M242">
        <v>14.272258242652301</v>
      </c>
      <c r="N242">
        <f>(Table2[[#This Row],[1W Return vs Nifty]]-AVERAGE(Table2[1W Return vs Nifty]))/_xlfn.STDEV.P(Table2[1W Return vs Nifty])</f>
        <v>3.0830220635289729</v>
      </c>
      <c r="O242">
        <v>1008.3</v>
      </c>
      <c r="P242">
        <v>930.75103869064105</v>
      </c>
      <c r="Q242">
        <v>831.51395097685202</v>
      </c>
      <c r="R242">
        <v>94.481048597989897</v>
      </c>
      <c r="S242" s="2">
        <f>(Table2[[#This Row],[Close Price]]-Table2[[#This Row],[20D EMA]])/Table2[[#This Row],[20D EMA]]</f>
        <v>0.1405335713577309</v>
      </c>
      <c r="T242" s="2">
        <f>(Table2[[#This Row],[Close Price]]-Table2[[#This Row],[50D EMA]])/Table2[[#This Row],[50D EMA]]</f>
        <v>0.2355613393865166</v>
      </c>
      <c r="U242" s="2">
        <f>(Table2[[#This Row],[Close Price]]-Table2[[#This Row],[200D EMA]])/Table2[[#This Row],[200D EMA]]</f>
        <v>0.38301948950945996</v>
      </c>
      <c r="V242">
        <v>3.1133286985731599</v>
      </c>
      <c r="W242">
        <v>1141.1500000000001</v>
      </c>
      <c r="X242">
        <v>1210</v>
      </c>
      <c r="Y242">
        <v>975.2</v>
      </c>
      <c r="Z242">
        <v>1210</v>
      </c>
      <c r="AA242">
        <v>904.05</v>
      </c>
      <c r="AB242">
        <v>1210</v>
      </c>
      <c r="AC242" s="2">
        <f>(Table2[[#This Row],[Close Price]]/Table2[[#This Row],[Day Low]])-1</f>
        <v>7.7553345309555599E-3</v>
      </c>
      <c r="AD242" s="2">
        <f>(Table2[[#This Row],[Day High]]/Table2[[#This Row],[Close Price]])-1</f>
        <v>5.2173913043478182E-2</v>
      </c>
      <c r="AE242" s="2">
        <f>(Table2[[#This Row],[Close Price]]/Table2[[#This Row],[Current Week Low]])-1</f>
        <v>0.17924528301886777</v>
      </c>
      <c r="AF242" s="2">
        <f>(Table2[[#This Row],[Current Week High]]/Table2[[#This Row],[Close Price]])-1</f>
        <v>5.2173913043478182E-2</v>
      </c>
      <c r="AG242" s="2">
        <f>(Table2[[#This Row],[Close Price]]/Table2[[#This Row],[Current Month Low]])-1</f>
        <v>0.27205353686189926</v>
      </c>
      <c r="AH242" s="2">
        <f>(Table2[[#This Row],[Current Month High]]/Table2[[#This Row],[Close Price]])-1</f>
        <v>5.2173913043478182E-2</v>
      </c>
      <c r="AI242">
        <v>5.2173913043478102</v>
      </c>
      <c r="AJ242">
        <v>90.176947246568503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0.34</v>
      </c>
      <c r="AM242" t="s">
        <v>10520</v>
      </c>
      <c r="AN242">
        <v>23.62</v>
      </c>
      <c r="AO242" t="s">
        <v>10520</v>
      </c>
      <c r="AP242">
        <v>4.1404556163952999E-2</v>
      </c>
      <c r="AQ242">
        <f>(Table2[[#This Row],[Sharpe Ratio]]-AVERAGE(Table2[Sharpe Ratio]))/_xlfn.STDEV.P(Table2[Sharpe Ratio])</f>
        <v>-0.11972776110428388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6.3779354495489979</v>
      </c>
      <c r="AS242">
        <f>_xlfn.RANK.AVG(Table2[[#This Row],[1Y Return vs Nifty Z-Score]],Table2[1Y Return vs Nifty Z-Score])</f>
        <v>174</v>
      </c>
      <c r="AT242">
        <f>_xlfn.RANK.AVG(Table2[[#This Row],[6M Return vs Nifty Z-Score]],Table2[6M Return vs Nifty Z-Score])</f>
        <v>275</v>
      </c>
      <c r="AU242">
        <f>_xlfn.RANK.AVG(Table2[[#This Row],[Sharpe Ratio Z-Score]],Table2[Sharpe Ratio Z-Score])</f>
        <v>366</v>
      </c>
      <c r="AV242">
        <f>(Table2[[#This Row],[Rank 1Y]]+Table2[[#This Row],[Rank 6M]]+Table2[[#This Row],[Rank Sharpe]])/3</f>
        <v>271.66666666666669</v>
      </c>
    </row>
    <row r="243" spans="1:48" x14ac:dyDescent="0.3">
      <c r="A243" t="s">
        <v>489</v>
      </c>
      <c r="B243" t="s">
        <v>490</v>
      </c>
      <c r="C243" t="s">
        <v>10475</v>
      </c>
      <c r="D243" t="s">
        <v>37</v>
      </c>
      <c r="E243">
        <v>42590.911999999997</v>
      </c>
      <c r="F243">
        <v>291.73</v>
      </c>
      <c r="G243">
        <v>85.923210920715704</v>
      </c>
      <c r="H243">
        <f>(Table2[[#This Row],[1Y Return vs Nifty]]-AVERAGE(Table2[1Y Return vs Nifty]))/_xlfn.STDEV.P(Table2[1Y Return vs Nifty])</f>
        <v>0.64381757486250946</v>
      </c>
      <c r="I243">
        <v>3.7258105290293599</v>
      </c>
      <c r="J243">
        <f>(Table2[[#This Row],[1M Return vs Nifty]]-AVERAGE(Table2[1M Return vs Nifty]))/_xlfn.STDEV.P(Table2[1M Return vs Nifty])</f>
        <v>0.45693286293066371</v>
      </c>
      <c r="K243">
        <v>6.47366810706405</v>
      </c>
      <c r="L243">
        <f>(Table2[[#This Row],[6M Return vs Nifty]]-AVERAGE(Table2[6M Return vs Nifty]))/_xlfn.STDEV.P(Table2[6M Return vs Nifty])</f>
        <v>6.0122686004864513E-2</v>
      </c>
      <c r="M243">
        <v>-7.9798116500038896</v>
      </c>
      <c r="N243">
        <f>(Table2[[#This Row],[1W Return vs Nifty]]-AVERAGE(Table2[1W Return vs Nifty]))/_xlfn.STDEV.P(Table2[1W Return vs Nifty])</f>
        <v>-1.4200488951116053</v>
      </c>
      <c r="O243">
        <v>266.49</v>
      </c>
      <c r="P243">
        <v>254.107551702141</v>
      </c>
      <c r="Q243">
        <v>221.99427882675599</v>
      </c>
      <c r="R243">
        <v>41.261440754138398</v>
      </c>
      <c r="S243" s="2">
        <f>(Table2[[#This Row],[Close Price]]-Table2[[#This Row],[20D EMA]])/Table2[[#This Row],[20D EMA]]</f>
        <v>9.4712747195016725E-2</v>
      </c>
      <c r="T243" s="2">
        <f>(Table2[[#This Row],[Close Price]]-Table2[[#This Row],[50D EMA]])/Table2[[#This Row],[50D EMA]]</f>
        <v>0.14805718305435955</v>
      </c>
      <c r="U243" s="2">
        <f>(Table2[[#This Row],[Close Price]]-Table2[[#This Row],[200D EMA]])/Table2[[#This Row],[200D EMA]]</f>
        <v>0.31413296568631699</v>
      </c>
      <c r="V243">
        <v>2.1107492698013699</v>
      </c>
      <c r="W243">
        <v>256.99</v>
      </c>
      <c r="X243">
        <v>310.11</v>
      </c>
      <c r="Y243">
        <v>239</v>
      </c>
      <c r="Z243">
        <v>310.11</v>
      </c>
      <c r="AA243">
        <v>236.05</v>
      </c>
      <c r="AB243">
        <v>310.11</v>
      </c>
      <c r="AC243" s="2">
        <f>(Table2[[#This Row],[Close Price]]/Table2[[#This Row],[Day Low]])-1</f>
        <v>0.13518035721234289</v>
      </c>
      <c r="AD243" s="2">
        <f>(Table2[[#This Row],[Day High]]/Table2[[#This Row],[Close Price]])-1</f>
        <v>6.3003462105371444E-2</v>
      </c>
      <c r="AE243" s="2">
        <f>(Table2[[#This Row],[Close Price]]/Table2[[#This Row],[Current Week Low]])-1</f>
        <v>0.22062761506276152</v>
      </c>
      <c r="AF243" s="2">
        <f>(Table2[[#This Row],[Current Week High]]/Table2[[#This Row],[Close Price]])-1</f>
        <v>6.3003462105371444E-2</v>
      </c>
      <c r="AG243" s="2">
        <f>(Table2[[#This Row],[Close Price]]/Table2[[#This Row],[Current Month Low]])-1</f>
        <v>0.235882228341453</v>
      </c>
      <c r="AH243" s="2">
        <f>(Table2[[#This Row],[Current Month High]]/Table2[[#This Row],[Close Price]])-1</f>
        <v>6.3003462105371444E-2</v>
      </c>
      <c r="AI243">
        <v>11.3015459500222</v>
      </c>
      <c r="AJ243">
        <v>141.69842584921199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0.2</v>
      </c>
      <c r="AM243" t="s">
        <v>10520</v>
      </c>
      <c r="AN243">
        <v>7.53</v>
      </c>
      <c r="AO243" t="s">
        <v>10520</v>
      </c>
      <c r="AP243">
        <v>3.3988766893812E-2</v>
      </c>
      <c r="AQ243">
        <f>(Table2[[#This Row],[Sharpe Ratio]]-AVERAGE(Table2[Sharpe Ratio]))/_xlfn.STDEV.P(Table2[Sharpe Ratio])</f>
        <v>-0.20520991241468459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-0.46438568372825217</v>
      </c>
      <c r="AS243">
        <f>_xlfn.RANK.AVG(Table2[[#This Row],[1Y Return vs Nifty Z-Score]],Table2[1Y Return vs Nifty Z-Score])</f>
        <v>129</v>
      </c>
      <c r="AT243">
        <f>_xlfn.RANK.AVG(Table2[[#This Row],[6M Return vs Nifty Z-Score]],Table2[6M Return vs Nifty Z-Score])</f>
        <v>297</v>
      </c>
      <c r="AU243">
        <f>_xlfn.RANK.AVG(Table2[[#This Row],[Sharpe Ratio Z-Score]],Table2[Sharpe Ratio Z-Score])</f>
        <v>391</v>
      </c>
      <c r="AV243">
        <f>(Table2[[#This Row],[Rank 1Y]]+Table2[[#This Row],[Rank 6M]]+Table2[[#This Row],[Rank Sharpe]])/3</f>
        <v>272.33333333333331</v>
      </c>
    </row>
    <row r="244" spans="1:48" x14ac:dyDescent="0.3">
      <c r="A244" t="s">
        <v>1330</v>
      </c>
      <c r="B244" t="s">
        <v>1331</v>
      </c>
      <c r="C244" t="s">
        <v>10477</v>
      </c>
      <c r="D244" t="s">
        <v>124</v>
      </c>
      <c r="E244">
        <v>8242.9748937299992</v>
      </c>
      <c r="F244">
        <v>1412.85</v>
      </c>
      <c r="G244">
        <v>36.040168406779898</v>
      </c>
      <c r="H244">
        <f>(Table2[[#This Row],[1Y Return vs Nifty]]-AVERAGE(Table2[1Y Return vs Nifty]))/_xlfn.STDEV.P(Table2[1Y Return vs Nifty])</f>
        <v>-3.9479200705918871E-2</v>
      </c>
      <c r="I244">
        <v>-4.4417900478550596</v>
      </c>
      <c r="J244">
        <f>(Table2[[#This Row],[1M Return vs Nifty]]-AVERAGE(Table2[1M Return vs Nifty]))/_xlfn.STDEV.P(Table2[1M Return vs Nifty])</f>
        <v>-0.36469539293654585</v>
      </c>
      <c r="K244">
        <v>2.2890122222696401</v>
      </c>
      <c r="L244">
        <f>(Table2[[#This Row],[6M Return vs Nifty]]-AVERAGE(Table2[6M Return vs Nifty]))/_xlfn.STDEV.P(Table2[6M Return vs Nifty])</f>
        <v>-8.4993126176216266E-2</v>
      </c>
      <c r="M244">
        <v>-6.8367053806022602</v>
      </c>
      <c r="N244">
        <f>(Table2[[#This Row],[1W Return vs Nifty]]-AVERAGE(Table2[1W Return vs Nifty]))/_xlfn.STDEV.P(Table2[1W Return vs Nifty])</f>
        <v>-1.1887226108956246</v>
      </c>
      <c r="O244">
        <v>1412.31</v>
      </c>
      <c r="P244">
        <v>1366.20878253514</v>
      </c>
      <c r="Q244">
        <v>1185.8071420209501</v>
      </c>
      <c r="R244">
        <v>44.983948114918903</v>
      </c>
      <c r="S244" s="2">
        <f>(Table2[[#This Row],[Close Price]]-Table2[[#This Row],[20D EMA]])/Table2[[#This Row],[20D EMA]]</f>
        <v>3.8235231641775791E-4</v>
      </c>
      <c r="T244" s="2">
        <f>(Table2[[#This Row],[Close Price]]-Table2[[#This Row],[50D EMA]])/Table2[[#This Row],[50D EMA]]</f>
        <v>3.4139157983095636E-2</v>
      </c>
      <c r="U244" s="2">
        <f>(Table2[[#This Row],[Close Price]]-Table2[[#This Row],[200D EMA]])/Table2[[#This Row],[200D EMA]]</f>
        <v>0.19146693415263522</v>
      </c>
      <c r="V244">
        <v>0.94845196207728</v>
      </c>
      <c r="W244">
        <v>1387.55</v>
      </c>
      <c r="X244">
        <v>1462.8</v>
      </c>
      <c r="Y244">
        <v>1360.5</v>
      </c>
      <c r="Z244">
        <v>1462.8</v>
      </c>
      <c r="AA244">
        <v>1360.5</v>
      </c>
      <c r="AB244">
        <v>1490.6</v>
      </c>
      <c r="AC244" s="2">
        <f>(Table2[[#This Row],[Close Price]]/Table2[[#This Row],[Day Low]])-1</f>
        <v>1.8233577168390358E-2</v>
      </c>
      <c r="AD244" s="2">
        <f>(Table2[[#This Row],[Day High]]/Table2[[#This Row],[Close Price]])-1</f>
        <v>3.5354071557490263E-2</v>
      </c>
      <c r="AE244" s="2">
        <f>(Table2[[#This Row],[Close Price]]/Table2[[#This Row],[Current Week Low]])-1</f>
        <v>3.847850055126778E-2</v>
      </c>
      <c r="AF244" s="2">
        <f>(Table2[[#This Row],[Current Week High]]/Table2[[#This Row],[Close Price]])-1</f>
        <v>3.5354071557490263E-2</v>
      </c>
      <c r="AG244" s="2">
        <f>(Table2[[#This Row],[Close Price]]/Table2[[#This Row],[Current Month Low]])-1</f>
        <v>3.847850055126778E-2</v>
      </c>
      <c r="AH244" s="2">
        <f>(Table2[[#This Row],[Current Month High]]/Table2[[#This Row],[Close Price]])-1</f>
        <v>5.5030611883781111E-2</v>
      </c>
      <c r="AI244">
        <v>10.836252963867301</v>
      </c>
      <c r="AJ244">
        <v>66.168773890032298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0.01</v>
      </c>
      <c r="AM244" t="s">
        <v>10520</v>
      </c>
      <c r="AN244">
        <v>-0.2</v>
      </c>
      <c r="AO244" t="s">
        <v>10519</v>
      </c>
      <c r="AP244">
        <v>0.120444123637408</v>
      </c>
      <c r="AQ244">
        <f>(Table2[[#This Row],[Sharpe Ratio]]-AVERAGE(Table2[Sharpe Ratio]))/_xlfn.STDEV.P(Table2[Sharpe Ratio])</f>
        <v>0.79136504643797301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-0.88652528427633259</v>
      </c>
      <c r="AS244">
        <f>_xlfn.RANK.AVG(Table2[[#This Row],[1Y Return vs Nifty Z-Score]],Table2[1Y Return vs Nifty Z-Score])</f>
        <v>302</v>
      </c>
      <c r="AT244">
        <f>_xlfn.RANK.AVG(Table2[[#This Row],[6M Return vs Nifty Z-Score]],Table2[6M Return vs Nifty Z-Score])</f>
        <v>353</v>
      </c>
      <c r="AU244">
        <f>_xlfn.RANK.AVG(Table2[[#This Row],[Sharpe Ratio Z-Score]],Table2[Sharpe Ratio Z-Score])</f>
        <v>163</v>
      </c>
      <c r="AV244">
        <f>(Table2[[#This Row],[Rank 1Y]]+Table2[[#This Row],[Rank 6M]]+Table2[[#This Row],[Rank Sharpe]])/3</f>
        <v>272.66666666666669</v>
      </c>
    </row>
    <row r="245" spans="1:48" x14ac:dyDescent="0.3">
      <c r="A245" t="s">
        <v>156</v>
      </c>
      <c r="B245" t="s">
        <v>157</v>
      </c>
      <c r="C245" t="s">
        <v>10482</v>
      </c>
      <c r="D245" t="s">
        <v>158</v>
      </c>
      <c r="E245">
        <v>168214.91246403899</v>
      </c>
      <c r="F245">
        <v>444.5</v>
      </c>
      <c r="G245">
        <v>28.905976840025499</v>
      </c>
      <c r="H245">
        <f>(Table2[[#This Row],[1Y Return vs Nifty]]-AVERAGE(Table2[1Y Return vs Nifty]))/_xlfn.STDEV.P(Table2[1Y Return vs Nifty])</f>
        <v>-0.13720319363375386</v>
      </c>
      <c r="I245">
        <v>-6.0709808702001702</v>
      </c>
      <c r="J245">
        <f>(Table2[[#This Row],[1M Return vs Nifty]]-AVERAGE(Table2[1M Return vs Nifty]))/_xlfn.STDEV.P(Table2[1M Return vs Nifty])</f>
        <v>-0.5285855343847814</v>
      </c>
      <c r="K245">
        <v>49.673757751328402</v>
      </c>
      <c r="L245">
        <f>(Table2[[#This Row],[6M Return vs Nifty]]-AVERAGE(Table2[6M Return vs Nifty]))/_xlfn.STDEV.P(Table2[6M Return vs Nifty])</f>
        <v>1.5582186507895319</v>
      </c>
      <c r="M245">
        <v>-6.1176367217605696</v>
      </c>
      <c r="N245">
        <f>(Table2[[#This Row],[1W Return vs Nifty]]-AVERAGE(Table2[1W Return vs Nifty]))/_xlfn.STDEV.P(Table2[1W Return vs Nifty])</f>
        <v>-1.0432072853318088</v>
      </c>
      <c r="O245">
        <v>448</v>
      </c>
      <c r="P245">
        <v>436.76960068620701</v>
      </c>
      <c r="Q245">
        <v>353.619989843214</v>
      </c>
      <c r="R245">
        <v>31.870754534793701</v>
      </c>
      <c r="S245" s="2">
        <f>(Table2[[#This Row],[Close Price]]-Table2[[#This Row],[20D EMA]])/Table2[[#This Row],[20D EMA]]</f>
        <v>-7.8125E-3</v>
      </c>
      <c r="T245" s="2">
        <f>(Table2[[#This Row],[Close Price]]-Table2[[#This Row],[50D EMA]])/Table2[[#This Row],[50D EMA]]</f>
        <v>1.7699032399800231E-2</v>
      </c>
      <c r="U245" s="2">
        <f>(Table2[[#This Row],[Close Price]]-Table2[[#This Row],[200D EMA]])/Table2[[#This Row],[200D EMA]]</f>
        <v>0.25699907461984789</v>
      </c>
      <c r="V245">
        <v>1.1658426257893599</v>
      </c>
      <c r="W245">
        <v>434.6</v>
      </c>
      <c r="X245">
        <v>448.15</v>
      </c>
      <c r="Y245">
        <v>410.55</v>
      </c>
      <c r="Z245">
        <v>451</v>
      </c>
      <c r="AA245">
        <v>410.55</v>
      </c>
      <c r="AB245">
        <v>479.6</v>
      </c>
      <c r="AC245" s="2">
        <f>(Table2[[#This Row],[Close Price]]/Table2[[#This Row],[Day Low]])-1</f>
        <v>2.2779567418315549E-2</v>
      </c>
      <c r="AD245" s="2">
        <f>(Table2[[#This Row],[Day High]]/Table2[[#This Row],[Close Price]])-1</f>
        <v>8.211473565804317E-3</v>
      </c>
      <c r="AE245" s="2">
        <f>(Table2[[#This Row],[Close Price]]/Table2[[#This Row],[Current Week Low]])-1</f>
        <v>8.2693947144075075E-2</v>
      </c>
      <c r="AF245" s="2">
        <f>(Table2[[#This Row],[Current Week High]]/Table2[[#This Row],[Close Price]])-1</f>
        <v>1.462317210348707E-2</v>
      </c>
      <c r="AG245" s="2">
        <f>(Table2[[#This Row],[Close Price]]/Table2[[#This Row],[Current Month Low]])-1</f>
        <v>8.2693947144075075E-2</v>
      </c>
      <c r="AH245" s="2">
        <f>(Table2[[#This Row],[Current Month High]]/Table2[[#This Row],[Close Price]])-1</f>
        <v>7.8965129358830266E-2</v>
      </c>
      <c r="AI245">
        <v>14.0044994375702</v>
      </c>
      <c r="AJ245">
        <v>113.70192307692299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0.06</v>
      </c>
      <c r="AM245" t="s">
        <v>10520</v>
      </c>
      <c r="AN245">
        <v>-4.54</v>
      </c>
      <c r="AO245" t="s">
        <v>10519</v>
      </c>
      <c r="AP245">
        <v>1.7694893980140999E-2</v>
      </c>
      <c r="AQ245">
        <f>(Table2[[#This Row],[Sharpe Ratio]]-AVERAGE(Table2[Sharpe Ratio]))/_xlfn.STDEV.P(Table2[Sharpe Ratio])</f>
        <v>-0.39303015097607263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-0.54380751353688472</v>
      </c>
      <c r="AS245">
        <f>_xlfn.RANK.AVG(Table2[[#This Row],[1Y Return vs Nifty Z-Score]],Table2[1Y Return vs Nifty Z-Score])</f>
        <v>329</v>
      </c>
      <c r="AT245">
        <f>_xlfn.RANK.AVG(Table2[[#This Row],[6M Return vs Nifty Z-Score]],Table2[6M Return vs Nifty Z-Score])</f>
        <v>51</v>
      </c>
      <c r="AU245">
        <f>_xlfn.RANK.AVG(Table2[[#This Row],[Sharpe Ratio Z-Score]],Table2[Sharpe Ratio Z-Score])</f>
        <v>440</v>
      </c>
      <c r="AV245">
        <f>(Table2[[#This Row],[Rank 1Y]]+Table2[[#This Row],[Rank 6M]]+Table2[[#This Row],[Rank Sharpe]])/3</f>
        <v>273.33333333333331</v>
      </c>
    </row>
    <row r="246" spans="1:48" x14ac:dyDescent="0.3">
      <c r="A246" t="s">
        <v>1455</v>
      </c>
      <c r="B246" t="s">
        <v>1456</v>
      </c>
      <c r="C246" t="s">
        <v>622</v>
      </c>
      <c r="D246" t="s">
        <v>469</v>
      </c>
      <c r="E246">
        <v>6995.4972595199997</v>
      </c>
      <c r="F246">
        <v>965.8</v>
      </c>
      <c r="G246">
        <v>58.026427929232703</v>
      </c>
      <c r="H246">
        <f>(Table2[[#This Row],[1Y Return vs Nifty]]-AVERAGE(Table2[1Y Return vs Nifty]))/_xlfn.STDEV.P(Table2[1Y Return vs Nifty])</f>
        <v>0.2616880794235088</v>
      </c>
      <c r="I246">
        <v>2.4363618942975198</v>
      </c>
      <c r="J246">
        <f>(Table2[[#This Row],[1M Return vs Nifty]]-AVERAGE(Table2[1M Return vs Nifty]))/_xlfn.STDEV.P(Table2[1M Return vs Nifty])</f>
        <v>0.32721943940901432</v>
      </c>
      <c r="K246">
        <v>-11.523681341272701</v>
      </c>
      <c r="L246">
        <f>(Table2[[#This Row],[6M Return vs Nifty]]-AVERAGE(Table2[6M Return vs Nifty]))/_xlfn.STDEV.P(Table2[6M Return vs Nifty])</f>
        <v>-0.5639907546706584</v>
      </c>
      <c r="M246">
        <v>2.65850058606599</v>
      </c>
      <c r="N246">
        <f>(Table2[[#This Row],[1W Return vs Nifty]]-AVERAGE(Table2[1W Return vs Nifty]))/_xlfn.STDEV.P(Table2[1W Return vs Nifty])</f>
        <v>0.73278790210729117</v>
      </c>
      <c r="O246">
        <v>936.13</v>
      </c>
      <c r="P246">
        <v>898.84639436235705</v>
      </c>
      <c r="Q246">
        <v>815.67280839715204</v>
      </c>
      <c r="R246">
        <v>63.848538510589002</v>
      </c>
      <c r="S246" s="2">
        <f>(Table2[[#This Row],[Close Price]]-Table2[[#This Row],[20D EMA]])/Table2[[#This Row],[20D EMA]]</f>
        <v>3.1694315960390074E-2</v>
      </c>
      <c r="T246" s="2">
        <f>(Table2[[#This Row],[Close Price]]-Table2[[#This Row],[50D EMA]])/Table2[[#This Row],[50D EMA]]</f>
        <v>7.4488373160955815E-2</v>
      </c>
      <c r="U246" s="2">
        <f>(Table2[[#This Row],[Close Price]]-Table2[[#This Row],[200D EMA]])/Table2[[#This Row],[200D EMA]]</f>
        <v>0.18405320130489236</v>
      </c>
      <c r="V246">
        <v>0.76451550101346299</v>
      </c>
      <c r="W246">
        <v>961.05</v>
      </c>
      <c r="X246">
        <v>990.55</v>
      </c>
      <c r="Y246">
        <v>881.05</v>
      </c>
      <c r="Z246">
        <v>1042.0999999999999</v>
      </c>
      <c r="AA246">
        <v>881.05</v>
      </c>
      <c r="AB246">
        <v>1042.0999999999999</v>
      </c>
      <c r="AC246" s="2">
        <f>(Table2[[#This Row],[Close Price]]/Table2[[#This Row],[Day Low]])-1</f>
        <v>4.9425107954841341E-3</v>
      </c>
      <c r="AD246" s="2">
        <f>(Table2[[#This Row],[Day High]]/Table2[[#This Row],[Close Price]])-1</f>
        <v>2.5626423690205069E-2</v>
      </c>
      <c r="AE246" s="2">
        <f>(Table2[[#This Row],[Close Price]]/Table2[[#This Row],[Current Week Low]])-1</f>
        <v>9.619204358435951E-2</v>
      </c>
      <c r="AF246" s="2">
        <f>(Table2[[#This Row],[Current Week High]]/Table2[[#This Row],[Close Price]])-1</f>
        <v>7.900186373990481E-2</v>
      </c>
      <c r="AG246" s="2">
        <f>(Table2[[#This Row],[Close Price]]/Table2[[#This Row],[Current Month Low]])-1</f>
        <v>9.619204358435951E-2</v>
      </c>
      <c r="AH246" s="2">
        <f>(Table2[[#This Row],[Current Month High]]/Table2[[#This Row],[Close Price]])-1</f>
        <v>7.900186373990481E-2</v>
      </c>
      <c r="AI246">
        <v>7.9001863739904801</v>
      </c>
      <c r="AJ246">
        <v>100.352660512394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0.04</v>
      </c>
      <c r="AM246" t="s">
        <v>10520</v>
      </c>
      <c r="AN246">
        <v>1.56</v>
      </c>
      <c r="AO246" t="s">
        <v>10520</v>
      </c>
      <c r="AP246">
        <v>0.14698230055579001</v>
      </c>
      <c r="AQ246">
        <f>(Table2[[#This Row],[Sharpe Ratio]]-AVERAGE(Table2[Sharpe Ratio]))/_xlfn.STDEV.P(Table2[Sharpe Ratio])</f>
        <v>1.09727185853866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1.8549765248078161</v>
      </c>
      <c r="AS246">
        <f>_xlfn.RANK.AVG(Table2[[#This Row],[1Y Return vs Nifty Z-Score]],Table2[1Y Return vs Nifty Z-Score])</f>
        <v>210</v>
      </c>
      <c r="AT246">
        <f>_xlfn.RANK.AVG(Table2[[#This Row],[6M Return vs Nifty Z-Score]],Table2[6M Return vs Nifty Z-Score])</f>
        <v>515</v>
      </c>
      <c r="AU246">
        <f>_xlfn.RANK.AVG(Table2[[#This Row],[Sharpe Ratio Z-Score]],Table2[Sharpe Ratio Z-Score])</f>
        <v>101</v>
      </c>
      <c r="AV246">
        <f>(Table2[[#This Row],[Rank 1Y]]+Table2[[#This Row],[Rank 6M]]+Table2[[#This Row],[Rank Sharpe]])/3</f>
        <v>275.33333333333331</v>
      </c>
    </row>
    <row r="247" spans="1:48" x14ac:dyDescent="0.3">
      <c r="A247" t="s">
        <v>255</v>
      </c>
      <c r="B247" t="s">
        <v>256</v>
      </c>
      <c r="C247" t="s">
        <v>10480</v>
      </c>
      <c r="D247" t="s">
        <v>60</v>
      </c>
      <c r="E247">
        <v>104418.879376</v>
      </c>
      <c r="F247">
        <v>3194.9</v>
      </c>
      <c r="G247">
        <v>30.9819515120729</v>
      </c>
      <c r="H247">
        <f>(Table2[[#This Row],[1Y Return vs Nifty]]-AVERAGE(Table2[1Y Return vs Nifty]))/_xlfn.STDEV.P(Table2[1Y Return vs Nifty])</f>
        <v>-0.10876654005201961</v>
      </c>
      <c r="I247">
        <v>4.6073589697164898</v>
      </c>
      <c r="J247">
        <f>(Table2[[#This Row],[1M Return vs Nifty]]-AVERAGE(Table2[1M Return vs Nifty]))/_xlfn.STDEV.P(Table2[1M Return vs Nifty])</f>
        <v>0.54561314313855247</v>
      </c>
      <c r="K247">
        <v>14.742996231133899</v>
      </c>
      <c r="L247">
        <f>(Table2[[#This Row],[6M Return vs Nifty]]-AVERAGE(Table2[6M Return vs Nifty]))/_xlfn.STDEV.P(Table2[6M Return vs Nifty])</f>
        <v>0.34688706997169699</v>
      </c>
      <c r="M247">
        <v>1.6283589246312399E-2</v>
      </c>
      <c r="N247">
        <f>(Table2[[#This Row],[1W Return vs Nifty]]-AVERAGE(Table2[1W Return vs Nifty]))/_xlfn.STDEV.P(Table2[1W Return vs Nifty])</f>
        <v>0.19809199821154083</v>
      </c>
      <c r="O247">
        <v>2991.2</v>
      </c>
      <c r="P247">
        <v>2869.4428565869898</v>
      </c>
      <c r="Q247">
        <v>2524.8198926465602</v>
      </c>
      <c r="R247">
        <v>62.705068249078799</v>
      </c>
      <c r="S247" s="2">
        <f>(Table2[[#This Row],[Close Price]]-Table2[[#This Row],[20D EMA]])/Table2[[#This Row],[20D EMA]]</f>
        <v>6.8099759293928946E-2</v>
      </c>
      <c r="T247" s="2">
        <f>(Table2[[#This Row],[Close Price]]-Table2[[#This Row],[50D EMA]])/Table2[[#This Row],[50D EMA]]</f>
        <v>0.11342171971325464</v>
      </c>
      <c r="U247" s="2">
        <f>(Table2[[#This Row],[Close Price]]-Table2[[#This Row],[200D EMA]])/Table2[[#This Row],[200D EMA]]</f>
        <v>0.26539719102539638</v>
      </c>
      <c r="V247">
        <v>1.37660370550532</v>
      </c>
      <c r="W247">
        <v>3087.95</v>
      </c>
      <c r="X247">
        <v>3257.15</v>
      </c>
      <c r="Y247">
        <v>2870</v>
      </c>
      <c r="Z247">
        <v>3257.15</v>
      </c>
      <c r="AA247">
        <v>2757.9</v>
      </c>
      <c r="AB247">
        <v>3257.15</v>
      </c>
      <c r="AC247" s="2">
        <f>(Table2[[#This Row],[Close Price]]/Table2[[#This Row],[Day Low]])-1</f>
        <v>3.4634628151362534E-2</v>
      </c>
      <c r="AD247" s="2">
        <f>(Table2[[#This Row],[Day High]]/Table2[[#This Row],[Close Price]])-1</f>
        <v>1.9484177908541733E-2</v>
      </c>
      <c r="AE247" s="2">
        <f>(Table2[[#This Row],[Close Price]]/Table2[[#This Row],[Current Week Low]])-1</f>
        <v>0.11320557491289196</v>
      </c>
      <c r="AF247" s="2">
        <f>(Table2[[#This Row],[Current Week High]]/Table2[[#This Row],[Close Price]])-1</f>
        <v>1.9484177908541733E-2</v>
      </c>
      <c r="AG247" s="2">
        <f>(Table2[[#This Row],[Close Price]]/Table2[[#This Row],[Current Month Low]])-1</f>
        <v>0.15845389608035099</v>
      </c>
      <c r="AH247" s="2">
        <f>(Table2[[#This Row],[Current Month High]]/Table2[[#This Row],[Close Price]])-1</f>
        <v>1.9484177908541733E-2</v>
      </c>
      <c r="AI247">
        <v>1.94841779085417</v>
      </c>
      <c r="AJ247">
        <v>80.294009762704206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0.08</v>
      </c>
      <c r="AM247" t="s">
        <v>10520</v>
      </c>
      <c r="AN247">
        <v>8.81</v>
      </c>
      <c r="AO247" t="s">
        <v>10520</v>
      </c>
      <c r="AP247">
        <v>6.6020092188096999E-2</v>
      </c>
      <c r="AQ247">
        <f>(Table2[[#This Row],[Sharpe Ratio]]-AVERAGE(Table2[Sharpe Ratio]))/_xlfn.STDEV.P(Table2[Sharpe Ratio])</f>
        <v>0.16401667908292888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1.1458423503526995</v>
      </c>
      <c r="AS247">
        <f>_xlfn.RANK.AVG(Table2[[#This Row],[1Y Return vs Nifty Z-Score]],Table2[1Y Return vs Nifty Z-Score])</f>
        <v>320</v>
      </c>
      <c r="AT247">
        <f>_xlfn.RANK.AVG(Table2[[#This Row],[6M Return vs Nifty Z-Score]],Table2[6M Return vs Nifty Z-Score])</f>
        <v>223</v>
      </c>
      <c r="AU247">
        <f>_xlfn.RANK.AVG(Table2[[#This Row],[Sharpe Ratio Z-Score]],Table2[Sharpe Ratio Z-Score])</f>
        <v>284</v>
      </c>
      <c r="AV247">
        <f>(Table2[[#This Row],[Rank 1Y]]+Table2[[#This Row],[Rank 6M]]+Table2[[#This Row],[Rank Sharpe]])/3</f>
        <v>275.66666666666669</v>
      </c>
    </row>
    <row r="248" spans="1:48" x14ac:dyDescent="0.3">
      <c r="A248" t="s">
        <v>1002</v>
      </c>
      <c r="B248" t="s">
        <v>1003</v>
      </c>
      <c r="C248" t="s">
        <v>10475</v>
      </c>
      <c r="D248" t="s">
        <v>619</v>
      </c>
      <c r="E248">
        <v>13156.44825154</v>
      </c>
      <c r="F248">
        <v>774.75</v>
      </c>
      <c r="G248">
        <v>76.035529670209399</v>
      </c>
      <c r="H248">
        <f>(Table2[[#This Row],[1Y Return vs Nifty]]-AVERAGE(Table2[1Y Return vs Nifty]))/_xlfn.STDEV.P(Table2[1Y Return vs Nifty])</f>
        <v>0.50837634321686798</v>
      </c>
      <c r="I248">
        <v>6.7943004271965002</v>
      </c>
      <c r="J248">
        <f>(Table2[[#This Row],[1M Return vs Nifty]]-AVERAGE(Table2[1M Return vs Nifty]))/_xlfn.STDEV.P(Table2[1M Return vs Nifty])</f>
        <v>0.76561078852762399</v>
      </c>
      <c r="K248">
        <v>22.225432133861499</v>
      </c>
      <c r="L248">
        <f>(Table2[[#This Row],[6M Return vs Nifty]]-AVERAGE(Table2[6M Return vs Nifty]))/_xlfn.STDEV.P(Table2[6M Return vs Nifty])</f>
        <v>0.60636354617675059</v>
      </c>
      <c r="M248">
        <v>-2.1680817833571</v>
      </c>
      <c r="N248">
        <f>(Table2[[#This Row],[1W Return vs Nifty]]-AVERAGE(Table2[1W Return vs Nifty]))/_xlfn.STDEV.P(Table2[1W Return vs Nifty])</f>
        <v>-0.24395012730222115</v>
      </c>
      <c r="O248">
        <v>745.43</v>
      </c>
      <c r="P248">
        <v>728.43044362849298</v>
      </c>
      <c r="Q248">
        <v>622.51610735423901</v>
      </c>
      <c r="R248">
        <v>62.553949792088602</v>
      </c>
      <c r="S248" s="2">
        <f>(Table2[[#This Row],[Close Price]]-Table2[[#This Row],[20D EMA]])/Table2[[#This Row],[20D EMA]]</f>
        <v>3.9333002428128802E-2</v>
      </c>
      <c r="T248" s="2">
        <f>(Table2[[#This Row],[Close Price]]-Table2[[#This Row],[50D EMA]])/Table2[[#This Row],[50D EMA]]</f>
        <v>6.3588166552701733E-2</v>
      </c>
      <c r="U248" s="2">
        <f>(Table2[[#This Row],[Close Price]]-Table2[[#This Row],[200D EMA]])/Table2[[#This Row],[200D EMA]]</f>
        <v>0.24454611028905188</v>
      </c>
      <c r="V248">
        <v>0.59362178675405797</v>
      </c>
      <c r="W248">
        <v>766.05</v>
      </c>
      <c r="X248">
        <v>793.7</v>
      </c>
      <c r="Y248">
        <v>699</v>
      </c>
      <c r="Z248">
        <v>793.7</v>
      </c>
      <c r="AA248">
        <v>699</v>
      </c>
      <c r="AB248">
        <v>793.7</v>
      </c>
      <c r="AC248" s="2">
        <f>(Table2[[#This Row],[Close Price]]/Table2[[#This Row],[Day Low]])-1</f>
        <v>1.1356961033875068E-2</v>
      </c>
      <c r="AD248" s="2">
        <f>(Table2[[#This Row],[Day High]]/Table2[[#This Row],[Close Price]])-1</f>
        <v>2.4459503065505039E-2</v>
      </c>
      <c r="AE248" s="2">
        <f>(Table2[[#This Row],[Close Price]]/Table2[[#This Row],[Current Week Low]])-1</f>
        <v>0.10836909871244638</v>
      </c>
      <c r="AF248" s="2">
        <f>(Table2[[#This Row],[Current Week High]]/Table2[[#This Row],[Close Price]])-1</f>
        <v>2.4459503065505039E-2</v>
      </c>
      <c r="AG248" s="2">
        <f>(Table2[[#This Row],[Close Price]]/Table2[[#This Row],[Current Month Low]])-1</f>
        <v>0.10836909871244638</v>
      </c>
      <c r="AH248" s="2">
        <f>(Table2[[#This Row],[Current Month High]]/Table2[[#This Row],[Close Price]])-1</f>
        <v>2.4459503065505039E-2</v>
      </c>
      <c r="AI248">
        <v>6.0987415295256504</v>
      </c>
      <c r="AJ248">
        <v>110.444112454162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-7.0000000000000007E-2</v>
      </c>
      <c r="AM248" t="s">
        <v>10519</v>
      </c>
      <c r="AN248">
        <v>1.33</v>
      </c>
      <c r="AO248" t="s">
        <v>10520</v>
      </c>
      <c r="AQ248">
        <f>(Table2[[#This Row],[Sharpe Ratio]]-AVERAGE(Table2[Sharpe Ratio]))/_xlfn.STDEV.P(Table2[Sharpe Ratio])</f>
        <v>-0.59700002519057438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1.0394005254284471</v>
      </c>
      <c r="AS248">
        <f>_xlfn.RANK.AVG(Table2[[#This Row],[1Y Return vs Nifty Z-Score]],Table2[1Y Return vs Nifty Z-Score])</f>
        <v>152</v>
      </c>
      <c r="AT248">
        <f>_xlfn.RANK.AVG(Table2[[#This Row],[6M Return vs Nifty Z-Score]],Table2[6M Return vs Nifty Z-Score])</f>
        <v>161</v>
      </c>
      <c r="AU248">
        <f>_xlfn.RANK.AVG(Table2[[#This Row],[Sharpe Ratio Z-Score]],Table2[Sharpe Ratio Z-Score])</f>
        <v>517.5</v>
      </c>
      <c r="AV248">
        <f>(Table2[[#This Row],[Rank 1Y]]+Table2[[#This Row],[Rank 6M]]+Table2[[#This Row],[Rank Sharpe]])/3</f>
        <v>276.83333333333331</v>
      </c>
    </row>
    <row r="249" spans="1:48" x14ac:dyDescent="0.3">
      <c r="A249" t="s">
        <v>30</v>
      </c>
      <c r="B249" t="s">
        <v>31</v>
      </c>
      <c r="C249" t="s">
        <v>10475</v>
      </c>
      <c r="D249" t="s">
        <v>32</v>
      </c>
      <c r="E249">
        <v>757253.36502489995</v>
      </c>
      <c r="F249">
        <v>862.45</v>
      </c>
      <c r="G249">
        <v>12.3676864940493</v>
      </c>
      <c r="H249">
        <f>(Table2[[#This Row],[1Y Return vs Nifty]]-AVERAGE(Table2[1Y Return vs Nifty]))/_xlfn.STDEV.P(Table2[1Y Return vs Nifty])</f>
        <v>-0.36374431657474066</v>
      </c>
      <c r="I249">
        <v>-3.0173879342174001</v>
      </c>
      <c r="J249">
        <f>(Table2[[#This Row],[1M Return vs Nifty]]-AVERAGE(Table2[1M Return vs Nifty]))/_xlfn.STDEV.P(Table2[1M Return vs Nifty])</f>
        <v>-0.22140618415791261</v>
      </c>
      <c r="K249">
        <v>22.1377847936343</v>
      </c>
      <c r="L249">
        <f>(Table2[[#This Row],[6M Return vs Nifty]]-AVERAGE(Table2[6M Return vs Nifty]))/_xlfn.STDEV.P(Table2[6M Return vs Nifty])</f>
        <v>0.60332410510614831</v>
      </c>
      <c r="M249">
        <v>-6.1050658948407301</v>
      </c>
      <c r="N249">
        <f>(Table2[[#This Row],[1W Return vs Nifty]]-AVERAGE(Table2[1W Return vs Nifty]))/_xlfn.STDEV.P(Table2[1W Return vs Nifty])</f>
        <v>-1.040663372522713</v>
      </c>
      <c r="O249">
        <v>859.63</v>
      </c>
      <c r="P249">
        <v>840.88308680570799</v>
      </c>
      <c r="Q249">
        <v>744.29620214217096</v>
      </c>
      <c r="R249">
        <v>38.028823402674597</v>
      </c>
      <c r="S249" s="2">
        <f>(Table2[[#This Row],[Close Price]]-Table2[[#This Row],[20D EMA]])/Table2[[#This Row],[20D EMA]]</f>
        <v>3.2804811372335193E-3</v>
      </c>
      <c r="T249" s="2">
        <f>(Table2[[#This Row],[Close Price]]-Table2[[#This Row],[50D EMA]])/Table2[[#This Row],[50D EMA]]</f>
        <v>2.5647933146353368E-2</v>
      </c>
      <c r="U249" s="2">
        <f>(Table2[[#This Row],[Close Price]]-Table2[[#This Row],[200D EMA]])/Table2[[#This Row],[200D EMA]]</f>
        <v>0.15874566807914475</v>
      </c>
      <c r="V249">
        <v>0.73228834579193303</v>
      </c>
      <c r="W249">
        <v>844</v>
      </c>
      <c r="X249">
        <v>864.25</v>
      </c>
      <c r="Y249">
        <v>841.2</v>
      </c>
      <c r="Z249">
        <v>895</v>
      </c>
      <c r="AA249">
        <v>823.15</v>
      </c>
      <c r="AB249">
        <v>899</v>
      </c>
      <c r="AC249" s="2">
        <f>(Table2[[#This Row],[Close Price]]/Table2[[#This Row],[Day Low]])-1</f>
        <v>2.186018957345981E-2</v>
      </c>
      <c r="AD249" s="2">
        <f>(Table2[[#This Row],[Day High]]/Table2[[#This Row],[Close Price]])-1</f>
        <v>2.0870775117398654E-3</v>
      </c>
      <c r="AE249" s="2">
        <f>(Table2[[#This Row],[Close Price]]/Table2[[#This Row],[Current Week Low]])-1</f>
        <v>2.5261531145981841E-2</v>
      </c>
      <c r="AF249" s="2">
        <f>(Table2[[#This Row],[Current Week High]]/Table2[[#This Row],[Close Price]])-1</f>
        <v>3.7741318337294771E-2</v>
      </c>
      <c r="AG249" s="2">
        <f>(Table2[[#This Row],[Close Price]]/Table2[[#This Row],[Current Month Low]])-1</f>
        <v>4.774342464921344E-2</v>
      </c>
      <c r="AH249" s="2">
        <f>(Table2[[#This Row],[Current Month High]]/Table2[[#This Row],[Close Price]])-1</f>
        <v>4.2379268363383238E-2</v>
      </c>
      <c r="AI249">
        <v>5.7452605948170801</v>
      </c>
      <c r="AJ249">
        <v>58.772091310751001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</v>
      </c>
      <c r="AM249" t="s">
        <v>10521</v>
      </c>
      <c r="AN249">
        <v>0.13</v>
      </c>
      <c r="AO249" t="s">
        <v>10520</v>
      </c>
      <c r="AP249">
        <v>7.5354400658453002E-2</v>
      </c>
      <c r="AQ249">
        <f>(Table2[[#This Row],[Sharpe Ratio]]-AVERAGE(Table2[Sharpe Ratio]))/_xlfn.STDEV.P(Table2[Sharpe Ratio])</f>
        <v>0.27161369134616381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-0.75087607680305413</v>
      </c>
      <c r="AS249">
        <f>_xlfn.RANK.AVG(Table2[[#This Row],[1Y Return vs Nifty Z-Score]],Table2[1Y Return vs Nifty Z-Score])</f>
        <v>416</v>
      </c>
      <c r="AT249">
        <f>_xlfn.RANK.AVG(Table2[[#This Row],[6M Return vs Nifty Z-Score]],Table2[6M Return vs Nifty Z-Score])</f>
        <v>162</v>
      </c>
      <c r="AU249">
        <f>_xlfn.RANK.AVG(Table2[[#This Row],[Sharpe Ratio Z-Score]],Table2[Sharpe Ratio Z-Score])</f>
        <v>255</v>
      </c>
      <c r="AV249">
        <f>(Table2[[#This Row],[Rank 1Y]]+Table2[[#This Row],[Rank 6M]]+Table2[[#This Row],[Rank Sharpe]])/3</f>
        <v>277.66666666666669</v>
      </c>
    </row>
    <row r="250" spans="1:48" x14ac:dyDescent="0.3">
      <c r="A250" t="s">
        <v>359</v>
      </c>
      <c r="B250" t="s">
        <v>360</v>
      </c>
      <c r="C250" t="s">
        <v>10485</v>
      </c>
      <c r="D250" t="s">
        <v>361</v>
      </c>
      <c r="E250">
        <v>67009.214462400007</v>
      </c>
      <c r="F250">
        <v>5439.75</v>
      </c>
      <c r="G250">
        <v>17.261596010162201</v>
      </c>
      <c r="H250">
        <f>(Table2[[#This Row],[1Y Return vs Nifty]]-AVERAGE(Table2[1Y Return vs Nifty]))/_xlfn.STDEV.P(Table2[1Y Return vs Nifty])</f>
        <v>-0.29670765594303639</v>
      </c>
      <c r="I250">
        <v>-14.756722880915</v>
      </c>
      <c r="J250">
        <f>(Table2[[#This Row],[1M Return vs Nifty]]-AVERAGE(Table2[1M Return vs Nifty]))/_xlfn.STDEV.P(Table2[1M Return vs Nifty])</f>
        <v>-1.402336765483599</v>
      </c>
      <c r="K250">
        <v>14.192959058973999</v>
      </c>
      <c r="L250">
        <f>(Table2[[#This Row],[6M Return vs Nifty]]-AVERAGE(Table2[6M Return vs Nifty]))/_xlfn.STDEV.P(Table2[6M Return vs Nifty])</f>
        <v>0.32781283945783235</v>
      </c>
      <c r="M250">
        <v>-9.5363115852664997</v>
      </c>
      <c r="N250">
        <f>(Table2[[#This Row],[1W Return vs Nifty]]-AVERAGE(Table2[1W Return vs Nifty]))/_xlfn.STDEV.P(Table2[1W Return vs Nifty])</f>
        <v>-1.7350321613613742</v>
      </c>
      <c r="O250">
        <v>5696.19</v>
      </c>
      <c r="P250">
        <v>5602.3813568178302</v>
      </c>
      <c r="Q250">
        <v>4749.7525113410102</v>
      </c>
      <c r="R250">
        <v>18.963127224364602</v>
      </c>
      <c r="S250" s="2">
        <f>(Table2[[#This Row],[Close Price]]-Table2[[#This Row],[20D EMA]])/Table2[[#This Row],[20D EMA]]</f>
        <v>-4.5019565709711162E-2</v>
      </c>
      <c r="T250" s="2">
        <f>(Table2[[#This Row],[Close Price]]-Table2[[#This Row],[50D EMA]])/Table2[[#This Row],[50D EMA]]</f>
        <v>-2.9028969372089541E-2</v>
      </c>
      <c r="U250" s="2">
        <f>(Table2[[#This Row],[Close Price]]-Table2[[#This Row],[200D EMA]])/Table2[[#This Row],[200D EMA]]</f>
        <v>0.14527019818642739</v>
      </c>
      <c r="V250">
        <v>0.76216465211933104</v>
      </c>
      <c r="W250">
        <v>5297.3</v>
      </c>
      <c r="X250">
        <v>5550</v>
      </c>
      <c r="Y250">
        <v>5238</v>
      </c>
      <c r="Z250">
        <v>5863.9</v>
      </c>
      <c r="AA250">
        <v>5238</v>
      </c>
      <c r="AB250">
        <v>6320.35</v>
      </c>
      <c r="AC250" s="2">
        <f>(Table2[[#This Row],[Close Price]]/Table2[[#This Row],[Day Low]])-1</f>
        <v>2.6891057708644084E-2</v>
      </c>
      <c r="AD250" s="2">
        <f>(Table2[[#This Row],[Day High]]/Table2[[#This Row],[Close Price]])-1</f>
        <v>2.0267475527367962E-2</v>
      </c>
      <c r="AE250" s="2">
        <f>(Table2[[#This Row],[Close Price]]/Table2[[#This Row],[Current Week Low]])-1</f>
        <v>3.8516609392898138E-2</v>
      </c>
      <c r="AF250" s="2">
        <f>(Table2[[#This Row],[Current Week High]]/Table2[[#This Row],[Close Price]])-1</f>
        <v>7.7972333287375184E-2</v>
      </c>
      <c r="AG250" s="2">
        <f>(Table2[[#This Row],[Close Price]]/Table2[[#This Row],[Current Month Low]])-1</f>
        <v>3.8516609392898138E-2</v>
      </c>
      <c r="AH250" s="2">
        <f>(Table2[[#This Row],[Current Month High]]/Table2[[#This Row],[Close Price]])-1</f>
        <v>0.16188243945034242</v>
      </c>
      <c r="AI250">
        <v>18.755457511834098</v>
      </c>
      <c r="AJ250">
        <v>70.940372378034397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-0.1</v>
      </c>
      <c r="AM250" t="s">
        <v>10519</v>
      </c>
      <c r="AN250">
        <v>-9.77</v>
      </c>
      <c r="AO250" t="s">
        <v>10519</v>
      </c>
      <c r="AP250">
        <v>9.2496553139648996E-2</v>
      </c>
      <c r="AQ250">
        <f>(Table2[[#This Row],[Sharpe Ratio]]-AVERAGE(Table2[Sharpe Ratio]))/_xlfn.STDEV.P(Table2[Sharpe Ratio])</f>
        <v>0.46921208833455286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-2.6370516549956244</v>
      </c>
      <c r="AS250">
        <f>_xlfn.RANK.AVG(Table2[[#This Row],[1Y Return vs Nifty Z-Score]],Table2[1Y Return vs Nifty Z-Score])</f>
        <v>391</v>
      </c>
      <c r="AT250">
        <f>_xlfn.RANK.AVG(Table2[[#This Row],[6M Return vs Nifty Z-Score]],Table2[6M Return vs Nifty Z-Score])</f>
        <v>229</v>
      </c>
      <c r="AU250">
        <f>_xlfn.RANK.AVG(Table2[[#This Row],[Sharpe Ratio Z-Score]],Table2[Sharpe Ratio Z-Score])</f>
        <v>214</v>
      </c>
      <c r="AV250">
        <f>(Table2[[#This Row],[Rank 1Y]]+Table2[[#This Row],[Rank 6M]]+Table2[[#This Row],[Rank Sharpe]])/3</f>
        <v>278</v>
      </c>
    </row>
    <row r="251" spans="1:48" x14ac:dyDescent="0.3">
      <c r="A251" t="s">
        <v>507</v>
      </c>
      <c r="B251" t="s">
        <v>508</v>
      </c>
      <c r="C251" t="s">
        <v>10475</v>
      </c>
      <c r="D251" t="s">
        <v>254</v>
      </c>
      <c r="E251">
        <v>40372.849534939996</v>
      </c>
      <c r="F251">
        <v>652.25</v>
      </c>
      <c r="G251">
        <v>79.126354023200406</v>
      </c>
      <c r="H251">
        <f>(Table2[[#This Row],[1Y Return vs Nifty]]-AVERAGE(Table2[1Y Return vs Nifty]))/_xlfn.STDEV.P(Table2[1Y Return vs Nifty])</f>
        <v>0.55071438451932286</v>
      </c>
      <c r="I251">
        <v>-9.3592318168480908</v>
      </c>
      <c r="J251">
        <f>(Table2[[#This Row],[1M Return vs Nifty]]-AVERAGE(Table2[1M Return vs Nifty]))/_xlfn.STDEV.P(Table2[1M Return vs Nifty])</f>
        <v>-0.85937055070821911</v>
      </c>
      <c r="K251">
        <v>8.2857598940841903</v>
      </c>
      <c r="L251">
        <f>(Table2[[#This Row],[6M Return vs Nifty]]-AVERAGE(Table2[6M Return vs Nifty]))/_xlfn.STDEV.P(Table2[6M Return vs Nifty])</f>
        <v>0.12296254157712573</v>
      </c>
      <c r="M251">
        <v>-3.2102107463387499</v>
      </c>
      <c r="N251">
        <f>(Table2[[#This Row],[1W Return vs Nifty]]-AVERAGE(Table2[1W Return vs Nifty]))/_xlfn.STDEV.P(Table2[1W Return vs Nifty])</f>
        <v>-0.45484199897972472</v>
      </c>
      <c r="O251">
        <v>647.41999999999996</v>
      </c>
      <c r="P251">
        <v>628.68629813303198</v>
      </c>
      <c r="Q251">
        <v>521.93652395902996</v>
      </c>
      <c r="R251">
        <v>42.607821685789403</v>
      </c>
      <c r="S251" s="2">
        <f>(Table2[[#This Row],[Close Price]]-Table2[[#This Row],[20D EMA]])/Table2[[#This Row],[20D EMA]]</f>
        <v>7.4603812053999586E-3</v>
      </c>
      <c r="T251" s="2">
        <f>(Table2[[#This Row],[Close Price]]-Table2[[#This Row],[50D EMA]])/Table2[[#This Row],[50D EMA]]</f>
        <v>3.7480858000156166E-2</v>
      </c>
      <c r="U251" s="2">
        <f>(Table2[[#This Row],[Close Price]]-Table2[[#This Row],[200D EMA]])/Table2[[#This Row],[200D EMA]]</f>
        <v>0.24967303505128749</v>
      </c>
      <c r="V251">
        <v>1.2892240298277899</v>
      </c>
      <c r="W251">
        <v>635.25</v>
      </c>
      <c r="X251">
        <v>664.95</v>
      </c>
      <c r="Y251">
        <v>579.6</v>
      </c>
      <c r="Z251">
        <v>675.7</v>
      </c>
      <c r="AA251">
        <v>579.6</v>
      </c>
      <c r="AB251">
        <v>685.9</v>
      </c>
      <c r="AC251" s="2">
        <f>(Table2[[#This Row],[Close Price]]/Table2[[#This Row],[Day Low]])-1</f>
        <v>2.6761117670208501E-2</v>
      </c>
      <c r="AD251" s="2">
        <f>(Table2[[#This Row],[Day High]]/Table2[[#This Row],[Close Price]])-1</f>
        <v>1.947106170946733E-2</v>
      </c>
      <c r="AE251" s="2">
        <f>(Table2[[#This Row],[Close Price]]/Table2[[#This Row],[Current Week Low]])-1</f>
        <v>0.12534506556245684</v>
      </c>
      <c r="AF251" s="2">
        <f>(Table2[[#This Row],[Current Week High]]/Table2[[#This Row],[Close Price]])-1</f>
        <v>3.5952472211575381E-2</v>
      </c>
      <c r="AG251" s="2">
        <f>(Table2[[#This Row],[Close Price]]/Table2[[#This Row],[Current Month Low]])-1</f>
        <v>0.12534506556245684</v>
      </c>
      <c r="AH251" s="2">
        <f>(Table2[[#This Row],[Current Month High]]/Table2[[#This Row],[Close Price]])-1</f>
        <v>5.1590647757761454E-2</v>
      </c>
      <c r="AI251">
        <v>5.1590647757761401</v>
      </c>
      <c r="AJ251">
        <v>113.118771442574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0.03</v>
      </c>
      <c r="AM251" t="s">
        <v>10520</v>
      </c>
      <c r="AN251">
        <v>-1.64</v>
      </c>
      <c r="AO251" t="s">
        <v>10519</v>
      </c>
      <c r="AP251">
        <v>2.6495842336544999E-2</v>
      </c>
      <c r="AQ251">
        <f>(Table2[[#This Row],[Sharpe Ratio]]-AVERAGE(Table2[Sharpe Ratio]))/_xlfn.STDEV.P(Table2[Sharpe Ratio])</f>
        <v>-0.29158120580359942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-0.93211682939509455</v>
      </c>
      <c r="AS251">
        <f>_xlfn.RANK.AVG(Table2[[#This Row],[1Y Return vs Nifty Z-Score]],Table2[1Y Return vs Nifty Z-Score])</f>
        <v>142</v>
      </c>
      <c r="AT251">
        <f>_xlfn.RANK.AVG(Table2[[#This Row],[6M Return vs Nifty Z-Score]],Table2[6M Return vs Nifty Z-Score])</f>
        <v>279</v>
      </c>
      <c r="AU251">
        <f>_xlfn.RANK.AVG(Table2[[#This Row],[Sharpe Ratio Z-Score]],Table2[Sharpe Ratio Z-Score])</f>
        <v>413</v>
      </c>
      <c r="AV251">
        <f>(Table2[[#This Row],[Rank 1Y]]+Table2[[#This Row],[Rank 6M]]+Table2[[#This Row],[Rank Sharpe]])/3</f>
        <v>278</v>
      </c>
    </row>
    <row r="252" spans="1:48" x14ac:dyDescent="0.3">
      <c r="A252" t="s">
        <v>610</v>
      </c>
      <c r="B252" t="s">
        <v>611</v>
      </c>
      <c r="C252" t="s">
        <v>10482</v>
      </c>
      <c r="D252" t="s">
        <v>612</v>
      </c>
      <c r="E252">
        <v>29871.371977800001</v>
      </c>
      <c r="F252">
        <v>315.39999999999998</v>
      </c>
      <c r="G252">
        <v>119.30107078022</v>
      </c>
      <c r="H252">
        <f>(Table2[[#This Row],[1Y Return vs Nifty]]-AVERAGE(Table2[1Y Return vs Nifty]))/_xlfn.STDEV.P(Table2[1Y Return vs Nifty])</f>
        <v>1.1010267358915824</v>
      </c>
      <c r="I252">
        <v>-10.256533697150701</v>
      </c>
      <c r="J252">
        <f>(Table2[[#This Row],[1M Return vs Nifty]]-AVERAGE(Table2[1M Return vs Nifty]))/_xlfn.STDEV.P(Table2[1M Return vs Nifty])</f>
        <v>-0.94963556452218167</v>
      </c>
      <c r="K252">
        <v>-5.0757315795689504</v>
      </c>
      <c r="L252">
        <f>(Table2[[#This Row],[6M Return vs Nifty]]-AVERAGE(Table2[6M Return vs Nifty]))/_xlfn.STDEV.P(Table2[6M Return vs Nifty])</f>
        <v>-0.34038826683588713</v>
      </c>
      <c r="M252">
        <v>-3.79425457261119</v>
      </c>
      <c r="N252">
        <f>(Table2[[#This Row],[1W Return vs Nifty]]-AVERAGE(Table2[1W Return vs Nifty]))/_xlfn.STDEV.P(Table2[1W Return vs Nifty])</f>
        <v>-0.5730328371960256</v>
      </c>
      <c r="O252">
        <v>323.18</v>
      </c>
      <c r="P252">
        <v>330.93860493204102</v>
      </c>
      <c r="Q252">
        <v>281.29735109416498</v>
      </c>
      <c r="R252">
        <v>34.855089172083701</v>
      </c>
      <c r="S252" s="2">
        <f>(Table2[[#This Row],[Close Price]]-Table2[[#This Row],[20D EMA]])/Table2[[#This Row],[20D EMA]]</f>
        <v>-2.407327186088257E-2</v>
      </c>
      <c r="T252" s="2">
        <f>(Table2[[#This Row],[Close Price]]-Table2[[#This Row],[50D EMA]])/Table2[[#This Row],[50D EMA]]</f>
        <v>-4.6953134812518858E-2</v>
      </c>
      <c r="U252" s="2">
        <f>(Table2[[#This Row],[Close Price]]-Table2[[#This Row],[200D EMA]])/Table2[[#This Row],[200D EMA]]</f>
        <v>0.12123345197949999</v>
      </c>
      <c r="V252">
        <v>0.51386331048219402</v>
      </c>
      <c r="W252">
        <v>309.95</v>
      </c>
      <c r="X252">
        <v>317.89999999999998</v>
      </c>
      <c r="Y252">
        <v>301.60000000000002</v>
      </c>
      <c r="Z252">
        <v>324.7</v>
      </c>
      <c r="AA252">
        <v>301.60000000000002</v>
      </c>
      <c r="AB252">
        <v>348.8</v>
      </c>
      <c r="AC252" s="2">
        <f>(Table2[[#This Row],[Close Price]]/Table2[[#This Row],[Day Low]])-1</f>
        <v>1.7583481206646212E-2</v>
      </c>
      <c r="AD252" s="2">
        <f>(Table2[[#This Row],[Day High]]/Table2[[#This Row],[Close Price]])-1</f>
        <v>7.9264426125555953E-3</v>
      </c>
      <c r="AE252" s="2">
        <f>(Table2[[#This Row],[Close Price]]/Table2[[#This Row],[Current Week Low]])-1</f>
        <v>4.5755968169761019E-2</v>
      </c>
      <c r="AF252" s="2">
        <f>(Table2[[#This Row],[Current Week High]]/Table2[[#This Row],[Close Price]])-1</f>
        <v>2.9486366518706397E-2</v>
      </c>
      <c r="AG252" s="2">
        <f>(Table2[[#This Row],[Close Price]]/Table2[[#This Row],[Current Month Low]])-1</f>
        <v>4.5755968169761019E-2</v>
      </c>
      <c r="AH252" s="2">
        <f>(Table2[[#This Row],[Current Month High]]/Table2[[#This Row],[Close Price]])-1</f>
        <v>0.10589727330374132</v>
      </c>
      <c r="AI252">
        <v>31.832593532022798</v>
      </c>
      <c r="AJ252">
        <v>154.25231761386499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-0.18</v>
      </c>
      <c r="AM252" t="s">
        <v>10519</v>
      </c>
      <c r="AN252">
        <v>-9.26</v>
      </c>
      <c r="AO252" t="s">
        <v>10519</v>
      </c>
      <c r="AP252">
        <v>6.0143681399589997E-2</v>
      </c>
      <c r="AQ252">
        <f>(Table2[[#This Row],[Sharpe Ratio]]-AVERAGE(Table2[Sharpe Ratio]))/_xlfn.STDEV.P(Table2[Sharpe Ratio])</f>
        <v>9.6279015850263217E-2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86</v>
      </c>
      <c r="AT252">
        <f>_xlfn.RANK.AVG(Table2[[#This Row],[6M Return vs Nifty Z-Score]],Table2[6M Return vs Nifty Z-Score])</f>
        <v>445</v>
      </c>
      <c r="AU252">
        <f>_xlfn.RANK.AVG(Table2[[#This Row],[Sharpe Ratio Z-Score]],Table2[Sharpe Ratio Z-Score])</f>
        <v>303</v>
      </c>
      <c r="AV252">
        <f>(Table2[[#This Row],[Rank 1Y]]+Table2[[#This Row],[Rank 6M]]+Table2[[#This Row],[Rank Sharpe]])/3</f>
        <v>278</v>
      </c>
    </row>
    <row r="253" spans="1:48" x14ac:dyDescent="0.3">
      <c r="A253" t="s">
        <v>1109</v>
      </c>
      <c r="B253" t="s">
        <v>1110</v>
      </c>
      <c r="C253" t="s">
        <v>10488</v>
      </c>
      <c r="D253" t="s">
        <v>138</v>
      </c>
      <c r="E253">
        <v>11080.004408307001</v>
      </c>
      <c r="F253">
        <v>204.41</v>
      </c>
      <c r="G253">
        <v>142.015123600902</v>
      </c>
      <c r="H253">
        <f>(Table2[[#This Row],[1Y Return vs Nifty]]-AVERAGE(Table2[1Y Return vs Nifty]))/_xlfn.STDEV.P(Table2[1Y Return vs Nifty])</f>
        <v>1.412163311976071</v>
      </c>
      <c r="I253">
        <v>2.2498043762283699</v>
      </c>
      <c r="J253">
        <f>(Table2[[#This Row],[1M Return vs Nifty]]-AVERAGE(Table2[1M Return vs Nifty]))/_xlfn.STDEV.P(Table2[1M Return vs Nifty])</f>
        <v>0.30845249228088467</v>
      </c>
      <c r="K253">
        <v>-32.636603320542598</v>
      </c>
      <c r="L253">
        <f>(Table2[[#This Row],[6M Return vs Nifty]]-AVERAGE(Table2[6M Return vs Nifty]))/_xlfn.STDEV.P(Table2[6M Return vs Nifty])</f>
        <v>-1.296146254402524</v>
      </c>
      <c r="M253">
        <v>-1.59256042117635</v>
      </c>
      <c r="N253">
        <f>(Table2[[#This Row],[1W Return vs Nifty]]-AVERAGE(Table2[1W Return vs Nifty]))/_xlfn.STDEV.P(Table2[1W Return vs Nifty])</f>
        <v>-0.12748394934145954</v>
      </c>
      <c r="O253">
        <v>202.53</v>
      </c>
      <c r="P253">
        <v>204.29515321625399</v>
      </c>
      <c r="Q253">
        <v>197.29450381007501</v>
      </c>
      <c r="R253">
        <v>54.643095024803003</v>
      </c>
      <c r="S253" s="2">
        <f>(Table2[[#This Row],[Close Price]]-Table2[[#This Row],[20D EMA]])/Table2[[#This Row],[20D EMA]]</f>
        <v>9.2825754209252733E-3</v>
      </c>
      <c r="T253" s="2">
        <f>(Table2[[#This Row],[Close Price]]-Table2[[#This Row],[50D EMA]])/Table2[[#This Row],[50D EMA]]</f>
        <v>5.6216107889957441E-4</v>
      </c>
      <c r="U253" s="2">
        <f>(Table2[[#This Row],[Close Price]]-Table2[[#This Row],[200D EMA]])/Table2[[#This Row],[200D EMA]]</f>
        <v>3.6065354343447369E-2</v>
      </c>
      <c r="V253">
        <v>0.83517977645864006</v>
      </c>
      <c r="W253">
        <v>203.15</v>
      </c>
      <c r="X253">
        <v>209.5</v>
      </c>
      <c r="Y253">
        <v>181</v>
      </c>
      <c r="Z253">
        <v>209.5</v>
      </c>
      <c r="AA253">
        <v>181</v>
      </c>
      <c r="AB253">
        <v>228.95</v>
      </c>
      <c r="AC253" s="2">
        <f>(Table2[[#This Row],[Close Price]]/Table2[[#This Row],[Day Low]])-1</f>
        <v>6.2023135614077685E-3</v>
      </c>
      <c r="AD253" s="2">
        <f>(Table2[[#This Row],[Day High]]/Table2[[#This Row],[Close Price]])-1</f>
        <v>2.4900934396556051E-2</v>
      </c>
      <c r="AE253" s="2">
        <f>(Table2[[#This Row],[Close Price]]/Table2[[#This Row],[Current Week Low]])-1</f>
        <v>0.12933701657458552</v>
      </c>
      <c r="AF253" s="2">
        <f>(Table2[[#This Row],[Current Week High]]/Table2[[#This Row],[Close Price]])-1</f>
        <v>2.4900934396556051E-2</v>
      </c>
      <c r="AG253" s="2">
        <f>(Table2[[#This Row],[Close Price]]/Table2[[#This Row],[Current Month Low]])-1</f>
        <v>0.12933701657458552</v>
      </c>
      <c r="AH253" s="2">
        <f>(Table2[[#This Row],[Current Month High]]/Table2[[#This Row],[Close Price]])-1</f>
        <v>0.1200528349885035</v>
      </c>
      <c r="AI253">
        <v>39.376742820801297</v>
      </c>
      <c r="AJ253">
        <v>172.18375499334201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-0.11</v>
      </c>
      <c r="AM253" t="s">
        <v>10519</v>
      </c>
      <c r="AN253">
        <v>-6.36</v>
      </c>
      <c r="AO253" t="s">
        <v>10519</v>
      </c>
      <c r="AP253">
        <v>0.15518607395023401</v>
      </c>
      <c r="AQ253">
        <f>(Table2[[#This Row],[Sharpe Ratio]]-AVERAGE(Table2[Sharpe Ratio]))/_xlfn.STDEV.P(Table2[Sharpe Ratio])</f>
        <v>1.1918371398693643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60</v>
      </c>
      <c r="AT253">
        <f>_xlfn.RANK.AVG(Table2[[#This Row],[6M Return vs Nifty Z-Score]],Table2[6M Return vs Nifty Z-Score])</f>
        <v>689</v>
      </c>
      <c r="AU253">
        <f>_xlfn.RANK.AVG(Table2[[#This Row],[Sharpe Ratio Z-Score]],Table2[Sharpe Ratio Z-Score])</f>
        <v>86</v>
      </c>
      <c r="AV253">
        <f>(Table2[[#This Row],[Rank 1Y]]+Table2[[#This Row],[Rank 6M]]+Table2[[#This Row],[Rank Sharpe]])/3</f>
        <v>278.33333333333331</v>
      </c>
    </row>
    <row r="254" spans="1:48" x14ac:dyDescent="0.3">
      <c r="A254" t="s">
        <v>147</v>
      </c>
      <c r="B254" t="s">
        <v>148</v>
      </c>
      <c r="C254" t="s">
        <v>10484</v>
      </c>
      <c r="D254" t="s">
        <v>80</v>
      </c>
      <c r="E254">
        <v>186130.36202801499</v>
      </c>
      <c r="F254">
        <v>2843.3</v>
      </c>
      <c r="G254">
        <v>27.153856251683901</v>
      </c>
      <c r="H254">
        <f>(Table2[[#This Row],[1Y Return vs Nifty]]-AVERAGE(Table2[1Y Return vs Nifty]))/_xlfn.STDEV.P(Table2[1Y Return vs Nifty])</f>
        <v>-0.16120370138318404</v>
      </c>
      <c r="I254">
        <v>7.0194440728366496</v>
      </c>
      <c r="J254">
        <f>(Table2[[#This Row],[1M Return vs Nifty]]-AVERAGE(Table2[1M Return vs Nifty]))/_xlfn.STDEV.P(Table2[1M Return vs Nifty])</f>
        <v>0.78825934720107771</v>
      </c>
      <c r="K254">
        <v>18.797407400689298</v>
      </c>
      <c r="L254">
        <f>(Table2[[#This Row],[6M Return vs Nifty]]-AVERAGE(Table2[6M Return vs Nifty]))/_xlfn.STDEV.P(Table2[6M Return vs Nifty])</f>
        <v>0.48748624610084318</v>
      </c>
      <c r="M254">
        <v>-0.68009912989357801</v>
      </c>
      <c r="N254">
        <f>(Table2[[#This Row],[1W Return vs Nifty]]-AVERAGE(Table2[1W Return vs Nifty]))/_xlfn.STDEV.P(Table2[1W Return vs Nifty])</f>
        <v>5.7167544271508906E-2</v>
      </c>
      <c r="O254">
        <v>2751.35</v>
      </c>
      <c r="P254">
        <v>2613.1289755439798</v>
      </c>
      <c r="Q254">
        <v>2285.1568249690799</v>
      </c>
      <c r="R254">
        <v>56.6929699896926</v>
      </c>
      <c r="S254" s="2">
        <f>(Table2[[#This Row],[Close Price]]-Table2[[#This Row],[20D EMA]])/Table2[[#This Row],[20D EMA]]</f>
        <v>3.3419957475421258E-2</v>
      </c>
      <c r="T254" s="2">
        <f>(Table2[[#This Row],[Close Price]]-Table2[[#This Row],[50D EMA]])/Table2[[#This Row],[50D EMA]]</f>
        <v>8.8082535003120271E-2</v>
      </c>
      <c r="U254" s="2">
        <f>(Table2[[#This Row],[Close Price]]-Table2[[#This Row],[200D EMA]])/Table2[[#This Row],[200D EMA]]</f>
        <v>0.24424720830198268</v>
      </c>
      <c r="V254">
        <v>1.17460421226224</v>
      </c>
      <c r="W254">
        <v>2808.5</v>
      </c>
      <c r="X254">
        <v>2877.75</v>
      </c>
      <c r="Y254">
        <v>2702</v>
      </c>
      <c r="Z254">
        <v>2877.75</v>
      </c>
      <c r="AA254">
        <v>2662.05</v>
      </c>
      <c r="AB254">
        <v>2877.75</v>
      </c>
      <c r="AC254" s="2">
        <f>(Table2[[#This Row],[Close Price]]/Table2[[#This Row],[Day Low]])-1</f>
        <v>1.2390956026348654E-2</v>
      </c>
      <c r="AD254" s="2">
        <f>(Table2[[#This Row],[Day High]]/Table2[[#This Row],[Close Price]])-1</f>
        <v>1.2116203003552206E-2</v>
      </c>
      <c r="AE254" s="2">
        <f>(Table2[[#This Row],[Close Price]]/Table2[[#This Row],[Current Week Low]])-1</f>
        <v>5.2294596595114706E-2</v>
      </c>
      <c r="AF254" s="2">
        <f>(Table2[[#This Row],[Current Week High]]/Table2[[#This Row],[Close Price]])-1</f>
        <v>1.2116203003552206E-2</v>
      </c>
      <c r="AG254" s="2">
        <f>(Table2[[#This Row],[Close Price]]/Table2[[#This Row],[Current Month Low]])-1</f>
        <v>6.8086624969478482E-2</v>
      </c>
      <c r="AH254" s="2">
        <f>(Table2[[#This Row],[Current Month High]]/Table2[[#This Row],[Close Price]])-1</f>
        <v>1.2116203003552206E-2</v>
      </c>
      <c r="AI254">
        <v>1.2116203003552199</v>
      </c>
      <c r="AJ254">
        <v>62.373400131009397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10520</v>
      </c>
      <c r="AN254">
        <v>2.95</v>
      </c>
      <c r="AO254" t="s">
        <v>10520</v>
      </c>
      <c r="AP254">
        <v>5.9055093943852999E-2</v>
      </c>
      <c r="AQ254">
        <f>(Table2[[#This Row],[Sharpe Ratio]]-AVERAGE(Table2[Sharpe Ratio]))/_xlfn.STDEV.P(Table2[Sharpe Ratio])</f>
        <v>8.3730817106187391E-2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1.2554402532964333</v>
      </c>
      <c r="AS254">
        <f>_xlfn.RANK.AVG(Table2[[#This Row],[1Y Return vs Nifty Z-Score]],Table2[1Y Return vs Nifty Z-Score])</f>
        <v>339</v>
      </c>
      <c r="AT254">
        <f>_xlfn.RANK.AVG(Table2[[#This Row],[6M Return vs Nifty Z-Score]],Table2[6M Return vs Nifty Z-Score])</f>
        <v>190</v>
      </c>
      <c r="AU254">
        <f>_xlfn.RANK.AVG(Table2[[#This Row],[Sharpe Ratio Z-Score]],Table2[Sharpe Ratio Z-Score])</f>
        <v>307</v>
      </c>
      <c r="AV254">
        <f>(Table2[[#This Row],[Rank 1Y]]+Table2[[#This Row],[Rank 6M]]+Table2[[#This Row],[Rank Sharpe]])/3</f>
        <v>278.66666666666669</v>
      </c>
    </row>
    <row r="255" spans="1:48" x14ac:dyDescent="0.3">
      <c r="A255" t="s">
        <v>193</v>
      </c>
      <c r="B255" t="s">
        <v>194</v>
      </c>
      <c r="C255" t="s">
        <v>10479</v>
      </c>
      <c r="D255" t="s">
        <v>195</v>
      </c>
      <c r="E255">
        <v>134282.96303347501</v>
      </c>
      <c r="F255">
        <v>5012.5</v>
      </c>
      <c r="G255">
        <v>20.562693910192699</v>
      </c>
      <c r="H255">
        <f>(Table2[[#This Row],[1Y Return vs Nifty]]-AVERAGE(Table2[1Y Return vs Nifty]))/_xlfn.STDEV.P(Table2[1Y Return vs Nifty])</f>
        <v>-0.25148929240203155</v>
      </c>
      <c r="I255">
        <v>-1.6304058581898699</v>
      </c>
      <c r="J255">
        <f>(Table2[[#This Row],[1M Return vs Nifty]]-AVERAGE(Table2[1M Return vs Nifty]))/_xlfn.STDEV.P(Table2[1M Return vs Nifty])</f>
        <v>-8.1881282894892951E-2</v>
      </c>
      <c r="K255">
        <v>20.307426795229802</v>
      </c>
      <c r="L255">
        <f>(Table2[[#This Row],[6M Return vs Nifty]]-AVERAGE(Table2[6M Return vs Nifty]))/_xlfn.STDEV.P(Table2[6M Return vs Nifty])</f>
        <v>0.53985081247872935</v>
      </c>
      <c r="M255">
        <v>-1.5188395301761799</v>
      </c>
      <c r="N255">
        <f>(Table2[[#This Row],[1W Return vs Nifty]]-AVERAGE(Table2[1W Return vs Nifty]))/_xlfn.STDEV.P(Table2[1W Return vs Nifty])</f>
        <v>-0.11256531907877403</v>
      </c>
      <c r="O255">
        <v>4857.67</v>
      </c>
      <c r="P255">
        <v>4746.8500284738702</v>
      </c>
      <c r="Q255">
        <v>4233.2376706315099</v>
      </c>
      <c r="R255">
        <v>59.465266996099402</v>
      </c>
      <c r="S255" s="2">
        <f>(Table2[[#This Row],[Close Price]]-Table2[[#This Row],[20D EMA]])/Table2[[#This Row],[20D EMA]]</f>
        <v>3.1873305514783824E-2</v>
      </c>
      <c r="T255" s="2">
        <f>(Table2[[#This Row],[Close Price]]-Table2[[#This Row],[50D EMA]])/Table2[[#This Row],[50D EMA]]</f>
        <v>5.596342204464741E-2</v>
      </c>
      <c r="U255" s="2">
        <f>(Table2[[#This Row],[Close Price]]-Table2[[#This Row],[200D EMA]])/Table2[[#This Row],[200D EMA]]</f>
        <v>0.18408187538694007</v>
      </c>
      <c r="V255">
        <v>0.87833510292217698</v>
      </c>
      <c r="W255">
        <v>4863.75</v>
      </c>
      <c r="X255">
        <v>5058.8999999999996</v>
      </c>
      <c r="Y255">
        <v>4759.6000000000004</v>
      </c>
      <c r="Z255">
        <v>5058.8999999999996</v>
      </c>
      <c r="AA255">
        <v>4592.8999999999996</v>
      </c>
      <c r="AB255">
        <v>5058.8999999999996</v>
      </c>
      <c r="AC255" s="2">
        <f>(Table2[[#This Row],[Close Price]]/Table2[[#This Row],[Day Low]])-1</f>
        <v>3.0583397584168504E-2</v>
      </c>
      <c r="AD255" s="2">
        <f>(Table2[[#This Row],[Day High]]/Table2[[#This Row],[Close Price]])-1</f>
        <v>9.2568578553615666E-3</v>
      </c>
      <c r="AE255" s="2">
        <f>(Table2[[#This Row],[Close Price]]/Table2[[#This Row],[Current Week Low]])-1</f>
        <v>5.3134717203126236E-2</v>
      </c>
      <c r="AF255" s="2">
        <f>(Table2[[#This Row],[Current Week High]]/Table2[[#This Row],[Close Price]])-1</f>
        <v>9.2568578553615666E-3</v>
      </c>
      <c r="AG255" s="2">
        <f>(Table2[[#This Row],[Close Price]]/Table2[[#This Row],[Current Month Low]])-1</f>
        <v>9.1358401010255053E-2</v>
      </c>
      <c r="AH255" s="2">
        <f>(Table2[[#This Row],[Current Month High]]/Table2[[#This Row],[Close Price]])-1</f>
        <v>9.2568578553615666E-3</v>
      </c>
      <c r="AI255">
        <v>0.92568578553615599</v>
      </c>
      <c r="AJ255">
        <v>53.058108644538699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-7.0000000000000007E-2</v>
      </c>
      <c r="AM255" t="s">
        <v>10519</v>
      </c>
      <c r="AN255">
        <v>3.81</v>
      </c>
      <c r="AO255" t="s">
        <v>10520</v>
      </c>
      <c r="AP255">
        <v>6.3127920023237E-2</v>
      </c>
      <c r="AQ255">
        <f>(Table2[[#This Row],[Sharpe Ratio]]-AVERAGE(Table2[Sharpe Ratio]))/_xlfn.STDEV.P(Table2[Sharpe Ratio])</f>
        <v>0.13067847466445423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0.22459339276748502</v>
      </c>
      <c r="AS255">
        <f>_xlfn.RANK.AVG(Table2[[#This Row],[1Y Return vs Nifty Z-Score]],Table2[1Y Return vs Nifty Z-Score])</f>
        <v>371</v>
      </c>
      <c r="AT255">
        <f>_xlfn.RANK.AVG(Table2[[#This Row],[6M Return vs Nifty Z-Score]],Table2[6M Return vs Nifty Z-Score])</f>
        <v>174</v>
      </c>
      <c r="AU255">
        <f>_xlfn.RANK.AVG(Table2[[#This Row],[Sharpe Ratio Z-Score]],Table2[Sharpe Ratio Z-Score])</f>
        <v>293</v>
      </c>
      <c r="AV255">
        <f>(Table2[[#This Row],[Rank 1Y]]+Table2[[#This Row],[Rank 6M]]+Table2[[#This Row],[Rank Sharpe]])/3</f>
        <v>279.33333333333331</v>
      </c>
    </row>
    <row r="256" spans="1:48" x14ac:dyDescent="0.3">
      <c r="A256" t="s">
        <v>1094</v>
      </c>
      <c r="B256" t="s">
        <v>1095</v>
      </c>
      <c r="C256" t="s">
        <v>10479</v>
      </c>
      <c r="D256" t="s">
        <v>198</v>
      </c>
      <c r="E256">
        <v>11233.487095695</v>
      </c>
      <c r="F256">
        <v>484.6</v>
      </c>
      <c r="G256">
        <v>28.524538261673399</v>
      </c>
      <c r="H256">
        <f>(Table2[[#This Row],[1Y Return vs Nifty]]-AVERAGE(Table2[1Y Return vs Nifty]))/_xlfn.STDEV.P(Table2[1Y Return vs Nifty])</f>
        <v>-0.14242813055680906</v>
      </c>
      <c r="I256">
        <v>-4.6407128959151098</v>
      </c>
      <c r="J256">
        <f>(Table2[[#This Row],[1M Return vs Nifty]]-AVERAGE(Table2[1M Return vs Nifty]))/_xlfn.STDEV.P(Table2[1M Return vs Nifty])</f>
        <v>-0.38470624326709207</v>
      </c>
      <c r="K256">
        <v>3.0218958080250502</v>
      </c>
      <c r="L256">
        <f>(Table2[[#This Row],[6M Return vs Nifty]]-AVERAGE(Table2[6M Return vs Nifty]))/_xlfn.STDEV.P(Table2[6M Return vs Nifty])</f>
        <v>-5.9578133950086265E-2</v>
      </c>
      <c r="M256">
        <v>-2.0801710206196802</v>
      </c>
      <c r="N256">
        <f>(Table2[[#This Row],[1W Return vs Nifty]]-AVERAGE(Table2[1W Return vs Nifty]))/_xlfn.STDEV.P(Table2[1W Return vs Nifty])</f>
        <v>-0.22615994398244535</v>
      </c>
      <c r="O256">
        <v>479.69</v>
      </c>
      <c r="P256">
        <v>464.37888458062503</v>
      </c>
      <c r="Q256">
        <v>407.684703175153</v>
      </c>
      <c r="R256">
        <v>46.771095412239198</v>
      </c>
      <c r="S256" s="2">
        <f>(Table2[[#This Row],[Close Price]]-Table2[[#This Row],[20D EMA]])/Table2[[#This Row],[20D EMA]]</f>
        <v>1.0235777272822082E-2</v>
      </c>
      <c r="T256" s="2">
        <f>(Table2[[#This Row],[Close Price]]-Table2[[#This Row],[50D EMA]])/Table2[[#This Row],[50D EMA]]</f>
        <v>4.3544433415908738E-2</v>
      </c>
      <c r="U256" s="2">
        <f>(Table2[[#This Row],[Close Price]]-Table2[[#This Row],[200D EMA]])/Table2[[#This Row],[200D EMA]]</f>
        <v>0.18866368108935891</v>
      </c>
      <c r="V256">
        <v>0.36349637699952803</v>
      </c>
      <c r="W256">
        <v>477.6</v>
      </c>
      <c r="X256">
        <v>494.25</v>
      </c>
      <c r="Y256">
        <v>460.1</v>
      </c>
      <c r="Z256">
        <v>494.25</v>
      </c>
      <c r="AA256">
        <v>460.1</v>
      </c>
      <c r="AB256">
        <v>512.4</v>
      </c>
      <c r="AC256" s="2">
        <f>(Table2[[#This Row],[Close Price]]/Table2[[#This Row],[Day Low]])-1</f>
        <v>1.4656616415410495E-2</v>
      </c>
      <c r="AD256" s="2">
        <f>(Table2[[#This Row],[Day High]]/Table2[[#This Row],[Close Price]])-1</f>
        <v>1.9913330581923239E-2</v>
      </c>
      <c r="AE256" s="2">
        <f>(Table2[[#This Row],[Close Price]]/Table2[[#This Row],[Current Week Low]])-1</f>
        <v>5.3249293631819183E-2</v>
      </c>
      <c r="AF256" s="2">
        <f>(Table2[[#This Row],[Current Week High]]/Table2[[#This Row],[Close Price]])-1</f>
        <v>1.9913330581923239E-2</v>
      </c>
      <c r="AG256" s="2">
        <f>(Table2[[#This Row],[Close Price]]/Table2[[#This Row],[Current Month Low]])-1</f>
        <v>5.3249293631819183E-2</v>
      </c>
      <c r="AH256" s="2">
        <f>(Table2[[#This Row],[Current Month High]]/Table2[[#This Row],[Close Price]])-1</f>
        <v>5.7366900536524934E-2</v>
      </c>
      <c r="AI256">
        <v>5.7366900536524899</v>
      </c>
      <c r="AJ256">
        <v>73.071428571428498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0.02</v>
      </c>
      <c r="AM256" t="s">
        <v>10520</v>
      </c>
      <c r="AN256">
        <v>-1.58</v>
      </c>
      <c r="AO256" t="s">
        <v>10519</v>
      </c>
      <c r="AP256">
        <v>0.122752869660613</v>
      </c>
      <c r="AQ256">
        <f>(Table2[[#This Row],[Sharpe Ratio]]-AVERAGE(Table2[Sharpe Ratio]))/_xlfn.STDEV.P(Table2[Sharpe Ratio])</f>
        <v>0.81797807031225345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5.105618555820729E-3</v>
      </c>
      <c r="AS256">
        <f>_xlfn.RANK.AVG(Table2[[#This Row],[1Y Return vs Nifty Z-Score]],Table2[1Y Return vs Nifty Z-Score])</f>
        <v>332</v>
      </c>
      <c r="AT256">
        <f>_xlfn.RANK.AVG(Table2[[#This Row],[6M Return vs Nifty Z-Score]],Table2[6M Return vs Nifty Z-Score])</f>
        <v>348</v>
      </c>
      <c r="AU256">
        <f>_xlfn.RANK.AVG(Table2[[#This Row],[Sharpe Ratio Z-Score]],Table2[Sharpe Ratio Z-Score])</f>
        <v>159</v>
      </c>
      <c r="AV256">
        <f>(Table2[[#This Row],[Rank 1Y]]+Table2[[#This Row],[Rank 6M]]+Table2[[#This Row],[Rank Sharpe]])/3</f>
        <v>279.66666666666669</v>
      </c>
    </row>
    <row r="257" spans="1:48" x14ac:dyDescent="0.3">
      <c r="A257" t="s">
        <v>804</v>
      </c>
      <c r="B257" t="s">
        <v>805</v>
      </c>
      <c r="C257" t="s">
        <v>10489</v>
      </c>
      <c r="D257" t="s">
        <v>373</v>
      </c>
      <c r="E257">
        <v>19531.799478749999</v>
      </c>
      <c r="F257">
        <v>495.45</v>
      </c>
      <c r="G257">
        <v>51.256482515649999</v>
      </c>
      <c r="H257">
        <f>(Table2[[#This Row],[1Y Return vs Nifty]]-AVERAGE(Table2[1Y Return vs Nifty]))/_xlfn.STDEV.P(Table2[1Y Return vs Nifty])</f>
        <v>0.16895352197178559</v>
      </c>
      <c r="I257">
        <v>-7.6653646001065203</v>
      </c>
      <c r="J257">
        <f>(Table2[[#This Row],[1M Return vs Nifty]]-AVERAGE(Table2[1M Return vs Nifty]))/_xlfn.STDEV.P(Table2[1M Return vs Nifty])</f>
        <v>-0.68897422024847166</v>
      </c>
      <c r="K257">
        <v>17.3262061873499</v>
      </c>
      <c r="L257">
        <f>(Table2[[#This Row],[6M Return vs Nifty]]-AVERAGE(Table2[6M Return vs Nifty]))/_xlfn.STDEV.P(Table2[6M Return vs Nifty])</f>
        <v>0.43646781953647418</v>
      </c>
      <c r="M257">
        <v>-6.5788553505352896</v>
      </c>
      <c r="N257">
        <f>(Table2[[#This Row],[1W Return vs Nifty]]-AVERAGE(Table2[1W Return vs Nifty]))/_xlfn.STDEV.P(Table2[1W Return vs Nifty])</f>
        <v>-1.1365424322569455</v>
      </c>
      <c r="O257">
        <v>496.31</v>
      </c>
      <c r="P257">
        <v>469.12679041968198</v>
      </c>
      <c r="Q257">
        <v>392.86177314839699</v>
      </c>
      <c r="R257">
        <v>42.6312358079931</v>
      </c>
      <c r="S257" s="2">
        <f>(Table2[[#This Row],[Close Price]]-Table2[[#This Row],[20D EMA]])/Table2[[#This Row],[20D EMA]]</f>
        <v>-1.7327879752574271E-3</v>
      </c>
      <c r="T257" s="2">
        <f>(Table2[[#This Row],[Close Price]]-Table2[[#This Row],[50D EMA]])/Table2[[#This Row],[50D EMA]]</f>
        <v>5.6111077256468765E-2</v>
      </c>
      <c r="U257" s="2">
        <f>(Table2[[#This Row],[Close Price]]-Table2[[#This Row],[200D EMA]])/Table2[[#This Row],[200D EMA]]</f>
        <v>0.26113059061323335</v>
      </c>
      <c r="V257">
        <v>0.88718503543049199</v>
      </c>
      <c r="W257">
        <v>488.2</v>
      </c>
      <c r="X257">
        <v>500.5</v>
      </c>
      <c r="Y257">
        <v>462</v>
      </c>
      <c r="Z257">
        <v>525.9</v>
      </c>
      <c r="AA257">
        <v>462</v>
      </c>
      <c r="AB257">
        <v>542.70000000000005</v>
      </c>
      <c r="AC257" s="2">
        <f>(Table2[[#This Row],[Close Price]]/Table2[[#This Row],[Day Low]])-1</f>
        <v>1.4850471118394104E-2</v>
      </c>
      <c r="AD257" s="2">
        <f>(Table2[[#This Row],[Day High]]/Table2[[#This Row],[Close Price]])-1</f>
        <v>1.019275406196396E-2</v>
      </c>
      <c r="AE257" s="2">
        <f>(Table2[[#This Row],[Close Price]]/Table2[[#This Row],[Current Week Low]])-1</f>
        <v>7.2402597402597468E-2</v>
      </c>
      <c r="AF257" s="2">
        <f>(Table2[[#This Row],[Current Week High]]/Table2[[#This Row],[Close Price]])-1</f>
        <v>6.1459279442930725E-2</v>
      </c>
      <c r="AG257" s="2">
        <f>(Table2[[#This Row],[Close Price]]/Table2[[#This Row],[Current Month Low]])-1</f>
        <v>7.2402597402597468E-2</v>
      </c>
      <c r="AH257" s="2">
        <f>(Table2[[#This Row],[Current Month High]]/Table2[[#This Row],[Close Price]])-1</f>
        <v>9.5367847411444329E-2</v>
      </c>
      <c r="AI257">
        <v>15.9249167423554</v>
      </c>
      <c r="AJ257">
        <v>98.140371925614801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0.12</v>
      </c>
      <c r="AM257" t="s">
        <v>10520</v>
      </c>
      <c r="AN257">
        <v>-3.36</v>
      </c>
      <c r="AO257" t="s">
        <v>10519</v>
      </c>
      <c r="AP257">
        <v>3.0998710041734E-2</v>
      </c>
      <c r="AQ257">
        <f>(Table2[[#This Row],[Sharpe Ratio]]-AVERAGE(Table2[Sharpe Ratio]))/_xlfn.STDEV.P(Table2[Sharpe Ratio])</f>
        <v>-0.23967643822133985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-1.4597717492184974</v>
      </c>
      <c r="AS257">
        <f>_xlfn.RANK.AVG(Table2[[#This Row],[1Y Return vs Nifty Z-Score]],Table2[1Y Return vs Nifty Z-Score])</f>
        <v>240</v>
      </c>
      <c r="AT257">
        <f>_xlfn.RANK.AVG(Table2[[#This Row],[6M Return vs Nifty Z-Score]],Table2[6M Return vs Nifty Z-Score])</f>
        <v>202</v>
      </c>
      <c r="AU257">
        <f>_xlfn.RANK.AVG(Table2[[#This Row],[Sharpe Ratio Z-Score]],Table2[Sharpe Ratio Z-Score])</f>
        <v>400</v>
      </c>
      <c r="AV257">
        <f>(Table2[[#This Row],[Rank 1Y]]+Table2[[#This Row],[Rank 6M]]+Table2[[#This Row],[Rank Sharpe]])/3</f>
        <v>280.66666666666669</v>
      </c>
    </row>
    <row r="258" spans="1:48" x14ac:dyDescent="0.3">
      <c r="A258" t="s">
        <v>1075</v>
      </c>
      <c r="B258" t="s">
        <v>1076</v>
      </c>
      <c r="C258" t="s">
        <v>10489</v>
      </c>
      <c r="D258" t="s">
        <v>373</v>
      </c>
      <c r="E258">
        <v>11552.348814000001</v>
      </c>
      <c r="F258">
        <v>213.47</v>
      </c>
      <c r="G258">
        <v>55.732550517289297</v>
      </c>
      <c r="H258">
        <f>(Table2[[#This Row],[1Y Return vs Nifty]]-AVERAGE(Table2[1Y Return vs Nifty]))/_xlfn.STDEV.P(Table2[1Y Return vs Nifty])</f>
        <v>0.23026659909394998</v>
      </c>
      <c r="I258">
        <v>5.7298615239060497</v>
      </c>
      <c r="J258">
        <f>(Table2[[#This Row],[1M Return vs Nifty]]-AVERAGE(Table2[1M Return vs Nifty]))/_xlfn.STDEV.P(Table2[1M Return vs Nifty])</f>
        <v>0.65853245244163616</v>
      </c>
      <c r="K258">
        <v>-7.0910311663581596E-2</v>
      </c>
      <c r="L258">
        <f>(Table2[[#This Row],[6M Return vs Nifty]]-AVERAGE(Table2[6M Return vs Nifty]))/_xlfn.STDEV.P(Table2[6M Return vs Nifty])</f>
        <v>-0.16683069768132908</v>
      </c>
      <c r="M258">
        <v>-7.4890495252925797</v>
      </c>
      <c r="N258">
        <f>(Table2[[#This Row],[1W Return vs Nifty]]-AVERAGE(Table2[1W Return vs Nifty]))/_xlfn.STDEV.P(Table2[1W Return vs Nifty])</f>
        <v>-1.320735137692679</v>
      </c>
      <c r="O258">
        <v>212.78</v>
      </c>
      <c r="P258">
        <v>192.905666532005</v>
      </c>
      <c r="Q258">
        <v>158.69417351793001</v>
      </c>
      <c r="R258">
        <v>43.028846882194401</v>
      </c>
      <c r="S258" s="2">
        <f>(Table2[[#This Row],[Close Price]]-Table2[[#This Row],[20D EMA]])/Table2[[#This Row],[20D EMA]]</f>
        <v>3.2427859761255651E-3</v>
      </c>
      <c r="T258" s="2">
        <f>(Table2[[#This Row],[Close Price]]-Table2[[#This Row],[50D EMA]])/Table2[[#This Row],[50D EMA]]</f>
        <v>0.10660305546070192</v>
      </c>
      <c r="U258" s="2">
        <f>(Table2[[#This Row],[Close Price]]-Table2[[#This Row],[200D EMA]])/Table2[[#This Row],[200D EMA]]</f>
        <v>0.34516595831970581</v>
      </c>
      <c r="V258">
        <v>1.4948264026211799</v>
      </c>
      <c r="W258">
        <v>210.25</v>
      </c>
      <c r="X258">
        <v>217.85</v>
      </c>
      <c r="Y258">
        <v>208.6</v>
      </c>
      <c r="Z258">
        <v>245</v>
      </c>
      <c r="AA258">
        <v>192.1</v>
      </c>
      <c r="AB258">
        <v>245</v>
      </c>
      <c r="AC258" s="2">
        <f>(Table2[[#This Row],[Close Price]]/Table2[[#This Row],[Day Low]])-1</f>
        <v>1.5315101070154657E-2</v>
      </c>
      <c r="AD258" s="2">
        <f>(Table2[[#This Row],[Day High]]/Table2[[#This Row],[Close Price]])-1</f>
        <v>2.0518105588607227E-2</v>
      </c>
      <c r="AE258" s="2">
        <f>(Table2[[#This Row],[Close Price]]/Table2[[#This Row],[Current Week Low]])-1</f>
        <v>2.3346116970277997E-2</v>
      </c>
      <c r="AF258" s="2">
        <f>(Table2[[#This Row],[Current Week High]]/Table2[[#This Row],[Close Price]])-1</f>
        <v>0.14770225324401554</v>
      </c>
      <c r="AG258" s="2">
        <f>(Table2[[#This Row],[Close Price]]/Table2[[#This Row],[Current Month Low]])-1</f>
        <v>0.11124414367516922</v>
      </c>
      <c r="AH258" s="2">
        <f>(Table2[[#This Row],[Current Month High]]/Table2[[#This Row],[Close Price]])-1</f>
        <v>0.14770225324401554</v>
      </c>
      <c r="AI258">
        <v>14.770225324401499</v>
      </c>
      <c r="AJ258">
        <v>102.82185273159099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0.34</v>
      </c>
      <c r="AM258" t="s">
        <v>10520</v>
      </c>
      <c r="AN258">
        <v>-7.5</v>
      </c>
      <c r="AO258" t="s">
        <v>10519</v>
      </c>
      <c r="AP258">
        <v>8.3354274827849004E-2</v>
      </c>
      <c r="AQ258">
        <f>(Table2[[#This Row],[Sharpe Ratio]]-AVERAGE(Table2[Sharpe Ratio]))/_xlfn.STDEV.P(Table2[Sharpe Ratio])</f>
        <v>0.36382861673056227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-0.23493816710785964</v>
      </c>
      <c r="AS258">
        <f>_xlfn.RANK.AVG(Table2[[#This Row],[1Y Return vs Nifty Z-Score]],Table2[1Y Return vs Nifty Z-Score])</f>
        <v>223</v>
      </c>
      <c r="AT258">
        <f>_xlfn.RANK.AVG(Table2[[#This Row],[6M Return vs Nifty Z-Score]],Table2[6M Return vs Nifty Z-Score])</f>
        <v>383</v>
      </c>
      <c r="AU258">
        <f>_xlfn.RANK.AVG(Table2[[#This Row],[Sharpe Ratio Z-Score]],Table2[Sharpe Ratio Z-Score])</f>
        <v>237</v>
      </c>
      <c r="AV258">
        <f>(Table2[[#This Row],[Rank 1Y]]+Table2[[#This Row],[Rank 6M]]+Table2[[#This Row],[Rank Sharpe]])/3</f>
        <v>281</v>
      </c>
    </row>
    <row r="259" spans="1:48" x14ac:dyDescent="0.3">
      <c r="A259" t="s">
        <v>1400</v>
      </c>
      <c r="B259" t="s">
        <v>1401</v>
      </c>
      <c r="C259" t="s">
        <v>10479</v>
      </c>
      <c r="D259" t="s">
        <v>198</v>
      </c>
      <c r="E259">
        <v>7444.2089466399902</v>
      </c>
      <c r="F259">
        <v>1385.45</v>
      </c>
      <c r="G259">
        <v>23.632983417722201</v>
      </c>
      <c r="H259">
        <f>(Table2[[#This Row],[1Y Return vs Nifty]]-AVERAGE(Table2[1Y Return vs Nifty]))/_xlfn.STDEV.P(Table2[1Y Return vs Nifty])</f>
        <v>-0.20943253694309194</v>
      </c>
      <c r="I259">
        <v>2.0804568502837202</v>
      </c>
      <c r="J259">
        <f>(Table2[[#This Row],[1M Return vs Nifty]]-AVERAGE(Table2[1M Return vs Nifty]))/_xlfn.STDEV.P(Table2[1M Return vs Nifty])</f>
        <v>0.29141680216999466</v>
      </c>
      <c r="K259">
        <v>20.634451170807399</v>
      </c>
      <c r="L259">
        <f>(Table2[[#This Row],[6M Return vs Nifty]]-AVERAGE(Table2[6M Return vs Nifty]))/_xlfn.STDEV.P(Table2[6M Return vs Nifty])</f>
        <v>0.55119138842366999</v>
      </c>
      <c r="M259">
        <v>-2.7887174535936499</v>
      </c>
      <c r="N259">
        <f>(Table2[[#This Row],[1W Return vs Nifty]]-AVERAGE(Table2[1W Return vs Nifty]))/_xlfn.STDEV.P(Table2[1W Return vs Nifty])</f>
        <v>-0.3695459247278346</v>
      </c>
      <c r="O259">
        <v>1346.23</v>
      </c>
      <c r="P259">
        <v>1252.9147682236801</v>
      </c>
      <c r="Q259">
        <v>1068.01068086482</v>
      </c>
      <c r="R259">
        <v>57.436247676499598</v>
      </c>
      <c r="S259" s="2">
        <f>(Table2[[#This Row],[Close Price]]-Table2[[#This Row],[20D EMA]])/Table2[[#This Row],[20D EMA]]</f>
        <v>2.9133209035603149E-2</v>
      </c>
      <c r="T259" s="2">
        <f>(Table2[[#This Row],[Close Price]]-Table2[[#This Row],[50D EMA]])/Table2[[#This Row],[50D EMA]]</f>
        <v>0.10578152252465009</v>
      </c>
      <c r="U259" s="2">
        <f>(Table2[[#This Row],[Close Price]]-Table2[[#This Row],[200D EMA]])/Table2[[#This Row],[200D EMA]]</f>
        <v>0.29722485441637542</v>
      </c>
      <c r="V259">
        <v>0.72339380983428303</v>
      </c>
      <c r="W259">
        <v>1375.65</v>
      </c>
      <c r="X259">
        <v>1408</v>
      </c>
      <c r="Y259">
        <v>1295.05</v>
      </c>
      <c r="Z259">
        <v>1408</v>
      </c>
      <c r="AA259">
        <v>1295.05</v>
      </c>
      <c r="AB259">
        <v>1453.7</v>
      </c>
      <c r="AC259" s="2">
        <f>(Table2[[#This Row],[Close Price]]/Table2[[#This Row],[Day Low]])-1</f>
        <v>7.1239050630611533E-3</v>
      </c>
      <c r="AD259" s="2">
        <f>(Table2[[#This Row],[Day High]]/Table2[[#This Row],[Close Price]])-1</f>
        <v>1.6276300119094866E-2</v>
      </c>
      <c r="AE259" s="2">
        <f>(Table2[[#This Row],[Close Price]]/Table2[[#This Row],[Current Week Low]])-1</f>
        <v>6.9804254661982146E-2</v>
      </c>
      <c r="AF259" s="2">
        <f>(Table2[[#This Row],[Current Week High]]/Table2[[#This Row],[Close Price]])-1</f>
        <v>1.6276300119094866E-2</v>
      </c>
      <c r="AG259" s="2">
        <f>(Table2[[#This Row],[Close Price]]/Table2[[#This Row],[Current Month Low]])-1</f>
        <v>6.9804254661982146E-2</v>
      </c>
      <c r="AH259" s="2">
        <f>(Table2[[#This Row],[Current Month High]]/Table2[[#This Row],[Close Price]])-1</f>
        <v>4.9261972644267127E-2</v>
      </c>
      <c r="AI259">
        <v>4.92619726442671</v>
      </c>
      <c r="AJ259">
        <v>68.854357099329604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0.18</v>
      </c>
      <c r="AM259" t="s">
        <v>10520</v>
      </c>
      <c r="AN259">
        <v>0.23</v>
      </c>
      <c r="AO259" t="s">
        <v>10520</v>
      </c>
      <c r="AP259">
        <v>5.7097140476017001E-2</v>
      </c>
      <c r="AQ259">
        <f>(Table2[[#This Row],[Sharpe Ratio]]-AVERAGE(Table2[Sharpe Ratio]))/_xlfn.STDEV.P(Table2[Sharpe Ratio])</f>
        <v>6.116139549786568E-2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0.32479112442060382</v>
      </c>
      <c r="AS259">
        <f>_xlfn.RANK.AVG(Table2[[#This Row],[1Y Return vs Nifty Z-Score]],Table2[1Y Return vs Nifty Z-Score])</f>
        <v>361</v>
      </c>
      <c r="AT259">
        <f>_xlfn.RANK.AVG(Table2[[#This Row],[6M Return vs Nifty Z-Score]],Table2[6M Return vs Nifty Z-Score])</f>
        <v>172</v>
      </c>
      <c r="AU259">
        <f>_xlfn.RANK.AVG(Table2[[#This Row],[Sharpe Ratio Z-Score]],Table2[Sharpe Ratio Z-Score])</f>
        <v>317</v>
      </c>
      <c r="AV259">
        <f>(Table2[[#This Row],[Rank 1Y]]+Table2[[#This Row],[Rank 6M]]+Table2[[#This Row],[Rank Sharpe]])/3</f>
        <v>283.33333333333331</v>
      </c>
    </row>
    <row r="260" spans="1:48" x14ac:dyDescent="0.3">
      <c r="A260" t="s">
        <v>1545</v>
      </c>
      <c r="B260" t="s">
        <v>1546</v>
      </c>
      <c r="C260" t="s">
        <v>10486</v>
      </c>
      <c r="D260" t="s">
        <v>138</v>
      </c>
      <c r="E260">
        <v>6191.34</v>
      </c>
      <c r="F260">
        <v>220.04</v>
      </c>
      <c r="G260">
        <v>83.318464603203395</v>
      </c>
      <c r="H260">
        <f>(Table2[[#This Row],[1Y Return vs Nifty]]-AVERAGE(Table2[1Y Return vs Nifty]))/_xlfn.STDEV.P(Table2[1Y Return vs Nifty])</f>
        <v>0.60813781937380462</v>
      </c>
      <c r="I260">
        <v>7.0671872384920897</v>
      </c>
      <c r="J260">
        <f>(Table2[[#This Row],[1M Return vs Nifty]]-AVERAGE(Table2[1M Return vs Nifty]))/_xlfn.STDEV.P(Table2[1M Return vs Nifty])</f>
        <v>0.79306212049511915</v>
      </c>
      <c r="K260">
        <v>5.9021786592207803</v>
      </c>
      <c r="L260">
        <f>(Table2[[#This Row],[6M Return vs Nifty]]-AVERAGE(Table2[6M Return vs Nifty]))/_xlfn.STDEV.P(Table2[6M Return vs Nifty])</f>
        <v>4.0304531857939259E-2</v>
      </c>
      <c r="M260">
        <v>-3.2596160055379202</v>
      </c>
      <c r="N260">
        <f>(Table2[[#This Row],[1W Return vs Nifty]]-AVERAGE(Table2[1W Return vs Nifty]))/_xlfn.STDEV.P(Table2[1W Return vs Nifty])</f>
        <v>-0.46483996271869882</v>
      </c>
      <c r="O260">
        <v>212.63</v>
      </c>
      <c r="P260">
        <v>205.99841748735599</v>
      </c>
      <c r="Q260">
        <v>183.251983106474</v>
      </c>
      <c r="R260">
        <v>54.110813428414097</v>
      </c>
      <c r="S260" s="2">
        <f>(Table2[[#This Row],[Close Price]]-Table2[[#This Row],[20D EMA]])/Table2[[#This Row],[20D EMA]]</f>
        <v>3.4849268682688221E-2</v>
      </c>
      <c r="T260" s="2">
        <f>(Table2[[#This Row],[Close Price]]-Table2[[#This Row],[50D EMA]])/Table2[[#This Row],[50D EMA]]</f>
        <v>6.816354554522662E-2</v>
      </c>
      <c r="U260" s="2">
        <f>(Table2[[#This Row],[Close Price]]-Table2[[#This Row],[200D EMA]])/Table2[[#This Row],[200D EMA]]</f>
        <v>0.20075098926569995</v>
      </c>
      <c r="V260">
        <v>1.7766875337621</v>
      </c>
      <c r="W260">
        <v>218.89</v>
      </c>
      <c r="X260">
        <v>226.8</v>
      </c>
      <c r="Y260">
        <v>204.1</v>
      </c>
      <c r="Z260">
        <v>226.8</v>
      </c>
      <c r="AA260">
        <v>188.14</v>
      </c>
      <c r="AB260">
        <v>242</v>
      </c>
      <c r="AC260" s="2">
        <f>(Table2[[#This Row],[Close Price]]/Table2[[#This Row],[Day Low]])-1</f>
        <v>5.2537804376626696E-3</v>
      </c>
      <c r="AD260" s="2">
        <f>(Table2[[#This Row],[Day High]]/Table2[[#This Row],[Close Price]])-1</f>
        <v>3.0721686966006301E-2</v>
      </c>
      <c r="AE260" s="2">
        <f>(Table2[[#This Row],[Close Price]]/Table2[[#This Row],[Current Week Low]])-1</f>
        <v>7.8098971092601666E-2</v>
      </c>
      <c r="AF260" s="2">
        <f>(Table2[[#This Row],[Current Week High]]/Table2[[#This Row],[Close Price]])-1</f>
        <v>3.0721686966006301E-2</v>
      </c>
      <c r="AG260" s="2">
        <f>(Table2[[#This Row],[Close Price]]/Table2[[#This Row],[Current Month Low]])-1</f>
        <v>0.16955458700967374</v>
      </c>
      <c r="AH260" s="2">
        <f>(Table2[[#This Row],[Current Month High]]/Table2[[#This Row],[Close Price]])-1</f>
        <v>9.9800036357025945E-2</v>
      </c>
      <c r="AI260">
        <v>20.409925468096699</v>
      </c>
      <c r="AJ260">
        <v>113.217054263565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-0.01</v>
      </c>
      <c r="AM260" t="s">
        <v>10519</v>
      </c>
      <c r="AN260">
        <v>8.86</v>
      </c>
      <c r="AO260" t="s">
        <v>10520</v>
      </c>
      <c r="AP260">
        <v>2.4854363547995001E-2</v>
      </c>
      <c r="AQ260">
        <f>(Table2[[#This Row],[Sharpe Ratio]]-AVERAGE(Table2[Sharpe Ratio]))/_xlfn.STDEV.P(Table2[Sharpe Ratio])</f>
        <v>-0.3105026089158236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0.66616190009234066</v>
      </c>
      <c r="AS260">
        <f>_xlfn.RANK.AVG(Table2[[#This Row],[1Y Return vs Nifty Z-Score]],Table2[1Y Return vs Nifty Z-Score])</f>
        <v>134</v>
      </c>
      <c r="AT260">
        <f>_xlfn.RANK.AVG(Table2[[#This Row],[6M Return vs Nifty Z-Score]],Table2[6M Return vs Nifty Z-Score])</f>
        <v>302</v>
      </c>
      <c r="AU260">
        <f>_xlfn.RANK.AVG(Table2[[#This Row],[Sharpe Ratio Z-Score]],Table2[Sharpe Ratio Z-Score])</f>
        <v>418</v>
      </c>
      <c r="AV260">
        <f>(Table2[[#This Row],[Rank 1Y]]+Table2[[#This Row],[Rank 6M]]+Table2[[#This Row],[Rank Sharpe]])/3</f>
        <v>284.66666666666669</v>
      </c>
    </row>
    <row r="261" spans="1:48" x14ac:dyDescent="0.3">
      <c r="A261" t="s">
        <v>473</v>
      </c>
      <c r="B261" t="s">
        <v>474</v>
      </c>
      <c r="C261" t="s">
        <v>10480</v>
      </c>
      <c r="D261" t="s">
        <v>60</v>
      </c>
      <c r="E261">
        <v>45364.39481469</v>
      </c>
      <c r="F261">
        <v>2707.3</v>
      </c>
      <c r="G261">
        <v>65.517765302504102</v>
      </c>
      <c r="H261">
        <f>(Table2[[#This Row],[1Y Return vs Nifty]]-AVERAGE(Table2[1Y Return vs Nifty]))/_xlfn.STDEV.P(Table2[1Y Return vs Nifty])</f>
        <v>0.36430424744135914</v>
      </c>
      <c r="I261">
        <v>-2.57133997258707</v>
      </c>
      <c r="J261">
        <f>(Table2[[#This Row],[1M Return vs Nifty]]-AVERAGE(Table2[1M Return vs Nifty]))/_xlfn.STDEV.P(Table2[1M Return vs Nifty])</f>
        <v>-0.17653552657646041</v>
      </c>
      <c r="K261">
        <v>7.6664955418777403</v>
      </c>
      <c r="L261">
        <f>(Table2[[#This Row],[6M Return vs Nifty]]-AVERAGE(Table2[6M Return vs Nifty]))/_xlfn.STDEV.P(Table2[6M Return vs Nifty])</f>
        <v>0.1014876456957778</v>
      </c>
      <c r="M261">
        <v>3.64716723080784</v>
      </c>
      <c r="N261">
        <f>(Table2[[#This Row],[1W Return vs Nifty]]-AVERAGE(Table2[1W Return vs Nifty]))/_xlfn.STDEV.P(Table2[1W Return vs Nifty])</f>
        <v>0.93286079767117502</v>
      </c>
      <c r="O261">
        <v>2611.9</v>
      </c>
      <c r="P261">
        <v>2507.7814427947001</v>
      </c>
      <c r="Q261">
        <v>2125.9916526255702</v>
      </c>
      <c r="R261">
        <v>64.047618424000106</v>
      </c>
      <c r="S261" s="2">
        <f>(Table2[[#This Row],[Close Price]]-Table2[[#This Row],[20D EMA]])/Table2[[#This Row],[20D EMA]]</f>
        <v>3.6525134959225117E-2</v>
      </c>
      <c r="T261" s="2">
        <f>(Table2[[#This Row],[Close Price]]-Table2[[#This Row],[50D EMA]])/Table2[[#This Row],[50D EMA]]</f>
        <v>7.9559786909880942E-2</v>
      </c>
      <c r="U261" s="2">
        <f>(Table2[[#This Row],[Close Price]]-Table2[[#This Row],[200D EMA]])/Table2[[#This Row],[200D EMA]]</f>
        <v>0.27342927083298857</v>
      </c>
      <c r="V261">
        <v>1.2035330884673401</v>
      </c>
      <c r="W261">
        <v>2692</v>
      </c>
      <c r="X261">
        <v>2740</v>
      </c>
      <c r="Y261">
        <v>2551</v>
      </c>
      <c r="Z261">
        <v>2825</v>
      </c>
      <c r="AA261">
        <v>2501</v>
      </c>
      <c r="AB261">
        <v>2825</v>
      </c>
      <c r="AC261" s="2">
        <f>(Table2[[#This Row],[Close Price]]/Table2[[#This Row],[Day Low]])-1</f>
        <v>5.6835066864784345E-3</v>
      </c>
      <c r="AD261" s="2">
        <f>(Table2[[#This Row],[Day High]]/Table2[[#This Row],[Close Price]])-1</f>
        <v>1.2078454548812401E-2</v>
      </c>
      <c r="AE261" s="2">
        <f>(Table2[[#This Row],[Close Price]]/Table2[[#This Row],[Current Week Low]])-1</f>
        <v>6.1270090160721269E-2</v>
      </c>
      <c r="AF261" s="2">
        <f>(Table2[[#This Row],[Current Week High]]/Table2[[#This Row],[Close Price]])-1</f>
        <v>4.3475048941749916E-2</v>
      </c>
      <c r="AG261" s="2">
        <f>(Table2[[#This Row],[Close Price]]/Table2[[#This Row],[Current Month Low]])-1</f>
        <v>8.248700519792096E-2</v>
      </c>
      <c r="AH261" s="2">
        <f>(Table2[[#This Row],[Current Month High]]/Table2[[#This Row],[Close Price]])-1</f>
        <v>4.3475048941749916E-2</v>
      </c>
      <c r="AI261">
        <v>4.3475048941749899</v>
      </c>
      <c r="AJ261">
        <v>95.465867658207301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0.17</v>
      </c>
      <c r="AM261" t="s">
        <v>10520</v>
      </c>
      <c r="AN261">
        <v>5.89</v>
      </c>
      <c r="AO261" t="s">
        <v>10520</v>
      </c>
      <c r="AP261">
        <v>3.5255096109479002E-2</v>
      </c>
      <c r="AQ261">
        <f>(Table2[[#This Row],[Sharpe Ratio]]-AVERAGE(Table2[Sharpe Ratio]))/_xlfn.STDEV.P(Table2[Sharpe Ratio])</f>
        <v>-0.19061287605359478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1.0315042881782568</v>
      </c>
      <c r="AS261">
        <f>_xlfn.RANK.AVG(Table2[[#This Row],[1Y Return vs Nifty Z-Score]],Table2[1Y Return vs Nifty Z-Score])</f>
        <v>185</v>
      </c>
      <c r="AT261">
        <f>_xlfn.RANK.AVG(Table2[[#This Row],[6M Return vs Nifty Z-Score]],Table2[6M Return vs Nifty Z-Score])</f>
        <v>285</v>
      </c>
      <c r="AU261">
        <f>_xlfn.RANK.AVG(Table2[[#This Row],[Sharpe Ratio Z-Score]],Table2[Sharpe Ratio Z-Score])</f>
        <v>385</v>
      </c>
      <c r="AV261">
        <f>(Table2[[#This Row],[Rank 1Y]]+Table2[[#This Row],[Rank 6M]]+Table2[[#This Row],[Rank Sharpe]])/3</f>
        <v>285</v>
      </c>
    </row>
    <row r="262" spans="1:48" x14ac:dyDescent="0.3">
      <c r="A262" t="s">
        <v>996</v>
      </c>
      <c r="B262" t="s">
        <v>997</v>
      </c>
      <c r="C262" t="s">
        <v>10480</v>
      </c>
      <c r="D262" t="s">
        <v>60</v>
      </c>
      <c r="E262">
        <v>13352.092564439999</v>
      </c>
      <c r="F262">
        <v>563.1</v>
      </c>
      <c r="G262">
        <v>53.239431821638902</v>
      </c>
      <c r="H262">
        <f>(Table2[[#This Row],[1Y Return vs Nifty]]-AVERAGE(Table2[1Y Return vs Nifty]))/_xlfn.STDEV.P(Table2[1Y Return vs Nifty])</f>
        <v>0.19611591621667032</v>
      </c>
      <c r="I262">
        <v>8.1522589101480492</v>
      </c>
      <c r="J262">
        <f>(Table2[[#This Row],[1M Return vs Nifty]]-AVERAGE(Table2[1M Return vs Nifty]))/_xlfn.STDEV.P(Table2[1M Return vs Nifty])</f>
        <v>0.90221603132625838</v>
      </c>
      <c r="K262">
        <v>20.982916489133299</v>
      </c>
      <c r="L262">
        <f>(Table2[[#This Row],[6M Return vs Nifty]]-AVERAGE(Table2[6M Return vs Nifty]))/_xlfn.STDEV.P(Table2[6M Return vs Nifty])</f>
        <v>0.56327549499729479</v>
      </c>
      <c r="M262">
        <v>5.3180104360226901</v>
      </c>
      <c r="N262">
        <f>(Table2[[#This Row],[1W Return vs Nifty]]-AVERAGE(Table2[1W Return vs Nifty]))/_xlfn.STDEV.P(Table2[1W Return vs Nifty])</f>
        <v>1.270983298190915</v>
      </c>
      <c r="O262">
        <v>518.54</v>
      </c>
      <c r="P262">
        <v>488.57848778829202</v>
      </c>
      <c r="Q262">
        <v>427.45049318256201</v>
      </c>
      <c r="R262">
        <v>76.796608562355601</v>
      </c>
      <c r="S262" s="2">
        <f>(Table2[[#This Row],[Close Price]]-Table2[[#This Row],[20D EMA]])/Table2[[#This Row],[20D EMA]]</f>
        <v>8.5933582751571841E-2</v>
      </c>
      <c r="T262" s="2">
        <f>(Table2[[#This Row],[Close Price]]-Table2[[#This Row],[50D EMA]])/Table2[[#This Row],[50D EMA]]</f>
        <v>0.15252720714138202</v>
      </c>
      <c r="U262" s="2">
        <f>(Table2[[#This Row],[Close Price]]-Table2[[#This Row],[200D EMA]])/Table2[[#This Row],[200D EMA]]</f>
        <v>0.31734553821067363</v>
      </c>
      <c r="V262">
        <v>0.82111507975109699</v>
      </c>
      <c r="W262">
        <v>547.04999999999995</v>
      </c>
      <c r="X262">
        <v>566.65</v>
      </c>
      <c r="Y262">
        <v>495</v>
      </c>
      <c r="Z262">
        <v>566.65</v>
      </c>
      <c r="AA262">
        <v>484.55</v>
      </c>
      <c r="AB262">
        <v>566.65</v>
      </c>
      <c r="AC262" s="2">
        <f>(Table2[[#This Row],[Close Price]]/Table2[[#This Row],[Day Low]])-1</f>
        <v>2.9339182890046667E-2</v>
      </c>
      <c r="AD262" s="2">
        <f>(Table2[[#This Row],[Day High]]/Table2[[#This Row],[Close Price]])-1</f>
        <v>6.3043864322500642E-3</v>
      </c>
      <c r="AE262" s="2">
        <f>(Table2[[#This Row],[Close Price]]/Table2[[#This Row],[Current Week Low]])-1</f>
        <v>0.13757575757575768</v>
      </c>
      <c r="AF262" s="2">
        <f>(Table2[[#This Row],[Current Week High]]/Table2[[#This Row],[Close Price]])-1</f>
        <v>6.3043864322500642E-3</v>
      </c>
      <c r="AG262" s="2">
        <f>(Table2[[#This Row],[Close Price]]/Table2[[#This Row],[Current Month Low]])-1</f>
        <v>0.16210917345991138</v>
      </c>
      <c r="AH262" s="2">
        <f>(Table2[[#This Row],[Current Month High]]/Table2[[#This Row],[Close Price]])-1</f>
        <v>6.3043864322500642E-3</v>
      </c>
      <c r="AI262">
        <v>0.63043864322500598</v>
      </c>
      <c r="AJ262">
        <v>95.7247132429614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</v>
      </c>
      <c r="AM262" t="s">
        <v>10520</v>
      </c>
      <c r="AN262">
        <v>7.99</v>
      </c>
      <c r="AO262" t="s">
        <v>10520</v>
      </c>
      <c r="AP262">
        <v>1.2430284840179001E-2</v>
      </c>
      <c r="AQ262">
        <f>(Table2[[#This Row],[Sharpe Ratio]]-AVERAGE(Table2[Sharpe Ratio]))/_xlfn.STDEV.P(Table2[Sharpe Ratio])</f>
        <v>-0.4537155478635429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2.4788751928675956</v>
      </c>
      <c r="AS262">
        <f>_xlfn.RANK.AVG(Table2[[#This Row],[1Y Return vs Nifty Z-Score]],Table2[1Y Return vs Nifty Z-Score])</f>
        <v>231</v>
      </c>
      <c r="AT262">
        <f>_xlfn.RANK.AVG(Table2[[#This Row],[6M Return vs Nifty Z-Score]],Table2[6M Return vs Nifty Z-Score])</f>
        <v>169</v>
      </c>
      <c r="AU262">
        <f>_xlfn.RANK.AVG(Table2[[#This Row],[Sharpe Ratio Z-Score]],Table2[Sharpe Ratio Z-Score])</f>
        <v>455</v>
      </c>
      <c r="AV262">
        <f>(Table2[[#This Row],[Rank 1Y]]+Table2[[#This Row],[Rank 6M]]+Table2[[#This Row],[Rank Sharpe]])/3</f>
        <v>285</v>
      </c>
    </row>
    <row r="263" spans="1:48" x14ac:dyDescent="0.3">
      <c r="A263" t="s">
        <v>286</v>
      </c>
      <c r="B263" t="s">
        <v>287</v>
      </c>
      <c r="C263" t="s">
        <v>10482</v>
      </c>
      <c r="D263" t="s">
        <v>133</v>
      </c>
      <c r="E263">
        <v>94884.67382004</v>
      </c>
      <c r="F263">
        <v>972.35</v>
      </c>
      <c r="G263">
        <v>17.043338269682899</v>
      </c>
      <c r="H263">
        <f>(Table2[[#This Row],[1Y Return vs Nifty]]-AVERAGE(Table2[1Y Return vs Nifty]))/_xlfn.STDEV.P(Table2[1Y Return vs Nifty])</f>
        <v>-0.2996973454807324</v>
      </c>
      <c r="I263">
        <v>-15.362289547748199</v>
      </c>
      <c r="J263">
        <f>(Table2[[#This Row],[1M Return vs Nifty]]-AVERAGE(Table2[1M Return vs Nifty]))/_xlfn.STDEV.P(Table2[1M Return vs Nifty])</f>
        <v>-1.4632543727536738</v>
      </c>
      <c r="K263">
        <v>16.753604257253301</v>
      </c>
      <c r="L263">
        <f>(Table2[[#This Row],[6M Return vs Nifty]]-AVERAGE(Table2[6M Return vs Nifty]))/_xlfn.STDEV.P(Table2[6M Return vs Nifty])</f>
        <v>0.41661108664611735</v>
      </c>
      <c r="M263">
        <v>-6.1901466722038396</v>
      </c>
      <c r="N263">
        <f>(Table2[[#This Row],[1W Return vs Nifty]]-AVERAGE(Table2[1W Return vs Nifty]))/_xlfn.STDEV.P(Table2[1W Return vs Nifty])</f>
        <v>-1.0578808619306905</v>
      </c>
      <c r="O263">
        <v>994.38</v>
      </c>
      <c r="P263">
        <v>996.79356570971697</v>
      </c>
      <c r="Q263">
        <v>862.51885454607304</v>
      </c>
      <c r="R263">
        <v>25.6976117036773</v>
      </c>
      <c r="S263" s="2">
        <f>(Table2[[#This Row],[Close Price]]-Table2[[#This Row],[20D EMA]])/Table2[[#This Row],[20D EMA]]</f>
        <v>-2.2154508336853087E-2</v>
      </c>
      <c r="T263" s="2">
        <f>(Table2[[#This Row],[Close Price]]-Table2[[#This Row],[50D EMA]])/Table2[[#This Row],[50D EMA]]</f>
        <v>-2.4522194515083102E-2</v>
      </c>
      <c r="U263" s="2">
        <f>(Table2[[#This Row],[Close Price]]-Table2[[#This Row],[200D EMA]])/Table2[[#This Row],[200D EMA]]</f>
        <v>0.12733767485202277</v>
      </c>
      <c r="V263">
        <v>1.1683135907682001</v>
      </c>
      <c r="W263">
        <v>942.3</v>
      </c>
      <c r="X263">
        <v>973.5</v>
      </c>
      <c r="Y263">
        <v>918.9</v>
      </c>
      <c r="Z263">
        <v>974.95</v>
      </c>
      <c r="AA263">
        <v>918.9</v>
      </c>
      <c r="AB263">
        <v>1075.2</v>
      </c>
      <c r="AC263" s="2">
        <f>(Table2[[#This Row],[Close Price]]/Table2[[#This Row],[Day Low]])-1</f>
        <v>3.1890056245357234E-2</v>
      </c>
      <c r="AD263" s="2">
        <f>(Table2[[#This Row],[Day High]]/Table2[[#This Row],[Close Price]])-1</f>
        <v>1.1827017020620278E-3</v>
      </c>
      <c r="AE263" s="2">
        <f>(Table2[[#This Row],[Close Price]]/Table2[[#This Row],[Current Week Low]])-1</f>
        <v>5.8167374034171271E-2</v>
      </c>
      <c r="AF263" s="2">
        <f>(Table2[[#This Row],[Current Week High]]/Table2[[#This Row],[Close Price]])-1</f>
        <v>2.6739342829227297E-3</v>
      </c>
      <c r="AG263" s="2">
        <f>(Table2[[#This Row],[Close Price]]/Table2[[#This Row],[Current Month Low]])-1</f>
        <v>5.8167374034171271E-2</v>
      </c>
      <c r="AH263" s="2">
        <f>(Table2[[#This Row],[Current Month High]]/Table2[[#This Row],[Close Price]])-1</f>
        <v>0.10577466961485071</v>
      </c>
      <c r="AI263">
        <v>12.8194580140895</v>
      </c>
      <c r="AJ263">
        <v>67.185350756533694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0</v>
      </c>
      <c r="AM263" t="s">
        <v>10521</v>
      </c>
      <c r="AN263">
        <v>-4.84</v>
      </c>
      <c r="AO263" t="s">
        <v>10519</v>
      </c>
      <c r="AP263">
        <v>7.3018756300150006E-2</v>
      </c>
      <c r="AQ263">
        <f>(Table2[[#This Row],[Sharpe Ratio]]-AVERAGE(Table2[Sharpe Ratio]))/_xlfn.STDEV.P(Table2[Sharpe Ratio])</f>
        <v>0.24469060909952597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392</v>
      </c>
      <c r="AT263">
        <f>_xlfn.RANK.AVG(Table2[[#This Row],[6M Return vs Nifty Z-Score]],Table2[6M Return vs Nifty Z-Score])</f>
        <v>207</v>
      </c>
      <c r="AU263">
        <f>_xlfn.RANK.AVG(Table2[[#This Row],[Sharpe Ratio Z-Score]],Table2[Sharpe Ratio Z-Score])</f>
        <v>261</v>
      </c>
      <c r="AV263">
        <f>(Table2[[#This Row],[Rank 1Y]]+Table2[[#This Row],[Rank 6M]]+Table2[[#This Row],[Rank Sharpe]])/3</f>
        <v>286.66666666666669</v>
      </c>
    </row>
    <row r="264" spans="1:48" x14ac:dyDescent="0.3">
      <c r="A264" t="s">
        <v>378</v>
      </c>
      <c r="B264" t="s">
        <v>379</v>
      </c>
      <c r="C264" t="s">
        <v>10479</v>
      </c>
      <c r="D264" t="s">
        <v>198</v>
      </c>
      <c r="E264">
        <v>63173.254303900001</v>
      </c>
      <c r="F264">
        <v>4180.3500000000004</v>
      </c>
      <c r="G264">
        <v>1.22631388691737</v>
      </c>
      <c r="H264">
        <f>(Table2[[#This Row],[1Y Return vs Nifty]]-AVERAGE(Table2[1Y Return vs Nifty]))/_xlfn.STDEV.P(Table2[1Y Return vs Nifty])</f>
        <v>-0.51635858375246668</v>
      </c>
      <c r="I264">
        <v>-18.7982855512554</v>
      </c>
      <c r="J264">
        <f>(Table2[[#This Row],[1M Return vs Nifty]]-AVERAGE(Table2[1M Return vs Nifty]))/_xlfn.STDEV.P(Table2[1M Return vs Nifty])</f>
        <v>-1.8089019563926398</v>
      </c>
      <c r="K264">
        <v>18.4742902707296</v>
      </c>
      <c r="L264">
        <f>(Table2[[#This Row],[6M Return vs Nifty]]-AVERAGE(Table2[6M Return vs Nifty]))/_xlfn.STDEV.P(Table2[6M Return vs Nifty])</f>
        <v>0.4762811659139391</v>
      </c>
      <c r="M264">
        <v>0.22070370988708801</v>
      </c>
      <c r="N264">
        <f>(Table2[[#This Row],[1W Return vs Nifty]]-AVERAGE(Table2[1W Return vs Nifty]))/_xlfn.STDEV.P(Table2[1W Return vs Nifty])</f>
        <v>0.23945975919107457</v>
      </c>
      <c r="O264">
        <v>4182.0200000000004</v>
      </c>
      <c r="P264">
        <v>4183.6306782006404</v>
      </c>
      <c r="Q264">
        <v>3608.84631241744</v>
      </c>
      <c r="R264">
        <v>43.7729712770901</v>
      </c>
      <c r="S264" s="2">
        <f>(Table2[[#This Row],[Close Price]]-Table2[[#This Row],[20D EMA]])/Table2[[#This Row],[20D EMA]]</f>
        <v>-3.9932855414370869E-4</v>
      </c>
      <c r="T264" s="2">
        <f>(Table2[[#This Row],[Close Price]]-Table2[[#This Row],[50D EMA]])/Table2[[#This Row],[50D EMA]]</f>
        <v>-7.8417012709426637E-4</v>
      </c>
      <c r="U264" s="2">
        <f>(Table2[[#This Row],[Close Price]]-Table2[[#This Row],[200D EMA]])/Table2[[#This Row],[200D EMA]]</f>
        <v>0.15836188025411646</v>
      </c>
      <c r="V264">
        <v>1.6271532700051701</v>
      </c>
      <c r="W264">
        <v>4029.6</v>
      </c>
      <c r="X264">
        <v>4223.6000000000004</v>
      </c>
      <c r="Y264">
        <v>3795.1</v>
      </c>
      <c r="Z264">
        <v>4223.6000000000004</v>
      </c>
      <c r="AA264">
        <v>3795.1</v>
      </c>
      <c r="AB264">
        <v>4747</v>
      </c>
      <c r="AC264" s="2">
        <f>(Table2[[#This Row],[Close Price]]/Table2[[#This Row],[Day Low]])-1</f>
        <v>3.7410661107802445E-2</v>
      </c>
      <c r="AD264" s="2">
        <f>(Table2[[#This Row],[Day High]]/Table2[[#This Row],[Close Price]])-1</f>
        <v>1.0346023658306169E-2</v>
      </c>
      <c r="AE264" s="2">
        <f>(Table2[[#This Row],[Close Price]]/Table2[[#This Row],[Current Week Low]])-1</f>
        <v>0.10151247661458207</v>
      </c>
      <c r="AF264" s="2">
        <f>(Table2[[#This Row],[Current Week High]]/Table2[[#This Row],[Close Price]])-1</f>
        <v>1.0346023658306169E-2</v>
      </c>
      <c r="AG264" s="2">
        <f>(Table2[[#This Row],[Close Price]]/Table2[[#This Row],[Current Month Low]])-1</f>
        <v>0.10151247661458207</v>
      </c>
      <c r="AH264" s="2">
        <f>(Table2[[#This Row],[Current Month High]]/Table2[[#This Row],[Close Price]])-1</f>
        <v>0.13555085100529851</v>
      </c>
      <c r="AI264">
        <v>18.435059265372502</v>
      </c>
      <c r="AJ264">
        <v>60.031773983615302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-7.0000000000000007E-2</v>
      </c>
      <c r="AM264" t="s">
        <v>10519</v>
      </c>
      <c r="AN264">
        <v>-2.75</v>
      </c>
      <c r="AO264" t="s">
        <v>10519</v>
      </c>
      <c r="AP264">
        <v>0.109024932239337</v>
      </c>
      <c r="AQ264">
        <f>(Table2[[#This Row],[Sharpe Ratio]]-AVERAGE(Table2[Sharpe Ratio]))/_xlfn.STDEV.P(Table2[Sharpe Ratio])</f>
        <v>0.65973549071925019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484</v>
      </c>
      <c r="AT264">
        <f>_xlfn.RANK.AVG(Table2[[#This Row],[6M Return vs Nifty Z-Score]],Table2[6M Return vs Nifty Z-Score])</f>
        <v>192</v>
      </c>
      <c r="AU264">
        <f>_xlfn.RANK.AVG(Table2[[#This Row],[Sharpe Ratio Z-Score]],Table2[Sharpe Ratio Z-Score])</f>
        <v>188</v>
      </c>
      <c r="AV264">
        <f>(Table2[[#This Row],[Rank 1Y]]+Table2[[#This Row],[Rank 6M]]+Table2[[#This Row],[Rank Sharpe]])/3</f>
        <v>288</v>
      </c>
    </row>
    <row r="265" spans="1:48" x14ac:dyDescent="0.3">
      <c r="A265" t="s">
        <v>1900</v>
      </c>
      <c r="B265" t="s">
        <v>1901</v>
      </c>
      <c r="C265" t="s">
        <v>10489</v>
      </c>
      <c r="D265" t="s">
        <v>290</v>
      </c>
      <c r="E265">
        <v>3629.10292218</v>
      </c>
      <c r="F265">
        <v>155.83000000000001</v>
      </c>
      <c r="G265">
        <v>43.806671518239597</v>
      </c>
      <c r="H265">
        <f>(Table2[[#This Row],[1Y Return vs Nifty]]-AVERAGE(Table2[1Y Return vs Nifty]))/_xlfn.STDEV.P(Table2[1Y Return vs Nifty])</f>
        <v>6.6906181300802392E-2</v>
      </c>
      <c r="I265">
        <v>11.0240779047133</v>
      </c>
      <c r="J265">
        <f>(Table2[[#This Row],[1M Return vs Nifty]]-AVERAGE(Table2[1M Return vs Nifty]))/_xlfn.STDEV.P(Table2[1M Return vs Nifty])</f>
        <v>1.1911096432823711</v>
      </c>
      <c r="K265">
        <v>29.395281388074199</v>
      </c>
      <c r="L265">
        <f>(Table2[[#This Row],[6M Return vs Nifty]]-AVERAGE(Table2[6M Return vs Nifty]))/_xlfn.STDEV.P(Table2[6M Return vs Nifty])</f>
        <v>0.85500011902415196</v>
      </c>
      <c r="M265">
        <v>-3.8494355271746702E-2</v>
      </c>
      <c r="N265">
        <f>(Table2[[#This Row],[1W Return vs Nifty]]-AVERAGE(Table2[1W Return vs Nifty]))/_xlfn.STDEV.P(Table2[1W Return vs Nifty])</f>
        <v>0.18700678356305078</v>
      </c>
      <c r="O265">
        <v>141.22999999999999</v>
      </c>
      <c r="P265">
        <v>126.947217213646</v>
      </c>
      <c r="Q265">
        <v>106.324349993122</v>
      </c>
      <c r="R265">
        <v>55.977499226643197</v>
      </c>
      <c r="S265" s="2">
        <f>(Table2[[#This Row],[Close Price]]-Table2[[#This Row],[20D EMA]])/Table2[[#This Row],[20D EMA]]</f>
        <v>0.10337746937619503</v>
      </c>
      <c r="T265" s="2">
        <f>(Table2[[#This Row],[Close Price]]-Table2[[#This Row],[50D EMA]])/Table2[[#This Row],[50D EMA]]</f>
        <v>0.22751804584850169</v>
      </c>
      <c r="U265" s="2">
        <f>(Table2[[#This Row],[Close Price]]-Table2[[#This Row],[200D EMA]])/Table2[[#This Row],[200D EMA]]</f>
        <v>0.46560971226328191</v>
      </c>
      <c r="V265">
        <v>1.0219513958413899</v>
      </c>
      <c r="W265">
        <v>145.01</v>
      </c>
      <c r="X265">
        <v>156.5</v>
      </c>
      <c r="Y265">
        <v>131.76</v>
      </c>
      <c r="Z265">
        <v>156.5</v>
      </c>
      <c r="AA265">
        <v>125.35</v>
      </c>
      <c r="AB265">
        <v>164.5</v>
      </c>
      <c r="AC265" s="2">
        <f>(Table2[[#This Row],[Close Price]]/Table2[[#This Row],[Day Low]])-1</f>
        <v>7.4615543755603309E-2</v>
      </c>
      <c r="AD265" s="2">
        <f>(Table2[[#This Row],[Day High]]/Table2[[#This Row],[Close Price]])-1</f>
        <v>4.299557209779703E-3</v>
      </c>
      <c r="AE265" s="2">
        <f>(Table2[[#This Row],[Close Price]]/Table2[[#This Row],[Current Week Low]])-1</f>
        <v>0.18268063145112334</v>
      </c>
      <c r="AF265" s="2">
        <f>(Table2[[#This Row],[Current Week High]]/Table2[[#This Row],[Close Price]])-1</f>
        <v>4.299557209779703E-3</v>
      </c>
      <c r="AG265" s="2">
        <f>(Table2[[#This Row],[Close Price]]/Table2[[#This Row],[Current Month Low]])-1</f>
        <v>0.24315915436777047</v>
      </c>
      <c r="AH265" s="2">
        <f>(Table2[[#This Row],[Current Month High]]/Table2[[#This Row],[Close Price]])-1</f>
        <v>5.5637553744465107E-2</v>
      </c>
      <c r="AI265">
        <v>5.5637553744465098</v>
      </c>
      <c r="AJ265">
        <v>90.968137254901904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0.47</v>
      </c>
      <c r="AM265" t="s">
        <v>10520</v>
      </c>
      <c r="AN265">
        <v>4.63</v>
      </c>
      <c r="AO265" t="s">
        <v>10520</v>
      </c>
      <c r="AP265">
        <v>7.1231262099340003E-3</v>
      </c>
      <c r="AQ265">
        <f>(Table2[[#This Row],[Sharpe Ratio]]-AVERAGE(Table2[Sharpe Ratio]))/_xlfn.STDEV.P(Table2[Sharpe Ratio])</f>
        <v>-0.51489141472447875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1.7851313124458974</v>
      </c>
      <c r="AS265">
        <f>_xlfn.RANK.AVG(Table2[[#This Row],[1Y Return vs Nifty Z-Score]],Table2[1Y Return vs Nifty Z-Score])</f>
        <v>274</v>
      </c>
      <c r="AT265">
        <f>_xlfn.RANK.AVG(Table2[[#This Row],[6M Return vs Nifty Z-Score]],Table2[6M Return vs Nifty Z-Score])</f>
        <v>113</v>
      </c>
      <c r="AU265">
        <f>_xlfn.RANK.AVG(Table2[[#This Row],[Sharpe Ratio Z-Score]],Table2[Sharpe Ratio Z-Score])</f>
        <v>480</v>
      </c>
      <c r="AV265">
        <f>(Table2[[#This Row],[Rank 1Y]]+Table2[[#This Row],[Rank 6M]]+Table2[[#This Row],[Rank Sharpe]])/3</f>
        <v>289</v>
      </c>
    </row>
    <row r="266" spans="1:48" x14ac:dyDescent="0.3">
      <c r="A266" t="s">
        <v>1527</v>
      </c>
      <c r="B266" t="s">
        <v>1528</v>
      </c>
      <c r="C266" t="s">
        <v>10491</v>
      </c>
      <c r="D266" t="s">
        <v>1529</v>
      </c>
      <c r="E266">
        <v>6345.9698650399996</v>
      </c>
      <c r="F266">
        <v>364.55</v>
      </c>
      <c r="G266">
        <v>39.538015885254701</v>
      </c>
      <c r="H266">
        <f>(Table2[[#This Row],[1Y Return vs Nifty]]-AVERAGE(Table2[1Y Return vs Nifty]))/_xlfn.STDEV.P(Table2[1Y Return vs Nifty])</f>
        <v>8.4342340611019712E-3</v>
      </c>
      <c r="I266">
        <v>12.2438840024892</v>
      </c>
      <c r="J266">
        <f>(Table2[[#This Row],[1M Return vs Nifty]]-AVERAGE(Table2[1M Return vs Nifty]))/_xlfn.STDEV.P(Table2[1M Return vs Nifty])</f>
        <v>1.3138173035281793</v>
      </c>
      <c r="K266">
        <v>-4.1735906488535903</v>
      </c>
      <c r="L266">
        <f>(Table2[[#This Row],[6M Return vs Nifty]]-AVERAGE(Table2[6M Return vs Nifty]))/_xlfn.STDEV.P(Table2[6M Return vs Nifty])</f>
        <v>-0.30910375564387849</v>
      </c>
      <c r="M266">
        <v>-3.65000842940217</v>
      </c>
      <c r="N266">
        <f>(Table2[[#This Row],[1W Return vs Nifty]]-AVERAGE(Table2[1W Return vs Nifty]))/_xlfn.STDEV.P(Table2[1W Return vs Nifty])</f>
        <v>-0.54384226654287404</v>
      </c>
      <c r="O266">
        <v>353.04</v>
      </c>
      <c r="P266">
        <v>330.94316976857101</v>
      </c>
      <c r="Q266">
        <v>284.76181233835001</v>
      </c>
      <c r="R266">
        <v>50.226680178175002</v>
      </c>
      <c r="S266" s="2">
        <f>(Table2[[#This Row],[Close Price]]-Table2[[#This Row],[20D EMA]])/Table2[[#This Row],[20D EMA]]</f>
        <v>3.260253795603895E-2</v>
      </c>
      <c r="T266" s="2">
        <f>(Table2[[#This Row],[Close Price]]-Table2[[#This Row],[50D EMA]])/Table2[[#This Row],[50D EMA]]</f>
        <v>0.10154864430328114</v>
      </c>
      <c r="U266" s="2">
        <f>(Table2[[#This Row],[Close Price]]-Table2[[#This Row],[200D EMA]])/Table2[[#This Row],[200D EMA]]</f>
        <v>0.28019272319719185</v>
      </c>
      <c r="V266">
        <v>1.7741538190449</v>
      </c>
      <c r="W266">
        <v>354.05</v>
      </c>
      <c r="X266">
        <v>366</v>
      </c>
      <c r="Y266">
        <v>331.55</v>
      </c>
      <c r="Z266">
        <v>366</v>
      </c>
      <c r="AA266">
        <v>321.2</v>
      </c>
      <c r="AB266">
        <v>403.9</v>
      </c>
      <c r="AC266" s="2">
        <f>(Table2[[#This Row],[Close Price]]/Table2[[#This Row],[Day Low]])-1</f>
        <v>2.965682813161985E-2</v>
      </c>
      <c r="AD266" s="2">
        <f>(Table2[[#This Row],[Day High]]/Table2[[#This Row],[Close Price]])-1</f>
        <v>3.9775065148812683E-3</v>
      </c>
      <c r="AE266" s="2">
        <f>(Table2[[#This Row],[Close Price]]/Table2[[#This Row],[Current Week Low]])-1</f>
        <v>9.9532498868948771E-2</v>
      </c>
      <c r="AF266" s="2">
        <f>(Table2[[#This Row],[Current Week High]]/Table2[[#This Row],[Close Price]])-1</f>
        <v>3.9775065148812683E-3</v>
      </c>
      <c r="AG266" s="2">
        <f>(Table2[[#This Row],[Close Price]]/Table2[[#This Row],[Current Month Low]])-1</f>
        <v>0.13496264009962644</v>
      </c>
      <c r="AH266" s="2">
        <f>(Table2[[#This Row],[Current Month High]]/Table2[[#This Row],[Close Price]])-1</f>
        <v>0.10794129749005621</v>
      </c>
      <c r="AI266">
        <v>10.794129749005601</v>
      </c>
      <c r="AJ266">
        <v>79.140049140049101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0.19</v>
      </c>
      <c r="AM266" t="s">
        <v>10520</v>
      </c>
      <c r="AN266">
        <v>-1.29</v>
      </c>
      <c r="AO266" t="s">
        <v>10519</v>
      </c>
      <c r="AP266">
        <v>0.127123150053853</v>
      </c>
      <c r="AQ266">
        <f>(Table2[[#This Row],[Sharpe Ratio]]-AVERAGE(Table2[Sharpe Ratio]))/_xlfn.STDEV.P(Table2[Sharpe Ratio])</f>
        <v>0.86835449772073026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1.337660013123259</v>
      </c>
      <c r="AS266">
        <f>_xlfn.RANK.AVG(Table2[[#This Row],[1Y Return vs Nifty Z-Score]],Table2[1Y Return vs Nifty Z-Score])</f>
        <v>289</v>
      </c>
      <c r="AT266">
        <f>_xlfn.RANK.AVG(Table2[[#This Row],[6M Return vs Nifty Z-Score]],Table2[6M Return vs Nifty Z-Score])</f>
        <v>436</v>
      </c>
      <c r="AU266">
        <f>_xlfn.RANK.AVG(Table2[[#This Row],[Sharpe Ratio Z-Score]],Table2[Sharpe Ratio Z-Score])</f>
        <v>146</v>
      </c>
      <c r="AV266">
        <f>(Table2[[#This Row],[Rank 1Y]]+Table2[[#This Row],[Rank 6M]]+Table2[[#This Row],[Rank Sharpe]])/3</f>
        <v>290.33333333333331</v>
      </c>
    </row>
    <row r="267" spans="1:48" x14ac:dyDescent="0.3">
      <c r="A267" t="s">
        <v>1018</v>
      </c>
      <c r="B267" t="s">
        <v>1019</v>
      </c>
      <c r="C267" t="s">
        <v>10482</v>
      </c>
      <c r="D267" t="s">
        <v>111</v>
      </c>
      <c r="E267">
        <v>12982.35</v>
      </c>
      <c r="F267">
        <v>402.5</v>
      </c>
      <c r="G267">
        <v>100.862024482037</v>
      </c>
      <c r="H267">
        <f>(Table2[[#This Row],[1Y Return vs Nifty]]-AVERAGE(Table2[1Y Return vs Nifty]))/_xlfn.STDEV.P(Table2[1Y Return vs Nifty])</f>
        <v>0.84844910138611818</v>
      </c>
      <c r="I267">
        <v>-3.2199689764488699</v>
      </c>
      <c r="J267">
        <f>(Table2[[#This Row],[1M Return vs Nifty]]-AVERAGE(Table2[1M Return vs Nifty]))/_xlfn.STDEV.P(Table2[1M Return vs Nifty])</f>
        <v>-0.24178503432738258</v>
      </c>
      <c r="K267">
        <v>-29.571975358442501</v>
      </c>
      <c r="L267">
        <f>(Table2[[#This Row],[6M Return vs Nifty]]-AVERAGE(Table2[6M Return vs Nifty]))/_xlfn.STDEV.P(Table2[6M Return vs Nifty])</f>
        <v>-1.1898708549439956</v>
      </c>
      <c r="M267">
        <v>-1.11642536833365</v>
      </c>
      <c r="N267">
        <f>(Table2[[#This Row],[1W Return vs Nifty]]-AVERAGE(Table2[1W Return vs Nifty]))/_xlfn.STDEV.P(Table2[1W Return vs Nifty])</f>
        <v>-3.1130219590037048E-2</v>
      </c>
      <c r="O267">
        <v>405.54</v>
      </c>
      <c r="P267">
        <v>402.59495958525002</v>
      </c>
      <c r="Q267">
        <v>374.15081029773899</v>
      </c>
      <c r="R267">
        <v>51.782858358886003</v>
      </c>
      <c r="S267" s="2">
        <f>(Table2[[#This Row],[Close Price]]-Table2[[#This Row],[20D EMA]])/Table2[[#This Row],[20D EMA]]</f>
        <v>-7.4961779355921E-3</v>
      </c>
      <c r="T267" s="2">
        <f>(Table2[[#This Row],[Close Price]]-Table2[[#This Row],[50D EMA]])/Table2[[#This Row],[50D EMA]]</f>
        <v>-2.3586878819310198E-4</v>
      </c>
      <c r="U267" s="2">
        <f>(Table2[[#This Row],[Close Price]]-Table2[[#This Row],[200D EMA]])/Table2[[#This Row],[200D EMA]]</f>
        <v>7.5769419501461197E-2</v>
      </c>
      <c r="V267">
        <v>0.84346558421172502</v>
      </c>
      <c r="W267">
        <v>401.5</v>
      </c>
      <c r="X267">
        <v>413.7</v>
      </c>
      <c r="Y267">
        <v>380.1</v>
      </c>
      <c r="Z267">
        <v>424.45</v>
      </c>
      <c r="AA267">
        <v>380.1</v>
      </c>
      <c r="AB267">
        <v>439.9</v>
      </c>
      <c r="AC267" s="2">
        <f>(Table2[[#This Row],[Close Price]]/Table2[[#This Row],[Day Low]])-1</f>
        <v>2.4906600249066102E-3</v>
      </c>
      <c r="AD267" s="2">
        <f>(Table2[[#This Row],[Day High]]/Table2[[#This Row],[Close Price]])-1</f>
        <v>2.7826086956521667E-2</v>
      </c>
      <c r="AE267" s="2">
        <f>(Table2[[#This Row],[Close Price]]/Table2[[#This Row],[Current Week Low]])-1</f>
        <v>5.8931860036832262E-2</v>
      </c>
      <c r="AF267" s="2">
        <f>(Table2[[#This Row],[Current Week High]]/Table2[[#This Row],[Close Price]])-1</f>
        <v>5.4534161490683131E-2</v>
      </c>
      <c r="AG267" s="2">
        <f>(Table2[[#This Row],[Close Price]]/Table2[[#This Row],[Current Month Low]])-1</f>
        <v>5.8931860036832262E-2</v>
      </c>
      <c r="AH267" s="2">
        <f>(Table2[[#This Row],[Current Month High]]/Table2[[#This Row],[Close Price]])-1</f>
        <v>9.291925465838502E-2</v>
      </c>
      <c r="AI267">
        <v>25.714285714285701</v>
      </c>
      <c r="AJ267">
        <v>141.017964071856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-0.03</v>
      </c>
      <c r="AM267" t="s">
        <v>10519</v>
      </c>
      <c r="AN267">
        <v>-2.61</v>
      </c>
      <c r="AO267" t="s">
        <v>10519</v>
      </c>
      <c r="AP267">
        <v>0.14891967104618001</v>
      </c>
      <c r="AQ267">
        <f>(Table2[[#This Row],[Sharpe Ratio]]-AVERAGE(Table2[Sharpe Ratio]))/_xlfn.STDEV.P(Table2[Sharpe Ratio])</f>
        <v>1.1196040191989745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0.50526701172367738</v>
      </c>
      <c r="AS267">
        <f>_xlfn.RANK.AVG(Table2[[#This Row],[1Y Return vs Nifty Z-Score]],Table2[1Y Return vs Nifty Z-Score])</f>
        <v>107</v>
      </c>
      <c r="AT267">
        <f>_xlfn.RANK.AVG(Table2[[#This Row],[6M Return vs Nifty Z-Score]],Table2[6M Return vs Nifty Z-Score])</f>
        <v>668</v>
      </c>
      <c r="AU267">
        <f>_xlfn.RANK.AVG(Table2[[#This Row],[Sharpe Ratio Z-Score]],Table2[Sharpe Ratio Z-Score])</f>
        <v>99</v>
      </c>
      <c r="AV267">
        <f>(Table2[[#This Row],[Rank 1Y]]+Table2[[#This Row],[Rank 6M]]+Table2[[#This Row],[Rank Sharpe]])/3</f>
        <v>291.33333333333331</v>
      </c>
    </row>
    <row r="268" spans="1:48" x14ac:dyDescent="0.3">
      <c r="A268" t="s">
        <v>58</v>
      </c>
      <c r="B268" t="s">
        <v>59</v>
      </c>
      <c r="C268" t="s">
        <v>10480</v>
      </c>
      <c r="D268" t="s">
        <v>60</v>
      </c>
      <c r="E268">
        <v>399681.21930260002</v>
      </c>
      <c r="F268">
        <v>1714.25</v>
      </c>
      <c r="G268">
        <v>24.2360074919693</v>
      </c>
      <c r="H268">
        <f>(Table2[[#This Row],[1Y Return vs Nifty]]-AVERAGE(Table2[1Y Return vs Nifty]))/_xlfn.STDEV.P(Table2[1Y Return vs Nifty])</f>
        <v>-0.20117232696475978</v>
      </c>
      <c r="I268">
        <v>7.10603760968774</v>
      </c>
      <c r="J268">
        <f>(Table2[[#This Row],[1M Return vs Nifty]]-AVERAGE(Table2[1M Return vs Nifty]))/_xlfn.STDEV.P(Table2[1M Return vs Nifty])</f>
        <v>0.79697031390208084</v>
      </c>
      <c r="K268">
        <v>6.0638127811309799</v>
      </c>
      <c r="L268">
        <f>(Table2[[#This Row],[6M Return vs Nifty]]-AVERAGE(Table2[6M Return vs Nifty]))/_xlfn.STDEV.P(Table2[6M Return vs Nifty])</f>
        <v>4.5909692120316918E-2</v>
      </c>
      <c r="M268">
        <v>3.7362159377316502</v>
      </c>
      <c r="N268">
        <f>(Table2[[#This Row],[1W Return vs Nifty]]-AVERAGE(Table2[1W Return vs Nifty]))/_xlfn.STDEV.P(Table2[1W Return vs Nifty])</f>
        <v>0.95088126264308515</v>
      </c>
      <c r="O268">
        <v>1590.43</v>
      </c>
      <c r="P268">
        <v>1552.50082196105</v>
      </c>
      <c r="Q268">
        <v>1424.3512013402301</v>
      </c>
      <c r="R268">
        <v>80.186963587930606</v>
      </c>
      <c r="S268" s="2">
        <f>(Table2[[#This Row],[Close Price]]-Table2[[#This Row],[20D EMA]])/Table2[[#This Row],[20D EMA]]</f>
        <v>7.785315920851589E-2</v>
      </c>
      <c r="T268" s="2">
        <f>(Table2[[#This Row],[Close Price]]-Table2[[#This Row],[50D EMA]])/Table2[[#This Row],[50D EMA]]</f>
        <v>0.10418621088691965</v>
      </c>
      <c r="U268" s="2">
        <f>(Table2[[#This Row],[Close Price]]-Table2[[#This Row],[200D EMA]])/Table2[[#This Row],[200D EMA]]</f>
        <v>0.20353042029732016</v>
      </c>
      <c r="V268">
        <v>0.89106825436417303</v>
      </c>
      <c r="W268">
        <v>1665</v>
      </c>
      <c r="X268">
        <v>1723.8</v>
      </c>
      <c r="Y268">
        <v>1555.05</v>
      </c>
      <c r="Z268">
        <v>1723.8</v>
      </c>
      <c r="AA268">
        <v>1498.3</v>
      </c>
      <c r="AB268">
        <v>1723.8</v>
      </c>
      <c r="AC268" s="2">
        <f>(Table2[[#This Row],[Close Price]]/Table2[[#This Row],[Day Low]])-1</f>
        <v>2.9579579579579685E-2</v>
      </c>
      <c r="AD268" s="2">
        <f>(Table2[[#This Row],[Day High]]/Table2[[#This Row],[Close Price]])-1</f>
        <v>5.57094939477909E-3</v>
      </c>
      <c r="AE268" s="2">
        <f>(Table2[[#This Row],[Close Price]]/Table2[[#This Row],[Current Week Low]])-1</f>
        <v>0.10237612938490726</v>
      </c>
      <c r="AF268" s="2">
        <f>(Table2[[#This Row],[Current Week High]]/Table2[[#This Row],[Close Price]])-1</f>
        <v>5.57094939477909E-3</v>
      </c>
      <c r="AG268" s="2">
        <f>(Table2[[#This Row],[Close Price]]/Table2[[#This Row],[Current Month Low]])-1</f>
        <v>0.14413001401588477</v>
      </c>
      <c r="AH268" s="2">
        <f>(Table2[[#This Row],[Current Month High]]/Table2[[#This Row],[Close Price]])-1</f>
        <v>5.57094939477909E-3</v>
      </c>
      <c r="AI268">
        <v>0.557094939477909</v>
      </c>
      <c r="AJ268">
        <v>60.457715168250097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-0.02</v>
      </c>
      <c r="AM268" t="s">
        <v>10519</v>
      </c>
      <c r="AN268">
        <v>8.1300000000000008</v>
      </c>
      <c r="AO268" t="s">
        <v>10520</v>
      </c>
      <c r="AP268">
        <v>9.0206906801989006E-2</v>
      </c>
      <c r="AQ268">
        <f>(Table2[[#This Row],[Sharpe Ratio]]-AVERAGE(Table2[Sharpe Ratio]))/_xlfn.STDEV.P(Table2[Sharpe Ratio])</f>
        <v>0.44281922743285212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2.035408169133575</v>
      </c>
      <c r="AS268">
        <f>_xlfn.RANK.AVG(Table2[[#This Row],[1Y Return vs Nifty Z-Score]],Table2[1Y Return vs Nifty Z-Score])</f>
        <v>357</v>
      </c>
      <c r="AT268">
        <f>_xlfn.RANK.AVG(Table2[[#This Row],[6M Return vs Nifty Z-Score]],Table2[6M Return vs Nifty Z-Score])</f>
        <v>298</v>
      </c>
      <c r="AU268">
        <f>_xlfn.RANK.AVG(Table2[[#This Row],[Sharpe Ratio Z-Score]],Table2[Sharpe Ratio Z-Score])</f>
        <v>220</v>
      </c>
      <c r="AV268">
        <f>(Table2[[#This Row],[Rank 1Y]]+Table2[[#This Row],[Rank 6M]]+Table2[[#This Row],[Rank Sharpe]])/3</f>
        <v>291.66666666666669</v>
      </c>
    </row>
    <row r="269" spans="1:48" x14ac:dyDescent="0.3">
      <c r="A269" t="s">
        <v>1115</v>
      </c>
      <c r="B269" t="s">
        <v>1116</v>
      </c>
      <c r="C269" t="s">
        <v>10483</v>
      </c>
      <c r="D269" t="s">
        <v>143</v>
      </c>
      <c r="E269">
        <v>10922.573820080001</v>
      </c>
      <c r="F269">
        <v>1280.95</v>
      </c>
      <c r="G269">
        <v>37.139701764825702</v>
      </c>
      <c r="H269">
        <f>(Table2[[#This Row],[1Y Return vs Nifty]]-AVERAGE(Table2[1Y Return vs Nifty]))/_xlfn.STDEV.P(Table2[1Y Return vs Nifty])</f>
        <v>-2.4417817912903959E-2</v>
      </c>
      <c r="I269">
        <v>20.289549107564</v>
      </c>
      <c r="J269">
        <f>(Table2[[#This Row],[1M Return vs Nifty]]-AVERAGE(Table2[1M Return vs Nifty]))/_xlfn.STDEV.P(Table2[1M Return vs Nifty])</f>
        <v>2.1231793340715375</v>
      </c>
      <c r="K269">
        <v>36.522320482194303</v>
      </c>
      <c r="L269">
        <f>(Table2[[#This Row],[6M Return vs Nifty]]-AVERAGE(Table2[6M Return vs Nifty]))/_xlfn.STDEV.P(Table2[6M Return vs Nifty])</f>
        <v>1.1021521179131515</v>
      </c>
      <c r="M269">
        <v>-0.88353911391622997</v>
      </c>
      <c r="N269">
        <f>(Table2[[#This Row],[1W Return vs Nifty]]-AVERAGE(Table2[1W Return vs Nifty]))/_xlfn.STDEV.P(Table2[1W Return vs Nifty])</f>
        <v>1.5998129996882368E-2</v>
      </c>
      <c r="O269">
        <v>1138.0899999999999</v>
      </c>
      <c r="P269">
        <v>1060.9908659897201</v>
      </c>
      <c r="Q269">
        <v>918.34917709559704</v>
      </c>
      <c r="R269">
        <v>83.177386546698202</v>
      </c>
      <c r="S269" s="2">
        <f>(Table2[[#This Row],[Close Price]]-Table2[[#This Row],[20D EMA]])/Table2[[#This Row],[20D EMA]]</f>
        <v>0.12552610074774415</v>
      </c>
      <c r="T269" s="2">
        <f>(Table2[[#This Row],[Close Price]]-Table2[[#This Row],[50D EMA]])/Table2[[#This Row],[50D EMA]]</f>
        <v>0.20731482339868809</v>
      </c>
      <c r="U269" s="2">
        <f>(Table2[[#This Row],[Close Price]]-Table2[[#This Row],[200D EMA]])/Table2[[#This Row],[200D EMA]]</f>
        <v>0.39483981904483972</v>
      </c>
      <c r="V269">
        <v>3.4856086099508201</v>
      </c>
      <c r="W269">
        <v>1256.9000000000001</v>
      </c>
      <c r="X269">
        <v>1298.8</v>
      </c>
      <c r="Y269">
        <v>1170</v>
      </c>
      <c r="Z269">
        <v>1329.3</v>
      </c>
      <c r="AA269">
        <v>959</v>
      </c>
      <c r="AB269">
        <v>1329.3</v>
      </c>
      <c r="AC269" s="2">
        <f>(Table2[[#This Row],[Close Price]]/Table2[[#This Row],[Day Low]])-1</f>
        <v>1.9134378232158467E-2</v>
      </c>
      <c r="AD269" s="2">
        <f>(Table2[[#This Row],[Day High]]/Table2[[#This Row],[Close Price]])-1</f>
        <v>1.3934970139349634E-2</v>
      </c>
      <c r="AE269" s="2">
        <f>(Table2[[#This Row],[Close Price]]/Table2[[#This Row],[Current Week Low]])-1</f>
        <v>9.4829059829059759E-2</v>
      </c>
      <c r="AF269" s="2">
        <f>(Table2[[#This Row],[Current Week High]]/Table2[[#This Row],[Close Price]])-1</f>
        <v>3.7745423318630733E-2</v>
      </c>
      <c r="AG269" s="2">
        <f>(Table2[[#This Row],[Close Price]]/Table2[[#This Row],[Current Month Low]])-1</f>
        <v>0.33571428571428585</v>
      </c>
      <c r="AH269" s="2">
        <f>(Table2[[#This Row],[Current Month High]]/Table2[[#This Row],[Close Price]])-1</f>
        <v>3.7745423318630733E-2</v>
      </c>
      <c r="AI269">
        <v>3.7745423318630702</v>
      </c>
      <c r="AJ269">
        <v>84.827934492460798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</v>
      </c>
      <c r="AM269" t="s">
        <v>10521</v>
      </c>
      <c r="AN269">
        <v>28.31</v>
      </c>
      <c r="AO269" t="s">
        <v>10520</v>
      </c>
      <c r="AP269">
        <v>5.323363495988E-3</v>
      </c>
      <c r="AQ269">
        <f>(Table2[[#This Row],[Sharpe Ratio]]-AVERAGE(Table2[Sharpe Ratio]))/_xlfn.STDEV.P(Table2[Sharpe Ratio])</f>
        <v>-0.53563736408091511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2.6812743999877524</v>
      </c>
      <c r="AS269">
        <f>_xlfn.RANK.AVG(Table2[[#This Row],[1Y Return vs Nifty Z-Score]],Table2[1Y Return vs Nifty Z-Score])</f>
        <v>298</v>
      </c>
      <c r="AT269">
        <f>_xlfn.RANK.AVG(Table2[[#This Row],[6M Return vs Nifty Z-Score]],Table2[6M Return vs Nifty Z-Score])</f>
        <v>92</v>
      </c>
      <c r="AU269">
        <f>_xlfn.RANK.AVG(Table2[[#This Row],[Sharpe Ratio Z-Score]],Table2[Sharpe Ratio Z-Score])</f>
        <v>486</v>
      </c>
      <c r="AV269">
        <f>(Table2[[#This Row],[Rank 1Y]]+Table2[[#This Row],[Rank 6M]]+Table2[[#This Row],[Rank Sharpe]])/3</f>
        <v>292</v>
      </c>
    </row>
    <row r="270" spans="1:48" x14ac:dyDescent="0.3">
      <c r="A270" t="s">
        <v>316</v>
      </c>
      <c r="B270" t="s">
        <v>317</v>
      </c>
      <c r="C270" t="s">
        <v>10480</v>
      </c>
      <c r="D270" t="s">
        <v>60</v>
      </c>
      <c r="E270">
        <v>82088.557860974994</v>
      </c>
      <c r="F270">
        <v>1840.7</v>
      </c>
      <c r="G270">
        <v>65.675616798787701</v>
      </c>
      <c r="H270">
        <f>(Table2[[#This Row],[1Y Return vs Nifty]]-AVERAGE(Table2[1Y Return vs Nifty]))/_xlfn.STDEV.P(Table2[1Y Return vs Nifty])</f>
        <v>0.36646649362750749</v>
      </c>
      <c r="I270">
        <v>10.998356062559401</v>
      </c>
      <c r="J270">
        <f>(Table2[[#This Row],[1M Return vs Nifty]]-AVERAGE(Table2[1M Return vs Nifty]))/_xlfn.STDEV.P(Table2[1M Return vs Nifty])</f>
        <v>1.1885221278783475</v>
      </c>
      <c r="K270">
        <v>7.7866050565040599</v>
      </c>
      <c r="L270">
        <f>(Table2[[#This Row],[6M Return vs Nifty]]-AVERAGE(Table2[6M Return vs Nifty]))/_xlfn.STDEV.P(Table2[6M Return vs Nifty])</f>
        <v>0.10565281249694958</v>
      </c>
      <c r="M270">
        <v>-2.2153434585195702</v>
      </c>
      <c r="N270">
        <f>(Table2[[#This Row],[1W Return vs Nifty]]-AVERAGE(Table2[1W Return vs Nifty]))/_xlfn.STDEV.P(Table2[1W Return vs Nifty])</f>
        <v>-0.25351430168723249</v>
      </c>
      <c r="O270">
        <v>1768.92</v>
      </c>
      <c r="P270">
        <v>1700.6616544599599</v>
      </c>
      <c r="Q270">
        <v>1490.9988812661099</v>
      </c>
      <c r="R270">
        <v>56.725224480368198</v>
      </c>
      <c r="S270" s="2">
        <f>(Table2[[#This Row],[Close Price]]-Table2[[#This Row],[20D EMA]])/Table2[[#This Row],[20D EMA]]</f>
        <v>4.0578432037627461E-2</v>
      </c>
      <c r="T270" s="2">
        <f>(Table2[[#This Row],[Close Price]]-Table2[[#This Row],[50D EMA]])/Table2[[#This Row],[50D EMA]]</f>
        <v>8.2343448605895056E-2</v>
      </c>
      <c r="U270" s="2">
        <f>(Table2[[#This Row],[Close Price]]-Table2[[#This Row],[200D EMA]])/Table2[[#This Row],[200D EMA]]</f>
        <v>0.23454150310088412</v>
      </c>
      <c r="V270">
        <v>0.68389422899151797</v>
      </c>
      <c r="W270">
        <v>1797.65</v>
      </c>
      <c r="X270">
        <v>1849.9</v>
      </c>
      <c r="Y270">
        <v>1766.05</v>
      </c>
      <c r="Z270">
        <v>1849.9</v>
      </c>
      <c r="AA270">
        <v>1598.25</v>
      </c>
      <c r="AB270">
        <v>1849.9</v>
      </c>
      <c r="AC270" s="2">
        <f>(Table2[[#This Row],[Close Price]]/Table2[[#This Row],[Day Low]])-1</f>
        <v>2.3947932022362561E-2</v>
      </c>
      <c r="AD270" s="2">
        <f>(Table2[[#This Row],[Day High]]/Table2[[#This Row],[Close Price]])-1</f>
        <v>4.9980985494648689E-3</v>
      </c>
      <c r="AE270" s="2">
        <f>(Table2[[#This Row],[Close Price]]/Table2[[#This Row],[Current Week Low]])-1</f>
        <v>4.2269471419269067E-2</v>
      </c>
      <c r="AF270" s="2">
        <f>(Table2[[#This Row],[Current Week High]]/Table2[[#This Row],[Close Price]])-1</f>
        <v>4.9980985494648689E-3</v>
      </c>
      <c r="AG270" s="2">
        <f>(Table2[[#This Row],[Close Price]]/Table2[[#This Row],[Current Month Low]])-1</f>
        <v>0.15169716877835127</v>
      </c>
      <c r="AH270" s="2">
        <f>(Table2[[#This Row],[Current Month High]]/Table2[[#This Row],[Close Price]])-1</f>
        <v>4.9980985494648689E-3</v>
      </c>
      <c r="AI270">
        <v>0.499809854946486</v>
      </c>
      <c r="AJ270">
        <v>96.320392491467501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-0.01</v>
      </c>
      <c r="AM270" t="s">
        <v>10519</v>
      </c>
      <c r="AN270">
        <v>1.43</v>
      </c>
      <c r="AO270" t="s">
        <v>10520</v>
      </c>
      <c r="AP270">
        <v>2.5258300427076E-2</v>
      </c>
      <c r="AQ270">
        <f>(Table2[[#This Row],[Sharpe Ratio]]-AVERAGE(Table2[Sharpe Ratio]))/_xlfn.STDEV.P(Table2[Sharpe Ratio])</f>
        <v>-0.30584640953371833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1.1012807227818537</v>
      </c>
      <c r="AS270">
        <f>_xlfn.RANK.AVG(Table2[[#This Row],[1Y Return vs Nifty Z-Score]],Table2[1Y Return vs Nifty Z-Score])</f>
        <v>181</v>
      </c>
      <c r="AT270">
        <f>_xlfn.RANK.AVG(Table2[[#This Row],[6M Return vs Nifty Z-Score]],Table2[6M Return vs Nifty Z-Score])</f>
        <v>284</v>
      </c>
      <c r="AU270">
        <f>_xlfn.RANK.AVG(Table2[[#This Row],[Sharpe Ratio Z-Score]],Table2[Sharpe Ratio Z-Score])</f>
        <v>416</v>
      </c>
      <c r="AV270">
        <f>(Table2[[#This Row],[Rank 1Y]]+Table2[[#This Row],[Rank 6M]]+Table2[[#This Row],[Rank Sharpe]])/3</f>
        <v>293.66666666666669</v>
      </c>
    </row>
    <row r="271" spans="1:48" x14ac:dyDescent="0.3">
      <c r="A271" t="s">
        <v>1398</v>
      </c>
      <c r="B271" t="s">
        <v>1399</v>
      </c>
      <c r="C271" t="s">
        <v>622</v>
      </c>
      <c r="D271" t="s">
        <v>622</v>
      </c>
      <c r="E271">
        <v>7450.335462</v>
      </c>
      <c r="F271">
        <v>377.55</v>
      </c>
      <c r="G271">
        <v>-6.0693949656182999</v>
      </c>
      <c r="H271">
        <f>(Table2[[#This Row],[1Y Return vs Nifty]]-AVERAGE(Table2[1Y Return vs Nifty]))/_xlfn.STDEV.P(Table2[1Y Return vs Nifty])</f>
        <v>-0.61629503676715536</v>
      </c>
      <c r="I271">
        <v>0.34996885521718701</v>
      </c>
      <c r="J271">
        <f>(Table2[[#This Row],[1M Return vs Nifty]]-AVERAGE(Table2[1M Return vs Nifty]))/_xlfn.STDEV.P(Table2[1M Return vs Nifty])</f>
        <v>0.1173365665118473</v>
      </c>
      <c r="K271">
        <v>17.125150385821399</v>
      </c>
      <c r="L271">
        <f>(Table2[[#This Row],[6M Return vs Nifty]]-AVERAGE(Table2[6M Return vs Nifty]))/_xlfn.STDEV.P(Table2[6M Return vs Nifty])</f>
        <v>0.42949559129698062</v>
      </c>
      <c r="M271">
        <v>-2.6454446427132998</v>
      </c>
      <c r="N271">
        <f>(Table2[[#This Row],[1W Return vs Nifty]]-AVERAGE(Table2[1W Return vs Nifty]))/_xlfn.STDEV.P(Table2[1W Return vs Nifty])</f>
        <v>-0.34055232382012612</v>
      </c>
      <c r="O271">
        <v>359.23</v>
      </c>
      <c r="P271">
        <v>351.73880184990401</v>
      </c>
      <c r="Q271">
        <v>343.05899796564398</v>
      </c>
      <c r="R271">
        <v>64.0330294476489</v>
      </c>
      <c r="S271" s="2">
        <f>(Table2[[#This Row],[Close Price]]-Table2[[#This Row],[20D EMA]])/Table2[[#This Row],[20D EMA]]</f>
        <v>5.0997967875734185E-2</v>
      </c>
      <c r="T271" s="2">
        <f>(Table2[[#This Row],[Close Price]]-Table2[[#This Row],[50D EMA]])/Table2[[#This Row],[50D EMA]]</f>
        <v>7.3381719657731437E-2</v>
      </c>
      <c r="U271" s="2">
        <f>(Table2[[#This Row],[Close Price]]-Table2[[#This Row],[200D EMA]])/Table2[[#This Row],[200D EMA]]</f>
        <v>0.1005395638618701</v>
      </c>
      <c r="V271">
        <v>3.4368703589328802</v>
      </c>
      <c r="W271">
        <v>368</v>
      </c>
      <c r="X271">
        <v>386</v>
      </c>
      <c r="Y271">
        <v>359.75</v>
      </c>
      <c r="Z271">
        <v>395.3</v>
      </c>
      <c r="AA271">
        <v>327.35000000000002</v>
      </c>
      <c r="AB271">
        <v>395.3</v>
      </c>
      <c r="AC271" s="2">
        <f>(Table2[[#This Row],[Close Price]]/Table2[[#This Row],[Day Low]])-1</f>
        <v>2.5951086956521818E-2</v>
      </c>
      <c r="AD271" s="2">
        <f>(Table2[[#This Row],[Day High]]/Table2[[#This Row],[Close Price]])-1</f>
        <v>2.2381141570652963E-2</v>
      </c>
      <c r="AE271" s="2">
        <f>(Table2[[#This Row],[Close Price]]/Table2[[#This Row],[Current Week Low]])-1</f>
        <v>4.9478804725503922E-2</v>
      </c>
      <c r="AF271" s="2">
        <f>(Table2[[#This Row],[Current Week High]]/Table2[[#This Row],[Close Price]])-1</f>
        <v>4.7013640577406868E-2</v>
      </c>
      <c r="AG271" s="2">
        <f>(Table2[[#This Row],[Close Price]]/Table2[[#This Row],[Current Month Low]])-1</f>
        <v>0.15335268061707641</v>
      </c>
      <c r="AH271" s="2">
        <f>(Table2[[#This Row],[Current Month High]]/Table2[[#This Row],[Close Price]])-1</f>
        <v>4.7013640577406868E-2</v>
      </c>
      <c r="AI271">
        <v>15.733015494636399</v>
      </c>
      <c r="AJ271">
        <v>41.008403361344499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</v>
      </c>
      <c r="AM271" t="s">
        <v>10521</v>
      </c>
      <c r="AN271">
        <v>9.91</v>
      </c>
      <c r="AO271" t="s">
        <v>10520</v>
      </c>
      <c r="AP271">
        <v>0.131562719770074</v>
      </c>
      <c r="AQ271">
        <f>(Table2[[#This Row],[Sharpe Ratio]]-AVERAGE(Table2[Sharpe Ratio]))/_xlfn.STDEV.P(Table2[Sharpe Ratio])</f>
        <v>0.9195296264104188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0.5095144236319652</v>
      </c>
      <c r="AS271">
        <f>_xlfn.RANK.AVG(Table2[[#This Row],[1Y Return vs Nifty Z-Score]],Table2[1Y Return vs Nifty Z-Score])</f>
        <v>540</v>
      </c>
      <c r="AT271">
        <f>_xlfn.RANK.AVG(Table2[[#This Row],[6M Return vs Nifty Z-Score]],Table2[6M Return vs Nifty Z-Score])</f>
        <v>205</v>
      </c>
      <c r="AU271">
        <f>_xlfn.RANK.AVG(Table2[[#This Row],[Sharpe Ratio Z-Score]],Table2[Sharpe Ratio Z-Score])</f>
        <v>137</v>
      </c>
      <c r="AV271">
        <f>(Table2[[#This Row],[Rank 1Y]]+Table2[[#This Row],[Rank 6M]]+Table2[[#This Row],[Rank Sharpe]])/3</f>
        <v>294</v>
      </c>
    </row>
    <row r="272" spans="1:48" x14ac:dyDescent="0.3">
      <c r="A272" t="s">
        <v>1158</v>
      </c>
      <c r="B272" t="s">
        <v>1159</v>
      </c>
      <c r="C272" t="s">
        <v>10491</v>
      </c>
      <c r="D272" t="s">
        <v>1160</v>
      </c>
      <c r="E272">
        <v>10273.071457800001</v>
      </c>
      <c r="F272">
        <v>544.95000000000005</v>
      </c>
      <c r="G272">
        <v>11.700851737479701</v>
      </c>
      <c r="H272">
        <f>(Table2[[#This Row],[1Y Return vs Nifty]]-AVERAGE(Table2[1Y Return vs Nifty]))/_xlfn.STDEV.P(Table2[1Y Return vs Nifty])</f>
        <v>-0.37287860382022436</v>
      </c>
      <c r="I272">
        <v>-8.1665117171333002</v>
      </c>
      <c r="J272">
        <f>(Table2[[#This Row],[1M Return vs Nifty]]-AVERAGE(Table2[1M Return vs Nifty]))/_xlfn.STDEV.P(Table2[1M Return vs Nifty])</f>
        <v>-0.73938763454555778</v>
      </c>
      <c r="K272">
        <v>41.442441453496897</v>
      </c>
      <c r="L272">
        <f>(Table2[[#This Row],[6M Return vs Nifty]]-AVERAGE(Table2[6M Return vs Nifty]))/_xlfn.STDEV.P(Table2[6M Return vs Nifty])</f>
        <v>1.2727724437980412</v>
      </c>
      <c r="M272">
        <v>-1.7512014947496899</v>
      </c>
      <c r="N272">
        <f>(Table2[[#This Row],[1W Return vs Nifty]]-AVERAGE(Table2[1W Return vs Nifty]))/_xlfn.STDEV.P(Table2[1W Return vs Nifty])</f>
        <v>-0.15958757002491933</v>
      </c>
      <c r="O272">
        <v>536.55999999999995</v>
      </c>
      <c r="P272">
        <v>516.04061531914795</v>
      </c>
      <c r="Q272">
        <v>436.11939339619198</v>
      </c>
      <c r="R272">
        <v>47.7597393597351</v>
      </c>
      <c r="S272" s="2">
        <f>(Table2[[#This Row],[Close Price]]-Table2[[#This Row],[20D EMA]])/Table2[[#This Row],[20D EMA]]</f>
        <v>1.5636648277918781E-2</v>
      </c>
      <c r="T272" s="2">
        <f>(Table2[[#This Row],[Close Price]]-Table2[[#This Row],[50D EMA]])/Table2[[#This Row],[50D EMA]]</f>
        <v>5.6021529745237095E-2</v>
      </c>
      <c r="U272" s="2">
        <f>(Table2[[#This Row],[Close Price]]-Table2[[#This Row],[200D EMA]])/Table2[[#This Row],[200D EMA]]</f>
        <v>0.24954314862338872</v>
      </c>
      <c r="V272">
        <v>0.63795173096691304</v>
      </c>
      <c r="W272">
        <v>537.04999999999995</v>
      </c>
      <c r="X272">
        <v>575</v>
      </c>
      <c r="Y272">
        <v>510.6</v>
      </c>
      <c r="Z272">
        <v>575</v>
      </c>
      <c r="AA272">
        <v>510.6</v>
      </c>
      <c r="AB272">
        <v>579</v>
      </c>
      <c r="AC272" s="2">
        <f>(Table2[[#This Row],[Close Price]]/Table2[[#This Row],[Day Low]])-1</f>
        <v>1.4709989758868058E-2</v>
      </c>
      <c r="AD272" s="2">
        <f>(Table2[[#This Row],[Day High]]/Table2[[#This Row],[Close Price]])-1</f>
        <v>5.5142673639783313E-2</v>
      </c>
      <c r="AE272" s="2">
        <f>(Table2[[#This Row],[Close Price]]/Table2[[#This Row],[Current Week Low]])-1</f>
        <v>6.7273795534665171E-2</v>
      </c>
      <c r="AF272" s="2">
        <f>(Table2[[#This Row],[Current Week High]]/Table2[[#This Row],[Close Price]])-1</f>
        <v>5.5142673639783313E-2</v>
      </c>
      <c r="AG272" s="2">
        <f>(Table2[[#This Row],[Close Price]]/Table2[[#This Row],[Current Month Low]])-1</f>
        <v>6.7273795534665171E-2</v>
      </c>
      <c r="AH272" s="2">
        <f>(Table2[[#This Row],[Current Month High]]/Table2[[#This Row],[Close Price]])-1</f>
        <v>6.2482796586842637E-2</v>
      </c>
      <c r="AI272">
        <v>6.6886870355078196</v>
      </c>
      <c r="AJ272">
        <v>76.017441860465098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</v>
      </c>
      <c r="AM272" t="s">
        <v>10520</v>
      </c>
      <c r="AN272">
        <v>0.96</v>
      </c>
      <c r="AO272" t="s">
        <v>10520</v>
      </c>
      <c r="AP272">
        <v>3.4766877292253001E-2</v>
      </c>
      <c r="AQ272">
        <f>(Table2[[#This Row],[Sharpe Ratio]]-AVERAGE(Table2[Sharpe Ratio]))/_xlfn.STDEV.P(Table2[Sharpe Ratio])</f>
        <v>-0.19624059729625953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-0.19532196188891984</v>
      </c>
      <c r="AS272">
        <f>_xlfn.RANK.AVG(Table2[[#This Row],[1Y Return vs Nifty Z-Score]],Table2[1Y Return vs Nifty Z-Score])</f>
        <v>424</v>
      </c>
      <c r="AT272">
        <f>_xlfn.RANK.AVG(Table2[[#This Row],[6M Return vs Nifty Z-Score]],Table2[6M Return vs Nifty Z-Score])</f>
        <v>77</v>
      </c>
      <c r="AU272">
        <f>_xlfn.RANK.AVG(Table2[[#This Row],[Sharpe Ratio Z-Score]],Table2[Sharpe Ratio Z-Score])</f>
        <v>386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311</v>
      </c>
      <c r="B273" t="s">
        <v>312</v>
      </c>
      <c r="C273" t="s">
        <v>10477</v>
      </c>
      <c r="D273" t="s">
        <v>174</v>
      </c>
      <c r="E273">
        <v>85742.111190330004</v>
      </c>
      <c r="F273">
        <v>3165.2</v>
      </c>
      <c r="G273">
        <v>42.473772769235701</v>
      </c>
      <c r="H273">
        <f>(Table2[[#This Row],[1Y Return vs Nifty]]-AVERAGE(Table2[1Y Return vs Nifty]))/_xlfn.STDEV.P(Table2[1Y Return vs Nifty])</f>
        <v>4.8648164719333579E-2</v>
      </c>
      <c r="I273">
        <v>6.9544268055038803</v>
      </c>
      <c r="J273">
        <f>(Table2[[#This Row],[1M Return vs Nifty]]-AVERAGE(Table2[1M Return vs Nifty]))/_xlfn.STDEV.P(Table2[1M Return vs Nifty])</f>
        <v>0.78171886772280075</v>
      </c>
      <c r="K273">
        <v>8.9692339686576599</v>
      </c>
      <c r="L273">
        <f>(Table2[[#This Row],[6M Return vs Nifty]]-AVERAGE(Table2[6M Return vs Nifty]))/_xlfn.STDEV.P(Table2[6M Return vs Nifty])</f>
        <v>0.14666410705036761</v>
      </c>
      <c r="M273">
        <v>0.215612957610304</v>
      </c>
      <c r="N273">
        <f>(Table2[[#This Row],[1W Return vs Nifty]]-AVERAGE(Table2[1W Return vs Nifty]))/_xlfn.STDEV.P(Table2[1W Return vs Nifty])</f>
        <v>0.23842956205230029</v>
      </c>
      <c r="O273">
        <v>3051.23</v>
      </c>
      <c r="P273">
        <v>2934.39448695078</v>
      </c>
      <c r="Q273">
        <v>2585.79548631633</v>
      </c>
      <c r="R273">
        <v>75.266890767323105</v>
      </c>
      <c r="S273" s="2">
        <f>(Table2[[#This Row],[Close Price]]-Table2[[#This Row],[20D EMA]])/Table2[[#This Row],[20D EMA]]</f>
        <v>3.7352149788773645E-2</v>
      </c>
      <c r="T273" s="2">
        <f>(Table2[[#This Row],[Close Price]]-Table2[[#This Row],[50D EMA]])/Table2[[#This Row],[50D EMA]]</f>
        <v>7.8655243552156806E-2</v>
      </c>
      <c r="U273" s="2">
        <f>(Table2[[#This Row],[Close Price]]-Table2[[#This Row],[200D EMA]])/Table2[[#This Row],[200D EMA]]</f>
        <v>0.22407205703227417</v>
      </c>
      <c r="V273">
        <v>0.92721743342955398</v>
      </c>
      <c r="W273">
        <v>3132.15</v>
      </c>
      <c r="X273">
        <v>3188</v>
      </c>
      <c r="Y273">
        <v>3082.1</v>
      </c>
      <c r="Z273">
        <v>3205</v>
      </c>
      <c r="AA273">
        <v>2832.2</v>
      </c>
      <c r="AB273">
        <v>3205</v>
      </c>
      <c r="AC273" s="2">
        <f>(Table2[[#This Row],[Close Price]]/Table2[[#This Row],[Day Low]])-1</f>
        <v>1.0551857350382221E-2</v>
      </c>
      <c r="AD273" s="2">
        <f>(Table2[[#This Row],[Day High]]/Table2[[#This Row],[Close Price]])-1</f>
        <v>7.2033362820675961E-3</v>
      </c>
      <c r="AE273" s="2">
        <f>(Table2[[#This Row],[Close Price]]/Table2[[#This Row],[Current Week Low]])-1</f>
        <v>2.6962136205833653E-2</v>
      </c>
      <c r="AF273" s="2">
        <f>(Table2[[#This Row],[Current Week High]]/Table2[[#This Row],[Close Price]])-1</f>
        <v>1.2574244913433619E-2</v>
      </c>
      <c r="AG273" s="2">
        <f>(Table2[[#This Row],[Close Price]]/Table2[[#This Row],[Current Month Low]])-1</f>
        <v>0.11757644234164255</v>
      </c>
      <c r="AH273" s="2">
        <f>(Table2[[#This Row],[Current Month High]]/Table2[[#This Row],[Close Price]])-1</f>
        <v>1.2574244913433619E-2</v>
      </c>
      <c r="AI273">
        <v>1.2574244913433601</v>
      </c>
      <c r="AJ273">
        <v>68.882723295272598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</v>
      </c>
      <c r="AM273" t="s">
        <v>10521</v>
      </c>
      <c r="AN273">
        <v>5.66</v>
      </c>
      <c r="AO273" t="s">
        <v>10520</v>
      </c>
      <c r="AP273">
        <v>5.1483400378301999E-2</v>
      </c>
      <c r="AQ273">
        <f>(Table2[[#This Row],[Sharpe Ratio]]-AVERAGE(Table2[Sharpe Ratio]))/_xlfn.STDEV.P(Table2[Sharpe Ratio])</f>
        <v>-3.5484503417820045E-3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1.2119122512030203</v>
      </c>
      <c r="AS273">
        <f>_xlfn.RANK.AVG(Table2[[#This Row],[1Y Return vs Nifty Z-Score]],Table2[1Y Return vs Nifty Z-Score])</f>
        <v>278</v>
      </c>
      <c r="AT273">
        <f>_xlfn.RANK.AVG(Table2[[#This Row],[6M Return vs Nifty Z-Score]],Table2[6M Return vs Nifty Z-Score])</f>
        <v>273</v>
      </c>
      <c r="AU273">
        <f>_xlfn.RANK.AVG(Table2[[#This Row],[Sharpe Ratio Z-Score]],Table2[Sharpe Ratio Z-Score])</f>
        <v>338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971</v>
      </c>
      <c r="B274" t="s">
        <v>972</v>
      </c>
      <c r="C274" t="s">
        <v>10478</v>
      </c>
      <c r="D274" t="s">
        <v>46</v>
      </c>
      <c r="E274">
        <v>14303.97839285</v>
      </c>
      <c r="F274">
        <v>254.85</v>
      </c>
      <c r="G274">
        <v>46.684272230432299</v>
      </c>
      <c r="H274">
        <f>(Table2[[#This Row],[1Y Return vs Nifty]]-AVERAGE(Table2[1Y Return vs Nifty]))/_xlfn.STDEV.P(Table2[1Y Return vs Nifty])</f>
        <v>0.10632349004786558</v>
      </c>
      <c r="I274">
        <v>-3.0592777283537398</v>
      </c>
      <c r="J274">
        <f>(Table2[[#This Row],[1M Return vs Nifty]]-AVERAGE(Table2[1M Return vs Nifty]))/_xlfn.STDEV.P(Table2[1M Return vs Nifty])</f>
        <v>-0.22562013146971982</v>
      </c>
      <c r="K274">
        <v>-7.7922443350779096</v>
      </c>
      <c r="L274">
        <f>(Table2[[#This Row],[6M Return vs Nifty]]-AVERAGE(Table2[6M Return vs Nifty]))/_xlfn.STDEV.P(Table2[6M Return vs Nifty])</f>
        <v>-0.43459170092191729</v>
      </c>
      <c r="M274">
        <v>-5.3099126990581302</v>
      </c>
      <c r="N274">
        <f>(Table2[[#This Row],[1W Return vs Nifty]]-AVERAGE(Table2[1W Return vs Nifty]))/_xlfn.STDEV.P(Table2[1W Return vs Nifty])</f>
        <v>-0.87975109421009723</v>
      </c>
      <c r="O274">
        <v>263.55</v>
      </c>
      <c r="P274">
        <v>256.02732230333299</v>
      </c>
      <c r="Q274">
        <v>213.41459302139501</v>
      </c>
      <c r="R274">
        <v>36.580303407065202</v>
      </c>
      <c r="S274" s="2">
        <f>(Table2[[#This Row],[Close Price]]-Table2[[#This Row],[20D EMA]])/Table2[[#This Row],[20D EMA]]</f>
        <v>-3.3010813887307977E-2</v>
      </c>
      <c r="T274" s="2">
        <f>(Table2[[#This Row],[Close Price]]-Table2[[#This Row],[50D EMA]])/Table2[[#This Row],[50D EMA]]</f>
        <v>-4.5984244679095065E-3</v>
      </c>
      <c r="U274" s="2">
        <f>(Table2[[#This Row],[Close Price]]-Table2[[#This Row],[200D EMA]])/Table2[[#This Row],[200D EMA]]</f>
        <v>0.1941545158275613</v>
      </c>
      <c r="V274">
        <v>0.94287078345502695</v>
      </c>
      <c r="W274">
        <v>254.05</v>
      </c>
      <c r="X274">
        <v>259.5</v>
      </c>
      <c r="Y274">
        <v>241.1</v>
      </c>
      <c r="Z274">
        <v>273.39999999999998</v>
      </c>
      <c r="AA274">
        <v>241.1</v>
      </c>
      <c r="AB274">
        <v>303.89999999999998</v>
      </c>
      <c r="AC274" s="2">
        <f>(Table2[[#This Row],[Close Price]]/Table2[[#This Row],[Day Low]])-1</f>
        <v>3.1489864199960582E-3</v>
      </c>
      <c r="AD274" s="2">
        <f>(Table2[[#This Row],[Day High]]/Table2[[#This Row],[Close Price]])-1</f>
        <v>1.8246027074749982E-2</v>
      </c>
      <c r="AE274" s="2">
        <f>(Table2[[#This Row],[Close Price]]/Table2[[#This Row],[Current Week Low]])-1</f>
        <v>5.7030277892990533E-2</v>
      </c>
      <c r="AF274" s="2">
        <f>(Table2[[#This Row],[Current Week High]]/Table2[[#This Row],[Close Price]])-1</f>
        <v>7.2787914459485847E-2</v>
      </c>
      <c r="AG274" s="2">
        <f>(Table2[[#This Row],[Close Price]]/Table2[[#This Row],[Current Month Low]])-1</f>
        <v>5.7030277892990533E-2</v>
      </c>
      <c r="AH274" s="2">
        <f>(Table2[[#This Row],[Current Month High]]/Table2[[#This Row],[Close Price]])-1</f>
        <v>0.19246615656268395</v>
      </c>
      <c r="AI274">
        <v>19.2466156562683</v>
      </c>
      <c r="AJ274">
        <v>118.849291541434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0.01</v>
      </c>
      <c r="AM274" t="s">
        <v>10520</v>
      </c>
      <c r="AN274">
        <v>-3.52</v>
      </c>
      <c r="AO274" t="s">
        <v>10519</v>
      </c>
      <c r="AP274">
        <v>0.12050165934531799</v>
      </c>
      <c r="AQ274">
        <f>(Table2[[#This Row],[Sharpe Ratio]]-AVERAGE(Table2[Sharpe Ratio]))/_xlfn.STDEV.P(Table2[Sharpe Ratio])</f>
        <v>0.79202826324607678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-0.64161117330779205</v>
      </c>
      <c r="AS274">
        <f>_xlfn.RANK.AVG(Table2[[#This Row],[1Y Return vs Nifty Z-Score]],Table2[1Y Return vs Nifty Z-Score])</f>
        <v>260</v>
      </c>
      <c r="AT274">
        <f>_xlfn.RANK.AVG(Table2[[#This Row],[6M Return vs Nifty Z-Score]],Table2[6M Return vs Nifty Z-Score])</f>
        <v>475</v>
      </c>
      <c r="AU274">
        <f>_xlfn.RANK.AVG(Table2[[#This Row],[Sharpe Ratio Z-Score]],Table2[Sharpe Ratio Z-Score])</f>
        <v>162</v>
      </c>
      <c r="AV274">
        <f>(Table2[[#This Row],[Rank 1Y]]+Table2[[#This Row],[Rank 6M]]+Table2[[#This Row],[Rank Sharpe]])/3</f>
        <v>299</v>
      </c>
    </row>
    <row r="275" spans="1:48" x14ac:dyDescent="0.3">
      <c r="A275" t="s">
        <v>1664</v>
      </c>
      <c r="B275" t="s">
        <v>1665</v>
      </c>
      <c r="C275" t="s">
        <v>10477</v>
      </c>
      <c r="D275" t="s">
        <v>251</v>
      </c>
      <c r="E275">
        <v>4961.8380646899996</v>
      </c>
      <c r="F275">
        <v>250.45</v>
      </c>
      <c r="G275">
        <v>27.2545143017234</v>
      </c>
      <c r="H275">
        <f>(Table2[[#This Row],[1Y Return vs Nifty]]-AVERAGE(Table2[1Y Return vs Nifty]))/_xlfn.STDEV.P(Table2[1Y Return vs Nifty])</f>
        <v>-0.15982488971571648</v>
      </c>
      <c r="I275">
        <v>-2.9274909287997501</v>
      </c>
      <c r="J275">
        <f>(Table2[[#This Row],[1M Return vs Nifty]]-AVERAGE(Table2[1M Return vs Nifty]))/_xlfn.STDEV.P(Table2[1M Return vs Nifty])</f>
        <v>-0.21236290160831908</v>
      </c>
      <c r="K275">
        <v>-10.7668097860687</v>
      </c>
      <c r="L275">
        <f>(Table2[[#This Row],[6M Return vs Nifty]]-AVERAGE(Table2[6M Return vs Nifty]))/_xlfn.STDEV.P(Table2[6M Return vs Nifty])</f>
        <v>-0.53774390583195575</v>
      </c>
      <c r="M275">
        <v>1.5159914010400299</v>
      </c>
      <c r="N275">
        <f>(Table2[[#This Row],[1W Return vs Nifty]]-AVERAGE(Table2[1W Return vs Nifty]))/_xlfn.STDEV.P(Table2[1W Return vs Nifty])</f>
        <v>0.50158244769837601</v>
      </c>
      <c r="O275">
        <v>244.1</v>
      </c>
      <c r="P275">
        <v>243.059493878913</v>
      </c>
      <c r="Q275">
        <v>225.80303866218301</v>
      </c>
      <c r="R275">
        <v>68.425195332841199</v>
      </c>
      <c r="S275" s="2">
        <f>(Table2[[#This Row],[Close Price]]-Table2[[#This Row],[20D EMA]])/Table2[[#This Row],[20D EMA]]</f>
        <v>2.601392871773861E-2</v>
      </c>
      <c r="T275" s="2">
        <f>(Table2[[#This Row],[Close Price]]-Table2[[#This Row],[50D EMA]])/Table2[[#This Row],[50D EMA]]</f>
        <v>3.0406161072518225E-2</v>
      </c>
      <c r="U275" s="2">
        <f>(Table2[[#This Row],[Close Price]]-Table2[[#This Row],[200D EMA]])/Table2[[#This Row],[200D EMA]]</f>
        <v>0.10915247856646666</v>
      </c>
      <c r="V275">
        <v>1.1999858698677199</v>
      </c>
      <c r="W275">
        <v>248.55</v>
      </c>
      <c r="X275">
        <v>258.8</v>
      </c>
      <c r="Y275">
        <v>225.55</v>
      </c>
      <c r="Z275">
        <v>262</v>
      </c>
      <c r="AA275">
        <v>225.55</v>
      </c>
      <c r="AB275">
        <v>262</v>
      </c>
      <c r="AC275" s="2">
        <f>(Table2[[#This Row],[Close Price]]/Table2[[#This Row],[Day Low]])-1</f>
        <v>7.6443371555017237E-3</v>
      </c>
      <c r="AD275" s="2">
        <f>(Table2[[#This Row],[Day High]]/Table2[[#This Row],[Close Price]])-1</f>
        <v>3.333998802156124E-2</v>
      </c>
      <c r="AE275" s="2">
        <f>(Table2[[#This Row],[Close Price]]/Table2[[#This Row],[Current Week Low]])-1</f>
        <v>0.11039680780314765</v>
      </c>
      <c r="AF275" s="2">
        <f>(Table2[[#This Row],[Current Week High]]/Table2[[#This Row],[Close Price]])-1</f>
        <v>4.6116989419045851E-2</v>
      </c>
      <c r="AG275" s="2">
        <f>(Table2[[#This Row],[Close Price]]/Table2[[#This Row],[Current Month Low]])-1</f>
        <v>0.11039680780314765</v>
      </c>
      <c r="AH275" s="2">
        <f>(Table2[[#This Row],[Current Month High]]/Table2[[#This Row],[Close Price]])-1</f>
        <v>4.6116989419045851E-2</v>
      </c>
      <c r="AI275">
        <v>16.350568975843402</v>
      </c>
      <c r="AJ275">
        <v>52.573865367042302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-0.04</v>
      </c>
      <c r="AM275" t="s">
        <v>10519</v>
      </c>
      <c r="AN275">
        <v>5.03</v>
      </c>
      <c r="AO275" t="s">
        <v>10520</v>
      </c>
      <c r="AP275">
        <v>0.174918239295866</v>
      </c>
      <c r="AQ275">
        <f>(Table2[[#This Row],[Sharpe Ratio]]-AVERAGE(Table2[Sharpe Ratio]))/_xlfn.STDEV.P(Table2[Sharpe Ratio])</f>
        <v>1.4192907368248087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1.0109414873671936</v>
      </c>
      <c r="AS275">
        <f>_xlfn.RANK.AVG(Table2[[#This Row],[1Y Return vs Nifty Z-Score]],Table2[1Y Return vs Nifty Z-Score])</f>
        <v>338</v>
      </c>
      <c r="AT275">
        <f>_xlfn.RANK.AVG(Table2[[#This Row],[6M Return vs Nifty Z-Score]],Table2[6M Return vs Nifty Z-Score])</f>
        <v>506</v>
      </c>
      <c r="AU275">
        <f>_xlfn.RANK.AVG(Table2[[#This Row],[Sharpe Ratio Z-Score]],Table2[Sharpe Ratio Z-Score])</f>
        <v>59</v>
      </c>
      <c r="AV275">
        <f>(Table2[[#This Row],[Rank 1Y]]+Table2[[#This Row],[Rank 6M]]+Table2[[#This Row],[Rank Sharpe]])/3</f>
        <v>301</v>
      </c>
    </row>
    <row r="276" spans="1:48" x14ac:dyDescent="0.3">
      <c r="A276" t="s">
        <v>243</v>
      </c>
      <c r="B276" t="s">
        <v>244</v>
      </c>
      <c r="C276" t="s">
        <v>10479</v>
      </c>
      <c r="D276" t="s">
        <v>108</v>
      </c>
      <c r="E276">
        <v>108026.7773552</v>
      </c>
      <c r="F276">
        <v>5478.9</v>
      </c>
      <c r="G276">
        <v>46.198480302289603</v>
      </c>
      <c r="H276">
        <f>(Table2[[#This Row],[1Y Return vs Nifty]]-AVERAGE(Table2[1Y Return vs Nifty]))/_xlfn.STDEV.P(Table2[1Y Return vs Nifty])</f>
        <v>9.9669123325861003E-2</v>
      </c>
      <c r="I276">
        <v>-6.5448074116947899</v>
      </c>
      <c r="J276">
        <f>(Table2[[#This Row],[1M Return vs Nifty]]-AVERAGE(Table2[1M Return vs Nifty]))/_xlfn.STDEV.P(Table2[1M Return vs Nifty])</f>
        <v>-0.5762506070345903</v>
      </c>
      <c r="K276">
        <v>2.9667441635176801</v>
      </c>
      <c r="L276">
        <f>(Table2[[#This Row],[6M Return vs Nifty]]-AVERAGE(Table2[6M Return vs Nifty]))/_xlfn.STDEV.P(Table2[6M Return vs Nifty])</f>
        <v>-6.1490686835232865E-2</v>
      </c>
      <c r="M276">
        <v>-3.1435174906526901</v>
      </c>
      <c r="N276">
        <f>(Table2[[#This Row],[1W Return vs Nifty]]-AVERAGE(Table2[1W Return vs Nifty]))/_xlfn.STDEV.P(Table2[1W Return vs Nifty])</f>
        <v>-0.44134552587561132</v>
      </c>
      <c r="O276">
        <v>5496.44</v>
      </c>
      <c r="P276">
        <v>5368.46706565778</v>
      </c>
      <c r="Q276">
        <v>4566.1693626312899</v>
      </c>
      <c r="R276">
        <v>36.177940995855302</v>
      </c>
      <c r="S276" s="2">
        <f>(Table2[[#This Row],[Close Price]]-Table2[[#This Row],[20D EMA]])/Table2[[#This Row],[20D EMA]]</f>
        <v>-3.1911564576343897E-3</v>
      </c>
      <c r="T276" s="2">
        <f>(Table2[[#This Row],[Close Price]]-Table2[[#This Row],[50D EMA]])/Table2[[#This Row],[50D EMA]]</f>
        <v>2.0570664398532289E-2</v>
      </c>
      <c r="U276" s="2">
        <f>(Table2[[#This Row],[Close Price]]-Table2[[#This Row],[200D EMA]])/Table2[[#This Row],[200D EMA]]</f>
        <v>0.19988979051857633</v>
      </c>
      <c r="V276">
        <v>0.66610240872474902</v>
      </c>
      <c r="W276">
        <v>5397.35</v>
      </c>
      <c r="X276">
        <v>5546.2</v>
      </c>
      <c r="Y276">
        <v>5329.7</v>
      </c>
      <c r="Z276">
        <v>5659.85</v>
      </c>
      <c r="AA276">
        <v>5329.7</v>
      </c>
      <c r="AB276">
        <v>5728.3</v>
      </c>
      <c r="AC276" s="2">
        <f>(Table2[[#This Row],[Close Price]]/Table2[[#This Row],[Day Low]])-1</f>
        <v>1.5109266584527381E-2</v>
      </c>
      <c r="AD276" s="2">
        <f>(Table2[[#This Row],[Day High]]/Table2[[#This Row],[Close Price]])-1</f>
        <v>1.2283487561371764E-2</v>
      </c>
      <c r="AE276" s="2">
        <f>(Table2[[#This Row],[Close Price]]/Table2[[#This Row],[Current Week Low]])-1</f>
        <v>2.7994070960841944E-2</v>
      </c>
      <c r="AF276" s="2">
        <f>(Table2[[#This Row],[Current Week High]]/Table2[[#This Row],[Close Price]])-1</f>
        <v>3.3026702440271061E-2</v>
      </c>
      <c r="AG276" s="2">
        <f>(Table2[[#This Row],[Close Price]]/Table2[[#This Row],[Current Month Low]])-1</f>
        <v>2.7994070960841944E-2</v>
      </c>
      <c r="AH276" s="2">
        <f>(Table2[[#This Row],[Current Month High]]/Table2[[#This Row],[Close Price]])-1</f>
        <v>4.5520086148679528E-2</v>
      </c>
      <c r="AI276">
        <v>7.5863768274653598</v>
      </c>
      <c r="AJ276">
        <v>89.581314878892698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0.02</v>
      </c>
      <c r="AM276" t="s">
        <v>10520</v>
      </c>
      <c r="AN276">
        <v>-1.97</v>
      </c>
      <c r="AO276" t="s">
        <v>10519</v>
      </c>
      <c r="AP276">
        <v>6.3063160299185003E-2</v>
      </c>
      <c r="AQ276">
        <f>(Table2[[#This Row],[Sharpe Ratio]]-AVERAGE(Table2[Sharpe Ratio]))/_xlfn.STDEV.P(Table2[Sharpe Ratio])</f>
        <v>0.12993198628289762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-0.84948571013667584</v>
      </c>
      <c r="AS276">
        <f>_xlfn.RANK.AVG(Table2[[#This Row],[1Y Return vs Nifty Z-Score]],Table2[1Y Return vs Nifty Z-Score])</f>
        <v>263</v>
      </c>
      <c r="AT276">
        <f>_xlfn.RANK.AVG(Table2[[#This Row],[6M Return vs Nifty Z-Score]],Table2[6M Return vs Nifty Z-Score])</f>
        <v>349</v>
      </c>
      <c r="AU276">
        <f>_xlfn.RANK.AVG(Table2[[#This Row],[Sharpe Ratio Z-Score]],Table2[Sharpe Ratio Z-Score])</f>
        <v>294</v>
      </c>
      <c r="AV276">
        <f>(Table2[[#This Row],[Rank 1Y]]+Table2[[#This Row],[Rank 6M]]+Table2[[#This Row],[Rank Sharpe]])/3</f>
        <v>302</v>
      </c>
    </row>
    <row r="277" spans="1:48" x14ac:dyDescent="0.3">
      <c r="A277" t="s">
        <v>721</v>
      </c>
      <c r="B277" t="s">
        <v>722</v>
      </c>
      <c r="C277" t="s">
        <v>10478</v>
      </c>
      <c r="D277" t="s">
        <v>46</v>
      </c>
      <c r="E277">
        <v>22726.611907999999</v>
      </c>
      <c r="F277">
        <v>880.05</v>
      </c>
      <c r="G277">
        <v>5.4938936959787004</v>
      </c>
      <c r="H277">
        <f>(Table2[[#This Row],[1Y Return vs Nifty]]-AVERAGE(Table2[1Y Return vs Nifty]))/_xlfn.STDEV.P(Table2[1Y Return vs Nifty])</f>
        <v>-0.45790137312426799</v>
      </c>
      <c r="I277">
        <v>-1.4713300447178701</v>
      </c>
      <c r="J277">
        <f>(Table2[[#This Row],[1M Return vs Nifty]]-AVERAGE(Table2[1M Return vs Nifty]))/_xlfn.STDEV.P(Table2[1M Return vs Nifty])</f>
        <v>-6.5878886359543087E-2</v>
      </c>
      <c r="K277">
        <v>24.793172676568499</v>
      </c>
      <c r="L277">
        <f>(Table2[[#This Row],[6M Return vs Nifty]]-AVERAGE(Table2[6M Return vs Nifty]))/_xlfn.STDEV.P(Table2[6M Return vs Nifty])</f>
        <v>0.69540784625389351</v>
      </c>
      <c r="M277">
        <v>-2.0191157467415901</v>
      </c>
      <c r="N277">
        <f>(Table2[[#This Row],[1W Return vs Nifty]]-AVERAGE(Table2[1W Return vs Nifty]))/_xlfn.STDEV.P(Table2[1W Return vs Nifty])</f>
        <v>-0.21380440887948352</v>
      </c>
      <c r="O277">
        <v>879.01</v>
      </c>
      <c r="P277">
        <v>845.00920851638398</v>
      </c>
      <c r="Q277">
        <v>728.50301858969306</v>
      </c>
      <c r="R277">
        <v>51.398213601402297</v>
      </c>
      <c r="S277" s="2">
        <f>(Table2[[#This Row],[Close Price]]-Table2[[#This Row],[20D EMA]])/Table2[[#This Row],[20D EMA]]</f>
        <v>1.1831492246959234E-3</v>
      </c>
      <c r="T277" s="2">
        <f>(Table2[[#This Row],[Close Price]]-Table2[[#This Row],[50D EMA]])/Table2[[#This Row],[50D EMA]]</f>
        <v>4.1467940385097671E-2</v>
      </c>
      <c r="U277" s="2">
        <f>(Table2[[#This Row],[Close Price]]-Table2[[#This Row],[200D EMA]])/Table2[[#This Row],[200D EMA]]</f>
        <v>0.20802519350391474</v>
      </c>
      <c r="V277">
        <v>0.91745564150151704</v>
      </c>
      <c r="W277">
        <v>874.5</v>
      </c>
      <c r="X277">
        <v>891</v>
      </c>
      <c r="Y277">
        <v>828</v>
      </c>
      <c r="Z277">
        <v>904.7</v>
      </c>
      <c r="AA277">
        <v>828</v>
      </c>
      <c r="AB277">
        <v>968.8</v>
      </c>
      <c r="AC277" s="2">
        <f>(Table2[[#This Row],[Close Price]]/Table2[[#This Row],[Day Low]])-1</f>
        <v>6.3464837049742595E-3</v>
      </c>
      <c r="AD277" s="2">
        <f>(Table2[[#This Row],[Day High]]/Table2[[#This Row],[Close Price]])-1</f>
        <v>1.244247485938299E-2</v>
      </c>
      <c r="AE277" s="2">
        <f>(Table2[[#This Row],[Close Price]]/Table2[[#This Row],[Current Week Low]])-1</f>
        <v>6.286231884057969E-2</v>
      </c>
      <c r="AF277" s="2">
        <f>(Table2[[#This Row],[Current Week High]]/Table2[[#This Row],[Close Price]])-1</f>
        <v>2.8009772172035818E-2</v>
      </c>
      <c r="AG277" s="2">
        <f>(Table2[[#This Row],[Close Price]]/Table2[[#This Row],[Current Month Low]])-1</f>
        <v>6.286231884057969E-2</v>
      </c>
      <c r="AH277" s="2">
        <f>(Table2[[#This Row],[Current Month High]]/Table2[[#This Row],[Close Price]])-1</f>
        <v>0.10084654281006755</v>
      </c>
      <c r="AI277">
        <v>10.084654281006699</v>
      </c>
      <c r="AJ277">
        <v>59.994545950368099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7.0000000000000007E-2</v>
      </c>
      <c r="AM277" t="s">
        <v>10520</v>
      </c>
      <c r="AN277">
        <v>-2.93</v>
      </c>
      <c r="AO277" t="s">
        <v>10519</v>
      </c>
      <c r="AP277">
        <v>6.1538136890242998E-2</v>
      </c>
      <c r="AQ277">
        <f>(Table2[[#This Row],[Sharpe Ratio]]-AVERAGE(Table2[Sharpe Ratio]))/_xlfn.STDEV.P(Table2[Sharpe Ratio])</f>
        <v>0.11235296980248392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7.0176147693082863E-2</v>
      </c>
      <c r="AS277">
        <f>_xlfn.RANK.AVG(Table2[[#This Row],[1Y Return vs Nifty Z-Score]],Table2[1Y Return vs Nifty Z-Score])</f>
        <v>464</v>
      </c>
      <c r="AT277">
        <f>_xlfn.RANK.AVG(Table2[[#This Row],[6M Return vs Nifty Z-Score]],Table2[6M Return vs Nifty Z-Score])</f>
        <v>145</v>
      </c>
      <c r="AU277">
        <f>_xlfn.RANK.AVG(Table2[[#This Row],[Sharpe Ratio Z-Score]],Table2[Sharpe Ratio Z-Score])</f>
        <v>298</v>
      </c>
      <c r="AV277">
        <f>(Table2[[#This Row],[Rank 1Y]]+Table2[[#This Row],[Rank 6M]]+Table2[[#This Row],[Rank Sharpe]])/3</f>
        <v>302.33333333333331</v>
      </c>
    </row>
    <row r="278" spans="1:48" x14ac:dyDescent="0.3">
      <c r="A278" t="s">
        <v>185</v>
      </c>
      <c r="B278" t="s">
        <v>186</v>
      </c>
      <c r="C278" t="s">
        <v>10473</v>
      </c>
      <c r="D278" t="s">
        <v>18</v>
      </c>
      <c r="E278">
        <v>141500.35649112001</v>
      </c>
      <c r="F278">
        <v>328.8</v>
      </c>
      <c r="G278">
        <v>42.899758309497102</v>
      </c>
      <c r="H278">
        <f>(Table2[[#This Row],[1Y Return vs Nifty]]-AVERAGE(Table2[1Y Return vs Nifty]))/_xlfn.STDEV.P(Table2[1Y Return vs Nifty])</f>
        <v>5.4483304907867042E-2</v>
      </c>
      <c r="I278">
        <v>5.5092668467591404</v>
      </c>
      <c r="J278">
        <f>(Table2[[#This Row],[1M Return vs Nifty]]-AVERAGE(Table2[1M Return vs Nifty]))/_xlfn.STDEV.P(Table2[1M Return vs Nifty])</f>
        <v>0.63634150197440076</v>
      </c>
      <c r="K278">
        <v>17.173869741118299</v>
      </c>
      <c r="L278">
        <f>(Table2[[#This Row],[6M Return vs Nifty]]-AVERAGE(Table2[6M Return vs Nifty]))/_xlfn.STDEV.P(Table2[6M Return vs Nifty])</f>
        <v>0.43118508477206846</v>
      </c>
      <c r="M278">
        <v>1.6960932867635801</v>
      </c>
      <c r="N278">
        <f>(Table2[[#This Row],[1W Return vs Nifty]]-AVERAGE(Table2[1W Return vs Nifty]))/_xlfn.STDEV.P(Table2[1W Return vs Nifty])</f>
        <v>0.53802901537097625</v>
      </c>
      <c r="O278">
        <v>311.20999999999998</v>
      </c>
      <c r="P278">
        <v>307.96051980675702</v>
      </c>
      <c r="Q278">
        <v>274.05039152626</v>
      </c>
      <c r="R278">
        <v>69.898317977029095</v>
      </c>
      <c r="S278" s="2">
        <f>(Table2[[#This Row],[Close Price]]-Table2[[#This Row],[20D EMA]])/Table2[[#This Row],[20D EMA]]</f>
        <v>5.6521320008997247E-2</v>
      </c>
      <c r="T278" s="2">
        <f>(Table2[[#This Row],[Close Price]]-Table2[[#This Row],[50D EMA]])/Table2[[#This Row],[50D EMA]]</f>
        <v>6.7669323997503361E-2</v>
      </c>
      <c r="U278" s="2">
        <f>(Table2[[#This Row],[Close Price]]-Table2[[#This Row],[200D EMA]])/Table2[[#This Row],[200D EMA]]</f>
        <v>0.19977934776456543</v>
      </c>
      <c r="V278">
        <v>1.1773235648603599</v>
      </c>
      <c r="W278">
        <v>323.39999999999998</v>
      </c>
      <c r="X278">
        <v>329.4</v>
      </c>
      <c r="Y278">
        <v>296.10000000000002</v>
      </c>
      <c r="Z278">
        <v>329.4</v>
      </c>
      <c r="AA278">
        <v>293.39999999999998</v>
      </c>
      <c r="AB278">
        <v>329.4</v>
      </c>
      <c r="AC278" s="2">
        <f>(Table2[[#This Row],[Close Price]]/Table2[[#This Row],[Day Low]])-1</f>
        <v>1.6697588126159735E-2</v>
      </c>
      <c r="AD278" s="2">
        <f>(Table2[[#This Row],[Day High]]/Table2[[#This Row],[Close Price]])-1</f>
        <v>1.8248175182480342E-3</v>
      </c>
      <c r="AE278" s="2">
        <f>(Table2[[#This Row],[Close Price]]/Table2[[#This Row],[Current Week Low]])-1</f>
        <v>0.11043566362715285</v>
      </c>
      <c r="AF278" s="2">
        <f>(Table2[[#This Row],[Current Week High]]/Table2[[#This Row],[Close Price]])-1</f>
        <v>1.8248175182480342E-3</v>
      </c>
      <c r="AG278" s="2">
        <f>(Table2[[#This Row],[Close Price]]/Table2[[#This Row],[Current Month Low]])-1</f>
        <v>0.12065439672801648</v>
      </c>
      <c r="AH278" s="2">
        <f>(Table2[[#This Row],[Current Month High]]/Table2[[#This Row],[Close Price]])-1</f>
        <v>1.8248175182480342E-3</v>
      </c>
      <c r="AI278">
        <v>4.6152676399026697</v>
      </c>
      <c r="AJ278">
        <v>98.400965454819698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-0.03</v>
      </c>
      <c r="AM278" t="s">
        <v>10519</v>
      </c>
      <c r="AN278">
        <v>9.5299999999999994</v>
      </c>
      <c r="AO278" t="s">
        <v>10520</v>
      </c>
      <c r="AP278">
        <v>2.2044774586871999E-2</v>
      </c>
      <c r="AQ278">
        <f>(Table2[[#This Row],[Sharpe Ratio]]-AVERAGE(Table2[Sharpe Ratio]))/_xlfn.STDEV.P(Table2[Sharpe Ratio])</f>
        <v>-0.34288887286506625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1.3171500341602465</v>
      </c>
      <c r="AS278">
        <f>_xlfn.RANK.AVG(Table2[[#This Row],[1Y Return vs Nifty Z-Score]],Table2[1Y Return vs Nifty Z-Score])</f>
        <v>276</v>
      </c>
      <c r="AT278">
        <f>_xlfn.RANK.AVG(Table2[[#This Row],[6M Return vs Nifty Z-Score]],Table2[6M Return vs Nifty Z-Score])</f>
        <v>204</v>
      </c>
      <c r="AU278">
        <f>_xlfn.RANK.AVG(Table2[[#This Row],[Sharpe Ratio Z-Score]],Table2[Sharpe Ratio Z-Score])</f>
        <v>428</v>
      </c>
      <c r="AV278">
        <f>(Table2[[#This Row],[Rank 1Y]]+Table2[[#This Row],[Rank 6M]]+Table2[[#This Row],[Rank Sharpe]])/3</f>
        <v>302.66666666666669</v>
      </c>
    </row>
    <row r="279" spans="1:48" x14ac:dyDescent="0.3">
      <c r="A279" t="s">
        <v>949</v>
      </c>
      <c r="B279" t="s">
        <v>950</v>
      </c>
      <c r="C279" t="s">
        <v>10478</v>
      </c>
      <c r="D279" t="s">
        <v>315</v>
      </c>
      <c r="E279">
        <v>15315.397247375</v>
      </c>
      <c r="F279">
        <v>686.35</v>
      </c>
      <c r="G279">
        <v>54.799334241946099</v>
      </c>
      <c r="H279">
        <f>(Table2[[#This Row],[1Y Return vs Nifty]]-AVERAGE(Table2[1Y Return vs Nifty]))/_xlfn.STDEV.P(Table2[1Y Return vs Nifty])</f>
        <v>0.21748342389624944</v>
      </c>
      <c r="I279">
        <v>-13.516299275117699</v>
      </c>
      <c r="J279">
        <f>(Table2[[#This Row],[1M Return vs Nifty]]-AVERAGE(Table2[1M Return vs Nifty]))/_xlfn.STDEV.P(Table2[1M Return vs Nifty])</f>
        <v>-1.2775550656227914</v>
      </c>
      <c r="K279">
        <v>-3.1332833849356798</v>
      </c>
      <c r="L279">
        <f>(Table2[[#This Row],[6M Return vs Nifty]]-AVERAGE(Table2[6M Return vs Nifty]))/_xlfn.STDEV.P(Table2[6M Return vs Nifty])</f>
        <v>-0.27302790193512305</v>
      </c>
      <c r="M279">
        <v>-7.3339060958627202</v>
      </c>
      <c r="N279">
        <f>(Table2[[#This Row],[1W Return vs Nifty]]-AVERAGE(Table2[1W Return vs Nifty]))/_xlfn.STDEV.P(Table2[1W Return vs Nifty])</f>
        <v>-1.289339322613019</v>
      </c>
      <c r="O279">
        <v>686.24</v>
      </c>
      <c r="P279">
        <v>691.63059558624195</v>
      </c>
      <c r="Q279">
        <v>573.56398601690796</v>
      </c>
      <c r="R279">
        <v>37.483870190520101</v>
      </c>
      <c r="S279" s="2">
        <f>(Table2[[#This Row],[Close Price]]-Table2[[#This Row],[20D EMA]])/Table2[[#This Row],[20D EMA]]</f>
        <v>1.6029377477269415E-4</v>
      </c>
      <c r="T279" s="2">
        <f>(Table2[[#This Row],[Close Price]]-Table2[[#This Row],[50D EMA]])/Table2[[#This Row],[50D EMA]]</f>
        <v>-7.6349942005760688E-3</v>
      </c>
      <c r="U279" s="2">
        <f>(Table2[[#This Row],[Close Price]]-Table2[[#This Row],[200D EMA]])/Table2[[#This Row],[200D EMA]]</f>
        <v>0.19664068304973262</v>
      </c>
      <c r="V279">
        <v>0.97598731802924898</v>
      </c>
      <c r="W279">
        <v>657.1</v>
      </c>
      <c r="X279">
        <v>689.15</v>
      </c>
      <c r="Y279">
        <v>624.4</v>
      </c>
      <c r="Z279">
        <v>689.15</v>
      </c>
      <c r="AA279">
        <v>624.4</v>
      </c>
      <c r="AB279">
        <v>734</v>
      </c>
      <c r="AC279" s="2">
        <f>(Table2[[#This Row],[Close Price]]/Table2[[#This Row],[Day Low]])-1</f>
        <v>4.4513772637345905E-2</v>
      </c>
      <c r="AD279" s="2">
        <f>(Table2[[#This Row],[Day High]]/Table2[[#This Row],[Close Price]])-1</f>
        <v>4.0795512493625452E-3</v>
      </c>
      <c r="AE279" s="2">
        <f>(Table2[[#This Row],[Close Price]]/Table2[[#This Row],[Current Week Low]])-1</f>
        <v>9.9215246636771282E-2</v>
      </c>
      <c r="AF279" s="2">
        <f>(Table2[[#This Row],[Current Week High]]/Table2[[#This Row],[Close Price]])-1</f>
        <v>4.0795512493625452E-3</v>
      </c>
      <c r="AG279" s="2">
        <f>(Table2[[#This Row],[Close Price]]/Table2[[#This Row],[Current Month Low]])-1</f>
        <v>9.9215246636771282E-2</v>
      </c>
      <c r="AH279" s="2">
        <f>(Table2[[#This Row],[Current Month High]]/Table2[[#This Row],[Close Price]])-1</f>
        <v>6.9425220368616536E-2</v>
      </c>
      <c r="AI279">
        <v>20.6381583740074</v>
      </c>
      <c r="AJ279">
        <v>171.28458498023701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-0.17</v>
      </c>
      <c r="AM279" t="s">
        <v>10519</v>
      </c>
      <c r="AN279">
        <v>-0.97</v>
      </c>
      <c r="AO279" t="s">
        <v>10519</v>
      </c>
      <c r="AP279">
        <v>7.1519901555781001E-2</v>
      </c>
      <c r="AQ279">
        <f>(Table2[[#This Row],[Sharpe Ratio]]-AVERAGE(Table2[Sharpe Ratio]))/_xlfn.STDEV.P(Table2[Sharpe Ratio])</f>
        <v>0.22741324004504809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224</v>
      </c>
      <c r="AT279">
        <f>_xlfn.RANK.AVG(Table2[[#This Row],[6M Return vs Nifty Z-Score]],Table2[6M Return vs Nifty Z-Score])</f>
        <v>421</v>
      </c>
      <c r="AU279">
        <f>_xlfn.RANK.AVG(Table2[[#This Row],[Sharpe Ratio Z-Score]],Table2[Sharpe Ratio Z-Score])</f>
        <v>263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1478</v>
      </c>
      <c r="B280" t="s">
        <v>1479</v>
      </c>
      <c r="C280" t="s">
        <v>10486</v>
      </c>
      <c r="D280" t="s">
        <v>72</v>
      </c>
      <c r="E280">
        <v>6718.2719999999999</v>
      </c>
      <c r="F280">
        <v>951.15</v>
      </c>
      <c r="G280">
        <v>102.84457205247899</v>
      </c>
      <c r="H280">
        <f>(Table2[[#This Row],[1Y Return vs Nifty]]-AVERAGE(Table2[1Y Return vs Nifty]))/_xlfn.STDEV.P(Table2[1Y Return vs Nifty])</f>
        <v>0.87560599266666872</v>
      </c>
      <c r="I280">
        <v>3.4188824583398199</v>
      </c>
      <c r="J280">
        <f>(Table2[[#This Row],[1M Return vs Nifty]]-AVERAGE(Table2[1M Return vs Nifty]))/_xlfn.STDEV.P(Table2[1M Return vs Nifty])</f>
        <v>0.42605711514850036</v>
      </c>
      <c r="K280">
        <v>-22.2049298520805</v>
      </c>
      <c r="L280">
        <f>(Table2[[#This Row],[6M Return vs Nifty]]-AVERAGE(Table2[6M Return vs Nifty]))/_xlfn.STDEV.P(Table2[6M Return vs Nifty])</f>
        <v>-0.9343958956013767</v>
      </c>
      <c r="M280">
        <v>9.1037844921670796</v>
      </c>
      <c r="N280">
        <f>(Table2[[#This Row],[1W Return vs Nifty]]-AVERAGE(Table2[1W Return vs Nifty]))/_xlfn.STDEV.P(Table2[1W Return vs Nifty])</f>
        <v>2.0370967110300926</v>
      </c>
      <c r="O280">
        <v>891.44</v>
      </c>
      <c r="P280">
        <v>884.99927512808404</v>
      </c>
      <c r="Q280">
        <v>771.83313138570304</v>
      </c>
      <c r="R280">
        <v>70.397047455417706</v>
      </c>
      <c r="S280" s="2">
        <f>(Table2[[#This Row],[Close Price]]-Table2[[#This Row],[20D EMA]])/Table2[[#This Row],[20D EMA]]</f>
        <v>6.6981513057524811E-2</v>
      </c>
      <c r="T280" s="2">
        <f>(Table2[[#This Row],[Close Price]]-Table2[[#This Row],[50D EMA]])/Table2[[#This Row],[50D EMA]]</f>
        <v>7.4746642998483909E-2</v>
      </c>
      <c r="U280" s="2">
        <f>(Table2[[#This Row],[Close Price]]-Table2[[#This Row],[200D EMA]])/Table2[[#This Row],[200D EMA]]</f>
        <v>0.23232595404703885</v>
      </c>
      <c r="V280">
        <v>2.1129827550487499</v>
      </c>
      <c r="W280">
        <v>928</v>
      </c>
      <c r="X280">
        <v>972.8</v>
      </c>
      <c r="Y280">
        <v>800</v>
      </c>
      <c r="Z280">
        <v>1036.9000000000001</v>
      </c>
      <c r="AA280">
        <v>800</v>
      </c>
      <c r="AB280">
        <v>1036.9000000000001</v>
      </c>
      <c r="AC280" s="2">
        <f>(Table2[[#This Row],[Close Price]]/Table2[[#This Row],[Day Low]])-1</f>
        <v>2.4946120689655071E-2</v>
      </c>
      <c r="AD280" s="2">
        <f>(Table2[[#This Row],[Day High]]/Table2[[#This Row],[Close Price]])-1</f>
        <v>2.2761919781317363E-2</v>
      </c>
      <c r="AE280" s="2">
        <f>(Table2[[#This Row],[Close Price]]/Table2[[#This Row],[Current Week Low]])-1</f>
        <v>0.18893749999999998</v>
      </c>
      <c r="AF280" s="2">
        <f>(Table2[[#This Row],[Current Week High]]/Table2[[#This Row],[Close Price]])-1</f>
        <v>9.01540240761185E-2</v>
      </c>
      <c r="AG280" s="2">
        <f>(Table2[[#This Row],[Close Price]]/Table2[[#This Row],[Current Month Low]])-1</f>
        <v>0.18893749999999998</v>
      </c>
      <c r="AH280" s="2">
        <f>(Table2[[#This Row],[Current Month High]]/Table2[[#This Row],[Close Price]])-1</f>
        <v>9.01540240761185E-2</v>
      </c>
      <c r="AI280">
        <v>22.483309677758498</v>
      </c>
      <c r="AJ280">
        <v>152.96542553191401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-0.06</v>
      </c>
      <c r="AM280" t="s">
        <v>10519</v>
      </c>
      <c r="AN280">
        <v>8.7100000000000009</v>
      </c>
      <c r="AO280" t="s">
        <v>10520</v>
      </c>
      <c r="AP280">
        <v>0.107930279320443</v>
      </c>
      <c r="AQ280">
        <f>(Table2[[#This Row],[Sharpe Ratio]]-AVERAGE(Table2[Sharpe Ratio]))/_xlfn.STDEV.P(Table2[Sharpe Ratio])</f>
        <v>0.64711737509640832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3.0514812983402932</v>
      </c>
      <c r="AS280">
        <f>_xlfn.RANK.AVG(Table2[[#This Row],[1Y Return vs Nifty Z-Score]],Table2[1Y Return vs Nifty Z-Score])</f>
        <v>104</v>
      </c>
      <c r="AT280">
        <f>_xlfn.RANK.AVG(Table2[[#This Row],[6M Return vs Nifty Z-Score]],Table2[6M Return vs Nifty Z-Score])</f>
        <v>615</v>
      </c>
      <c r="AU280">
        <f>_xlfn.RANK.AVG(Table2[[#This Row],[Sharpe Ratio Z-Score]],Table2[Sharpe Ratio Z-Score])</f>
        <v>191</v>
      </c>
      <c r="AV280">
        <f>(Table2[[#This Row],[Rank 1Y]]+Table2[[#This Row],[Rank 6M]]+Table2[[#This Row],[Rank Sharpe]])/3</f>
        <v>303.33333333333331</v>
      </c>
    </row>
    <row r="281" spans="1:48" x14ac:dyDescent="0.3">
      <c r="A281" t="s">
        <v>1161</v>
      </c>
      <c r="B281" t="s">
        <v>1162</v>
      </c>
      <c r="C281" t="s">
        <v>10487</v>
      </c>
      <c r="D281" t="s">
        <v>469</v>
      </c>
      <c r="E281">
        <v>10268.91225198</v>
      </c>
      <c r="F281">
        <v>2107.8000000000002</v>
      </c>
      <c r="G281">
        <v>12.212135904993</v>
      </c>
      <c r="H281">
        <f>(Table2[[#This Row],[1Y Return vs Nifty]]-AVERAGE(Table2[1Y Return vs Nifty]))/_xlfn.STDEV.P(Table2[1Y Return vs Nifty])</f>
        <v>-0.36587504498630957</v>
      </c>
      <c r="I281">
        <v>-0.86215220252774405</v>
      </c>
      <c r="J281">
        <f>(Table2[[#This Row],[1M Return vs Nifty]]-AVERAGE(Table2[1M Return vs Nifty]))/_xlfn.STDEV.P(Table2[1M Return vs Nifty])</f>
        <v>-4.598009156981722E-3</v>
      </c>
      <c r="K281">
        <v>-5.7902815121708002</v>
      </c>
      <c r="L281">
        <f>(Table2[[#This Row],[6M Return vs Nifty]]-AVERAGE(Table2[6M Return vs Nifty]))/_xlfn.STDEV.P(Table2[6M Return vs Nifty])</f>
        <v>-0.36516748325610376</v>
      </c>
      <c r="M281">
        <v>-3.2676169658546299</v>
      </c>
      <c r="N281">
        <f>(Table2[[#This Row],[1W Return vs Nifty]]-AVERAGE(Table2[1W Return vs Nifty]))/_xlfn.STDEV.P(Table2[1W Return vs Nifty])</f>
        <v>-0.46645908814016362</v>
      </c>
      <c r="O281">
        <v>2106.9499999999998</v>
      </c>
      <c r="P281">
        <v>2077.4199076218902</v>
      </c>
      <c r="Q281">
        <v>1945.13711535169</v>
      </c>
      <c r="R281">
        <v>48.937966397978798</v>
      </c>
      <c r="S281" s="2">
        <f>(Table2[[#This Row],[Close Price]]-Table2[[#This Row],[20D EMA]])/Table2[[#This Row],[20D EMA]]</f>
        <v>4.0342675431327934E-4</v>
      </c>
      <c r="T281" s="2">
        <f>(Table2[[#This Row],[Close Price]]-Table2[[#This Row],[50D EMA]])/Table2[[#This Row],[50D EMA]]</f>
        <v>1.4623953619895455E-2</v>
      </c>
      <c r="U281" s="2">
        <f>(Table2[[#This Row],[Close Price]]-Table2[[#This Row],[200D EMA]])/Table2[[#This Row],[200D EMA]]</f>
        <v>8.3625407877171667E-2</v>
      </c>
      <c r="V281">
        <v>1.1588260854172401</v>
      </c>
      <c r="W281">
        <v>2072</v>
      </c>
      <c r="X281">
        <v>2150.75</v>
      </c>
      <c r="Y281">
        <v>2000</v>
      </c>
      <c r="Z281">
        <v>2168</v>
      </c>
      <c r="AA281">
        <v>2000</v>
      </c>
      <c r="AB281">
        <v>2350</v>
      </c>
      <c r="AC281" s="2">
        <f>(Table2[[#This Row],[Close Price]]/Table2[[#This Row],[Day Low]])-1</f>
        <v>1.7277992277992427E-2</v>
      </c>
      <c r="AD281" s="2">
        <f>(Table2[[#This Row],[Day High]]/Table2[[#This Row],[Close Price]])-1</f>
        <v>2.0376696081221946E-2</v>
      </c>
      <c r="AE281" s="2">
        <f>(Table2[[#This Row],[Close Price]]/Table2[[#This Row],[Current Week Low]])-1</f>
        <v>5.3900000000000059E-2</v>
      </c>
      <c r="AF281" s="2">
        <f>(Table2[[#This Row],[Current Week High]]/Table2[[#This Row],[Close Price]])-1</f>
        <v>2.8560584495682662E-2</v>
      </c>
      <c r="AG281" s="2">
        <f>(Table2[[#This Row],[Close Price]]/Table2[[#This Row],[Current Month Low]])-1</f>
        <v>5.3900000000000059E-2</v>
      </c>
      <c r="AH281" s="2">
        <f>(Table2[[#This Row],[Current Month High]]/Table2[[#This Row],[Close Price]])-1</f>
        <v>0.11490653762216518</v>
      </c>
      <c r="AI281">
        <v>11.4906537622165</v>
      </c>
      <c r="AJ281">
        <v>50.5571428571428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-0.08</v>
      </c>
      <c r="AM281" t="s">
        <v>10519</v>
      </c>
      <c r="AN281">
        <v>-0.26</v>
      </c>
      <c r="AO281" t="s">
        <v>10519</v>
      </c>
      <c r="AP281">
        <v>0.190031372696817</v>
      </c>
      <c r="AQ281">
        <f>(Table2[[#This Row],[Sharpe Ratio]]-AVERAGE(Table2[Sharpe Ratio]))/_xlfn.STDEV.P(Table2[Sharpe Ratio])</f>
        <v>1.5935005355519778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0.39140091001241911</v>
      </c>
      <c r="AS281">
        <f>_xlfn.RANK.AVG(Table2[[#This Row],[1Y Return vs Nifty Z-Score]],Table2[1Y Return vs Nifty Z-Score])</f>
        <v>418</v>
      </c>
      <c r="AT281">
        <f>_xlfn.RANK.AVG(Table2[[#This Row],[6M Return vs Nifty Z-Score]],Table2[6M Return vs Nifty Z-Score])</f>
        <v>454</v>
      </c>
      <c r="AU281">
        <f>_xlfn.RANK.AVG(Table2[[#This Row],[Sharpe Ratio Z-Score]],Table2[Sharpe Ratio Z-Score])</f>
        <v>39</v>
      </c>
      <c r="AV281">
        <f>(Table2[[#This Row],[Rank 1Y]]+Table2[[#This Row],[Rank 6M]]+Table2[[#This Row],[Rank Sharpe]])/3</f>
        <v>303.66666666666669</v>
      </c>
    </row>
    <row r="282" spans="1:48" x14ac:dyDescent="0.3">
      <c r="A282" t="s">
        <v>872</v>
      </c>
      <c r="B282" t="s">
        <v>873</v>
      </c>
      <c r="C282" t="s">
        <v>10480</v>
      </c>
      <c r="D282" t="s">
        <v>60</v>
      </c>
      <c r="E282">
        <v>17349.125</v>
      </c>
      <c r="F282">
        <v>7172.6</v>
      </c>
      <c r="G282">
        <v>56.883370724529797</v>
      </c>
      <c r="H282">
        <f>(Table2[[#This Row],[1Y Return vs Nifty]]-AVERAGE(Table2[1Y Return vs Nifty]))/_xlfn.STDEV.P(Table2[1Y Return vs Nifty])</f>
        <v>0.24603050797434237</v>
      </c>
      <c r="I282">
        <v>7.2274197096133799</v>
      </c>
      <c r="J282">
        <f>(Table2[[#This Row],[1M Return vs Nifty]]-AVERAGE(Table2[1M Return vs Nifty]))/_xlfn.STDEV.P(Table2[1M Return vs Nifty])</f>
        <v>0.80918087220700774</v>
      </c>
      <c r="K282">
        <v>-2.79715737504791</v>
      </c>
      <c r="L282">
        <f>(Table2[[#This Row],[6M Return vs Nifty]]-AVERAGE(Table2[6M Return vs Nifty]))/_xlfn.STDEV.P(Table2[6M Return vs Nifty])</f>
        <v>-0.26137169882956085</v>
      </c>
      <c r="M282">
        <v>5.7057801865274103</v>
      </c>
      <c r="N282">
        <f>(Table2[[#This Row],[1W Return vs Nifty]]-AVERAGE(Table2[1W Return vs Nifty]))/_xlfn.STDEV.P(Table2[1W Return vs Nifty])</f>
        <v>1.3494548610864363</v>
      </c>
      <c r="O282">
        <v>6696.5</v>
      </c>
      <c r="P282">
        <v>6384.4785413562704</v>
      </c>
      <c r="Q282">
        <v>5557.1398291921296</v>
      </c>
      <c r="R282">
        <v>59.686810861461304</v>
      </c>
      <c r="S282" s="2">
        <f>(Table2[[#This Row],[Close Price]]-Table2[[#This Row],[20D EMA]])/Table2[[#This Row],[20D EMA]]</f>
        <v>7.1096841633689289E-2</v>
      </c>
      <c r="T282" s="2">
        <f>(Table2[[#This Row],[Close Price]]-Table2[[#This Row],[50D EMA]])/Table2[[#This Row],[50D EMA]]</f>
        <v>0.12344335618619018</v>
      </c>
      <c r="U282" s="2">
        <f>(Table2[[#This Row],[Close Price]]-Table2[[#This Row],[200D EMA]])/Table2[[#This Row],[200D EMA]]</f>
        <v>0.29069993206248307</v>
      </c>
      <c r="V282">
        <v>1.7814503344056101</v>
      </c>
      <c r="W282">
        <v>6946.95</v>
      </c>
      <c r="X282">
        <v>7388.6</v>
      </c>
      <c r="Y282">
        <v>6225</v>
      </c>
      <c r="Z282">
        <v>7388.6</v>
      </c>
      <c r="AA282">
        <v>6150</v>
      </c>
      <c r="AB282">
        <v>7572.2</v>
      </c>
      <c r="AC282" s="2">
        <f>(Table2[[#This Row],[Close Price]]/Table2[[#This Row],[Day Low]])-1</f>
        <v>3.2481880537502228E-2</v>
      </c>
      <c r="AD282" s="2">
        <f>(Table2[[#This Row],[Day High]]/Table2[[#This Row],[Close Price]])-1</f>
        <v>3.0114602793965828E-2</v>
      </c>
      <c r="AE282" s="2">
        <f>(Table2[[#This Row],[Close Price]]/Table2[[#This Row],[Current Week Low]])-1</f>
        <v>0.15222489959839369</v>
      </c>
      <c r="AF282" s="2">
        <f>(Table2[[#This Row],[Current Week High]]/Table2[[#This Row],[Close Price]])-1</f>
        <v>3.0114602793965828E-2</v>
      </c>
      <c r="AG282" s="2">
        <f>(Table2[[#This Row],[Close Price]]/Table2[[#This Row],[Current Month Low]])-1</f>
        <v>0.16627642276422772</v>
      </c>
      <c r="AH282" s="2">
        <f>(Table2[[#This Row],[Current Month High]]/Table2[[#This Row],[Close Price]])-1</f>
        <v>5.5712015168836837E-2</v>
      </c>
      <c r="AI282">
        <v>5.5712015168836801</v>
      </c>
      <c r="AJ282">
        <v>91.269333333333293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0.18</v>
      </c>
      <c r="AM282" t="s">
        <v>10520</v>
      </c>
      <c r="AN282">
        <v>3.58</v>
      </c>
      <c r="AO282" t="s">
        <v>10520</v>
      </c>
      <c r="AP282">
        <v>6.4814032352430995E-2</v>
      </c>
      <c r="AQ282">
        <f>(Table2[[#This Row],[Sharpe Ratio]]-AVERAGE(Table2[Sharpe Ratio]))/_xlfn.STDEV.P(Table2[Sharpe Ratio])</f>
        <v>0.15011437069656369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2.2934089131347895</v>
      </c>
      <c r="AS282">
        <f>_xlfn.RANK.AVG(Table2[[#This Row],[1Y Return vs Nifty Z-Score]],Table2[1Y Return vs Nifty Z-Score])</f>
        <v>214</v>
      </c>
      <c r="AT282">
        <f>_xlfn.RANK.AVG(Table2[[#This Row],[6M Return vs Nifty Z-Score]],Table2[6M Return vs Nifty Z-Score])</f>
        <v>415</v>
      </c>
      <c r="AU282">
        <f>_xlfn.RANK.AVG(Table2[[#This Row],[Sharpe Ratio Z-Score]],Table2[Sharpe Ratio Z-Score])</f>
        <v>289</v>
      </c>
      <c r="AV282">
        <f>(Table2[[#This Row],[Rank 1Y]]+Table2[[#This Row],[Rank 6M]]+Table2[[#This Row],[Rank Sharpe]])/3</f>
        <v>306</v>
      </c>
    </row>
    <row r="283" spans="1:48" x14ac:dyDescent="0.3">
      <c r="A283" t="s">
        <v>35</v>
      </c>
      <c r="B283" t="s">
        <v>36</v>
      </c>
      <c r="C283" t="s">
        <v>10475</v>
      </c>
      <c r="D283" t="s">
        <v>37</v>
      </c>
      <c r="E283">
        <v>734268.98310909001</v>
      </c>
      <c r="F283">
        <v>1184.3499999999999</v>
      </c>
      <c r="G283">
        <v>59.305256177740802</v>
      </c>
      <c r="H283">
        <f>(Table2[[#This Row],[1Y Return vs Nifty]]-AVERAGE(Table2[1Y Return vs Nifty]))/_xlfn.STDEV.P(Table2[1Y Return vs Nifty])</f>
        <v>0.27920543952573768</v>
      </c>
      <c r="I283">
        <v>10.717136609381701</v>
      </c>
      <c r="J283">
        <f>(Table2[[#This Row],[1M Return vs Nifty]]-AVERAGE(Table2[1M Return vs Nifty]))/_xlfn.STDEV.P(Table2[1M Return vs Nifty])</f>
        <v>1.1602325651536163</v>
      </c>
      <c r="K283">
        <v>13.044018840258699</v>
      </c>
      <c r="L283">
        <f>(Table2[[#This Row],[6M Return vs Nifty]]-AVERAGE(Table2[6M Return vs Nifty]))/_xlfn.STDEV.P(Table2[6M Return vs Nifty])</f>
        <v>0.28796980395467037</v>
      </c>
      <c r="M283">
        <v>3.25239961962192</v>
      </c>
      <c r="N283">
        <f>(Table2[[#This Row],[1W Return vs Nifty]]-AVERAGE(Table2[1W Return vs Nifty]))/_xlfn.STDEV.P(Table2[1W Return vs Nifty])</f>
        <v>0.85297310300192952</v>
      </c>
      <c r="O283">
        <v>1085.48</v>
      </c>
      <c r="P283">
        <v>1040.07582725827</v>
      </c>
      <c r="Q283">
        <v>917.52310712606197</v>
      </c>
      <c r="R283">
        <v>76.1391752078423</v>
      </c>
      <c r="S283" s="2">
        <f>(Table2[[#This Row],[Close Price]]-Table2[[#This Row],[20D EMA]])/Table2[[#This Row],[20D EMA]]</f>
        <v>9.1084128680399348E-2</v>
      </c>
      <c r="T283" s="2">
        <f>(Table2[[#This Row],[Close Price]]-Table2[[#This Row],[50D EMA]])/Table2[[#This Row],[50D EMA]]</f>
        <v>0.13871505226888037</v>
      </c>
      <c r="U283" s="2">
        <f>(Table2[[#This Row],[Close Price]]-Table2[[#This Row],[200D EMA]])/Table2[[#This Row],[200D EMA]]</f>
        <v>0.29081217770058576</v>
      </c>
      <c r="V283">
        <v>1.6914480319477001</v>
      </c>
      <c r="W283">
        <v>1151.05</v>
      </c>
      <c r="X283">
        <v>1197</v>
      </c>
      <c r="Y283">
        <v>1044.5</v>
      </c>
      <c r="Z283">
        <v>1197</v>
      </c>
      <c r="AA283">
        <v>982.2</v>
      </c>
      <c r="AB283">
        <v>1197</v>
      </c>
      <c r="AC283" s="2">
        <f>(Table2[[#This Row],[Close Price]]/Table2[[#This Row],[Day Low]])-1</f>
        <v>2.8930107293340779E-2</v>
      </c>
      <c r="AD283" s="2">
        <f>(Table2[[#This Row],[Day High]]/Table2[[#This Row],[Close Price]])-1</f>
        <v>1.0680964241989388E-2</v>
      </c>
      <c r="AE283" s="2">
        <f>(Table2[[#This Row],[Close Price]]/Table2[[#This Row],[Current Week Low]])-1</f>
        <v>0.13389181426519858</v>
      </c>
      <c r="AF283" s="2">
        <f>(Table2[[#This Row],[Current Week High]]/Table2[[#This Row],[Close Price]])-1</f>
        <v>1.0680964241989388E-2</v>
      </c>
      <c r="AG283" s="2">
        <f>(Table2[[#This Row],[Close Price]]/Table2[[#This Row],[Current Month Low]])-1</f>
        <v>0.20581347994298493</v>
      </c>
      <c r="AH283" s="2">
        <f>(Table2[[#This Row],[Current Month High]]/Table2[[#This Row],[Close Price]])-1</f>
        <v>1.0680964241989388E-2</v>
      </c>
      <c r="AI283">
        <v>1.0680964241989299</v>
      </c>
      <c r="AJ283">
        <v>98.267347451242898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0.17</v>
      </c>
      <c r="AM283" t="s">
        <v>10520</v>
      </c>
      <c r="AN283">
        <v>14.72</v>
      </c>
      <c r="AO283" t="s">
        <v>10520</v>
      </c>
      <c r="AP283">
        <v>8.0862044342419996E-3</v>
      </c>
      <c r="AQ283">
        <f>(Table2[[#This Row],[Sharpe Ratio]]-AVERAGE(Table2[Sharpe Ratio]))/_xlfn.STDEV.P(Table2[Sharpe Ratio])</f>
        <v>-0.50378996678750365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2.0765909448484501</v>
      </c>
      <c r="AS283">
        <f>_xlfn.RANK.AVG(Table2[[#This Row],[1Y Return vs Nifty Z-Score]],Table2[1Y Return vs Nifty Z-Score])</f>
        <v>205</v>
      </c>
      <c r="AT283">
        <f>_xlfn.RANK.AVG(Table2[[#This Row],[6M Return vs Nifty Z-Score]],Table2[6M Return vs Nifty Z-Score])</f>
        <v>242</v>
      </c>
      <c r="AU283">
        <f>_xlfn.RANK.AVG(Table2[[#This Row],[Sharpe Ratio Z-Score]],Table2[Sharpe Ratio Z-Score])</f>
        <v>475</v>
      </c>
      <c r="AV283">
        <f>(Table2[[#This Row],[Rank 1Y]]+Table2[[#This Row],[Rank 6M]]+Table2[[#This Row],[Rank Sharpe]])/3</f>
        <v>307.33333333333331</v>
      </c>
    </row>
    <row r="284" spans="1:48" x14ac:dyDescent="0.3">
      <c r="A284" t="s">
        <v>701</v>
      </c>
      <c r="B284" t="s">
        <v>702</v>
      </c>
      <c r="C284" t="s">
        <v>10479</v>
      </c>
      <c r="D284" t="s">
        <v>198</v>
      </c>
      <c r="E284">
        <v>23706.77625902</v>
      </c>
      <c r="F284">
        <v>2025.55</v>
      </c>
      <c r="G284">
        <v>13.8289474282178</v>
      </c>
      <c r="H284">
        <f>(Table2[[#This Row],[1Y Return vs Nifty]]-AVERAGE(Table2[1Y Return vs Nifty]))/_xlfn.STDEV.P(Table2[1Y Return vs Nifty])</f>
        <v>-0.3437279977164332</v>
      </c>
      <c r="I284">
        <v>-11.014851159268501</v>
      </c>
      <c r="J284">
        <f>(Table2[[#This Row],[1M Return vs Nifty]]-AVERAGE(Table2[1M Return vs Nifty]))/_xlfn.STDEV.P(Table2[1M Return vs Nifty])</f>
        <v>-1.0259192965593285</v>
      </c>
      <c r="K284">
        <v>-9.7060343346114504</v>
      </c>
      <c r="L284">
        <f>(Table2[[#This Row],[6M Return vs Nifty]]-AVERAGE(Table2[6M Return vs Nifty]))/_xlfn.STDEV.P(Table2[6M Return vs Nifty])</f>
        <v>-0.50095825477297162</v>
      </c>
      <c r="M284">
        <v>-2.4731004637624601</v>
      </c>
      <c r="N284">
        <f>(Table2[[#This Row],[1W Return vs Nifty]]-AVERAGE(Table2[1W Return vs Nifty]))/_xlfn.STDEV.P(Table2[1W Return vs Nifty])</f>
        <v>-0.30567565522848161</v>
      </c>
      <c r="O284">
        <v>2061.4699999999998</v>
      </c>
      <c r="P284">
        <v>2040.1026774975501</v>
      </c>
      <c r="Q284">
        <v>1777.66632076472</v>
      </c>
      <c r="R284">
        <v>41.4007651462463</v>
      </c>
      <c r="S284" s="2">
        <f>(Table2[[#This Row],[Close Price]]-Table2[[#This Row],[20D EMA]])/Table2[[#This Row],[20D EMA]]</f>
        <v>-1.7424459245101723E-2</v>
      </c>
      <c r="T284" s="2">
        <f>(Table2[[#This Row],[Close Price]]-Table2[[#This Row],[50D EMA]])/Table2[[#This Row],[50D EMA]]</f>
        <v>-7.1333064056368295E-3</v>
      </c>
      <c r="U284" s="2">
        <f>(Table2[[#This Row],[Close Price]]-Table2[[#This Row],[200D EMA]])/Table2[[#This Row],[200D EMA]]</f>
        <v>0.13944331190830281</v>
      </c>
      <c r="V284">
        <v>0.49776442785439401</v>
      </c>
      <c r="W284">
        <v>2002</v>
      </c>
      <c r="X284">
        <v>2073</v>
      </c>
      <c r="Y284">
        <v>1882.1</v>
      </c>
      <c r="Z284">
        <v>2073</v>
      </c>
      <c r="AA284">
        <v>1882.1</v>
      </c>
      <c r="AB284">
        <v>2338.75</v>
      </c>
      <c r="AC284" s="2">
        <f>(Table2[[#This Row],[Close Price]]/Table2[[#This Row],[Day Low]])-1</f>
        <v>1.1763236763236762E-2</v>
      </c>
      <c r="AD284" s="2">
        <f>(Table2[[#This Row],[Day High]]/Table2[[#This Row],[Close Price]])-1</f>
        <v>2.342573621979227E-2</v>
      </c>
      <c r="AE284" s="2">
        <f>(Table2[[#This Row],[Close Price]]/Table2[[#This Row],[Current Week Low]])-1</f>
        <v>7.6218054301046667E-2</v>
      </c>
      <c r="AF284" s="2">
        <f>(Table2[[#This Row],[Current Week High]]/Table2[[#This Row],[Close Price]])-1</f>
        <v>2.342573621979227E-2</v>
      </c>
      <c r="AG284" s="2">
        <f>(Table2[[#This Row],[Close Price]]/Table2[[#This Row],[Current Month Low]])-1</f>
        <v>7.6218054301046667E-2</v>
      </c>
      <c r="AH284" s="2">
        <f>(Table2[[#This Row],[Current Month High]]/Table2[[#This Row],[Close Price]])-1</f>
        <v>0.15462466984275869</v>
      </c>
      <c r="AI284">
        <v>19.885956900594799</v>
      </c>
      <c r="AJ284">
        <v>81.932905196030006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-0.08</v>
      </c>
      <c r="AM284" t="s">
        <v>10519</v>
      </c>
      <c r="AN284">
        <v>-11.42</v>
      </c>
      <c r="AO284" t="s">
        <v>10519</v>
      </c>
      <c r="AP284">
        <v>0.21159522794581501</v>
      </c>
      <c r="AQ284">
        <f>(Table2[[#This Row],[Sharpe Ratio]]-AVERAGE(Table2[Sharpe Ratio]))/_xlfn.STDEV.P(Table2[Sharpe Ratio])</f>
        <v>1.8420681080762411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-0.33421309620097372</v>
      </c>
      <c r="AS284">
        <f>_xlfn.RANK.AVG(Table2[[#This Row],[1Y Return vs Nifty Z-Score]],Table2[1Y Return vs Nifty Z-Score])</f>
        <v>410</v>
      </c>
      <c r="AT284">
        <f>_xlfn.RANK.AVG(Table2[[#This Row],[6M Return vs Nifty Z-Score]],Table2[6M Return vs Nifty Z-Score])</f>
        <v>494</v>
      </c>
      <c r="AU284">
        <f>_xlfn.RANK.AVG(Table2[[#This Row],[Sharpe Ratio Z-Score]],Table2[Sharpe Ratio Z-Score])</f>
        <v>22</v>
      </c>
      <c r="AV284">
        <f>(Table2[[#This Row],[Rank 1Y]]+Table2[[#This Row],[Rank 6M]]+Table2[[#This Row],[Rank Sharpe]])/3</f>
        <v>308.66666666666669</v>
      </c>
    </row>
    <row r="285" spans="1:48" x14ac:dyDescent="0.3">
      <c r="A285" t="s">
        <v>451</v>
      </c>
      <c r="B285" t="s">
        <v>452</v>
      </c>
      <c r="C285" t="s">
        <v>10475</v>
      </c>
      <c r="D285" t="s">
        <v>54</v>
      </c>
      <c r="E285">
        <v>49242.202289375004</v>
      </c>
      <c r="F285">
        <v>4416.5</v>
      </c>
      <c r="G285">
        <v>44.286168270968602</v>
      </c>
      <c r="H285">
        <f>(Table2[[#This Row],[1Y Return vs Nifty]]-AVERAGE(Table2[1Y Return vs Nifty]))/_xlfn.STDEV.P(Table2[1Y Return vs Nifty])</f>
        <v>7.347431685395614E-2</v>
      </c>
      <c r="I285">
        <v>-11.8167185224936</v>
      </c>
      <c r="J285">
        <f>(Table2[[#This Row],[1M Return vs Nifty]]-AVERAGE(Table2[1M Return vs Nifty]))/_xlfn.STDEV.P(Table2[1M Return vs Nifty])</f>
        <v>-1.1065839760917835</v>
      </c>
      <c r="K285">
        <v>8.4233806261393998</v>
      </c>
      <c r="L285">
        <f>(Table2[[#This Row],[6M Return vs Nifty]]-AVERAGE(Table2[6M Return vs Nifty]))/_xlfn.STDEV.P(Table2[6M Return vs Nifty])</f>
        <v>0.12773496369616164</v>
      </c>
      <c r="M285">
        <v>4.1869504511161102</v>
      </c>
      <c r="N285">
        <f>(Table2[[#This Row],[1W Return vs Nifty]]-AVERAGE(Table2[1W Return vs Nifty]))/_xlfn.STDEV.P(Table2[1W Return vs Nifty])</f>
        <v>1.0420947770293765</v>
      </c>
      <c r="O285">
        <v>4469.82</v>
      </c>
      <c r="P285">
        <v>4493.0817902274803</v>
      </c>
      <c r="Q285">
        <v>4001.80523049054</v>
      </c>
      <c r="R285">
        <v>51.264890677927902</v>
      </c>
      <c r="S285" s="2">
        <f>(Table2[[#This Row],[Close Price]]-Table2[[#This Row],[20D EMA]])/Table2[[#This Row],[20D EMA]]</f>
        <v>-1.1928891991176313E-2</v>
      </c>
      <c r="T285" s="2">
        <f>(Table2[[#This Row],[Close Price]]-Table2[[#This Row],[50D EMA]])/Table2[[#This Row],[50D EMA]]</f>
        <v>-1.7044379293082713E-2</v>
      </c>
      <c r="U285" s="2">
        <f>(Table2[[#This Row],[Close Price]]-Table2[[#This Row],[200D EMA]])/Table2[[#This Row],[200D EMA]]</f>
        <v>0.10362692475631226</v>
      </c>
      <c r="V285">
        <v>0.32739586088005002</v>
      </c>
      <c r="W285">
        <v>4399.1000000000004</v>
      </c>
      <c r="X285">
        <v>4468.1499999999996</v>
      </c>
      <c r="Y285">
        <v>4135.2</v>
      </c>
      <c r="Z285">
        <v>4843.5</v>
      </c>
      <c r="AA285">
        <v>4135.2</v>
      </c>
      <c r="AB285">
        <v>4843.5</v>
      </c>
      <c r="AC285" s="2">
        <f>(Table2[[#This Row],[Close Price]]/Table2[[#This Row],[Day Low]])-1</f>
        <v>3.9553545043302663E-3</v>
      </c>
      <c r="AD285" s="2">
        <f>(Table2[[#This Row],[Day High]]/Table2[[#This Row],[Close Price]])-1</f>
        <v>1.1694780935129545E-2</v>
      </c>
      <c r="AE285" s="2">
        <f>(Table2[[#This Row],[Close Price]]/Table2[[#This Row],[Current Week Low]])-1</f>
        <v>6.8025730315341537E-2</v>
      </c>
      <c r="AF285" s="2">
        <f>(Table2[[#This Row],[Current Week High]]/Table2[[#This Row],[Close Price]])-1</f>
        <v>9.6682893694101768E-2</v>
      </c>
      <c r="AG285" s="2">
        <f>(Table2[[#This Row],[Close Price]]/Table2[[#This Row],[Current Month Low]])-1</f>
        <v>6.8025730315341537E-2</v>
      </c>
      <c r="AH285" s="2">
        <f>(Table2[[#This Row],[Current Month High]]/Table2[[#This Row],[Close Price]])-1</f>
        <v>9.6682893694101768E-2</v>
      </c>
      <c r="AI285">
        <v>13.1665345862107</v>
      </c>
      <c r="AJ285">
        <v>77.148931049697097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</v>
      </c>
      <c r="AM285" t="s">
        <v>10519</v>
      </c>
      <c r="AN285">
        <v>-2.99</v>
      </c>
      <c r="AO285" t="s">
        <v>10519</v>
      </c>
      <c r="AP285">
        <v>3.6643079676594997E-2</v>
      </c>
      <c r="AQ285">
        <f>(Table2[[#This Row],[Sharpe Ratio]]-AVERAGE(Table2[Sharpe Ratio]))/_xlfn.STDEV.P(Table2[Sharpe Ratio])</f>
        <v>-0.17461352426803584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271</v>
      </c>
      <c r="AT285">
        <f>_xlfn.RANK.AVG(Table2[[#This Row],[6M Return vs Nifty Z-Score]],Table2[6M Return vs Nifty Z-Score])</f>
        <v>278</v>
      </c>
      <c r="AU285">
        <f>_xlfn.RANK.AVG(Table2[[#This Row],[Sharpe Ratio Z-Score]],Table2[Sharpe Ratio Z-Score])</f>
        <v>381</v>
      </c>
      <c r="AV285">
        <f>(Table2[[#This Row],[Rank 1Y]]+Table2[[#This Row],[Rank 6M]]+Table2[[#This Row],[Rank Sharpe]])/3</f>
        <v>310</v>
      </c>
    </row>
    <row r="286" spans="1:48" x14ac:dyDescent="0.3">
      <c r="A286" t="s">
        <v>296</v>
      </c>
      <c r="B286" t="s">
        <v>297</v>
      </c>
      <c r="C286" t="s">
        <v>10483</v>
      </c>
      <c r="D286" t="s">
        <v>143</v>
      </c>
      <c r="E286">
        <v>90596.96184176</v>
      </c>
      <c r="F286">
        <v>7187.4</v>
      </c>
      <c r="G286">
        <v>28.908223158636002</v>
      </c>
      <c r="H286">
        <f>(Table2[[#This Row],[1Y Return vs Nifty]]-AVERAGE(Table2[1Y Return vs Nifty]))/_xlfn.STDEV.P(Table2[1Y Return vs Nifty])</f>
        <v>-0.1371724236127988</v>
      </c>
      <c r="I286">
        <v>1.7400838502323399</v>
      </c>
      <c r="J286">
        <f>(Table2[[#This Row],[1M Return vs Nifty]]-AVERAGE(Table2[1M Return vs Nifty]))/_xlfn.STDEV.P(Table2[1M Return vs Nifty])</f>
        <v>0.25717662701157828</v>
      </c>
      <c r="K286">
        <v>28.1547738819967</v>
      </c>
      <c r="L286">
        <f>(Table2[[#This Row],[6M Return vs Nifty]]-AVERAGE(Table2[6M Return vs Nifty]))/_xlfn.STDEV.P(Table2[6M Return vs Nifty])</f>
        <v>0.81198170622818377</v>
      </c>
      <c r="M286">
        <v>-0.46603880659376201</v>
      </c>
      <c r="N286">
        <f>(Table2[[#This Row],[1W Return vs Nifty]]-AVERAGE(Table2[1W Return vs Nifty]))/_xlfn.STDEV.P(Table2[1W Return vs Nifty])</f>
        <v>0.10048615822062014</v>
      </c>
      <c r="O286">
        <v>6830.64</v>
      </c>
      <c r="P286">
        <v>6527.7091484583098</v>
      </c>
      <c r="Q286">
        <v>5635.6382724712503</v>
      </c>
      <c r="R286">
        <v>64.4548943762466</v>
      </c>
      <c r="S286" s="2">
        <f>(Table2[[#This Row],[Close Price]]-Table2[[#This Row],[20D EMA]])/Table2[[#This Row],[20D EMA]]</f>
        <v>5.2229366501528304E-2</v>
      </c>
      <c r="T286" s="2">
        <f>(Table2[[#This Row],[Close Price]]-Table2[[#This Row],[50D EMA]])/Table2[[#This Row],[50D EMA]]</f>
        <v>0.10106008655387062</v>
      </c>
      <c r="U286" s="2">
        <f>(Table2[[#This Row],[Close Price]]-Table2[[#This Row],[200D EMA]])/Table2[[#This Row],[200D EMA]]</f>
        <v>0.2753480000852318</v>
      </c>
      <c r="V286">
        <v>0.82546692062512805</v>
      </c>
      <c r="W286">
        <v>7007.6</v>
      </c>
      <c r="X286">
        <v>7210</v>
      </c>
      <c r="Y286">
        <v>6706.8</v>
      </c>
      <c r="Z286">
        <v>7210</v>
      </c>
      <c r="AA286">
        <v>6569.1</v>
      </c>
      <c r="AB286">
        <v>7210</v>
      </c>
      <c r="AC286" s="2">
        <f>(Table2[[#This Row],[Close Price]]/Table2[[#This Row],[Day Low]])-1</f>
        <v>2.5657857183629007E-2</v>
      </c>
      <c r="AD286" s="2">
        <f>(Table2[[#This Row],[Day High]]/Table2[[#This Row],[Close Price]])-1</f>
        <v>3.1443915741435902E-3</v>
      </c>
      <c r="AE286" s="2">
        <f>(Table2[[#This Row],[Close Price]]/Table2[[#This Row],[Current Week Low]])-1</f>
        <v>7.1658615136875881E-2</v>
      </c>
      <c r="AF286" s="2">
        <f>(Table2[[#This Row],[Current Week High]]/Table2[[#This Row],[Close Price]])-1</f>
        <v>3.1443915741435902E-3</v>
      </c>
      <c r="AG286" s="2">
        <f>(Table2[[#This Row],[Close Price]]/Table2[[#This Row],[Current Month Low]])-1</f>
        <v>9.4122482531853624E-2</v>
      </c>
      <c r="AH286" s="2">
        <f>(Table2[[#This Row],[Current Month High]]/Table2[[#This Row],[Close Price]])-1</f>
        <v>3.1443915741435902E-3</v>
      </c>
      <c r="AI286">
        <v>0.31443915741435902</v>
      </c>
      <c r="AJ286">
        <v>80.949383819438296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-0.03</v>
      </c>
      <c r="AM286" t="s">
        <v>10519</v>
      </c>
      <c r="AN286">
        <v>3.5</v>
      </c>
      <c r="AO286" t="s">
        <v>10520</v>
      </c>
      <c r="AP286">
        <v>3.867664817114E-3</v>
      </c>
      <c r="AQ286">
        <f>(Table2[[#This Row],[Sharpe Ratio]]-AVERAGE(Table2[Sharpe Ratio]))/_xlfn.STDEV.P(Table2[Sharpe Ratio])</f>
        <v>-0.55241727114096184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0.48005479670662154</v>
      </c>
      <c r="AS286">
        <f>_xlfn.RANK.AVG(Table2[[#This Row],[1Y Return vs Nifty Z-Score]],Table2[1Y Return vs Nifty Z-Score])</f>
        <v>328</v>
      </c>
      <c r="AT286">
        <f>_xlfn.RANK.AVG(Table2[[#This Row],[6M Return vs Nifty Z-Score]],Table2[6M Return vs Nifty Z-Score])</f>
        <v>117</v>
      </c>
      <c r="AU286">
        <f>_xlfn.RANK.AVG(Table2[[#This Row],[Sharpe Ratio Z-Score]],Table2[Sharpe Ratio Z-Score])</f>
        <v>489</v>
      </c>
      <c r="AV286">
        <f>(Table2[[#This Row],[Rank 1Y]]+Table2[[#This Row],[Rank 6M]]+Table2[[#This Row],[Rank Sharpe]])/3</f>
        <v>311.33333333333331</v>
      </c>
    </row>
    <row r="287" spans="1:48" x14ac:dyDescent="0.3">
      <c r="A287" t="s">
        <v>1210</v>
      </c>
      <c r="B287" t="s">
        <v>1211</v>
      </c>
      <c r="C287" t="s">
        <v>10479</v>
      </c>
      <c r="D287" t="s">
        <v>198</v>
      </c>
      <c r="E287">
        <v>9588.1105320000006</v>
      </c>
      <c r="F287">
        <v>629.54999999999995</v>
      </c>
      <c r="G287">
        <v>52.664465520774897</v>
      </c>
      <c r="H287">
        <f>(Table2[[#This Row],[1Y Return vs Nifty]]-AVERAGE(Table2[1Y Return vs Nifty]))/_xlfn.STDEV.P(Table2[1Y Return vs Nifty])</f>
        <v>0.18824004097647973</v>
      </c>
      <c r="I287">
        <v>-10.745222547647399</v>
      </c>
      <c r="J287">
        <f>(Table2[[#This Row],[1M Return vs Nifty]]-AVERAGE(Table2[1M Return vs Nifty]))/_xlfn.STDEV.P(Table2[1M Return vs Nifty])</f>
        <v>-0.99879572656924842</v>
      </c>
      <c r="K287">
        <v>1.7950489890161601</v>
      </c>
      <c r="L287">
        <f>(Table2[[#This Row],[6M Return vs Nifty]]-AVERAGE(Table2[6M Return vs Nifty]))/_xlfn.STDEV.P(Table2[6M Return vs Nifty])</f>
        <v>-0.10212282041024839</v>
      </c>
      <c r="M287">
        <v>-3.9670972661280399</v>
      </c>
      <c r="N287">
        <f>(Table2[[#This Row],[1W Return vs Nifty]]-AVERAGE(Table2[1W Return vs Nifty]))/_xlfn.STDEV.P(Table2[1W Return vs Nifty])</f>
        <v>-0.6080103883786151</v>
      </c>
      <c r="O287">
        <v>645.74</v>
      </c>
      <c r="P287">
        <v>621.85781654538198</v>
      </c>
      <c r="Q287">
        <v>538.82967697965398</v>
      </c>
      <c r="R287">
        <v>37.548131692576902</v>
      </c>
      <c r="S287" s="2">
        <f>(Table2[[#This Row],[Close Price]]-Table2[[#This Row],[20D EMA]])/Table2[[#This Row],[20D EMA]]</f>
        <v>-2.5072010406665304E-2</v>
      </c>
      <c r="T287" s="2">
        <f>(Table2[[#This Row],[Close Price]]-Table2[[#This Row],[50D EMA]])/Table2[[#This Row],[50D EMA]]</f>
        <v>1.2369682023698763E-2</v>
      </c>
      <c r="U287" s="2">
        <f>(Table2[[#This Row],[Close Price]]-Table2[[#This Row],[200D EMA]])/Table2[[#This Row],[200D EMA]]</f>
        <v>0.16836549079640159</v>
      </c>
      <c r="V287">
        <v>0.51450046383833004</v>
      </c>
      <c r="W287">
        <v>623.4</v>
      </c>
      <c r="X287">
        <v>638.79999999999995</v>
      </c>
      <c r="Y287">
        <v>597.04999999999995</v>
      </c>
      <c r="Z287">
        <v>654.6</v>
      </c>
      <c r="AA287">
        <v>597.04999999999995</v>
      </c>
      <c r="AB287">
        <v>704.8</v>
      </c>
      <c r="AC287" s="2">
        <f>(Table2[[#This Row],[Close Price]]/Table2[[#This Row],[Day Low]])-1</f>
        <v>9.865255052935451E-3</v>
      </c>
      <c r="AD287" s="2">
        <f>(Table2[[#This Row],[Day High]]/Table2[[#This Row],[Close Price]])-1</f>
        <v>1.4693034707330632E-2</v>
      </c>
      <c r="AE287" s="2">
        <f>(Table2[[#This Row],[Close Price]]/Table2[[#This Row],[Current Week Low]])-1</f>
        <v>5.4434301984758404E-2</v>
      </c>
      <c r="AF287" s="2">
        <f>(Table2[[#This Row],[Current Week High]]/Table2[[#This Row],[Close Price]])-1</f>
        <v>3.9790326423636113E-2</v>
      </c>
      <c r="AG287" s="2">
        <f>(Table2[[#This Row],[Close Price]]/Table2[[#This Row],[Current Month Low]])-1</f>
        <v>5.4434301984758404E-2</v>
      </c>
      <c r="AH287" s="2">
        <f>(Table2[[#This Row],[Current Month High]]/Table2[[#This Row],[Close Price]])-1</f>
        <v>0.11952982288936553</v>
      </c>
      <c r="AI287">
        <v>12.4295131443094</v>
      </c>
      <c r="AJ287">
        <v>88.855557222138799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7.0000000000000007E-2</v>
      </c>
      <c r="AM287" t="s">
        <v>10520</v>
      </c>
      <c r="AN287">
        <v>-6.71</v>
      </c>
      <c r="AO287" t="s">
        <v>10519</v>
      </c>
      <c r="AP287">
        <v>5.1002712083831003E-2</v>
      </c>
      <c r="AQ287">
        <f>(Table2[[#This Row],[Sharpe Ratio]]-AVERAGE(Table2[Sharpe Ratio]))/_xlfn.STDEV.P(Table2[Sharpe Ratio])</f>
        <v>-9.0893668948661618E-3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-1.5297782612764985</v>
      </c>
      <c r="AS287">
        <f>_xlfn.RANK.AVG(Table2[[#This Row],[1Y Return vs Nifty Z-Score]],Table2[1Y Return vs Nifty Z-Score])</f>
        <v>234</v>
      </c>
      <c r="AT287">
        <f>_xlfn.RANK.AVG(Table2[[#This Row],[6M Return vs Nifty Z-Score]],Table2[6M Return vs Nifty Z-Score])</f>
        <v>361</v>
      </c>
      <c r="AU287">
        <f>_xlfn.RANK.AVG(Table2[[#This Row],[Sharpe Ratio Z-Score]],Table2[Sharpe Ratio Z-Score])</f>
        <v>339</v>
      </c>
      <c r="AV287">
        <f>(Table2[[#This Row],[Rank 1Y]]+Table2[[#This Row],[Rank 6M]]+Table2[[#This Row],[Rank Sharpe]])/3</f>
        <v>311.33333333333331</v>
      </c>
    </row>
    <row r="288" spans="1:48" x14ac:dyDescent="0.3">
      <c r="A288" t="s">
        <v>856</v>
      </c>
      <c r="B288" t="s">
        <v>857</v>
      </c>
      <c r="C288" t="s">
        <v>10485</v>
      </c>
      <c r="D288" t="s">
        <v>409</v>
      </c>
      <c r="E288">
        <v>17718.381441729998</v>
      </c>
      <c r="F288">
        <v>578.75</v>
      </c>
      <c r="G288">
        <v>25.7727101673443</v>
      </c>
      <c r="H288">
        <f>(Table2[[#This Row],[1Y Return vs Nifty]]-AVERAGE(Table2[1Y Return vs Nifty]))/_xlfn.STDEV.P(Table2[1Y Return vs Nifty])</f>
        <v>-0.18012260886070128</v>
      </c>
      <c r="I288">
        <v>-4.9021868300045996</v>
      </c>
      <c r="J288">
        <f>(Table2[[#This Row],[1M Return vs Nifty]]-AVERAGE(Table2[1M Return vs Nifty]))/_xlfn.STDEV.P(Table2[1M Return vs Nifty])</f>
        <v>-0.41100948500845486</v>
      </c>
      <c r="K288">
        <v>-4.7312989531661902</v>
      </c>
      <c r="L288">
        <f>(Table2[[#This Row],[6M Return vs Nifty]]-AVERAGE(Table2[6M Return vs Nifty]))/_xlfn.STDEV.P(Table2[6M Return vs Nifty])</f>
        <v>-0.32844400625672721</v>
      </c>
      <c r="M288">
        <v>-1.8372104037855499</v>
      </c>
      <c r="N288">
        <f>(Table2[[#This Row],[1W Return vs Nifty]]-AVERAGE(Table2[1W Return vs Nifty]))/_xlfn.STDEV.P(Table2[1W Return vs Nifty])</f>
        <v>-0.17699288208497005</v>
      </c>
      <c r="O288">
        <v>557.38</v>
      </c>
      <c r="P288">
        <v>548.57153120364796</v>
      </c>
      <c r="Q288">
        <v>477.96906423956199</v>
      </c>
      <c r="R288">
        <v>51.546778451935303</v>
      </c>
      <c r="S288" s="2">
        <f>(Table2[[#This Row],[Close Price]]-Table2[[#This Row],[20D EMA]])/Table2[[#This Row],[20D EMA]]</f>
        <v>3.834009114069397E-2</v>
      </c>
      <c r="T288" s="2">
        <f>(Table2[[#This Row],[Close Price]]-Table2[[#This Row],[50D EMA]])/Table2[[#This Row],[50D EMA]]</f>
        <v>5.5012823451001842E-2</v>
      </c>
      <c r="U288" s="2">
        <f>(Table2[[#This Row],[Close Price]]-Table2[[#This Row],[200D EMA]])/Table2[[#This Row],[200D EMA]]</f>
        <v>0.21085242393412681</v>
      </c>
      <c r="V288">
        <v>0.94693562524600505</v>
      </c>
      <c r="W288">
        <v>555</v>
      </c>
      <c r="X288">
        <v>582.6</v>
      </c>
      <c r="Y288">
        <v>526.85</v>
      </c>
      <c r="Z288">
        <v>582.6</v>
      </c>
      <c r="AA288">
        <v>526.85</v>
      </c>
      <c r="AB288">
        <v>584.70000000000005</v>
      </c>
      <c r="AC288" s="2">
        <f>(Table2[[#This Row],[Close Price]]/Table2[[#This Row],[Day Low]])-1</f>
        <v>4.2792792792792689E-2</v>
      </c>
      <c r="AD288" s="2">
        <f>(Table2[[#This Row],[Day High]]/Table2[[#This Row],[Close Price]])-1</f>
        <v>6.652267818574531E-3</v>
      </c>
      <c r="AE288" s="2">
        <f>(Table2[[#This Row],[Close Price]]/Table2[[#This Row],[Current Week Low]])-1</f>
        <v>9.851001233747736E-2</v>
      </c>
      <c r="AF288" s="2">
        <f>(Table2[[#This Row],[Current Week High]]/Table2[[#This Row],[Close Price]])-1</f>
        <v>6.652267818574531E-3</v>
      </c>
      <c r="AG288" s="2">
        <f>(Table2[[#This Row],[Close Price]]/Table2[[#This Row],[Current Month Low]])-1</f>
        <v>9.851001233747736E-2</v>
      </c>
      <c r="AH288" s="2">
        <f>(Table2[[#This Row],[Current Month High]]/Table2[[#This Row],[Close Price]])-1</f>
        <v>1.0280777537797103E-2</v>
      </c>
      <c r="AI288">
        <v>3.3261339092872602</v>
      </c>
      <c r="AJ288">
        <v>92.723942723942699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0.05</v>
      </c>
      <c r="AM288" t="s">
        <v>10520</v>
      </c>
      <c r="AN288">
        <v>3.41</v>
      </c>
      <c r="AO288" t="s">
        <v>10520</v>
      </c>
      <c r="AP288">
        <v>0.12748728544576601</v>
      </c>
      <c r="AQ288">
        <f>(Table2[[#This Row],[Sharpe Ratio]]-AVERAGE(Table2[Sharpe Ratio]))/_xlfn.STDEV.P(Table2[Sharpe Ratio])</f>
        <v>0.87255190349037792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-0.22401707872047549</v>
      </c>
      <c r="AS288">
        <f>_xlfn.RANK.AVG(Table2[[#This Row],[1Y Return vs Nifty Z-Score]],Table2[1Y Return vs Nifty Z-Score])</f>
        <v>348</v>
      </c>
      <c r="AT288">
        <f>_xlfn.RANK.AVG(Table2[[#This Row],[6M Return vs Nifty Z-Score]],Table2[6M Return vs Nifty Z-Score])</f>
        <v>442</v>
      </c>
      <c r="AU288">
        <f>_xlfn.RANK.AVG(Table2[[#This Row],[Sharpe Ratio Z-Score]],Table2[Sharpe Ratio Z-Score])</f>
        <v>145</v>
      </c>
      <c r="AV288">
        <f>(Table2[[#This Row],[Rank 1Y]]+Table2[[#This Row],[Rank 6M]]+Table2[[#This Row],[Rank Sharpe]])/3</f>
        <v>311.66666666666669</v>
      </c>
    </row>
    <row r="289" spans="1:48" x14ac:dyDescent="0.3">
      <c r="A289" t="s">
        <v>1288</v>
      </c>
      <c r="B289" t="s">
        <v>1289</v>
      </c>
      <c r="C289" t="s">
        <v>10488</v>
      </c>
      <c r="D289" t="s">
        <v>138</v>
      </c>
      <c r="E289">
        <v>8601.6825236799996</v>
      </c>
      <c r="F289">
        <v>593.79999999999995</v>
      </c>
      <c r="G289">
        <v>40.708803204146598</v>
      </c>
      <c r="H289">
        <f>(Table2[[#This Row],[1Y Return vs Nifty]]-AVERAGE(Table2[1Y Return vs Nifty]))/_xlfn.STDEV.P(Table2[1Y Return vs Nifty])</f>
        <v>2.4471651980262455E-2</v>
      </c>
      <c r="I289">
        <v>-7.1975894068950099</v>
      </c>
      <c r="J289">
        <f>(Table2[[#This Row],[1M Return vs Nifty]]-AVERAGE(Table2[1M Return vs Nifty]))/_xlfn.STDEV.P(Table2[1M Return vs Nifty])</f>
        <v>-0.64191788925892079</v>
      </c>
      <c r="K289">
        <v>13.088064229250501</v>
      </c>
      <c r="L289">
        <f>(Table2[[#This Row],[6M Return vs Nifty]]-AVERAGE(Table2[6M Return vs Nifty]))/_xlfn.STDEV.P(Table2[6M Return vs Nifty])</f>
        <v>0.28949721327394129</v>
      </c>
      <c r="M289">
        <v>-5.47910171055024</v>
      </c>
      <c r="N289">
        <f>(Table2[[#This Row],[1W Return vs Nifty]]-AVERAGE(Table2[1W Return vs Nifty]))/_xlfn.STDEV.P(Table2[1W Return vs Nifty])</f>
        <v>-0.91398926296682326</v>
      </c>
      <c r="O289">
        <v>582.29</v>
      </c>
      <c r="P289">
        <v>545.77953883095495</v>
      </c>
      <c r="Q289">
        <v>473.32128495085999</v>
      </c>
      <c r="R289">
        <v>49.534450949240103</v>
      </c>
      <c r="S289" s="2">
        <f>(Table2[[#This Row],[Close Price]]-Table2[[#This Row],[20D EMA]])/Table2[[#This Row],[20D EMA]]</f>
        <v>1.9766782874512685E-2</v>
      </c>
      <c r="T289" s="2">
        <f>(Table2[[#This Row],[Close Price]]-Table2[[#This Row],[50D EMA]])/Table2[[#This Row],[50D EMA]]</f>
        <v>8.7985088762952787E-2</v>
      </c>
      <c r="U289" s="2">
        <f>(Table2[[#This Row],[Close Price]]-Table2[[#This Row],[200D EMA]])/Table2[[#This Row],[200D EMA]]</f>
        <v>0.25453897570156392</v>
      </c>
      <c r="V289">
        <v>1.69531812720741</v>
      </c>
      <c r="W289">
        <v>579.15</v>
      </c>
      <c r="X289">
        <v>602</v>
      </c>
      <c r="Y289">
        <v>570</v>
      </c>
      <c r="Z289">
        <v>615.79999999999995</v>
      </c>
      <c r="AA289">
        <v>517.6</v>
      </c>
      <c r="AB289">
        <v>699</v>
      </c>
      <c r="AC289" s="2">
        <f>(Table2[[#This Row],[Close Price]]/Table2[[#This Row],[Day Low]])-1</f>
        <v>2.5295691962358591E-2</v>
      </c>
      <c r="AD289" s="2">
        <f>(Table2[[#This Row],[Day High]]/Table2[[#This Row],[Close Price]])-1</f>
        <v>1.3809363422027765E-2</v>
      </c>
      <c r="AE289" s="2">
        <f>(Table2[[#This Row],[Close Price]]/Table2[[#This Row],[Current Week Low]])-1</f>
        <v>4.17543859649121E-2</v>
      </c>
      <c r="AF289" s="2">
        <f>(Table2[[#This Row],[Current Week High]]/Table2[[#This Row],[Close Price]])-1</f>
        <v>3.7049511620074194E-2</v>
      </c>
      <c r="AG289" s="2">
        <f>(Table2[[#This Row],[Close Price]]/Table2[[#This Row],[Current Month Low]])-1</f>
        <v>0.14721792890262742</v>
      </c>
      <c r="AH289" s="2">
        <f>(Table2[[#This Row],[Current Month High]]/Table2[[#This Row],[Close Price]])-1</f>
        <v>0.17716402829235434</v>
      </c>
      <c r="AI289">
        <v>17.716402829235399</v>
      </c>
      <c r="AJ289">
        <v>69.173789173789103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0.26</v>
      </c>
      <c r="AM289" t="s">
        <v>10520</v>
      </c>
      <c r="AN289">
        <v>4.2699999999999996</v>
      </c>
      <c r="AO289" t="s">
        <v>10520</v>
      </c>
      <c r="AP289">
        <v>2.7967306234995999E-2</v>
      </c>
      <c r="AQ289">
        <f>(Table2[[#This Row],[Sharpe Ratio]]-AVERAGE(Table2[Sharpe Ratio]))/_xlfn.STDEV.P(Table2[Sharpe Ratio])</f>
        <v>-0.27461957231683926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-1.5165578592883797</v>
      </c>
      <c r="AS289">
        <f>_xlfn.RANK.AVG(Table2[[#This Row],[1Y Return vs Nifty Z-Score]],Table2[1Y Return vs Nifty Z-Score])</f>
        <v>285</v>
      </c>
      <c r="AT289">
        <f>_xlfn.RANK.AVG(Table2[[#This Row],[6M Return vs Nifty Z-Score]],Table2[6M Return vs Nifty Z-Score])</f>
        <v>241</v>
      </c>
      <c r="AU289">
        <f>_xlfn.RANK.AVG(Table2[[#This Row],[Sharpe Ratio Z-Score]],Table2[Sharpe Ratio Z-Score])</f>
        <v>409</v>
      </c>
      <c r="AV289">
        <f>(Table2[[#This Row],[Rank 1Y]]+Table2[[#This Row],[Rank 6M]]+Table2[[#This Row],[Rank Sharpe]])/3</f>
        <v>311.66666666666669</v>
      </c>
    </row>
    <row r="290" spans="1:48" x14ac:dyDescent="0.3">
      <c r="A290" t="s">
        <v>699</v>
      </c>
      <c r="B290" t="s">
        <v>700</v>
      </c>
      <c r="C290" t="s">
        <v>10480</v>
      </c>
      <c r="D290" t="s">
        <v>60</v>
      </c>
      <c r="E290">
        <v>23710.564590599999</v>
      </c>
      <c r="F290">
        <v>1334.65</v>
      </c>
      <c r="G290">
        <v>41.190793225642203</v>
      </c>
      <c r="H290">
        <f>(Table2[[#This Row],[1Y Return vs Nifty]]-AVERAGE(Table2[1Y Return vs Nifty]))/_xlfn.STDEV.P(Table2[1Y Return vs Nifty])</f>
        <v>3.1073940271961906E-2</v>
      </c>
      <c r="I290">
        <v>6.5642972581663903</v>
      </c>
      <c r="J290">
        <f>(Table2[[#This Row],[1M Return vs Nifty]]-AVERAGE(Table2[1M Return vs Nifty]))/_xlfn.STDEV.P(Table2[1M Return vs Nifty])</f>
        <v>0.74247338105584149</v>
      </c>
      <c r="K290">
        <v>35.356454302350201</v>
      </c>
      <c r="L290">
        <f>(Table2[[#This Row],[6M Return vs Nifty]]-AVERAGE(Table2[6M Return vs Nifty]))/_xlfn.STDEV.P(Table2[6M Return vs Nifty])</f>
        <v>1.061722122654212</v>
      </c>
      <c r="M290">
        <v>3.7952663393482</v>
      </c>
      <c r="N290">
        <f>(Table2[[#This Row],[1W Return vs Nifty]]-AVERAGE(Table2[1W Return vs Nifty]))/_xlfn.STDEV.P(Table2[1W Return vs Nifty])</f>
        <v>0.96283107899267806</v>
      </c>
      <c r="O290">
        <v>1237.3399999999999</v>
      </c>
      <c r="P290">
        <v>1163.4321399795499</v>
      </c>
      <c r="Q290">
        <v>985.08523022066902</v>
      </c>
      <c r="R290">
        <v>74.8415322333029</v>
      </c>
      <c r="S290" s="2">
        <f>(Table2[[#This Row],[Close Price]]-Table2[[#This Row],[20D EMA]])/Table2[[#This Row],[20D EMA]]</f>
        <v>7.8644511613622917E-2</v>
      </c>
      <c r="T290" s="2">
        <f>(Table2[[#This Row],[Close Price]]-Table2[[#This Row],[50D EMA]])/Table2[[#This Row],[50D EMA]]</f>
        <v>0.1471661768115326</v>
      </c>
      <c r="U290" s="2">
        <f>(Table2[[#This Row],[Close Price]]-Table2[[#This Row],[200D EMA]])/Table2[[#This Row],[200D EMA]]</f>
        <v>0.35485738599595595</v>
      </c>
      <c r="V290">
        <v>1.35271201589678</v>
      </c>
      <c r="W290">
        <v>1312</v>
      </c>
      <c r="X290">
        <v>1349</v>
      </c>
      <c r="Y290">
        <v>1170.4000000000001</v>
      </c>
      <c r="Z290">
        <v>1349</v>
      </c>
      <c r="AA290">
        <v>1162.6500000000001</v>
      </c>
      <c r="AB290">
        <v>1349</v>
      </c>
      <c r="AC290" s="2">
        <f>(Table2[[#This Row],[Close Price]]/Table2[[#This Row],[Day Low]])-1</f>
        <v>1.7263719512195186E-2</v>
      </c>
      <c r="AD290" s="2">
        <f>(Table2[[#This Row],[Day High]]/Table2[[#This Row],[Close Price]])-1</f>
        <v>1.0751882516015332E-2</v>
      </c>
      <c r="AE290" s="2">
        <f>(Table2[[#This Row],[Close Price]]/Table2[[#This Row],[Current Week Low]])-1</f>
        <v>0.14033663704716326</v>
      </c>
      <c r="AF290" s="2">
        <f>(Table2[[#This Row],[Current Week High]]/Table2[[#This Row],[Close Price]])-1</f>
        <v>1.0751882516015332E-2</v>
      </c>
      <c r="AG290" s="2">
        <f>(Table2[[#This Row],[Close Price]]/Table2[[#This Row],[Current Month Low]])-1</f>
        <v>0.1479379004859589</v>
      </c>
      <c r="AH290" s="2">
        <f>(Table2[[#This Row],[Current Month High]]/Table2[[#This Row],[Close Price]])-1</f>
        <v>1.0751882516015332E-2</v>
      </c>
      <c r="AI290">
        <v>1.0751882516015301</v>
      </c>
      <c r="AJ290">
        <v>84.293012979839801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0.18</v>
      </c>
      <c r="AM290" t="s">
        <v>10520</v>
      </c>
      <c r="AN290">
        <v>11.23</v>
      </c>
      <c r="AO290" t="s">
        <v>10520</v>
      </c>
      <c r="AP290">
        <v>-8.4675703375960004E-3</v>
      </c>
      <c r="AQ290">
        <f>(Table2[[#This Row],[Sharpe Ratio]]-AVERAGE(Table2[Sharpe Ratio]))/_xlfn.STDEV.P(Table2[Sharpe Ratio])</f>
        <v>-0.69460610627816166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2.1034944166965319</v>
      </c>
      <c r="AS290">
        <f>_xlfn.RANK.AVG(Table2[[#This Row],[1Y Return vs Nifty Z-Score]],Table2[1Y Return vs Nifty Z-Score])</f>
        <v>282</v>
      </c>
      <c r="AT290">
        <f>_xlfn.RANK.AVG(Table2[[#This Row],[6M Return vs Nifty Z-Score]],Table2[6M Return vs Nifty Z-Score])</f>
        <v>95</v>
      </c>
      <c r="AU290">
        <f>_xlfn.RANK.AVG(Table2[[#This Row],[Sharpe Ratio Z-Score]],Table2[Sharpe Ratio Z-Score])</f>
        <v>560</v>
      </c>
      <c r="AV290">
        <f>(Table2[[#This Row],[Rank 1Y]]+Table2[[#This Row],[Rank 6M]]+Table2[[#This Row],[Rank Sharpe]])/3</f>
        <v>312.33333333333331</v>
      </c>
    </row>
    <row r="291" spans="1:48" x14ac:dyDescent="0.3">
      <c r="A291" t="s">
        <v>703</v>
      </c>
      <c r="B291" t="s">
        <v>704</v>
      </c>
      <c r="C291" t="s">
        <v>10480</v>
      </c>
      <c r="D291" t="s">
        <v>60</v>
      </c>
      <c r="E291">
        <v>23606.24837678</v>
      </c>
      <c r="F291">
        <v>1216.3499999999999</v>
      </c>
      <c r="G291">
        <v>44.011652099130202</v>
      </c>
      <c r="H291">
        <f>(Table2[[#This Row],[1Y Return vs Nifty]]-AVERAGE(Table2[1Y Return vs Nifty]))/_xlfn.STDEV.P(Table2[1Y Return vs Nifty])</f>
        <v>6.9714000610091018E-2</v>
      </c>
      <c r="I291">
        <v>28.055845210333899</v>
      </c>
      <c r="J291">
        <f>(Table2[[#This Row],[1M Return vs Nifty]]-AVERAGE(Table2[1M Return vs Nifty]))/_xlfn.STDEV.P(Table2[1M Return vs Nifty])</f>
        <v>2.904437949915998</v>
      </c>
      <c r="K291">
        <v>15.7457473659796</v>
      </c>
      <c r="L291">
        <f>(Table2[[#This Row],[6M Return vs Nifty]]-AVERAGE(Table2[6M Return vs Nifty]))/_xlfn.STDEV.P(Table2[6M Return vs Nifty])</f>
        <v>0.38166054940578514</v>
      </c>
      <c r="M291">
        <v>9.6929659929043694</v>
      </c>
      <c r="N291">
        <f>(Table2[[#This Row],[1W Return vs Nifty]]-AVERAGE(Table2[1W Return vs Nifty]))/_xlfn.STDEV.P(Table2[1W Return vs Nifty])</f>
        <v>2.1563272418587762</v>
      </c>
      <c r="O291">
        <v>1055.69</v>
      </c>
      <c r="P291">
        <v>994.79018659282099</v>
      </c>
      <c r="Q291">
        <v>905.93505009473995</v>
      </c>
      <c r="R291">
        <v>81.645198530628804</v>
      </c>
      <c r="S291" s="2">
        <f>(Table2[[#This Row],[Close Price]]-Table2[[#This Row],[20D EMA]])/Table2[[#This Row],[20D EMA]]</f>
        <v>0.15218482698519437</v>
      </c>
      <c r="T291" s="2">
        <f>(Table2[[#This Row],[Close Price]]-Table2[[#This Row],[50D EMA]])/Table2[[#This Row],[50D EMA]]</f>
        <v>0.22272014379838861</v>
      </c>
      <c r="U291" s="2">
        <f>(Table2[[#This Row],[Close Price]]-Table2[[#This Row],[200D EMA]])/Table2[[#This Row],[200D EMA]]</f>
        <v>0.34264592133045046</v>
      </c>
      <c r="V291">
        <v>3.55105213124199</v>
      </c>
      <c r="W291">
        <v>1185.45</v>
      </c>
      <c r="X291">
        <v>1224.9000000000001</v>
      </c>
      <c r="Y291">
        <v>1070</v>
      </c>
      <c r="Z291">
        <v>1224.9000000000001</v>
      </c>
      <c r="AA291">
        <v>880.45</v>
      </c>
      <c r="AB291">
        <v>1224.9000000000001</v>
      </c>
      <c r="AC291" s="2">
        <f>(Table2[[#This Row],[Close Price]]/Table2[[#This Row],[Day Low]])-1</f>
        <v>2.6066050866759394E-2</v>
      </c>
      <c r="AD291" s="2">
        <f>(Table2[[#This Row],[Day High]]/Table2[[#This Row],[Close Price]])-1</f>
        <v>7.0292267850537993E-3</v>
      </c>
      <c r="AE291" s="2">
        <f>(Table2[[#This Row],[Close Price]]/Table2[[#This Row],[Current Week Low]])-1</f>
        <v>0.13677570093457936</v>
      </c>
      <c r="AF291" s="2">
        <f>(Table2[[#This Row],[Current Week High]]/Table2[[#This Row],[Close Price]])-1</f>
        <v>7.0292267850537993E-3</v>
      </c>
      <c r="AG291" s="2">
        <f>(Table2[[#This Row],[Close Price]]/Table2[[#This Row],[Current Month Low]])-1</f>
        <v>0.38150945539212877</v>
      </c>
      <c r="AH291" s="2">
        <f>(Table2[[#This Row],[Current Month High]]/Table2[[#This Row],[Close Price]])-1</f>
        <v>7.0292267850537993E-3</v>
      </c>
      <c r="AI291">
        <v>0.70292267850537904</v>
      </c>
      <c r="AJ291">
        <v>73.5164051355206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0.06</v>
      </c>
      <c r="AM291" t="s">
        <v>10520</v>
      </c>
      <c r="AN291">
        <v>24.93</v>
      </c>
      <c r="AO291" t="s">
        <v>10520</v>
      </c>
      <c r="AP291">
        <v>1.4277261503083E-2</v>
      </c>
      <c r="AQ291">
        <f>(Table2[[#This Row],[Sharpe Ratio]]-AVERAGE(Table2[Sharpe Ratio]))/_xlfn.STDEV.P(Table2[Sharpe Ratio])</f>
        <v>-0.43242536109935825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5.0797143806912919</v>
      </c>
      <c r="AS291">
        <f>_xlfn.RANK.AVG(Table2[[#This Row],[1Y Return vs Nifty Z-Score]],Table2[1Y Return vs Nifty Z-Score])</f>
        <v>272</v>
      </c>
      <c r="AT291">
        <f>_xlfn.RANK.AVG(Table2[[#This Row],[6M Return vs Nifty Z-Score]],Table2[6M Return vs Nifty Z-Score])</f>
        <v>216</v>
      </c>
      <c r="AU291">
        <f>_xlfn.RANK.AVG(Table2[[#This Row],[Sharpe Ratio Z-Score]],Table2[Sharpe Ratio Z-Score])</f>
        <v>450</v>
      </c>
      <c r="AV291">
        <f>(Table2[[#This Row],[Rank 1Y]]+Table2[[#This Row],[Rank 6M]]+Table2[[#This Row],[Rank Sharpe]])/3</f>
        <v>312.66666666666669</v>
      </c>
    </row>
    <row r="292" spans="1:48" x14ac:dyDescent="0.3">
      <c r="A292" t="s">
        <v>1420</v>
      </c>
      <c r="B292" t="s">
        <v>1421</v>
      </c>
      <c r="C292" t="s">
        <v>10487</v>
      </c>
      <c r="D292" t="s">
        <v>95</v>
      </c>
      <c r="E292">
        <v>7287.0973439399904</v>
      </c>
      <c r="F292">
        <v>953.05</v>
      </c>
      <c r="G292">
        <v>119.034788185724</v>
      </c>
      <c r="H292">
        <f>(Table2[[#This Row],[1Y Return vs Nifty]]-AVERAGE(Table2[1Y Return vs Nifty]))/_xlfn.STDEV.P(Table2[1Y Return vs Nifty])</f>
        <v>1.0973792030018577</v>
      </c>
      <c r="I292">
        <v>-15.7422490121136</v>
      </c>
      <c r="J292">
        <f>(Table2[[#This Row],[1M Return vs Nifty]]-AVERAGE(Table2[1M Return vs Nifty]))/_xlfn.STDEV.P(Table2[1M Return vs Nifty])</f>
        <v>-1.5014767893701666</v>
      </c>
      <c r="K292">
        <v>3.8821097231322201</v>
      </c>
      <c r="L292">
        <f>(Table2[[#This Row],[6M Return vs Nifty]]-AVERAGE(Table2[6M Return vs Nifty]))/_xlfn.STDEV.P(Table2[6M Return vs Nifty])</f>
        <v>-2.9747570965484461E-2</v>
      </c>
      <c r="M292">
        <v>-4.7972560246755496</v>
      </c>
      <c r="N292">
        <f>(Table2[[#This Row],[1W Return vs Nifty]]-AVERAGE(Table2[1W Return vs Nifty]))/_xlfn.STDEV.P(Table2[1W Return vs Nifty])</f>
        <v>-0.77600661590754894</v>
      </c>
      <c r="O292">
        <v>986.65</v>
      </c>
      <c r="P292">
        <v>970.37506557747099</v>
      </c>
      <c r="Q292">
        <v>799.99007442580705</v>
      </c>
      <c r="R292">
        <v>33.830981199244299</v>
      </c>
      <c r="S292" s="2">
        <f>(Table2[[#This Row],[Close Price]]-Table2[[#This Row],[20D EMA]])/Table2[[#This Row],[20D EMA]]</f>
        <v>-3.4054629301170654E-2</v>
      </c>
      <c r="T292" s="2">
        <f>(Table2[[#This Row],[Close Price]]-Table2[[#This Row],[50D EMA]])/Table2[[#This Row],[50D EMA]]</f>
        <v>-1.7853988825610307E-2</v>
      </c>
      <c r="U292" s="2">
        <f>(Table2[[#This Row],[Close Price]]-Table2[[#This Row],[200D EMA]])/Table2[[#This Row],[200D EMA]]</f>
        <v>0.19132728075914152</v>
      </c>
      <c r="V292">
        <v>1.1809102853181701</v>
      </c>
      <c r="W292">
        <v>944.85</v>
      </c>
      <c r="X292">
        <v>973.7</v>
      </c>
      <c r="Y292">
        <v>931.25</v>
      </c>
      <c r="Z292">
        <v>1054.3499999999999</v>
      </c>
      <c r="AA292">
        <v>931.25</v>
      </c>
      <c r="AB292">
        <v>1151</v>
      </c>
      <c r="AC292" s="2">
        <f>(Table2[[#This Row],[Close Price]]/Table2[[#This Row],[Day Low]])-1</f>
        <v>8.6786262369686895E-3</v>
      </c>
      <c r="AD292" s="2">
        <f>(Table2[[#This Row],[Day High]]/Table2[[#This Row],[Close Price]])-1</f>
        <v>2.1667278736687612E-2</v>
      </c>
      <c r="AE292" s="2">
        <f>(Table2[[#This Row],[Close Price]]/Table2[[#This Row],[Current Week Low]])-1</f>
        <v>2.3409395973154279E-2</v>
      </c>
      <c r="AF292" s="2">
        <f>(Table2[[#This Row],[Current Week High]]/Table2[[#This Row],[Close Price]])-1</f>
        <v>0.10629033104244257</v>
      </c>
      <c r="AG292" s="2">
        <f>(Table2[[#This Row],[Close Price]]/Table2[[#This Row],[Current Month Low]])-1</f>
        <v>2.3409395973154279E-2</v>
      </c>
      <c r="AH292" s="2">
        <f>(Table2[[#This Row],[Current Month High]]/Table2[[#This Row],[Close Price]])-1</f>
        <v>0.20770158963328278</v>
      </c>
      <c r="AI292">
        <v>23.498242484654501</v>
      </c>
      <c r="AJ292">
        <v>151.86310782241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-0.04</v>
      </c>
      <c r="AM292" t="s">
        <v>10519</v>
      </c>
      <c r="AN292">
        <v>-5.1100000000000003</v>
      </c>
      <c r="AO292" t="s">
        <v>10519</v>
      </c>
      <c r="AQ292">
        <f>(Table2[[#This Row],[Sharpe Ratio]]-AVERAGE(Table2[Sharpe Ratio]))/_xlfn.STDEV.P(Table2[Sharpe Ratio])</f>
        <v>-0.59700002519057438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-1.8068517984319166</v>
      </c>
      <c r="AS292">
        <f>_xlfn.RANK.AVG(Table2[[#This Row],[1Y Return vs Nifty Z-Score]],Table2[1Y Return vs Nifty Z-Score])</f>
        <v>87</v>
      </c>
      <c r="AT292">
        <f>_xlfn.RANK.AVG(Table2[[#This Row],[6M Return vs Nifty Z-Score]],Table2[6M Return vs Nifty Z-Score])</f>
        <v>335</v>
      </c>
      <c r="AU292">
        <f>_xlfn.RANK.AVG(Table2[[#This Row],[Sharpe Ratio Z-Score]],Table2[Sharpe Ratio Z-Score])</f>
        <v>517.5</v>
      </c>
      <c r="AV292">
        <f>(Table2[[#This Row],[Rank 1Y]]+Table2[[#This Row],[Rank 6M]]+Table2[[#This Row],[Rank Sharpe]])/3</f>
        <v>313.16666666666669</v>
      </c>
    </row>
    <row r="293" spans="1:48" x14ac:dyDescent="0.3">
      <c r="A293" t="s">
        <v>792</v>
      </c>
      <c r="B293" t="s">
        <v>793</v>
      </c>
      <c r="C293" t="s">
        <v>10475</v>
      </c>
      <c r="D293" t="s">
        <v>418</v>
      </c>
      <c r="E293">
        <v>19869.366963839999</v>
      </c>
      <c r="F293">
        <v>4031.75</v>
      </c>
      <c r="G293">
        <v>47.716816251555102</v>
      </c>
      <c r="H293">
        <f>(Table2[[#This Row],[1Y Return vs Nifty]]-AVERAGE(Table2[1Y Return vs Nifty]))/_xlfn.STDEV.P(Table2[1Y Return vs Nifty])</f>
        <v>0.1204672544357047</v>
      </c>
      <c r="I293">
        <v>5.2606907746915397</v>
      </c>
      <c r="J293">
        <f>(Table2[[#This Row],[1M Return vs Nifty]]-AVERAGE(Table2[1M Return vs Nifty]))/_xlfn.STDEV.P(Table2[1M Return vs Nifty])</f>
        <v>0.61133573404774089</v>
      </c>
      <c r="K293">
        <v>30.715111240498199</v>
      </c>
      <c r="L293">
        <f>(Table2[[#This Row],[6M Return vs Nifty]]-AVERAGE(Table2[6M Return vs Nifty]))/_xlfn.STDEV.P(Table2[6M Return vs Nifty])</f>
        <v>0.90076927812545149</v>
      </c>
      <c r="M293">
        <v>-4.44606059097935</v>
      </c>
      <c r="N293">
        <f>(Table2[[#This Row],[1W Return vs Nifty]]-AVERAGE(Table2[1W Return vs Nifty]))/_xlfn.STDEV.P(Table2[1W Return vs Nifty])</f>
        <v>-0.70493646531421172</v>
      </c>
      <c r="O293">
        <v>3957.61</v>
      </c>
      <c r="P293">
        <v>3721.5282298781299</v>
      </c>
      <c r="Q293">
        <v>3158.5882109999902</v>
      </c>
      <c r="R293">
        <v>53.805015156233601</v>
      </c>
      <c r="S293" s="2">
        <f>(Table2[[#This Row],[Close Price]]-Table2[[#This Row],[20D EMA]])/Table2[[#This Row],[20D EMA]]</f>
        <v>1.873352856901005E-2</v>
      </c>
      <c r="T293" s="2">
        <f>(Table2[[#This Row],[Close Price]]-Table2[[#This Row],[50D EMA]])/Table2[[#This Row],[50D EMA]]</f>
        <v>8.3358703994576192E-2</v>
      </c>
      <c r="U293" s="2">
        <f>(Table2[[#This Row],[Close Price]]-Table2[[#This Row],[200D EMA]])/Table2[[#This Row],[200D EMA]]</f>
        <v>0.27644052680218545</v>
      </c>
      <c r="V293">
        <v>0.94063844206409597</v>
      </c>
      <c r="W293">
        <v>4001</v>
      </c>
      <c r="X293">
        <v>4085</v>
      </c>
      <c r="Y293">
        <v>3777</v>
      </c>
      <c r="Z293">
        <v>4248.6000000000004</v>
      </c>
      <c r="AA293">
        <v>3601.1</v>
      </c>
      <c r="AB293">
        <v>4327.75</v>
      </c>
      <c r="AC293" s="2">
        <f>(Table2[[#This Row],[Close Price]]/Table2[[#This Row],[Day Low]])-1</f>
        <v>7.6855786053486863E-3</v>
      </c>
      <c r="AD293" s="2">
        <f>(Table2[[#This Row],[Day High]]/Table2[[#This Row],[Close Price]])-1</f>
        <v>1.3207664165684863E-2</v>
      </c>
      <c r="AE293" s="2">
        <f>(Table2[[#This Row],[Close Price]]/Table2[[#This Row],[Current Week Low]])-1</f>
        <v>6.7447709822610502E-2</v>
      </c>
      <c r="AF293" s="2">
        <f>(Table2[[#This Row],[Current Week High]]/Table2[[#This Row],[Close Price]])-1</f>
        <v>5.3785576982699812E-2</v>
      </c>
      <c r="AG293" s="2">
        <f>(Table2[[#This Row],[Close Price]]/Table2[[#This Row],[Current Month Low]])-1</f>
        <v>0.11958845908194715</v>
      </c>
      <c r="AH293" s="2">
        <f>(Table2[[#This Row],[Current Month High]]/Table2[[#This Row],[Close Price]])-1</f>
        <v>7.3417250573572179E-2</v>
      </c>
      <c r="AI293">
        <v>7.3417250573572099</v>
      </c>
      <c r="AJ293">
        <v>80.795964125560502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0.18</v>
      </c>
      <c r="AM293" t="s">
        <v>10520</v>
      </c>
      <c r="AN293">
        <v>1.1000000000000001</v>
      </c>
      <c r="AO293" t="s">
        <v>10520</v>
      </c>
      <c r="AP293">
        <v>-1.8891951237256E-2</v>
      </c>
      <c r="AQ293">
        <f>(Table2[[#This Row],[Sharpe Ratio]]-AVERAGE(Table2[Sharpe Ratio]))/_xlfn.STDEV.P(Table2[Sharpe Ratio])</f>
        <v>-0.81476843464554316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0.11286736664914221</v>
      </c>
      <c r="AS293">
        <f>_xlfn.RANK.AVG(Table2[[#This Row],[1Y Return vs Nifty Z-Score]],Table2[1Y Return vs Nifty Z-Score])</f>
        <v>254</v>
      </c>
      <c r="AT293">
        <f>_xlfn.RANK.AVG(Table2[[#This Row],[6M Return vs Nifty Z-Score]],Table2[6M Return vs Nifty Z-Score])</f>
        <v>110</v>
      </c>
      <c r="AU293">
        <f>_xlfn.RANK.AVG(Table2[[#This Row],[Sharpe Ratio Z-Score]],Table2[Sharpe Ratio Z-Score])</f>
        <v>576</v>
      </c>
      <c r="AV293">
        <f>(Table2[[#This Row],[Rank 1Y]]+Table2[[#This Row],[Rank 6M]]+Table2[[#This Row],[Rank Sharpe]])/3</f>
        <v>313.33333333333331</v>
      </c>
    </row>
    <row r="294" spans="1:48" x14ac:dyDescent="0.3">
      <c r="A294" t="s">
        <v>1643</v>
      </c>
      <c r="B294" t="s">
        <v>1644</v>
      </c>
      <c r="C294" t="s">
        <v>10483</v>
      </c>
      <c r="D294" t="s">
        <v>1461</v>
      </c>
      <c r="E294">
        <v>5138.5545647700001</v>
      </c>
      <c r="F294">
        <v>930.9</v>
      </c>
      <c r="G294">
        <v>27.604169623309801</v>
      </c>
      <c r="H294">
        <f>(Table2[[#This Row],[1Y Return vs Nifty]]-AVERAGE(Table2[1Y Return vs Nifty]))/_xlfn.STDEV.P(Table2[1Y Return vs Nifty])</f>
        <v>-0.15503531911697879</v>
      </c>
      <c r="I294">
        <v>-4.5130616631966403</v>
      </c>
      <c r="J294">
        <f>(Table2[[#This Row],[1M Return vs Nifty]]-AVERAGE(Table2[1M Return vs Nifty]))/_xlfn.STDEV.P(Table2[1M Return vs Nifty])</f>
        <v>-0.37186503504314838</v>
      </c>
      <c r="K294">
        <v>-8.6836002331195008</v>
      </c>
      <c r="L294">
        <f>(Table2[[#This Row],[6M Return vs Nifty]]-AVERAGE(Table2[6M Return vs Nifty]))/_xlfn.STDEV.P(Table2[6M Return vs Nifty])</f>
        <v>-0.46550220793796954</v>
      </c>
      <c r="M294">
        <v>-0.39526136053184602</v>
      </c>
      <c r="N294">
        <f>(Table2[[#This Row],[1W Return vs Nifty]]-AVERAGE(Table2[1W Return vs Nifty]))/_xlfn.STDEV.P(Table2[1W Return vs Nifty])</f>
        <v>0.11480913416962833</v>
      </c>
      <c r="O294">
        <v>905.02</v>
      </c>
      <c r="P294">
        <v>907.96232787425095</v>
      </c>
      <c r="Q294">
        <v>857.11652233110703</v>
      </c>
      <c r="R294">
        <v>56.141984940123699</v>
      </c>
      <c r="S294" s="2">
        <f>(Table2[[#This Row],[Close Price]]-Table2[[#This Row],[20D EMA]])/Table2[[#This Row],[20D EMA]]</f>
        <v>2.8596053125897764E-2</v>
      </c>
      <c r="T294" s="2">
        <f>(Table2[[#This Row],[Close Price]]-Table2[[#This Row],[50D EMA]])/Table2[[#This Row],[50D EMA]]</f>
        <v>2.5262801573994163E-2</v>
      </c>
      <c r="U294" s="2">
        <f>(Table2[[#This Row],[Close Price]]-Table2[[#This Row],[200D EMA]])/Table2[[#This Row],[200D EMA]]</f>
        <v>8.6083368767904969E-2</v>
      </c>
      <c r="V294">
        <v>0.60708543035250595</v>
      </c>
      <c r="W294">
        <v>905</v>
      </c>
      <c r="X294">
        <v>936</v>
      </c>
      <c r="Y294">
        <v>850</v>
      </c>
      <c r="Z294">
        <v>936</v>
      </c>
      <c r="AA294">
        <v>850</v>
      </c>
      <c r="AB294">
        <v>953.9</v>
      </c>
      <c r="AC294" s="2">
        <f>(Table2[[#This Row],[Close Price]]/Table2[[#This Row],[Day Low]])-1</f>
        <v>2.8618784530386687E-2</v>
      </c>
      <c r="AD294" s="2">
        <f>(Table2[[#This Row],[Day High]]/Table2[[#This Row],[Close Price]])-1</f>
        <v>5.4785691266516778E-3</v>
      </c>
      <c r="AE294" s="2">
        <f>(Table2[[#This Row],[Close Price]]/Table2[[#This Row],[Current Week Low]])-1</f>
        <v>9.5176470588235196E-2</v>
      </c>
      <c r="AF294" s="2">
        <f>(Table2[[#This Row],[Current Week High]]/Table2[[#This Row],[Close Price]])-1</f>
        <v>5.4785691266516778E-3</v>
      </c>
      <c r="AG294" s="2">
        <f>(Table2[[#This Row],[Close Price]]/Table2[[#This Row],[Current Month Low]])-1</f>
        <v>9.5176470588235196E-2</v>
      </c>
      <c r="AH294" s="2">
        <f>(Table2[[#This Row],[Current Month High]]/Table2[[#This Row],[Close Price]])-1</f>
        <v>2.4707272531958369E-2</v>
      </c>
      <c r="AI294">
        <v>18.7990117090987</v>
      </c>
      <c r="AJ294">
        <v>64.469964664310893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-0.15</v>
      </c>
      <c r="AM294" t="s">
        <v>10519</v>
      </c>
      <c r="AN294">
        <v>2.31</v>
      </c>
      <c r="AO294" t="s">
        <v>10520</v>
      </c>
      <c r="AP294">
        <v>0.13769278060451501</v>
      </c>
      <c r="AQ294">
        <f>(Table2[[#This Row],[Sharpe Ratio]]-AVERAGE(Table2[Sharpe Ratio]))/_xlfn.STDEV.P(Table2[Sharpe Ratio])</f>
        <v>0.99019112563903477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336</v>
      </c>
      <c r="AT294">
        <f>_xlfn.RANK.AVG(Table2[[#This Row],[6M Return vs Nifty Z-Score]],Table2[6M Return vs Nifty Z-Score])</f>
        <v>482</v>
      </c>
      <c r="AU294">
        <f>_xlfn.RANK.AVG(Table2[[#This Row],[Sharpe Ratio Z-Score]],Table2[Sharpe Ratio Z-Score])</f>
        <v>123</v>
      </c>
      <c r="AV294">
        <f>(Table2[[#This Row],[Rank 1Y]]+Table2[[#This Row],[Rank 6M]]+Table2[[#This Row],[Rank Sharpe]])/3</f>
        <v>313.66666666666669</v>
      </c>
    </row>
    <row r="295" spans="1:48" x14ac:dyDescent="0.3">
      <c r="A295" t="s">
        <v>623</v>
      </c>
      <c r="B295" t="s">
        <v>624</v>
      </c>
      <c r="C295" t="s">
        <v>10476</v>
      </c>
      <c r="D295" t="s">
        <v>625</v>
      </c>
      <c r="E295">
        <v>29196.5496111299</v>
      </c>
      <c r="F295">
        <v>308.05</v>
      </c>
      <c r="G295">
        <v>154.09330619051599</v>
      </c>
      <c r="H295">
        <f>(Table2[[#This Row],[1Y Return vs Nifty]]-AVERAGE(Table2[1Y Return vs Nifty]))/_xlfn.STDEV.P(Table2[1Y Return vs Nifty])</f>
        <v>1.5776099808697004</v>
      </c>
      <c r="I295">
        <v>-5.5386613636471598</v>
      </c>
      <c r="J295">
        <f>(Table2[[#This Row],[1M Return vs Nifty]]-AVERAGE(Table2[1M Return vs Nifty]))/_xlfn.STDEV.P(Table2[1M Return vs Nifty])</f>
        <v>-0.47503630121450802</v>
      </c>
      <c r="K295">
        <v>-23.8285826098519</v>
      </c>
      <c r="L295">
        <f>(Table2[[#This Row],[6M Return vs Nifty]]-AVERAGE(Table2[6M Return vs Nifty]))/_xlfn.STDEV.P(Table2[6M Return vs Nifty])</f>
        <v>-0.99070104831422023</v>
      </c>
      <c r="M295">
        <v>-1.5343735613877301</v>
      </c>
      <c r="N295">
        <f>(Table2[[#This Row],[1W Return vs Nifty]]-AVERAGE(Table2[1W Return vs Nifty]))/_xlfn.STDEV.P(Table2[1W Return vs Nifty])</f>
        <v>-0.11570888483049017</v>
      </c>
      <c r="O295">
        <v>305.85000000000002</v>
      </c>
      <c r="P295">
        <v>302.89288369312101</v>
      </c>
      <c r="Q295">
        <v>273.221666262322</v>
      </c>
      <c r="R295">
        <v>48.2401297413587</v>
      </c>
      <c r="S295" s="2">
        <f>(Table2[[#This Row],[Close Price]]-Table2[[#This Row],[20D EMA]])/Table2[[#This Row],[20D EMA]]</f>
        <v>7.1930684976295196E-3</v>
      </c>
      <c r="T295" s="2">
        <f>(Table2[[#This Row],[Close Price]]-Table2[[#This Row],[50D EMA]])/Table2[[#This Row],[50D EMA]]</f>
        <v>1.7026204921024125E-2</v>
      </c>
      <c r="U295" s="2">
        <f>(Table2[[#This Row],[Close Price]]-Table2[[#This Row],[200D EMA]])/Table2[[#This Row],[200D EMA]]</f>
        <v>0.12747281068200164</v>
      </c>
      <c r="V295">
        <v>1.15722841562512</v>
      </c>
      <c r="W295">
        <v>302.7</v>
      </c>
      <c r="X295">
        <v>314.89999999999998</v>
      </c>
      <c r="Y295">
        <v>282.7</v>
      </c>
      <c r="Z295">
        <v>316.39999999999998</v>
      </c>
      <c r="AA295">
        <v>282.7</v>
      </c>
      <c r="AB295">
        <v>341.5</v>
      </c>
      <c r="AC295" s="2">
        <f>(Table2[[#This Row],[Close Price]]/Table2[[#This Row],[Day Low]])-1</f>
        <v>1.7674264948794205E-2</v>
      </c>
      <c r="AD295" s="2">
        <f>(Table2[[#This Row],[Day High]]/Table2[[#This Row],[Close Price]])-1</f>
        <v>2.2236649894497473E-2</v>
      </c>
      <c r="AE295" s="2">
        <f>(Table2[[#This Row],[Close Price]]/Table2[[#This Row],[Current Week Low]])-1</f>
        <v>8.9671029359745358E-2</v>
      </c>
      <c r="AF295" s="2">
        <f>(Table2[[#This Row],[Current Week High]]/Table2[[#This Row],[Close Price]])-1</f>
        <v>2.7105989287453225E-2</v>
      </c>
      <c r="AG295" s="2">
        <f>(Table2[[#This Row],[Close Price]]/Table2[[#This Row],[Current Month Low]])-1</f>
        <v>8.9671029359745358E-2</v>
      </c>
      <c r="AH295" s="2">
        <f>(Table2[[#This Row],[Current Month High]]/Table2[[#This Row],[Close Price]])-1</f>
        <v>0.10858626846291175</v>
      </c>
      <c r="AI295">
        <v>24.7524752475247</v>
      </c>
      <c r="AJ295">
        <v>183.78627360663199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-0.04</v>
      </c>
      <c r="AM295" t="s">
        <v>10519</v>
      </c>
      <c r="AN295">
        <v>-0.57999999999999996</v>
      </c>
      <c r="AO295" t="s">
        <v>10519</v>
      </c>
      <c r="AP295">
        <v>6.9939201443541002E-2</v>
      </c>
      <c r="AQ295">
        <f>(Table2[[#This Row],[Sharpe Ratio]]-AVERAGE(Table2[Sharpe Ratio]))/_xlfn.STDEV.P(Table2[Sharpe Ratio])</f>
        <v>0.20919243559002912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0.20535618210051115</v>
      </c>
      <c r="AS295">
        <f>_xlfn.RANK.AVG(Table2[[#This Row],[1Y Return vs Nifty Z-Score]],Table2[1Y Return vs Nifty Z-Score])</f>
        <v>51</v>
      </c>
      <c r="AT295">
        <f>_xlfn.RANK.AVG(Table2[[#This Row],[6M Return vs Nifty Z-Score]],Table2[6M Return vs Nifty Z-Score])</f>
        <v>622</v>
      </c>
      <c r="AU295">
        <f>_xlfn.RANK.AVG(Table2[[#This Row],[Sharpe Ratio Z-Score]],Table2[Sharpe Ratio Z-Score])</f>
        <v>270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913</v>
      </c>
      <c r="B296" t="s">
        <v>914</v>
      </c>
      <c r="C296" t="s">
        <v>10477</v>
      </c>
      <c r="D296" t="s">
        <v>915</v>
      </c>
      <c r="E296">
        <v>16294.093308</v>
      </c>
      <c r="F296">
        <v>832.45</v>
      </c>
      <c r="G296">
        <v>47.481322419200602</v>
      </c>
      <c r="H296">
        <f>(Table2[[#This Row],[1Y Return vs Nifty]]-AVERAGE(Table2[1Y Return vs Nifty]))/_xlfn.STDEV.P(Table2[1Y Return vs Nifty])</f>
        <v>0.11724146530567865</v>
      </c>
      <c r="I296">
        <v>21.7038347264325</v>
      </c>
      <c r="J296">
        <f>(Table2[[#This Row],[1M Return vs Nifty]]-AVERAGE(Table2[1M Return vs Nifty]))/_xlfn.STDEV.P(Table2[1M Return vs Nifty])</f>
        <v>2.2654508635605888</v>
      </c>
      <c r="K296">
        <v>40.402901454595501</v>
      </c>
      <c r="L296">
        <f>(Table2[[#This Row],[6M Return vs Nifty]]-AVERAGE(Table2[6M Return vs Nifty]))/_xlfn.STDEV.P(Table2[6M Return vs Nifty])</f>
        <v>1.236723197363359</v>
      </c>
      <c r="M296">
        <v>1.5816966075554599</v>
      </c>
      <c r="N296">
        <f>(Table2[[#This Row],[1W Return vs Nifty]]-AVERAGE(Table2[1W Return vs Nifty]))/_xlfn.STDEV.P(Table2[1W Return vs Nifty])</f>
        <v>0.51487897286292994</v>
      </c>
      <c r="O296">
        <v>796.73</v>
      </c>
      <c r="P296">
        <v>708.74118889087504</v>
      </c>
      <c r="Q296">
        <v>582.19792942189599</v>
      </c>
      <c r="R296">
        <v>62.785581585386197</v>
      </c>
      <c r="S296" s="2">
        <f>(Table2[[#This Row],[Close Price]]-Table2[[#This Row],[20D EMA]])/Table2[[#This Row],[20D EMA]]</f>
        <v>4.4833255933628739E-2</v>
      </c>
      <c r="T296" s="2">
        <f>(Table2[[#This Row],[Close Price]]-Table2[[#This Row],[50D EMA]])/Table2[[#This Row],[50D EMA]]</f>
        <v>0.17454722971966635</v>
      </c>
      <c r="U296" s="2">
        <f>(Table2[[#This Row],[Close Price]]-Table2[[#This Row],[200D EMA]])/Table2[[#This Row],[200D EMA]]</f>
        <v>0.42984019339710877</v>
      </c>
      <c r="V296">
        <v>1.2004363360008701</v>
      </c>
      <c r="W296">
        <v>825.15</v>
      </c>
      <c r="X296">
        <v>841.4</v>
      </c>
      <c r="Y296">
        <v>789</v>
      </c>
      <c r="Z296">
        <v>874</v>
      </c>
      <c r="AA296">
        <v>675</v>
      </c>
      <c r="AB296">
        <v>876.7</v>
      </c>
      <c r="AC296" s="2">
        <f>(Table2[[#This Row],[Close Price]]/Table2[[#This Row],[Day Low]])-1</f>
        <v>8.8468763255167282E-3</v>
      </c>
      <c r="AD296" s="2">
        <f>(Table2[[#This Row],[Day High]]/Table2[[#This Row],[Close Price]])-1</f>
        <v>1.0751396480269015E-2</v>
      </c>
      <c r="AE296" s="2">
        <f>(Table2[[#This Row],[Close Price]]/Table2[[#This Row],[Current Week Low]])-1</f>
        <v>5.5069708491761737E-2</v>
      </c>
      <c r="AF296" s="2">
        <f>(Table2[[#This Row],[Current Week High]]/Table2[[#This Row],[Close Price]])-1</f>
        <v>4.991290768214296E-2</v>
      </c>
      <c r="AG296" s="2">
        <f>(Table2[[#This Row],[Close Price]]/Table2[[#This Row],[Current Month Low]])-1</f>
        <v>0.23325925925925928</v>
      </c>
      <c r="AH296" s="2">
        <f>(Table2[[#This Row],[Current Month High]]/Table2[[#This Row],[Close Price]])-1</f>
        <v>5.31563457264701E-2</v>
      </c>
      <c r="AI296">
        <v>5.31563457264701</v>
      </c>
      <c r="AJ296">
        <v>86.5016242858743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0.27</v>
      </c>
      <c r="AM296" t="s">
        <v>10520</v>
      </c>
      <c r="AN296">
        <v>2.4900000000000002</v>
      </c>
      <c r="AO296" t="s">
        <v>10520</v>
      </c>
      <c r="AP296">
        <v>-3.052507903516E-2</v>
      </c>
      <c r="AQ296">
        <f>(Table2[[#This Row],[Sharpe Ratio]]-AVERAGE(Table2[Sharpe Ratio]))/_xlfn.STDEV.P(Table2[Sharpe Ratio])</f>
        <v>-0.94886404529586454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3.185430453796692</v>
      </c>
      <c r="AS296">
        <f>_xlfn.RANK.AVG(Table2[[#This Row],[1Y Return vs Nifty Z-Score]],Table2[1Y Return vs Nifty Z-Score])</f>
        <v>256</v>
      </c>
      <c r="AT296">
        <f>_xlfn.RANK.AVG(Table2[[#This Row],[6M Return vs Nifty Z-Score]],Table2[6M Return vs Nifty Z-Score])</f>
        <v>82</v>
      </c>
      <c r="AU296">
        <f>_xlfn.RANK.AVG(Table2[[#This Row],[Sharpe Ratio Z-Score]],Table2[Sharpe Ratio Z-Score])</f>
        <v>606</v>
      </c>
      <c r="AV296">
        <f>(Table2[[#This Row],[Rank 1Y]]+Table2[[#This Row],[Rank 6M]]+Table2[[#This Row],[Rank Sharpe]])/3</f>
        <v>314.66666666666669</v>
      </c>
    </row>
    <row r="297" spans="1:48" x14ac:dyDescent="0.3">
      <c r="A297" t="s">
        <v>781</v>
      </c>
      <c r="B297" t="s">
        <v>782</v>
      </c>
      <c r="C297" t="s">
        <v>10477</v>
      </c>
      <c r="D297" t="s">
        <v>40</v>
      </c>
      <c r="E297">
        <v>20112.017431879998</v>
      </c>
      <c r="F297">
        <v>548.45000000000005</v>
      </c>
      <c r="G297">
        <v>48.888380194858101</v>
      </c>
      <c r="H297">
        <f>(Table2[[#This Row],[1Y Return vs Nifty]]-AVERAGE(Table2[1Y Return vs Nifty]))/_xlfn.STDEV.P(Table2[1Y Return vs Nifty])</f>
        <v>0.13651531053828767</v>
      </c>
      <c r="I297">
        <v>26.047678118608101</v>
      </c>
      <c r="J297">
        <f>(Table2[[#This Row],[1M Return vs Nifty]]-AVERAGE(Table2[1M Return vs Nifty]))/_xlfn.STDEV.P(Table2[1M Return vs Nifty])</f>
        <v>2.7024242973710564</v>
      </c>
      <c r="K297">
        <v>-14.195117903604199</v>
      </c>
      <c r="L297">
        <f>(Table2[[#This Row],[6M Return vs Nifty]]-AVERAGE(Table2[6M Return vs Nifty]))/_xlfn.STDEV.P(Table2[6M Return vs Nifty])</f>
        <v>-0.65663103313217297</v>
      </c>
      <c r="M297">
        <v>9.41859266078683</v>
      </c>
      <c r="N297">
        <f>(Table2[[#This Row],[1W Return vs Nifty]]-AVERAGE(Table2[1W Return vs Nifty]))/_xlfn.STDEV.P(Table2[1W Return vs Nifty])</f>
        <v>2.1008033023042048</v>
      </c>
      <c r="O297">
        <v>494.55</v>
      </c>
      <c r="P297">
        <v>468.95353588806302</v>
      </c>
      <c r="Q297">
        <v>426.89302052920101</v>
      </c>
      <c r="R297">
        <v>84.809347453837802</v>
      </c>
      <c r="S297" s="2">
        <f>(Table2[[#This Row],[Close Price]]-Table2[[#This Row],[20D EMA]])/Table2[[#This Row],[20D EMA]]</f>
        <v>0.10898796886058039</v>
      </c>
      <c r="T297" s="2">
        <f>(Table2[[#This Row],[Close Price]]-Table2[[#This Row],[50D EMA]])/Table2[[#This Row],[50D EMA]]</f>
        <v>0.16951885001014783</v>
      </c>
      <c r="U297" s="2">
        <f>(Table2[[#This Row],[Close Price]]-Table2[[#This Row],[200D EMA]])/Table2[[#This Row],[200D EMA]]</f>
        <v>0.28474810696157565</v>
      </c>
      <c r="V297">
        <v>1.62447854390838</v>
      </c>
      <c r="W297">
        <v>536.75</v>
      </c>
      <c r="X297">
        <v>565.75</v>
      </c>
      <c r="Y297">
        <v>474</v>
      </c>
      <c r="Z297">
        <v>573.85</v>
      </c>
      <c r="AA297">
        <v>430.2</v>
      </c>
      <c r="AB297">
        <v>573.85</v>
      </c>
      <c r="AC297" s="2">
        <f>(Table2[[#This Row],[Close Price]]/Table2[[#This Row],[Day Low]])-1</f>
        <v>2.17978574755473E-2</v>
      </c>
      <c r="AD297" s="2">
        <f>(Table2[[#This Row],[Day High]]/Table2[[#This Row],[Close Price]])-1</f>
        <v>3.154344060534231E-2</v>
      </c>
      <c r="AE297" s="2">
        <f>(Table2[[#This Row],[Close Price]]/Table2[[#This Row],[Current Week Low]])-1</f>
        <v>0.1570675105485233</v>
      </c>
      <c r="AF297" s="2">
        <f>(Table2[[#This Row],[Current Week High]]/Table2[[#This Row],[Close Price]])-1</f>
        <v>4.6312334761600793E-2</v>
      </c>
      <c r="AG297" s="2">
        <f>(Table2[[#This Row],[Close Price]]/Table2[[#This Row],[Current Month Low]])-1</f>
        <v>0.2748721524872153</v>
      </c>
      <c r="AH297" s="2">
        <f>(Table2[[#This Row],[Current Month High]]/Table2[[#This Row],[Close Price]])-1</f>
        <v>4.6312334761600793E-2</v>
      </c>
      <c r="AI297">
        <v>4.6312334761600704</v>
      </c>
      <c r="AJ297">
        <v>87.761040739472705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0.06</v>
      </c>
      <c r="AM297" t="s">
        <v>10520</v>
      </c>
      <c r="AN297">
        <v>8.7200000000000006</v>
      </c>
      <c r="AO297" t="s">
        <v>10520</v>
      </c>
      <c r="AP297">
        <v>0.124054285858287</v>
      </c>
      <c r="AQ297">
        <f>(Table2[[#This Row],[Sharpe Ratio]]-AVERAGE(Table2[Sharpe Ratio]))/_xlfn.STDEV.P(Table2[Sharpe Ratio])</f>
        <v>0.83297955596332296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5.1160914330446987</v>
      </c>
      <c r="AS297">
        <f>_xlfn.RANK.AVG(Table2[[#This Row],[1Y Return vs Nifty Z-Score]],Table2[1Y Return vs Nifty Z-Score])</f>
        <v>250</v>
      </c>
      <c r="AT297">
        <f>_xlfn.RANK.AVG(Table2[[#This Row],[6M Return vs Nifty Z-Score]],Table2[6M Return vs Nifty Z-Score])</f>
        <v>541</v>
      </c>
      <c r="AU297">
        <f>_xlfn.RANK.AVG(Table2[[#This Row],[Sharpe Ratio Z-Score]],Table2[Sharpe Ratio Z-Score])</f>
        <v>155</v>
      </c>
      <c r="AV297">
        <f>(Table2[[#This Row],[Rank 1Y]]+Table2[[#This Row],[Rank 6M]]+Table2[[#This Row],[Rank Sharpe]])/3</f>
        <v>315.33333333333331</v>
      </c>
    </row>
    <row r="298" spans="1:48" x14ac:dyDescent="0.3">
      <c r="A298" t="s">
        <v>924</v>
      </c>
      <c r="B298" t="s">
        <v>925</v>
      </c>
      <c r="C298" t="s">
        <v>622</v>
      </c>
      <c r="D298" t="s">
        <v>622</v>
      </c>
      <c r="E298">
        <v>16027.513290000001</v>
      </c>
      <c r="F298">
        <v>558.79999999999995</v>
      </c>
      <c r="G298">
        <v>24.0088053648571</v>
      </c>
      <c r="H298">
        <f>(Table2[[#This Row],[1Y Return vs Nifty]]-AVERAGE(Table2[1Y Return vs Nifty]))/_xlfn.STDEV.P(Table2[1Y Return vs Nifty])</f>
        <v>-0.20428453650600184</v>
      </c>
      <c r="I298">
        <v>10.254584163344401</v>
      </c>
      <c r="J298">
        <f>(Table2[[#This Row],[1M Return vs Nifty]]-AVERAGE(Table2[1M Return vs Nifty]))/_xlfn.STDEV.P(Table2[1M Return vs Nifty])</f>
        <v>1.1137016218359022</v>
      </c>
      <c r="K298">
        <v>22.748543588266401</v>
      </c>
      <c r="L298">
        <f>(Table2[[#This Row],[6M Return vs Nifty]]-AVERAGE(Table2[6M Return vs Nifty]))/_xlfn.STDEV.P(Table2[6M Return vs Nifty])</f>
        <v>0.62450404462084741</v>
      </c>
      <c r="M298">
        <v>0.65450686775824496</v>
      </c>
      <c r="N298">
        <f>(Table2[[#This Row],[1W Return vs Nifty]]-AVERAGE(Table2[1W Return vs Nifty]))/_xlfn.STDEV.P(Table2[1W Return vs Nifty])</f>
        <v>0.32724693635704571</v>
      </c>
      <c r="O298">
        <v>524.41</v>
      </c>
      <c r="P298">
        <v>496.36312198926697</v>
      </c>
      <c r="Q298">
        <v>439.88037579753899</v>
      </c>
      <c r="R298">
        <v>63.725911538045601</v>
      </c>
      <c r="S298" s="2">
        <f>(Table2[[#This Row],[Close Price]]-Table2[[#This Row],[20D EMA]])/Table2[[#This Row],[20D EMA]]</f>
        <v>6.5578459602219613E-2</v>
      </c>
      <c r="T298" s="2">
        <f>(Table2[[#This Row],[Close Price]]-Table2[[#This Row],[50D EMA]])/Table2[[#This Row],[50D EMA]]</f>
        <v>0.12578871242590636</v>
      </c>
      <c r="U298" s="2">
        <f>(Table2[[#This Row],[Close Price]]-Table2[[#This Row],[200D EMA]])/Table2[[#This Row],[200D EMA]]</f>
        <v>0.27034537284562876</v>
      </c>
      <c r="V298">
        <v>1.5493430548990601</v>
      </c>
      <c r="W298">
        <v>551.1</v>
      </c>
      <c r="X298">
        <v>569.6</v>
      </c>
      <c r="Y298">
        <v>509.05</v>
      </c>
      <c r="Z298">
        <v>569.6</v>
      </c>
      <c r="AA298">
        <v>477.8</v>
      </c>
      <c r="AB298">
        <v>585</v>
      </c>
      <c r="AC298" s="2">
        <f>(Table2[[#This Row],[Close Price]]/Table2[[#This Row],[Day Low]])-1</f>
        <v>1.3972055888223478E-2</v>
      </c>
      <c r="AD298" s="2">
        <f>(Table2[[#This Row],[Day High]]/Table2[[#This Row],[Close Price]])-1</f>
        <v>1.9327129563350143E-2</v>
      </c>
      <c r="AE298" s="2">
        <f>(Table2[[#This Row],[Close Price]]/Table2[[#This Row],[Current Week Low]])-1</f>
        <v>9.7731067675080885E-2</v>
      </c>
      <c r="AF298" s="2">
        <f>(Table2[[#This Row],[Current Week High]]/Table2[[#This Row],[Close Price]])-1</f>
        <v>1.9327129563350143E-2</v>
      </c>
      <c r="AG298" s="2">
        <f>(Table2[[#This Row],[Close Price]]/Table2[[#This Row],[Current Month Low]])-1</f>
        <v>0.16952699874424426</v>
      </c>
      <c r="AH298" s="2">
        <f>(Table2[[#This Row],[Current Month High]]/Table2[[#This Row],[Close Price]])-1</f>
        <v>4.688618468146033E-2</v>
      </c>
      <c r="AI298">
        <v>4.6886184681460303</v>
      </c>
      <c r="AJ298">
        <v>67.105263157894697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0.14000000000000001</v>
      </c>
      <c r="AM298" t="s">
        <v>10520</v>
      </c>
      <c r="AN298">
        <v>10.4</v>
      </c>
      <c r="AO298" t="s">
        <v>10520</v>
      </c>
      <c r="AP298">
        <v>2.0218475960750999E-2</v>
      </c>
      <c r="AQ298">
        <f>(Table2[[#This Row],[Sharpe Ratio]]-AVERAGE(Table2[Sharpe Ratio]))/_xlfn.STDEV.P(Table2[Sharpe Ratio])</f>
        <v>-0.36394070292779995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1.4972273633799937</v>
      </c>
      <c r="AS298">
        <f>_xlfn.RANK.AVG(Table2[[#This Row],[1Y Return vs Nifty Z-Score]],Table2[1Y Return vs Nifty Z-Score])</f>
        <v>359</v>
      </c>
      <c r="AT298">
        <f>_xlfn.RANK.AVG(Table2[[#This Row],[6M Return vs Nifty Z-Score]],Table2[6M Return vs Nifty Z-Score])</f>
        <v>154</v>
      </c>
      <c r="AU298">
        <f>_xlfn.RANK.AVG(Table2[[#This Row],[Sharpe Ratio Z-Score]],Table2[Sharpe Ratio Z-Score])</f>
        <v>433</v>
      </c>
      <c r="AV298">
        <f>(Table2[[#This Row],[Rank 1Y]]+Table2[[#This Row],[Rank 6M]]+Table2[[#This Row],[Rank Sharpe]])/3</f>
        <v>315.33333333333331</v>
      </c>
    </row>
    <row r="299" spans="1:48" x14ac:dyDescent="0.3">
      <c r="A299" t="s">
        <v>1066</v>
      </c>
      <c r="B299" t="s">
        <v>1067</v>
      </c>
      <c r="C299" t="s">
        <v>10483</v>
      </c>
      <c r="D299" t="s">
        <v>302</v>
      </c>
      <c r="E299">
        <v>11625.251983685999</v>
      </c>
      <c r="F299">
        <v>146.46</v>
      </c>
      <c r="G299">
        <v>36.218973185530103</v>
      </c>
      <c r="H299">
        <f>(Table2[[#This Row],[1Y Return vs Nifty]]-AVERAGE(Table2[1Y Return vs Nifty]))/_xlfn.STDEV.P(Table2[1Y Return vs Nifty])</f>
        <v>-3.7029936935728654E-2</v>
      </c>
      <c r="I299">
        <v>-7.3852756895374503</v>
      </c>
      <c r="J299">
        <f>(Table2[[#This Row],[1M Return vs Nifty]]-AVERAGE(Table2[1M Return vs Nifty]))/_xlfn.STDEV.P(Table2[1M Return vs Nifty])</f>
        <v>-0.66079838563066329</v>
      </c>
      <c r="K299">
        <v>-11.5818257542038</v>
      </c>
      <c r="L299">
        <f>(Table2[[#This Row],[6M Return vs Nifty]]-AVERAGE(Table2[6M Return vs Nifty]))/_xlfn.STDEV.P(Table2[6M Return vs Nifty])</f>
        <v>-0.56600709100477575</v>
      </c>
      <c r="M299">
        <v>0.94636250143347</v>
      </c>
      <c r="N299">
        <f>(Table2[[#This Row],[1W Return vs Nifty]]-AVERAGE(Table2[1W Return vs Nifty]))/_xlfn.STDEV.P(Table2[1W Return vs Nifty])</f>
        <v>0.38630870609165752</v>
      </c>
      <c r="O299">
        <v>145.93</v>
      </c>
      <c r="P299">
        <v>144.861260747698</v>
      </c>
      <c r="Q299">
        <v>132.70003947977401</v>
      </c>
      <c r="R299">
        <v>53.037571468981199</v>
      </c>
      <c r="S299" s="2">
        <f>(Table2[[#This Row],[Close Price]]-Table2[[#This Row],[20D EMA]])/Table2[[#This Row],[20D EMA]]</f>
        <v>3.6318782978140281E-3</v>
      </c>
      <c r="T299" s="2">
        <f>(Table2[[#This Row],[Close Price]]-Table2[[#This Row],[50D EMA]])/Table2[[#This Row],[50D EMA]]</f>
        <v>1.1036347772000295E-2</v>
      </c>
      <c r="U299" s="2">
        <f>(Table2[[#This Row],[Close Price]]-Table2[[#This Row],[200D EMA]])/Table2[[#This Row],[200D EMA]]</f>
        <v>0.10369221120181565</v>
      </c>
      <c r="V299">
        <v>0.65425986212035203</v>
      </c>
      <c r="W299">
        <v>145.56</v>
      </c>
      <c r="X299">
        <v>147.94999999999999</v>
      </c>
      <c r="Y299">
        <v>135.80000000000001</v>
      </c>
      <c r="Z299">
        <v>152.06</v>
      </c>
      <c r="AA299">
        <v>135.80000000000001</v>
      </c>
      <c r="AB299">
        <v>152.34</v>
      </c>
      <c r="AC299" s="2">
        <f>(Table2[[#This Row],[Close Price]]/Table2[[#This Row],[Day Low]])-1</f>
        <v>6.1830173124484133E-3</v>
      </c>
      <c r="AD299" s="2">
        <f>(Table2[[#This Row],[Day High]]/Table2[[#This Row],[Close Price]])-1</f>
        <v>1.0173426191451451E-2</v>
      </c>
      <c r="AE299" s="2">
        <f>(Table2[[#This Row],[Close Price]]/Table2[[#This Row],[Current Week Low]])-1</f>
        <v>7.8497790868924833E-2</v>
      </c>
      <c r="AF299" s="2">
        <f>(Table2[[#This Row],[Current Week High]]/Table2[[#This Row],[Close Price]])-1</f>
        <v>3.8235695753106702E-2</v>
      </c>
      <c r="AG299" s="2">
        <f>(Table2[[#This Row],[Close Price]]/Table2[[#This Row],[Current Month Low]])-1</f>
        <v>7.8497790868924833E-2</v>
      </c>
      <c r="AH299" s="2">
        <f>(Table2[[#This Row],[Current Month High]]/Table2[[#This Row],[Close Price]])-1</f>
        <v>4.0147480540762004E-2</v>
      </c>
      <c r="AI299">
        <v>7.8792844462651699</v>
      </c>
      <c r="AJ299">
        <v>62.013274336283096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-0.14000000000000001</v>
      </c>
      <c r="AM299" t="s">
        <v>10519</v>
      </c>
      <c r="AN299">
        <v>-2.76</v>
      </c>
      <c r="AO299" t="s">
        <v>10519</v>
      </c>
      <c r="AP299">
        <v>0.13679742085250099</v>
      </c>
      <c r="AQ299">
        <f>(Table2[[#This Row],[Sharpe Ratio]]-AVERAGE(Table2[Sharpe Ratio]))/_xlfn.STDEV.P(Table2[Sharpe Ratio])</f>
        <v>0.97987027171360364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0.10234356423409346</v>
      </c>
      <c r="AS299">
        <f>_xlfn.RANK.AVG(Table2[[#This Row],[1Y Return vs Nifty Z-Score]],Table2[1Y Return vs Nifty Z-Score])</f>
        <v>301</v>
      </c>
      <c r="AT299">
        <f>_xlfn.RANK.AVG(Table2[[#This Row],[6M Return vs Nifty Z-Score]],Table2[6M Return vs Nifty Z-Score])</f>
        <v>517</v>
      </c>
      <c r="AU299">
        <f>_xlfn.RANK.AVG(Table2[[#This Row],[Sharpe Ratio Z-Score]],Table2[Sharpe Ratio Z-Score])</f>
        <v>128</v>
      </c>
      <c r="AV299">
        <f>(Table2[[#This Row],[Rank 1Y]]+Table2[[#This Row],[Rank 6M]]+Table2[[#This Row],[Rank Sharpe]])/3</f>
        <v>315.33333333333331</v>
      </c>
    </row>
    <row r="300" spans="1:48" x14ac:dyDescent="0.3">
      <c r="A300" t="s">
        <v>1490</v>
      </c>
      <c r="B300" t="s">
        <v>1491</v>
      </c>
      <c r="C300" t="s">
        <v>10485</v>
      </c>
      <c r="D300" t="s">
        <v>622</v>
      </c>
      <c r="E300">
        <v>6661.5164752999999</v>
      </c>
      <c r="F300">
        <v>374.4</v>
      </c>
      <c r="G300">
        <v>86.078846392132405</v>
      </c>
      <c r="H300">
        <f>(Table2[[#This Row],[1Y Return vs Nifty]]-AVERAGE(Table2[1Y Return vs Nifty]))/_xlfn.STDEV.P(Table2[1Y Return vs Nifty])</f>
        <v>0.6459494659907099</v>
      </c>
      <c r="I300">
        <v>-7.1366380154049303</v>
      </c>
      <c r="J300">
        <f>(Table2[[#This Row],[1M Return vs Nifty]]-AVERAGE(Table2[1M Return vs Nifty]))/_xlfn.STDEV.P(Table2[1M Return vs Nifty])</f>
        <v>-0.63578642078035608</v>
      </c>
      <c r="K300">
        <v>-16.945261100081701</v>
      </c>
      <c r="L300">
        <f>(Table2[[#This Row],[6M Return vs Nifty]]-AVERAGE(Table2[6M Return vs Nifty]))/_xlfn.STDEV.P(Table2[6M Return vs Nifty])</f>
        <v>-0.75200070618492232</v>
      </c>
      <c r="M300">
        <v>-2.2204818860352802</v>
      </c>
      <c r="N300">
        <f>(Table2[[#This Row],[1W Return vs Nifty]]-AVERAGE(Table2[1W Return vs Nifty]))/_xlfn.STDEV.P(Table2[1W Return vs Nifty])</f>
        <v>-0.25455414669179588</v>
      </c>
      <c r="O300">
        <v>376.96</v>
      </c>
      <c r="P300">
        <v>360.861736026725</v>
      </c>
      <c r="Q300">
        <v>315.97272584618599</v>
      </c>
      <c r="R300">
        <v>44.659936630036299</v>
      </c>
      <c r="S300" s="2">
        <f>(Table2[[#This Row],[Close Price]]-Table2[[#This Row],[20D EMA]])/Table2[[#This Row],[20D EMA]]</f>
        <v>-6.7911714770798022E-3</v>
      </c>
      <c r="T300" s="2">
        <f>(Table2[[#This Row],[Close Price]]-Table2[[#This Row],[50D EMA]])/Table2[[#This Row],[50D EMA]]</f>
        <v>3.7516485184431833E-2</v>
      </c>
      <c r="U300" s="2">
        <f>(Table2[[#This Row],[Close Price]]-Table2[[#This Row],[200D EMA]])/Table2[[#This Row],[200D EMA]]</f>
        <v>0.18491239709802074</v>
      </c>
      <c r="V300">
        <v>0.63958194023936699</v>
      </c>
      <c r="W300">
        <v>372.5</v>
      </c>
      <c r="X300">
        <v>383.45</v>
      </c>
      <c r="Y300">
        <v>340.55</v>
      </c>
      <c r="Z300">
        <v>383.45</v>
      </c>
      <c r="AA300">
        <v>340.55</v>
      </c>
      <c r="AB300">
        <v>438.3</v>
      </c>
      <c r="AC300" s="2">
        <f>(Table2[[#This Row],[Close Price]]/Table2[[#This Row],[Day Low]])-1</f>
        <v>5.1006711409395944E-3</v>
      </c>
      <c r="AD300" s="2">
        <f>(Table2[[#This Row],[Day High]]/Table2[[#This Row],[Close Price]])-1</f>
        <v>2.4172008547008517E-2</v>
      </c>
      <c r="AE300" s="2">
        <f>(Table2[[#This Row],[Close Price]]/Table2[[#This Row],[Current Week Low]])-1</f>
        <v>9.9398032594332664E-2</v>
      </c>
      <c r="AF300" s="2">
        <f>(Table2[[#This Row],[Current Week High]]/Table2[[#This Row],[Close Price]])-1</f>
        <v>2.4172008547008517E-2</v>
      </c>
      <c r="AG300" s="2">
        <f>(Table2[[#This Row],[Close Price]]/Table2[[#This Row],[Current Month Low]])-1</f>
        <v>9.9398032594332664E-2</v>
      </c>
      <c r="AH300" s="2">
        <f>(Table2[[#This Row],[Current Month High]]/Table2[[#This Row],[Close Price]])-1</f>
        <v>0.17067307692307709</v>
      </c>
      <c r="AI300">
        <v>17.067307692307701</v>
      </c>
      <c r="AJ300">
        <v>117.547937245787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0.09</v>
      </c>
      <c r="AM300" t="s">
        <v>10520</v>
      </c>
      <c r="AN300">
        <v>-7.03</v>
      </c>
      <c r="AO300" t="s">
        <v>10519</v>
      </c>
      <c r="AP300">
        <v>8.0375523474349994E-2</v>
      </c>
      <c r="AQ300">
        <f>(Table2[[#This Row],[Sharpe Ratio]]-AVERAGE(Table2[Sharpe Ratio]))/_xlfn.STDEV.P(Table2[Sharpe Ratio])</f>
        <v>0.32949240993715889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-0.66689939772920548</v>
      </c>
      <c r="AS300">
        <f>_xlfn.RANK.AVG(Table2[[#This Row],[1Y Return vs Nifty Z-Score]],Table2[1Y Return vs Nifty Z-Score])</f>
        <v>128</v>
      </c>
      <c r="AT300">
        <f>_xlfn.RANK.AVG(Table2[[#This Row],[6M Return vs Nifty Z-Score]],Table2[6M Return vs Nifty Z-Score])</f>
        <v>573</v>
      </c>
      <c r="AU300">
        <f>_xlfn.RANK.AVG(Table2[[#This Row],[Sharpe Ratio Z-Score]],Table2[Sharpe Ratio Z-Score])</f>
        <v>246</v>
      </c>
      <c r="AV300">
        <f>(Table2[[#This Row],[Rank 1Y]]+Table2[[#This Row],[Rank 6M]]+Table2[[#This Row],[Rank Sharpe]])/3</f>
        <v>315.66666666666669</v>
      </c>
    </row>
    <row r="301" spans="1:48" x14ac:dyDescent="0.3">
      <c r="A301" t="s">
        <v>1418</v>
      </c>
      <c r="B301" t="s">
        <v>1419</v>
      </c>
      <c r="C301" t="s">
        <v>10477</v>
      </c>
      <c r="D301" t="s">
        <v>124</v>
      </c>
      <c r="E301">
        <v>7293.9337471449999</v>
      </c>
      <c r="F301">
        <v>1177.5999999999999</v>
      </c>
      <c r="G301">
        <v>41.268401447096302</v>
      </c>
      <c r="H301">
        <f>(Table2[[#This Row],[1Y Return vs Nifty]]-AVERAGE(Table2[1Y Return vs Nifty]))/_xlfn.STDEV.P(Table2[1Y Return vs Nifty])</f>
        <v>3.2137015914598811E-2</v>
      </c>
      <c r="I301">
        <v>14.930229713881101</v>
      </c>
      <c r="J301">
        <f>(Table2[[#This Row],[1M Return vs Nifty]]-AVERAGE(Table2[1M Return vs Nifty]))/_xlfn.STDEV.P(Table2[1M Return vs Nifty])</f>
        <v>1.5840530380906579</v>
      </c>
      <c r="K301">
        <v>3.1237302566190799</v>
      </c>
      <c r="L301">
        <f>(Table2[[#This Row],[6M Return vs Nifty]]-AVERAGE(Table2[6M Return vs Nifty]))/_xlfn.STDEV.P(Table2[6M Return vs Nifty])</f>
        <v>-5.6046711266220552E-2</v>
      </c>
      <c r="M301">
        <v>-1.0775053284571801</v>
      </c>
      <c r="N301">
        <f>(Table2[[#This Row],[1W Return vs Nifty]]-AVERAGE(Table2[1W Return vs Nifty]))/_xlfn.STDEV.P(Table2[1W Return vs Nifty])</f>
        <v>-2.3254111788726134E-2</v>
      </c>
      <c r="O301">
        <v>1148.94</v>
      </c>
      <c r="P301">
        <v>1068.3074042984999</v>
      </c>
      <c r="Q301">
        <v>914.23470003805005</v>
      </c>
      <c r="R301">
        <v>60.052607813160797</v>
      </c>
      <c r="S301" s="2">
        <f>(Table2[[#This Row],[Close Price]]-Table2[[#This Row],[20D EMA]])/Table2[[#This Row],[20D EMA]]</f>
        <v>2.4944731665709135E-2</v>
      </c>
      <c r="T301" s="2">
        <f>(Table2[[#This Row],[Close Price]]-Table2[[#This Row],[50D EMA]])/Table2[[#This Row],[50D EMA]]</f>
        <v>0.1023044446399457</v>
      </c>
      <c r="U301" s="2">
        <f>(Table2[[#This Row],[Close Price]]-Table2[[#This Row],[200D EMA]])/Table2[[#This Row],[200D EMA]]</f>
        <v>0.28807187033153381</v>
      </c>
      <c r="V301">
        <v>1.7111666475396401</v>
      </c>
      <c r="W301">
        <v>1162.25</v>
      </c>
      <c r="X301">
        <v>1216.8499999999999</v>
      </c>
      <c r="Y301">
        <v>1143.4000000000001</v>
      </c>
      <c r="Z301">
        <v>1346.1</v>
      </c>
      <c r="AA301">
        <v>1010</v>
      </c>
      <c r="AB301">
        <v>1346.1</v>
      </c>
      <c r="AC301" s="2">
        <f>(Table2[[#This Row],[Close Price]]/Table2[[#This Row],[Day Low]])-1</f>
        <v>1.3207141320713989E-2</v>
      </c>
      <c r="AD301" s="2">
        <f>(Table2[[#This Row],[Day High]]/Table2[[#This Row],[Close Price]])-1</f>
        <v>3.3330502717391353E-2</v>
      </c>
      <c r="AE301" s="2">
        <f>(Table2[[#This Row],[Close Price]]/Table2[[#This Row],[Current Week Low]])-1</f>
        <v>2.9910792373622375E-2</v>
      </c>
      <c r="AF301" s="2">
        <f>(Table2[[#This Row],[Current Week High]]/Table2[[#This Row],[Close Price]])-1</f>
        <v>0.14308763586956519</v>
      </c>
      <c r="AG301" s="2">
        <f>(Table2[[#This Row],[Close Price]]/Table2[[#This Row],[Current Month Low]])-1</f>
        <v>0.16594059405940587</v>
      </c>
      <c r="AH301" s="2">
        <f>(Table2[[#This Row],[Current Month High]]/Table2[[#This Row],[Close Price]])-1</f>
        <v>0.14308763586956519</v>
      </c>
      <c r="AI301">
        <v>14.3087635869565</v>
      </c>
      <c r="AJ301">
        <v>80.821497120921194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10520</v>
      </c>
      <c r="AN301">
        <v>6.42</v>
      </c>
      <c r="AO301" t="s">
        <v>10520</v>
      </c>
      <c r="AP301">
        <v>5.4891294927933001E-2</v>
      </c>
      <c r="AQ301">
        <f>(Table2[[#This Row],[Sharpe Ratio]]-AVERAGE(Table2[Sharpe Ratio]))/_xlfn.STDEV.P(Table2[Sharpe Ratio])</f>
        <v>3.5734510234565163E-2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1.5726237411848751</v>
      </c>
      <c r="AS301">
        <f>_xlfn.RANK.AVG(Table2[[#This Row],[1Y Return vs Nifty Z-Score]],Table2[1Y Return vs Nifty Z-Score])</f>
        <v>281</v>
      </c>
      <c r="AT301">
        <f>_xlfn.RANK.AVG(Table2[[#This Row],[6M Return vs Nifty Z-Score]],Table2[6M Return vs Nifty Z-Score])</f>
        <v>344</v>
      </c>
      <c r="AU301">
        <f>_xlfn.RANK.AVG(Table2[[#This Row],[Sharpe Ratio Z-Score]],Table2[Sharpe Ratio Z-Score])</f>
        <v>325</v>
      </c>
      <c r="AV301">
        <f>(Table2[[#This Row],[Rank 1Y]]+Table2[[#This Row],[Rank 6M]]+Table2[[#This Row],[Rank Sharpe]])/3</f>
        <v>316.66666666666669</v>
      </c>
    </row>
    <row r="302" spans="1:48" x14ac:dyDescent="0.3">
      <c r="A302" t="s">
        <v>1004</v>
      </c>
      <c r="B302" t="s">
        <v>1005</v>
      </c>
      <c r="C302" t="s">
        <v>10474</v>
      </c>
      <c r="D302" t="s">
        <v>285</v>
      </c>
      <c r="E302">
        <v>13152.199514710001</v>
      </c>
      <c r="F302">
        <v>2399.4499999999998</v>
      </c>
      <c r="G302">
        <v>34.658883441151502</v>
      </c>
      <c r="H302">
        <f>(Table2[[#This Row],[1Y Return vs Nifty]]-AVERAGE(Table2[1Y Return vs Nifty]))/_xlfn.STDEV.P(Table2[1Y Return vs Nifty])</f>
        <v>-5.8400010576153905E-2</v>
      </c>
      <c r="I302">
        <v>-1.4944203587702301</v>
      </c>
      <c r="J302">
        <f>(Table2[[#This Row],[1M Return vs Nifty]]-AVERAGE(Table2[1M Return vs Nifty]))/_xlfn.STDEV.P(Table2[1M Return vs Nifty])</f>
        <v>-6.820168046335362E-2</v>
      </c>
      <c r="K302">
        <v>5.8415021264049098</v>
      </c>
      <c r="L302">
        <f>(Table2[[#This Row],[6M Return vs Nifty]]-AVERAGE(Table2[6M Return vs Nifty]))/_xlfn.STDEV.P(Table2[6M Return vs Nifty])</f>
        <v>3.8200386479605566E-2</v>
      </c>
      <c r="M302">
        <v>2.7097527995434199</v>
      </c>
      <c r="N302">
        <f>(Table2[[#This Row],[1W Return vs Nifty]]-AVERAGE(Table2[1W Return vs Nifty]))/_xlfn.STDEV.P(Table2[1W Return vs Nifty])</f>
        <v>0.7431596273081198</v>
      </c>
      <c r="O302">
        <v>2366.11</v>
      </c>
      <c r="P302">
        <v>2234.11042048531</v>
      </c>
      <c r="Q302">
        <v>1973.68429646607</v>
      </c>
      <c r="R302">
        <v>55.97949171858</v>
      </c>
      <c r="S302" s="2">
        <f>(Table2[[#This Row],[Close Price]]-Table2[[#This Row],[20D EMA]])/Table2[[#This Row],[20D EMA]]</f>
        <v>1.4090638220539065E-2</v>
      </c>
      <c r="T302" s="2">
        <f>(Table2[[#This Row],[Close Price]]-Table2[[#This Row],[50D EMA]])/Table2[[#This Row],[50D EMA]]</f>
        <v>7.4006896883267545E-2</v>
      </c>
      <c r="U302" s="2">
        <f>(Table2[[#This Row],[Close Price]]-Table2[[#This Row],[200D EMA]])/Table2[[#This Row],[200D EMA]]</f>
        <v>0.21572128039741398</v>
      </c>
      <c r="V302">
        <v>1.3381747097593399</v>
      </c>
      <c r="W302">
        <v>2392.35</v>
      </c>
      <c r="X302">
        <v>2464.0500000000002</v>
      </c>
      <c r="Y302">
        <v>2235.15</v>
      </c>
      <c r="Z302">
        <v>2559</v>
      </c>
      <c r="AA302">
        <v>2235.15</v>
      </c>
      <c r="AB302">
        <v>2690</v>
      </c>
      <c r="AC302" s="2">
        <f>(Table2[[#This Row],[Close Price]]/Table2[[#This Row],[Day Low]])-1</f>
        <v>2.9677931740756947E-3</v>
      </c>
      <c r="AD302" s="2">
        <f>(Table2[[#This Row],[Day High]]/Table2[[#This Row],[Close Price]])-1</f>
        <v>2.6922836483360912E-2</v>
      </c>
      <c r="AE302" s="2">
        <f>(Table2[[#This Row],[Close Price]]/Table2[[#This Row],[Current Week Low]])-1</f>
        <v>7.350737086996384E-2</v>
      </c>
      <c r="AF302" s="2">
        <f>(Table2[[#This Row],[Current Week High]]/Table2[[#This Row],[Close Price]])-1</f>
        <v>6.6494404967805121E-2</v>
      </c>
      <c r="AG302" s="2">
        <f>(Table2[[#This Row],[Close Price]]/Table2[[#This Row],[Current Month Low]])-1</f>
        <v>7.350737086996384E-2</v>
      </c>
      <c r="AH302" s="2">
        <f>(Table2[[#This Row],[Current Month High]]/Table2[[#This Row],[Close Price]])-1</f>
        <v>0.12109024984892369</v>
      </c>
      <c r="AI302">
        <v>14.5199941653295</v>
      </c>
      <c r="AJ302">
        <v>64.250265256528706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0.04</v>
      </c>
      <c r="AM302" t="s">
        <v>10520</v>
      </c>
      <c r="AN302">
        <v>0.51</v>
      </c>
      <c r="AO302" t="s">
        <v>10520</v>
      </c>
      <c r="AP302">
        <v>5.0815552737289001E-2</v>
      </c>
      <c r="AQ302">
        <f>(Table2[[#This Row],[Sharpe Ratio]]-AVERAGE(Table2[Sharpe Ratio]))/_xlfn.STDEV.P(Table2[Sharpe Ratio])</f>
        <v>-1.1246761475194496E-2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0.64351156127302334</v>
      </c>
      <c r="AS302">
        <f>_xlfn.RANK.AVG(Table2[[#This Row],[1Y Return vs Nifty Z-Score]],Table2[1Y Return vs Nifty Z-Score])</f>
        <v>306</v>
      </c>
      <c r="AT302">
        <f>_xlfn.RANK.AVG(Table2[[#This Row],[6M Return vs Nifty Z-Score]],Table2[6M Return vs Nifty Z-Score])</f>
        <v>304</v>
      </c>
      <c r="AU302">
        <f>_xlfn.RANK.AVG(Table2[[#This Row],[Sharpe Ratio Z-Score]],Table2[Sharpe Ratio Z-Score])</f>
        <v>342</v>
      </c>
      <c r="AV302">
        <f>(Table2[[#This Row],[Rank 1Y]]+Table2[[#This Row],[Rank 6M]]+Table2[[#This Row],[Rank Sharpe]])/3</f>
        <v>317.33333333333331</v>
      </c>
    </row>
    <row r="303" spans="1:48" x14ac:dyDescent="0.3">
      <c r="A303" t="s">
        <v>1206</v>
      </c>
      <c r="B303" t="s">
        <v>1207</v>
      </c>
      <c r="C303" t="s">
        <v>10474</v>
      </c>
      <c r="D303" t="s">
        <v>285</v>
      </c>
      <c r="E303">
        <v>9599.9107107300006</v>
      </c>
      <c r="F303">
        <v>812</v>
      </c>
      <c r="G303">
        <v>58.079025052672698</v>
      </c>
      <c r="H303">
        <f>(Table2[[#This Row],[1Y Return vs Nifty]]-AVERAGE(Table2[1Y Return vs Nifty]))/_xlfn.STDEV.P(Table2[1Y Return vs Nifty])</f>
        <v>0.2624085536175334</v>
      </c>
      <c r="I303">
        <v>5.3016595307142103</v>
      </c>
      <c r="J303">
        <f>(Table2[[#This Row],[1M Return vs Nifty]]-AVERAGE(Table2[1M Return vs Nifty]))/_xlfn.STDEV.P(Table2[1M Return vs Nifty])</f>
        <v>0.61545702857470663</v>
      </c>
      <c r="K303">
        <v>-14.0541942592002</v>
      </c>
      <c r="L303">
        <f>(Table2[[#This Row],[6M Return vs Nifty]]-AVERAGE(Table2[6M Return vs Nifty]))/_xlfn.STDEV.P(Table2[6M Return vs Nifty])</f>
        <v>-0.65174407236975673</v>
      </c>
      <c r="M303">
        <v>0.57311069466617903</v>
      </c>
      <c r="N303">
        <f>(Table2[[#This Row],[1W Return vs Nifty]]-AVERAGE(Table2[1W Return vs Nifty]))/_xlfn.STDEV.P(Table2[1W Return vs Nifty])</f>
        <v>0.31077508699815387</v>
      </c>
      <c r="O303">
        <v>794.35</v>
      </c>
      <c r="P303">
        <v>766.99572272052603</v>
      </c>
      <c r="Q303">
        <v>701.60199192298603</v>
      </c>
      <c r="R303">
        <v>61.055886387651</v>
      </c>
      <c r="S303" s="2">
        <f>(Table2[[#This Row],[Close Price]]-Table2[[#This Row],[20D EMA]])/Table2[[#This Row],[20D EMA]]</f>
        <v>2.2219424686850855E-2</v>
      </c>
      <c r="T303" s="2">
        <f>(Table2[[#This Row],[Close Price]]-Table2[[#This Row],[50D EMA]])/Table2[[#This Row],[50D EMA]]</f>
        <v>5.8676047266397073E-2</v>
      </c>
      <c r="U303" s="2">
        <f>(Table2[[#This Row],[Close Price]]-Table2[[#This Row],[200D EMA]])/Table2[[#This Row],[200D EMA]]</f>
        <v>0.1573513321625977</v>
      </c>
      <c r="V303">
        <v>0.67907176165996896</v>
      </c>
      <c r="W303">
        <v>809.9</v>
      </c>
      <c r="X303">
        <v>828.8</v>
      </c>
      <c r="Y303">
        <v>761.4</v>
      </c>
      <c r="Z303">
        <v>832.75</v>
      </c>
      <c r="AA303">
        <v>742.85</v>
      </c>
      <c r="AB303">
        <v>844</v>
      </c>
      <c r="AC303" s="2">
        <f>(Table2[[#This Row],[Close Price]]/Table2[[#This Row],[Day Low]])-1</f>
        <v>2.5929127052721768E-3</v>
      </c>
      <c r="AD303" s="2">
        <f>(Table2[[#This Row],[Day High]]/Table2[[#This Row],[Close Price]])-1</f>
        <v>2.0689655172413834E-2</v>
      </c>
      <c r="AE303" s="2">
        <f>(Table2[[#This Row],[Close Price]]/Table2[[#This Row],[Current Week Low]])-1</f>
        <v>6.645652744943531E-2</v>
      </c>
      <c r="AF303" s="2">
        <f>(Table2[[#This Row],[Current Week High]]/Table2[[#This Row],[Close Price]])-1</f>
        <v>2.5554187192118327E-2</v>
      </c>
      <c r="AG303" s="2">
        <f>(Table2[[#This Row],[Close Price]]/Table2[[#This Row],[Current Month Low]])-1</f>
        <v>9.3087433533014741E-2</v>
      </c>
      <c r="AH303" s="2">
        <f>(Table2[[#This Row],[Current Month High]]/Table2[[#This Row],[Close Price]])-1</f>
        <v>3.9408866995073843E-2</v>
      </c>
      <c r="AI303">
        <v>13.509852216748699</v>
      </c>
      <c r="AJ303">
        <v>85.833619407254801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-0.04</v>
      </c>
      <c r="AM303" t="s">
        <v>10519</v>
      </c>
      <c r="AN303">
        <v>2.14</v>
      </c>
      <c r="AO303" t="s">
        <v>10520</v>
      </c>
      <c r="AP303">
        <v>9.9689989465687995E-2</v>
      </c>
      <c r="AQ303">
        <f>(Table2[[#This Row],[Sharpe Ratio]]-AVERAGE(Table2[Sharpe Ratio]))/_xlfn.STDEV.P(Table2[Sharpe Ratio])</f>
        <v>0.55213116681215735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1.0890277636327943</v>
      </c>
      <c r="AS303">
        <f>_xlfn.RANK.AVG(Table2[[#This Row],[1Y Return vs Nifty Z-Score]],Table2[1Y Return vs Nifty Z-Score])</f>
        <v>208</v>
      </c>
      <c r="AT303">
        <f>_xlfn.RANK.AVG(Table2[[#This Row],[6M Return vs Nifty Z-Score]],Table2[6M Return vs Nifty Z-Score])</f>
        <v>538</v>
      </c>
      <c r="AU303">
        <f>_xlfn.RANK.AVG(Table2[[#This Row],[Sharpe Ratio Z-Score]],Table2[Sharpe Ratio Z-Score])</f>
        <v>206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1653</v>
      </c>
      <c r="B304" t="s">
        <v>1654</v>
      </c>
      <c r="C304" t="s">
        <v>10485</v>
      </c>
      <c r="D304" t="s">
        <v>1655</v>
      </c>
      <c r="E304">
        <v>4985.1279318919997</v>
      </c>
      <c r="F304">
        <v>75.17</v>
      </c>
      <c r="G304">
        <v>35.022084512705597</v>
      </c>
      <c r="H304">
        <f>(Table2[[#This Row],[1Y Return vs Nifty]]-AVERAGE(Table2[1Y Return vs Nifty]))/_xlfn.STDEV.P(Table2[1Y Return vs Nifty])</f>
        <v>-5.3424890604139796E-2</v>
      </c>
      <c r="I304">
        <v>-8.6915769661558198</v>
      </c>
      <c r="J304">
        <f>(Table2[[#This Row],[1M Return vs Nifty]]-AVERAGE(Table2[1M Return vs Nifty]))/_xlfn.STDEV.P(Table2[1M Return vs Nifty])</f>
        <v>-0.79220711815152745</v>
      </c>
      <c r="K304">
        <v>-0.75105478157121797</v>
      </c>
      <c r="L304">
        <f>(Table2[[#This Row],[6M Return vs Nifty]]-AVERAGE(Table2[6M Return vs Nifty]))/_xlfn.STDEV.P(Table2[6M Return vs Nifty])</f>
        <v>-0.19041679887300841</v>
      </c>
      <c r="M304">
        <v>-0.47349928605814401</v>
      </c>
      <c r="N304">
        <f>(Table2[[#This Row],[1W Return vs Nifty]]-AVERAGE(Table2[1W Return vs Nifty]))/_xlfn.STDEV.P(Table2[1W Return vs Nifty])</f>
        <v>9.8976407955783857E-2</v>
      </c>
      <c r="O304">
        <v>73.34</v>
      </c>
      <c r="P304">
        <v>71.055586488672205</v>
      </c>
      <c r="Q304">
        <v>62.876086047009501</v>
      </c>
      <c r="R304">
        <v>53.197325890440702</v>
      </c>
      <c r="S304" s="2">
        <f>(Table2[[#This Row],[Close Price]]-Table2[[#This Row],[20D EMA]])/Table2[[#This Row],[20D EMA]]</f>
        <v>2.4952277065721274E-2</v>
      </c>
      <c r="T304" s="2">
        <f>(Table2[[#This Row],[Close Price]]-Table2[[#This Row],[50D EMA]])/Table2[[#This Row],[50D EMA]]</f>
        <v>5.7904152434006345E-2</v>
      </c>
      <c r="U304" s="2">
        <f>(Table2[[#This Row],[Close Price]]-Table2[[#This Row],[200D EMA]])/Table2[[#This Row],[200D EMA]]</f>
        <v>0.19552606922445709</v>
      </c>
      <c r="V304">
        <v>0.82114779842406604</v>
      </c>
      <c r="W304">
        <v>74</v>
      </c>
      <c r="X304">
        <v>76.400000000000006</v>
      </c>
      <c r="Y304">
        <v>66.84</v>
      </c>
      <c r="Z304">
        <v>76.400000000000006</v>
      </c>
      <c r="AA304">
        <v>66.84</v>
      </c>
      <c r="AB304">
        <v>79.59</v>
      </c>
      <c r="AC304" s="2">
        <f>(Table2[[#This Row],[Close Price]]/Table2[[#This Row],[Day Low]])-1</f>
        <v>1.5810810810810816E-2</v>
      </c>
      <c r="AD304" s="2">
        <f>(Table2[[#This Row],[Day High]]/Table2[[#This Row],[Close Price]])-1</f>
        <v>1.6362910735665981E-2</v>
      </c>
      <c r="AE304" s="2">
        <f>(Table2[[#This Row],[Close Price]]/Table2[[#This Row],[Current Week Low]])-1</f>
        <v>0.12462597247157392</v>
      </c>
      <c r="AF304" s="2">
        <f>(Table2[[#This Row],[Current Week High]]/Table2[[#This Row],[Close Price]])-1</f>
        <v>1.6362910735665981E-2</v>
      </c>
      <c r="AG304" s="2">
        <f>(Table2[[#This Row],[Close Price]]/Table2[[#This Row],[Current Month Low]])-1</f>
        <v>0.12462597247157392</v>
      </c>
      <c r="AH304" s="2">
        <f>(Table2[[#This Row],[Current Month High]]/Table2[[#This Row],[Close Price]])-1</f>
        <v>5.8800053212717751E-2</v>
      </c>
      <c r="AI304">
        <v>11.999467872821601</v>
      </c>
      <c r="AJ304">
        <v>74.408352668213396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-0.02</v>
      </c>
      <c r="AM304" t="s">
        <v>10519</v>
      </c>
      <c r="AN304">
        <v>-0.54</v>
      </c>
      <c r="AO304" t="s">
        <v>10519</v>
      </c>
      <c r="AP304">
        <v>7.2280523617531997E-2</v>
      </c>
      <c r="AQ304">
        <f>(Table2[[#This Row],[Sharpe Ratio]]-AVERAGE(Table2[Sharpe Ratio]))/_xlfn.STDEV.P(Table2[Sharpe Ratio])</f>
        <v>0.23618096628484606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-0.70089143338804571</v>
      </c>
      <c r="AS304">
        <f>_xlfn.RANK.AVG(Table2[[#This Row],[1Y Return vs Nifty Z-Score]],Table2[1Y Return vs Nifty Z-Score])</f>
        <v>305</v>
      </c>
      <c r="AT304">
        <f>_xlfn.RANK.AVG(Table2[[#This Row],[6M Return vs Nifty Z-Score]],Table2[6M Return vs Nifty Z-Score])</f>
        <v>386</v>
      </c>
      <c r="AU304">
        <f>_xlfn.RANK.AVG(Table2[[#This Row],[Sharpe Ratio Z-Score]],Table2[Sharpe Ratio Z-Score])</f>
        <v>262</v>
      </c>
      <c r="AV304">
        <f>(Table2[[#This Row],[Rank 1Y]]+Table2[[#This Row],[Rank 6M]]+Table2[[#This Row],[Rank Sharpe]])/3</f>
        <v>317.66666666666669</v>
      </c>
    </row>
    <row r="305" spans="1:48" x14ac:dyDescent="0.3">
      <c r="A305" t="s">
        <v>886</v>
      </c>
      <c r="B305" t="s">
        <v>887</v>
      </c>
      <c r="C305" t="s">
        <v>10476</v>
      </c>
      <c r="D305" t="s">
        <v>625</v>
      </c>
      <c r="E305">
        <v>17057.764392472</v>
      </c>
      <c r="F305">
        <v>123.25</v>
      </c>
      <c r="G305">
        <v>56.449233833972599</v>
      </c>
      <c r="H305">
        <f>(Table2[[#This Row],[1Y Return vs Nifty]]-AVERAGE(Table2[1Y Return vs Nifty]))/_xlfn.STDEV.P(Table2[1Y Return vs Nifty])</f>
        <v>0.24008371077587229</v>
      </c>
      <c r="I305">
        <v>-1.9238982809665801</v>
      </c>
      <c r="J305">
        <f>(Table2[[#This Row],[1M Return vs Nifty]]-AVERAGE(Table2[1M Return vs Nifty]))/_xlfn.STDEV.P(Table2[1M Return vs Nifty])</f>
        <v>-0.11140545773257275</v>
      </c>
      <c r="K305">
        <v>3.06214162350365</v>
      </c>
      <c r="L305">
        <f>(Table2[[#This Row],[6M Return vs Nifty]]-AVERAGE(Table2[6M Return vs Nifty]))/_xlfn.STDEV.P(Table2[6M Return vs Nifty])</f>
        <v>-5.8182486527489682E-2</v>
      </c>
      <c r="M305">
        <v>-0.523973335627128</v>
      </c>
      <c r="N305">
        <f>(Table2[[#This Row],[1W Return vs Nifty]]-AVERAGE(Table2[1W Return vs Nifty]))/_xlfn.STDEV.P(Table2[1W Return vs Nifty])</f>
        <v>8.8762156972593834E-2</v>
      </c>
      <c r="O305">
        <v>118.77</v>
      </c>
      <c r="P305">
        <v>113.43270972351699</v>
      </c>
      <c r="Q305">
        <v>96.983726987306497</v>
      </c>
      <c r="R305">
        <v>48.955196827437597</v>
      </c>
      <c r="S305" s="2">
        <f>(Table2[[#This Row],[Close Price]]-Table2[[#This Row],[20D EMA]])/Table2[[#This Row],[20D EMA]]</f>
        <v>3.7719962953607848E-2</v>
      </c>
      <c r="T305" s="2">
        <f>(Table2[[#This Row],[Close Price]]-Table2[[#This Row],[50D EMA]])/Table2[[#This Row],[50D EMA]]</f>
        <v>8.6547260489605288E-2</v>
      </c>
      <c r="U305" s="2">
        <f>(Table2[[#This Row],[Close Price]]-Table2[[#This Row],[200D EMA]])/Table2[[#This Row],[200D EMA]]</f>
        <v>0.27083175527097764</v>
      </c>
      <c r="V305">
        <v>0.75281970226088102</v>
      </c>
      <c r="W305">
        <v>117.55</v>
      </c>
      <c r="X305">
        <v>124.6</v>
      </c>
      <c r="Y305">
        <v>105.4</v>
      </c>
      <c r="Z305">
        <v>125.1</v>
      </c>
      <c r="AA305">
        <v>105.4</v>
      </c>
      <c r="AB305">
        <v>135.4</v>
      </c>
      <c r="AC305" s="2">
        <f>(Table2[[#This Row],[Close Price]]/Table2[[#This Row],[Day Low]])-1</f>
        <v>4.8490004253509245E-2</v>
      </c>
      <c r="AD305" s="2">
        <f>(Table2[[#This Row],[Day High]]/Table2[[#This Row],[Close Price]])-1</f>
        <v>1.0953346855983703E-2</v>
      </c>
      <c r="AE305" s="2">
        <f>(Table2[[#This Row],[Close Price]]/Table2[[#This Row],[Current Week Low]])-1</f>
        <v>0.16935483870967727</v>
      </c>
      <c r="AF305" s="2">
        <f>(Table2[[#This Row],[Current Week High]]/Table2[[#This Row],[Close Price]])-1</f>
        <v>1.5010141987829462E-2</v>
      </c>
      <c r="AG305" s="2">
        <f>(Table2[[#This Row],[Close Price]]/Table2[[#This Row],[Current Month Low]])-1</f>
        <v>0.16935483870967727</v>
      </c>
      <c r="AH305" s="2">
        <f>(Table2[[#This Row],[Current Month High]]/Table2[[#This Row],[Close Price]])-1</f>
        <v>9.8580121703853996E-2</v>
      </c>
      <c r="AI305">
        <v>9.8580121703854005</v>
      </c>
      <c r="AJ305">
        <v>100.40650406504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0.14000000000000001</v>
      </c>
      <c r="AM305" t="s">
        <v>10520</v>
      </c>
      <c r="AN305">
        <v>-2.73</v>
      </c>
      <c r="AO305" t="s">
        <v>10519</v>
      </c>
      <c r="AP305">
        <v>3.3681616828468999E-2</v>
      </c>
      <c r="AQ305">
        <f>(Table2[[#This Row],[Sharpe Ratio]]-AVERAGE(Table2[Sharpe Ratio]))/_xlfn.STDEV.P(Table2[Sharpe Ratio])</f>
        <v>-0.20875044564779122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-4.9492522159387528E-2</v>
      </c>
      <c r="AS305">
        <f>_xlfn.RANK.AVG(Table2[[#This Row],[1Y Return vs Nifty Z-Score]],Table2[1Y Return vs Nifty Z-Score])</f>
        <v>215</v>
      </c>
      <c r="AT305">
        <f>_xlfn.RANK.AVG(Table2[[#This Row],[6M Return vs Nifty Z-Score]],Table2[6M Return vs Nifty Z-Score])</f>
        <v>346</v>
      </c>
      <c r="AU305">
        <f>_xlfn.RANK.AVG(Table2[[#This Row],[Sharpe Ratio Z-Score]],Table2[Sharpe Ratio Z-Score])</f>
        <v>394</v>
      </c>
      <c r="AV305">
        <f>(Table2[[#This Row],[Rank 1Y]]+Table2[[#This Row],[Rank 6M]]+Table2[[#This Row],[Rank Sharpe]])/3</f>
        <v>318.33333333333331</v>
      </c>
    </row>
    <row r="306" spans="1:48" x14ac:dyDescent="0.3">
      <c r="A306" t="s">
        <v>366</v>
      </c>
      <c r="B306" t="s">
        <v>367</v>
      </c>
      <c r="C306" t="s">
        <v>10475</v>
      </c>
      <c r="D306" t="s">
        <v>37</v>
      </c>
      <c r="E306">
        <v>65289.995999999999</v>
      </c>
      <c r="F306">
        <v>410.5</v>
      </c>
      <c r="G306">
        <v>58.849111854861498</v>
      </c>
      <c r="H306">
        <f>(Table2[[#This Row],[1Y Return vs Nifty]]-AVERAGE(Table2[1Y Return vs Nifty]))/_xlfn.STDEV.P(Table2[1Y Return vs Nifty])</f>
        <v>0.27295718502261274</v>
      </c>
      <c r="I306">
        <v>-8.8926418632202999</v>
      </c>
      <c r="J306">
        <f>(Table2[[#This Row],[1M Return vs Nifty]]-AVERAGE(Table2[1M Return vs Nifty]))/_xlfn.STDEV.P(Table2[1M Return vs Nifty])</f>
        <v>-0.81243345012456147</v>
      </c>
      <c r="K306">
        <v>-5.4971428276758996</v>
      </c>
      <c r="L306">
        <f>(Table2[[#This Row],[6M Return vs Nifty]]-AVERAGE(Table2[6M Return vs Nifty]))/_xlfn.STDEV.P(Table2[6M Return vs Nifty])</f>
        <v>-0.35500199786057979</v>
      </c>
      <c r="M306">
        <v>-9.1569018078609297</v>
      </c>
      <c r="N306">
        <f>(Table2[[#This Row],[1W Return vs Nifty]]-AVERAGE(Table2[1W Return vs Nifty]))/_xlfn.STDEV.P(Table2[1W Return vs Nifty])</f>
        <v>-1.6582523760065222</v>
      </c>
      <c r="O306">
        <v>392.83</v>
      </c>
      <c r="P306">
        <v>381.91534586880402</v>
      </c>
      <c r="Q306">
        <v>331.79202389874803</v>
      </c>
      <c r="R306">
        <v>31.939966243153101</v>
      </c>
      <c r="S306" s="2">
        <f>(Table2[[#This Row],[Close Price]]-Table2[[#This Row],[20D EMA]])/Table2[[#This Row],[20D EMA]]</f>
        <v>4.4981289616373536E-2</v>
      </c>
      <c r="T306" s="2">
        <f>(Table2[[#This Row],[Close Price]]-Table2[[#This Row],[50D EMA]])/Table2[[#This Row],[50D EMA]]</f>
        <v>7.4845523858618146E-2</v>
      </c>
      <c r="U306" s="2">
        <f>(Table2[[#This Row],[Close Price]]-Table2[[#This Row],[200D EMA]])/Table2[[#This Row],[200D EMA]]</f>
        <v>0.23722082036930173</v>
      </c>
      <c r="V306">
        <v>1.83870875758263</v>
      </c>
      <c r="W306">
        <v>369.55</v>
      </c>
      <c r="X306">
        <v>434.7</v>
      </c>
      <c r="Y306">
        <v>355.2</v>
      </c>
      <c r="Z306">
        <v>434.7</v>
      </c>
      <c r="AA306">
        <v>355.2</v>
      </c>
      <c r="AB306">
        <v>434.7</v>
      </c>
      <c r="AC306" s="2">
        <f>(Table2[[#This Row],[Close Price]]/Table2[[#This Row],[Day Low]])-1</f>
        <v>0.11081044513597615</v>
      </c>
      <c r="AD306" s="2">
        <f>(Table2[[#This Row],[Day High]]/Table2[[#This Row],[Close Price]])-1</f>
        <v>5.8952496954932876E-2</v>
      </c>
      <c r="AE306" s="2">
        <f>(Table2[[#This Row],[Close Price]]/Table2[[#This Row],[Current Week Low]])-1</f>
        <v>0.15568693693693691</v>
      </c>
      <c r="AF306" s="2">
        <f>(Table2[[#This Row],[Current Week High]]/Table2[[#This Row],[Close Price]])-1</f>
        <v>5.8952496954932876E-2</v>
      </c>
      <c r="AG306" s="2">
        <f>(Table2[[#This Row],[Close Price]]/Table2[[#This Row],[Current Month Low]])-1</f>
        <v>0.15568693693693691</v>
      </c>
      <c r="AH306" s="2">
        <f>(Table2[[#This Row],[Current Month High]]/Table2[[#This Row],[Close Price]])-1</f>
        <v>5.8952496954932876E-2</v>
      </c>
      <c r="AI306">
        <v>13.9585870889159</v>
      </c>
      <c r="AJ306">
        <v>111.053984575835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0.16</v>
      </c>
      <c r="AM306" t="s">
        <v>10520</v>
      </c>
      <c r="AN306">
        <v>-1.66</v>
      </c>
      <c r="AO306" t="s">
        <v>10519</v>
      </c>
      <c r="AP306">
        <v>6.1180934819360003E-2</v>
      </c>
      <c r="AQ306">
        <f>(Table2[[#This Row],[Sharpe Ratio]]-AVERAGE(Table2[Sharpe Ratio]))/_xlfn.STDEV.P(Table2[Sharpe Ratio])</f>
        <v>0.10823548475007654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-2.4444951542189743</v>
      </c>
      <c r="AS306">
        <f>_xlfn.RANK.AVG(Table2[[#This Row],[1Y Return vs Nifty Z-Score]],Table2[1Y Return vs Nifty Z-Score])</f>
        <v>207</v>
      </c>
      <c r="AT306">
        <f>_xlfn.RANK.AVG(Table2[[#This Row],[6M Return vs Nifty Z-Score]],Table2[6M Return vs Nifty Z-Score])</f>
        <v>453</v>
      </c>
      <c r="AU306">
        <f>_xlfn.RANK.AVG(Table2[[#This Row],[Sharpe Ratio Z-Score]],Table2[Sharpe Ratio Z-Score])</f>
        <v>300</v>
      </c>
      <c r="AV306">
        <f>(Table2[[#This Row],[Rank 1Y]]+Table2[[#This Row],[Rank 6M]]+Table2[[#This Row],[Rank Sharpe]])/3</f>
        <v>320</v>
      </c>
    </row>
    <row r="307" spans="1:48" x14ac:dyDescent="0.3">
      <c r="A307" t="s">
        <v>1384</v>
      </c>
      <c r="B307" t="s">
        <v>1385</v>
      </c>
      <c r="C307" t="s">
        <v>10478</v>
      </c>
      <c r="D307" t="s">
        <v>46</v>
      </c>
      <c r="E307">
        <v>7545.4235784550001</v>
      </c>
      <c r="F307">
        <v>518</v>
      </c>
      <c r="G307">
        <v>80.482960817709596</v>
      </c>
      <c r="H307">
        <f>(Table2[[#This Row],[1Y Return vs Nifty]]-AVERAGE(Table2[1Y Return vs Nifty]))/_xlfn.STDEV.P(Table2[1Y Return vs Nifty])</f>
        <v>0.56929715336593811</v>
      </c>
      <c r="I307">
        <v>-7.7064395172341804</v>
      </c>
      <c r="J307">
        <f>(Table2[[#This Row],[1M Return vs Nifty]]-AVERAGE(Table2[1M Return vs Nifty]))/_xlfn.STDEV.P(Table2[1M Return vs Nifty])</f>
        <v>-0.6931061941619614</v>
      </c>
      <c r="K307">
        <v>14.8641302962727</v>
      </c>
      <c r="L307">
        <f>(Table2[[#This Row],[6M Return vs Nifty]]-AVERAGE(Table2[6M Return vs Nifty]))/_xlfn.STDEV.P(Table2[6M Return vs Nifty])</f>
        <v>0.35108776621276355</v>
      </c>
      <c r="M307">
        <v>-2.77501594391499</v>
      </c>
      <c r="N307">
        <f>(Table2[[#This Row],[1W Return vs Nifty]]-AVERAGE(Table2[1W Return vs Nifty]))/_xlfn.STDEV.P(Table2[1W Return vs Nifty])</f>
        <v>-0.36677319973545675</v>
      </c>
      <c r="O307">
        <v>520.42999999999995</v>
      </c>
      <c r="P307">
        <v>499.391823854834</v>
      </c>
      <c r="Q307">
        <v>426.85499365349301</v>
      </c>
      <c r="R307">
        <v>44.990928084811898</v>
      </c>
      <c r="S307" s="2">
        <f>(Table2[[#This Row],[Close Price]]-Table2[[#This Row],[20D EMA]])/Table2[[#This Row],[20D EMA]]</f>
        <v>-4.669215840746979E-3</v>
      </c>
      <c r="T307" s="2">
        <f>(Table2[[#This Row],[Close Price]]-Table2[[#This Row],[50D EMA]])/Table2[[#This Row],[50D EMA]]</f>
        <v>3.7261675614807678E-2</v>
      </c>
      <c r="U307" s="2">
        <f>(Table2[[#This Row],[Close Price]]-Table2[[#This Row],[200D EMA]])/Table2[[#This Row],[200D EMA]]</f>
        <v>0.21352685971033886</v>
      </c>
      <c r="V307">
        <v>0.47387016428812201</v>
      </c>
      <c r="W307">
        <v>515.20000000000005</v>
      </c>
      <c r="X307">
        <v>536.4</v>
      </c>
      <c r="Y307">
        <v>475</v>
      </c>
      <c r="Z307">
        <v>536.4</v>
      </c>
      <c r="AA307">
        <v>475</v>
      </c>
      <c r="AB307">
        <v>559</v>
      </c>
      <c r="AC307" s="2">
        <f>(Table2[[#This Row],[Close Price]]/Table2[[#This Row],[Day Low]])-1</f>
        <v>5.4347826086955653E-3</v>
      </c>
      <c r="AD307" s="2">
        <f>(Table2[[#This Row],[Day High]]/Table2[[#This Row],[Close Price]])-1</f>
        <v>3.5521235521235539E-2</v>
      </c>
      <c r="AE307" s="2">
        <f>(Table2[[#This Row],[Close Price]]/Table2[[#This Row],[Current Week Low]])-1</f>
        <v>9.0526315789473788E-2</v>
      </c>
      <c r="AF307" s="2">
        <f>(Table2[[#This Row],[Current Week High]]/Table2[[#This Row],[Close Price]])-1</f>
        <v>3.5521235521235539E-2</v>
      </c>
      <c r="AG307" s="2">
        <f>(Table2[[#This Row],[Close Price]]/Table2[[#This Row],[Current Month Low]])-1</f>
        <v>9.0526315789473788E-2</v>
      </c>
      <c r="AH307" s="2">
        <f>(Table2[[#This Row],[Current Month High]]/Table2[[#This Row],[Close Price]])-1</f>
        <v>7.9150579150579103E-2</v>
      </c>
      <c r="AI307">
        <v>8.8803088803088794</v>
      </c>
      <c r="AJ307">
        <v>110.18462162710399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-0.01</v>
      </c>
      <c r="AM307" t="s">
        <v>10519</v>
      </c>
      <c r="AN307">
        <v>-5.73</v>
      </c>
      <c r="AO307" t="s">
        <v>10519</v>
      </c>
      <c r="AP307">
        <v>-2.7843295511056999E-2</v>
      </c>
      <c r="AQ307">
        <f>(Table2[[#This Row],[Sharpe Ratio]]-AVERAGE(Table2[Sharpe Ratio]))/_xlfn.STDEV.P(Table2[Sharpe Ratio])</f>
        <v>-0.91795100062344581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-1.0574454749421625</v>
      </c>
      <c r="AS307">
        <f>_xlfn.RANK.AVG(Table2[[#This Row],[1Y Return vs Nifty Z-Score]],Table2[1Y Return vs Nifty Z-Score])</f>
        <v>139</v>
      </c>
      <c r="AT307">
        <f>_xlfn.RANK.AVG(Table2[[#This Row],[6M Return vs Nifty Z-Score]],Table2[6M Return vs Nifty Z-Score])</f>
        <v>222</v>
      </c>
      <c r="AU307">
        <f>_xlfn.RANK.AVG(Table2[[#This Row],[Sharpe Ratio Z-Score]],Table2[Sharpe Ratio Z-Score])</f>
        <v>599</v>
      </c>
      <c r="AV307">
        <f>(Table2[[#This Row],[Rank 1Y]]+Table2[[#This Row],[Rank 6M]]+Table2[[#This Row],[Rank Sharpe]])/3</f>
        <v>320</v>
      </c>
    </row>
    <row r="308" spans="1:48" x14ac:dyDescent="0.3">
      <c r="A308" t="s">
        <v>1674</v>
      </c>
      <c r="B308" t="s">
        <v>1675</v>
      </c>
      <c r="C308" t="s">
        <v>10490</v>
      </c>
      <c r="D308" t="s">
        <v>118</v>
      </c>
      <c r="E308">
        <v>4883.0148225299999</v>
      </c>
      <c r="F308">
        <v>286.2</v>
      </c>
      <c r="G308">
        <v>65.437193700193404</v>
      </c>
      <c r="H308">
        <f>(Table2[[#This Row],[1Y Return vs Nifty]]-AVERAGE(Table2[1Y Return vs Nifty]))/_xlfn.STDEV.P(Table2[1Y Return vs Nifty])</f>
        <v>0.36320057947551881</v>
      </c>
      <c r="I308">
        <v>0.70321649891010696</v>
      </c>
      <c r="J308">
        <f>(Table2[[#This Row],[1M Return vs Nifty]]-AVERAGE(Table2[1M Return vs Nifty]))/_xlfn.STDEV.P(Table2[1M Return vs Nifty])</f>
        <v>0.15287187980790082</v>
      </c>
      <c r="K308">
        <v>-9.2376113542154297</v>
      </c>
      <c r="L308">
        <f>(Table2[[#This Row],[6M Return vs Nifty]]-AVERAGE(Table2[6M Return vs Nifty]))/_xlfn.STDEV.P(Table2[6M Return vs Nifty])</f>
        <v>-0.48471424735256446</v>
      </c>
      <c r="M308">
        <v>-0.515945468855184</v>
      </c>
      <c r="N308">
        <f>(Table2[[#This Row],[1W Return vs Nifty]]-AVERAGE(Table2[1W Return vs Nifty]))/_xlfn.STDEV.P(Table2[1W Return vs Nifty])</f>
        <v>9.0386727356156549E-2</v>
      </c>
      <c r="O308">
        <v>282.12</v>
      </c>
      <c r="P308">
        <v>276.916844106604</v>
      </c>
      <c r="Q308">
        <v>238.641039330659</v>
      </c>
      <c r="R308">
        <v>53.474430457464102</v>
      </c>
      <c r="S308" s="2">
        <f>(Table2[[#This Row],[Close Price]]-Table2[[#This Row],[20D EMA]])/Table2[[#This Row],[20D EMA]]</f>
        <v>1.4461931093151794E-2</v>
      </c>
      <c r="T308" s="2">
        <f>(Table2[[#This Row],[Close Price]]-Table2[[#This Row],[50D EMA]])/Table2[[#This Row],[50D EMA]]</f>
        <v>3.3523261914043305E-2</v>
      </c>
      <c r="U308" s="2">
        <f>(Table2[[#This Row],[Close Price]]-Table2[[#This Row],[200D EMA]])/Table2[[#This Row],[200D EMA]]</f>
        <v>0.19929078754741633</v>
      </c>
      <c r="V308">
        <v>0.62095033421444801</v>
      </c>
      <c r="W308">
        <v>285.14999999999998</v>
      </c>
      <c r="X308">
        <v>293.95</v>
      </c>
      <c r="Y308">
        <v>254.75</v>
      </c>
      <c r="Z308">
        <v>293.95</v>
      </c>
      <c r="AA308">
        <v>254.75</v>
      </c>
      <c r="AB308">
        <v>311.5</v>
      </c>
      <c r="AC308" s="2">
        <f>(Table2[[#This Row],[Close Price]]/Table2[[#This Row],[Day Low]])-1</f>
        <v>3.6822724881642177E-3</v>
      </c>
      <c r="AD308" s="2">
        <f>(Table2[[#This Row],[Day High]]/Table2[[#This Row],[Close Price]])-1</f>
        <v>2.7078965758211115E-2</v>
      </c>
      <c r="AE308" s="2">
        <f>(Table2[[#This Row],[Close Price]]/Table2[[#This Row],[Current Week Low]])-1</f>
        <v>0.12345436702649648</v>
      </c>
      <c r="AF308" s="2">
        <f>(Table2[[#This Row],[Current Week High]]/Table2[[#This Row],[Close Price]])-1</f>
        <v>2.7078965758211115E-2</v>
      </c>
      <c r="AG308" s="2">
        <f>(Table2[[#This Row],[Close Price]]/Table2[[#This Row],[Current Month Low]])-1</f>
        <v>0.12345436702649648</v>
      </c>
      <c r="AH308" s="2">
        <f>(Table2[[#This Row],[Current Month High]]/Table2[[#This Row],[Close Price]])-1</f>
        <v>8.8399720475192289E-2</v>
      </c>
      <c r="AI308">
        <v>11.9671558350803</v>
      </c>
      <c r="AJ308">
        <v>121.174652241112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</v>
      </c>
      <c r="AM308">
        <v>0</v>
      </c>
      <c r="AN308">
        <v>-3.29</v>
      </c>
      <c r="AO308" t="s">
        <v>10519</v>
      </c>
      <c r="AP308">
        <v>6.7334144274643001E-2</v>
      </c>
      <c r="AQ308">
        <f>(Table2[[#This Row],[Sharpe Ratio]]-AVERAGE(Table2[Sharpe Ratio]))/_xlfn.STDEV.P(Table2[Sharpe Ratio])</f>
        <v>0.17916381921865951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0.30090875850567123</v>
      </c>
      <c r="AS308">
        <f>_xlfn.RANK.AVG(Table2[[#This Row],[1Y Return vs Nifty Z-Score]],Table2[1Y Return vs Nifty Z-Score])</f>
        <v>187</v>
      </c>
      <c r="AT308">
        <f>_xlfn.RANK.AVG(Table2[[#This Row],[6M Return vs Nifty Z-Score]],Table2[6M Return vs Nifty Z-Score])</f>
        <v>491</v>
      </c>
      <c r="AU308">
        <f>_xlfn.RANK.AVG(Table2[[#This Row],[Sharpe Ratio Z-Score]],Table2[Sharpe Ratio Z-Score])</f>
        <v>282</v>
      </c>
      <c r="AV308">
        <f>(Table2[[#This Row],[Rank 1Y]]+Table2[[#This Row],[Rank 6M]]+Table2[[#This Row],[Rank Sharpe]])/3</f>
        <v>320</v>
      </c>
    </row>
    <row r="309" spans="1:48" x14ac:dyDescent="0.3">
      <c r="A309" t="s">
        <v>1272</v>
      </c>
      <c r="B309" t="s">
        <v>1273</v>
      </c>
      <c r="C309" t="s">
        <v>10492</v>
      </c>
      <c r="D309" t="s">
        <v>677</v>
      </c>
      <c r="E309">
        <v>8795.3697004799997</v>
      </c>
      <c r="F309">
        <v>521.04999999999995</v>
      </c>
      <c r="G309">
        <v>32.968200363626202</v>
      </c>
      <c r="H309">
        <f>(Table2[[#This Row],[1Y Return vs Nifty]]-AVERAGE(Table2[1Y Return vs Nifty]))/_xlfn.STDEV.P(Table2[1Y Return vs Nifty])</f>
        <v>-8.1558948707451853E-2</v>
      </c>
      <c r="I309">
        <v>-4.1050815923325796</v>
      </c>
      <c r="J309">
        <f>(Table2[[#This Row],[1M Return vs Nifty]]-AVERAGE(Table2[1M Return vs Nifty]))/_xlfn.STDEV.P(Table2[1M Return vs Nifty])</f>
        <v>-0.330823856437854</v>
      </c>
      <c r="K309">
        <v>3.06167012032377</v>
      </c>
      <c r="L309">
        <f>(Table2[[#This Row],[6M Return vs Nifty]]-AVERAGE(Table2[6M Return vs Nifty]))/_xlfn.STDEV.P(Table2[6M Return vs Nifty])</f>
        <v>-5.8198837350299966E-2</v>
      </c>
      <c r="M309">
        <v>-13.8242839726366</v>
      </c>
      <c r="N309">
        <f>(Table2[[#This Row],[1W Return vs Nifty]]-AVERAGE(Table2[1W Return vs Nifty]))/_xlfn.STDEV.P(Table2[1W Return vs Nifty])</f>
        <v>-2.6027736353979778</v>
      </c>
      <c r="O309">
        <v>545.66999999999996</v>
      </c>
      <c r="P309">
        <v>499.72517786677298</v>
      </c>
      <c r="Q309">
        <v>419.76465037255002</v>
      </c>
      <c r="R309">
        <v>35.892775656601302</v>
      </c>
      <c r="S309" s="2">
        <f>(Table2[[#This Row],[Close Price]]-Table2[[#This Row],[20D EMA]])/Table2[[#This Row],[20D EMA]]</f>
        <v>-4.5118844723001095E-2</v>
      </c>
      <c r="T309" s="2">
        <f>(Table2[[#This Row],[Close Price]]-Table2[[#This Row],[50D EMA]])/Table2[[#This Row],[50D EMA]]</f>
        <v>4.2673099290810965E-2</v>
      </c>
      <c r="U309" s="2">
        <f>(Table2[[#This Row],[Close Price]]-Table2[[#This Row],[200D EMA]])/Table2[[#This Row],[200D EMA]]</f>
        <v>0.24129080316209819</v>
      </c>
      <c r="V309">
        <v>0.46505174115124598</v>
      </c>
      <c r="W309">
        <v>518.04999999999995</v>
      </c>
      <c r="X309">
        <v>533</v>
      </c>
      <c r="Y309">
        <v>498.95</v>
      </c>
      <c r="Z309">
        <v>573.65</v>
      </c>
      <c r="AA309">
        <v>498.95</v>
      </c>
      <c r="AB309">
        <v>638.75</v>
      </c>
      <c r="AC309" s="2">
        <f>(Table2[[#This Row],[Close Price]]/Table2[[#This Row],[Day Low]])-1</f>
        <v>5.7909468198049652E-3</v>
      </c>
      <c r="AD309" s="2">
        <f>(Table2[[#This Row],[Day High]]/Table2[[#This Row],[Close Price]])-1</f>
        <v>2.2934459264945861E-2</v>
      </c>
      <c r="AE309" s="2">
        <f>(Table2[[#This Row],[Close Price]]/Table2[[#This Row],[Current Week Low]])-1</f>
        <v>4.4293015332197649E-2</v>
      </c>
      <c r="AF309" s="2">
        <f>(Table2[[#This Row],[Current Week High]]/Table2[[#This Row],[Close Price]])-1</f>
        <v>0.10095000479800409</v>
      </c>
      <c r="AG309" s="2">
        <f>(Table2[[#This Row],[Close Price]]/Table2[[#This Row],[Current Month Low]])-1</f>
        <v>4.4293015332197649E-2</v>
      </c>
      <c r="AH309" s="2">
        <f>(Table2[[#This Row],[Current Month High]]/Table2[[#This Row],[Close Price]])-1</f>
        <v>0.22589002974762518</v>
      </c>
      <c r="AI309">
        <v>22.589002974762501</v>
      </c>
      <c r="AJ309">
        <v>63.287370730178601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0.25</v>
      </c>
      <c r="AM309" t="s">
        <v>10520</v>
      </c>
      <c r="AN309">
        <v>-7.43</v>
      </c>
      <c r="AO309" t="s">
        <v>10519</v>
      </c>
      <c r="AP309">
        <v>6.1214105206775997E-2</v>
      </c>
      <c r="AQ309">
        <f>(Table2[[#This Row],[Sharpe Ratio]]-AVERAGE(Table2[Sharpe Ratio]))/_xlfn.STDEV.P(Table2[Sharpe Ratio])</f>
        <v>0.10861784136416418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-2.9647374365294192</v>
      </c>
      <c r="AS309">
        <f>_xlfn.RANK.AVG(Table2[[#This Row],[1Y Return vs Nifty Z-Score]],Table2[1Y Return vs Nifty Z-Score])</f>
        <v>315</v>
      </c>
      <c r="AT309">
        <f>_xlfn.RANK.AVG(Table2[[#This Row],[6M Return vs Nifty Z-Score]],Table2[6M Return vs Nifty Z-Score])</f>
        <v>347</v>
      </c>
      <c r="AU309">
        <f>_xlfn.RANK.AVG(Table2[[#This Row],[Sharpe Ratio Z-Score]],Table2[Sharpe Ratio Z-Score])</f>
        <v>299</v>
      </c>
      <c r="AV309">
        <f>(Table2[[#This Row],[Rank 1Y]]+Table2[[#This Row],[Rank 6M]]+Table2[[#This Row],[Rank Sharpe]])/3</f>
        <v>320.33333333333331</v>
      </c>
    </row>
    <row r="310" spans="1:48" x14ac:dyDescent="0.3">
      <c r="A310" t="s">
        <v>136</v>
      </c>
      <c r="B310" t="s">
        <v>137</v>
      </c>
      <c r="C310" t="s">
        <v>10488</v>
      </c>
      <c r="D310" t="s">
        <v>138</v>
      </c>
      <c r="E310">
        <v>200921.05117602</v>
      </c>
      <c r="F310">
        <v>829.7</v>
      </c>
      <c r="G310">
        <v>40.8851975216743</v>
      </c>
      <c r="H310">
        <f>(Table2[[#This Row],[1Y Return vs Nifty]]-AVERAGE(Table2[1Y Return vs Nifty]))/_xlfn.STDEV.P(Table2[1Y Return vs Nifty])</f>
        <v>2.6887897307752252E-2</v>
      </c>
      <c r="I310">
        <v>-5.7785686247044703</v>
      </c>
      <c r="J310">
        <f>(Table2[[#This Row],[1M Return vs Nifty]]-AVERAGE(Table2[1M Return vs Nifty]))/_xlfn.STDEV.P(Table2[1M Return vs Nifty])</f>
        <v>-0.49917002110162667</v>
      </c>
      <c r="K310">
        <v>-8.1829519037782905</v>
      </c>
      <c r="L310">
        <f>(Table2[[#This Row],[6M Return vs Nifty]]-AVERAGE(Table2[6M Return vs Nifty]))/_xlfn.STDEV.P(Table2[6M Return vs Nifty])</f>
        <v>-0.44814068743793439</v>
      </c>
      <c r="M310">
        <v>-5.5027754202032302</v>
      </c>
      <c r="N310">
        <f>(Table2[[#This Row],[1W Return vs Nifty]]-AVERAGE(Table2[1W Return vs Nifty]))/_xlfn.STDEV.P(Table2[1W Return vs Nifty])</f>
        <v>-0.91878002602553777</v>
      </c>
      <c r="O310">
        <v>829.53</v>
      </c>
      <c r="P310">
        <v>837.58529561774105</v>
      </c>
      <c r="Q310">
        <v>769.97295092599404</v>
      </c>
      <c r="R310">
        <v>39.804327829666597</v>
      </c>
      <c r="S310" s="2">
        <f>(Table2[[#This Row],[Close Price]]-Table2[[#This Row],[20D EMA]])/Table2[[#This Row],[20D EMA]]</f>
        <v>2.0493532482257756E-4</v>
      </c>
      <c r="T310" s="2">
        <f>(Table2[[#This Row],[Close Price]]-Table2[[#This Row],[50D EMA]])/Table2[[#This Row],[50D EMA]]</f>
        <v>-9.4143195433312801E-3</v>
      </c>
      <c r="U310" s="2">
        <f>(Table2[[#This Row],[Close Price]]-Table2[[#This Row],[200D EMA]])/Table2[[#This Row],[200D EMA]]</f>
        <v>7.7570321142030177E-2</v>
      </c>
      <c r="V310">
        <v>1.0838013418566399</v>
      </c>
      <c r="W310">
        <v>0</v>
      </c>
      <c r="X310">
        <v>0</v>
      </c>
      <c r="Y310">
        <v>778.2</v>
      </c>
      <c r="Z310">
        <v>843.65</v>
      </c>
      <c r="AA310">
        <v>778.2</v>
      </c>
      <c r="AB310">
        <v>853</v>
      </c>
      <c r="AC310" s="2" t="e">
        <f>(Table2[[#This Row],[Close Price]]/Table2[[#This Row],[Day Low]])-1</f>
        <v>#DIV/0!</v>
      </c>
      <c r="AD310" s="2">
        <f>(Table2[[#This Row],[Day High]]/Table2[[#This Row],[Close Price]])-1</f>
        <v>-1</v>
      </c>
      <c r="AE310" s="2">
        <f>(Table2[[#This Row],[Close Price]]/Table2[[#This Row],[Current Week Low]])-1</f>
        <v>6.6178360318684071E-2</v>
      </c>
      <c r="AF310" s="2">
        <f>(Table2[[#This Row],[Current Week High]]/Table2[[#This Row],[Close Price]])-1</f>
        <v>1.6813306014221929E-2</v>
      </c>
      <c r="AG310" s="2">
        <f>(Table2[[#This Row],[Close Price]]/Table2[[#This Row],[Current Month Low]])-1</f>
        <v>6.6178360318684071E-2</v>
      </c>
      <c r="AH310" s="2">
        <f>(Table2[[#This Row],[Current Month High]]/Table2[[#This Row],[Close Price]])-1</f>
        <v>2.8082439435940687E-2</v>
      </c>
      <c r="AI310">
        <v>16.620465228395702</v>
      </c>
      <c r="AJ310">
        <v>79.181513875391403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-0.13</v>
      </c>
      <c r="AM310" t="s">
        <v>10519</v>
      </c>
      <c r="AN310">
        <v>-1.06</v>
      </c>
      <c r="AO310" t="s">
        <v>10519</v>
      </c>
      <c r="AP310">
        <v>0.101198605550144</v>
      </c>
      <c r="AQ310">
        <f>(Table2[[#This Row],[Sharpe Ratio]]-AVERAGE(Table2[Sharpe Ratio]))/_xlfn.STDEV.P(Table2[Sharpe Ratio])</f>
        <v>0.56952105529240538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284</v>
      </c>
      <c r="AT310">
        <f>_xlfn.RANK.AVG(Table2[[#This Row],[6M Return vs Nifty Z-Score]],Table2[6M Return vs Nifty Z-Score])</f>
        <v>477</v>
      </c>
      <c r="AU310">
        <f>_xlfn.RANK.AVG(Table2[[#This Row],[Sharpe Ratio Z-Score]],Table2[Sharpe Ratio Z-Score])</f>
        <v>201</v>
      </c>
      <c r="AV310">
        <f>(Table2[[#This Row],[Rank 1Y]]+Table2[[#This Row],[Rank 6M]]+Table2[[#This Row],[Rank Sharpe]])/3</f>
        <v>320.66666666666669</v>
      </c>
    </row>
    <row r="311" spans="1:48" x14ac:dyDescent="0.3">
      <c r="A311" t="s">
        <v>1202</v>
      </c>
      <c r="B311" t="s">
        <v>1203</v>
      </c>
      <c r="C311" t="s">
        <v>10482</v>
      </c>
      <c r="D311" t="s">
        <v>133</v>
      </c>
      <c r="E311">
        <v>9632.34201545</v>
      </c>
      <c r="F311">
        <v>275.05</v>
      </c>
      <c r="G311">
        <v>20.982587796524399</v>
      </c>
      <c r="H311">
        <f>(Table2[[#This Row],[1Y Return vs Nifty]]-AVERAGE(Table2[1Y Return vs Nifty]))/_xlfn.STDEV.P(Table2[1Y Return vs Nifty])</f>
        <v>-0.24573759554971561</v>
      </c>
      <c r="I311">
        <v>13.229995914339099</v>
      </c>
      <c r="J311">
        <f>(Table2[[#This Row],[1M Return vs Nifty]]-AVERAGE(Table2[1M Return vs Nifty]))/_xlfn.STDEV.P(Table2[1M Return vs Nifty])</f>
        <v>1.4130162546272516</v>
      </c>
      <c r="K311">
        <v>-3.4441411577907601</v>
      </c>
      <c r="L311">
        <f>(Table2[[#This Row],[6M Return vs Nifty]]-AVERAGE(Table2[6M Return vs Nifty]))/_xlfn.STDEV.P(Table2[6M Return vs Nifty])</f>
        <v>-0.28380785121233421</v>
      </c>
      <c r="M311">
        <v>-3.89218342842647</v>
      </c>
      <c r="N311">
        <f>(Table2[[#This Row],[1W Return vs Nifty]]-AVERAGE(Table2[1W Return vs Nifty]))/_xlfn.STDEV.P(Table2[1W Return vs Nifty])</f>
        <v>-0.59285034580362816</v>
      </c>
      <c r="O311">
        <v>263.93</v>
      </c>
      <c r="P311">
        <v>251.60629970130901</v>
      </c>
      <c r="Q311">
        <v>227.71095152276001</v>
      </c>
      <c r="R311">
        <v>59.413730710617997</v>
      </c>
      <c r="S311" s="2">
        <f>(Table2[[#This Row],[Close Price]]-Table2[[#This Row],[20D EMA]])/Table2[[#This Row],[20D EMA]]</f>
        <v>4.2132383586557055E-2</v>
      </c>
      <c r="T311" s="2">
        <f>(Table2[[#This Row],[Close Price]]-Table2[[#This Row],[50D EMA]])/Table2[[#This Row],[50D EMA]]</f>
        <v>9.317612606092085E-2</v>
      </c>
      <c r="U311" s="2">
        <f>(Table2[[#This Row],[Close Price]]-Table2[[#This Row],[200D EMA]])/Table2[[#This Row],[200D EMA]]</f>
        <v>0.20789096071432647</v>
      </c>
      <c r="V311">
        <v>1.1172194824072399</v>
      </c>
      <c r="W311">
        <v>273.10000000000002</v>
      </c>
      <c r="X311">
        <v>281</v>
      </c>
      <c r="Y311">
        <v>252.55</v>
      </c>
      <c r="Z311">
        <v>284</v>
      </c>
      <c r="AA311">
        <v>229.92</v>
      </c>
      <c r="AB311">
        <v>299</v>
      </c>
      <c r="AC311" s="2">
        <f>(Table2[[#This Row],[Close Price]]/Table2[[#This Row],[Day Low]])-1</f>
        <v>7.1402416697179394E-3</v>
      </c>
      <c r="AD311" s="2">
        <f>(Table2[[#This Row],[Day High]]/Table2[[#This Row],[Close Price]])-1</f>
        <v>2.1632430467187769E-2</v>
      </c>
      <c r="AE311" s="2">
        <f>(Table2[[#This Row],[Close Price]]/Table2[[#This Row],[Current Week Low]])-1</f>
        <v>8.9091269055632472E-2</v>
      </c>
      <c r="AF311" s="2">
        <f>(Table2[[#This Row],[Current Week High]]/Table2[[#This Row],[Close Price]])-1</f>
        <v>3.253953826576983E-2</v>
      </c>
      <c r="AG311" s="2">
        <f>(Table2[[#This Row],[Close Price]]/Table2[[#This Row],[Current Month Low]])-1</f>
        <v>0.19628566457898411</v>
      </c>
      <c r="AH311" s="2">
        <f>(Table2[[#This Row],[Current Month High]]/Table2[[#This Row],[Close Price]])-1</f>
        <v>8.7075077258680134E-2</v>
      </c>
      <c r="AI311">
        <v>8.7075077258680107</v>
      </c>
      <c r="AJ311">
        <v>58.850707479064397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-0.03</v>
      </c>
      <c r="AM311" t="s">
        <v>10519</v>
      </c>
      <c r="AN311">
        <v>2.4300000000000002</v>
      </c>
      <c r="AO311" t="s">
        <v>10520</v>
      </c>
      <c r="AP311">
        <v>0.117997919440708</v>
      </c>
      <c r="AQ311">
        <f>(Table2[[#This Row],[Sharpe Ratio]]-AVERAGE(Table2[Sharpe Ratio]))/_xlfn.STDEV.P(Table2[Sharpe Ratio])</f>
        <v>0.76316753574003615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1.0537879978016096</v>
      </c>
      <c r="AS311">
        <f>_xlfn.RANK.AVG(Table2[[#This Row],[1Y Return vs Nifty Z-Score]],Table2[1Y Return vs Nifty Z-Score])</f>
        <v>370</v>
      </c>
      <c r="AT311">
        <f>_xlfn.RANK.AVG(Table2[[#This Row],[6M Return vs Nifty Z-Score]],Table2[6M Return vs Nifty Z-Score])</f>
        <v>424</v>
      </c>
      <c r="AU311">
        <f>_xlfn.RANK.AVG(Table2[[#This Row],[Sharpe Ratio Z-Score]],Table2[Sharpe Ratio Z-Score])</f>
        <v>168</v>
      </c>
      <c r="AV311">
        <f>(Table2[[#This Row],[Rank 1Y]]+Table2[[#This Row],[Rank 6M]]+Table2[[#This Row],[Rank Sharpe]])/3</f>
        <v>320.66666666666669</v>
      </c>
    </row>
    <row r="312" spans="1:48" x14ac:dyDescent="0.3">
      <c r="A312" t="s">
        <v>352</v>
      </c>
      <c r="B312" t="s">
        <v>353</v>
      </c>
      <c r="C312" t="s">
        <v>10485</v>
      </c>
      <c r="D312" t="s">
        <v>195</v>
      </c>
      <c r="E312">
        <v>68251.379176068003</v>
      </c>
      <c r="F312">
        <v>246.38</v>
      </c>
      <c r="G312">
        <v>2.7773058723704902</v>
      </c>
      <c r="H312">
        <f>(Table2[[#This Row],[1Y Return vs Nifty]]-AVERAGE(Table2[1Y Return vs Nifty]))/_xlfn.STDEV.P(Table2[1Y Return vs Nifty])</f>
        <v>-0.49511313100574378</v>
      </c>
      <c r="I312">
        <v>-7.6233553301642898</v>
      </c>
      <c r="J312">
        <f>(Table2[[#This Row],[1M Return vs Nifty]]-AVERAGE(Table2[1M Return vs Nifty]))/_xlfn.STDEV.P(Table2[1M Return vs Nifty])</f>
        <v>-0.68474825414398621</v>
      </c>
      <c r="K312">
        <v>25.533938339614</v>
      </c>
      <c r="L312">
        <f>(Table2[[#This Row],[6M Return vs Nifty]]-AVERAGE(Table2[6M Return vs Nifty]))/_xlfn.STDEV.P(Table2[6M Return vs Nifty])</f>
        <v>0.72109617375038149</v>
      </c>
      <c r="M312">
        <v>0.61458763509305603</v>
      </c>
      <c r="N312">
        <f>(Table2[[#This Row],[1W Return vs Nifty]]-AVERAGE(Table2[1W Return vs Nifty]))/_xlfn.STDEV.P(Table2[1W Return vs Nifty])</f>
        <v>0.31916862552245884</v>
      </c>
      <c r="O312">
        <v>231.43</v>
      </c>
      <c r="P312">
        <v>224.157325091899</v>
      </c>
      <c r="Q312">
        <v>195.548405825304</v>
      </c>
      <c r="R312">
        <v>58.090942891215001</v>
      </c>
      <c r="S312" s="2">
        <f>(Table2[[#This Row],[Close Price]]-Table2[[#This Row],[20D EMA]])/Table2[[#This Row],[20D EMA]]</f>
        <v>6.4598366676748856E-2</v>
      </c>
      <c r="T312" s="2">
        <f>(Table2[[#This Row],[Close Price]]-Table2[[#This Row],[50D EMA]])/Table2[[#This Row],[50D EMA]]</f>
        <v>9.9138740609927639E-2</v>
      </c>
      <c r="U312" s="2">
        <f>(Table2[[#This Row],[Close Price]]-Table2[[#This Row],[200D EMA]])/Table2[[#This Row],[200D EMA]]</f>
        <v>0.2599437922296699</v>
      </c>
      <c r="V312">
        <v>0.85245722486517395</v>
      </c>
      <c r="W312">
        <v>235.1</v>
      </c>
      <c r="X312">
        <v>248.89</v>
      </c>
      <c r="Y312">
        <v>219.35</v>
      </c>
      <c r="Z312">
        <v>248.89</v>
      </c>
      <c r="AA312">
        <v>219.35</v>
      </c>
      <c r="AB312">
        <v>248.89</v>
      </c>
      <c r="AC312" s="2">
        <f>(Table2[[#This Row],[Close Price]]/Table2[[#This Row],[Day Low]])-1</f>
        <v>4.7979583156103844E-2</v>
      </c>
      <c r="AD312" s="2">
        <f>(Table2[[#This Row],[Day High]]/Table2[[#This Row],[Close Price]])-1</f>
        <v>1.0187515220391186E-2</v>
      </c>
      <c r="AE312" s="2">
        <f>(Table2[[#This Row],[Close Price]]/Table2[[#This Row],[Current Week Low]])-1</f>
        <v>0.1232277182584911</v>
      </c>
      <c r="AF312" s="2">
        <f>(Table2[[#This Row],[Current Week High]]/Table2[[#This Row],[Close Price]])-1</f>
        <v>1.0187515220391186E-2</v>
      </c>
      <c r="AG312" s="2">
        <f>(Table2[[#This Row],[Close Price]]/Table2[[#This Row],[Current Month Low]])-1</f>
        <v>0.1232277182584911</v>
      </c>
      <c r="AH312" s="2">
        <f>(Table2[[#This Row],[Current Month High]]/Table2[[#This Row],[Close Price]])-1</f>
        <v>1.0187515220391186E-2</v>
      </c>
      <c r="AI312">
        <v>1.0187515220391099</v>
      </c>
      <c r="AJ312">
        <v>56.382100920342701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0.06</v>
      </c>
      <c r="AM312" t="s">
        <v>10520</v>
      </c>
      <c r="AN312">
        <v>7.93</v>
      </c>
      <c r="AO312" t="s">
        <v>10520</v>
      </c>
      <c r="AP312">
        <v>4.2754975493897E-2</v>
      </c>
      <c r="AQ312">
        <f>(Table2[[#This Row],[Sharpe Ratio]]-AVERAGE(Table2[Sharpe Ratio]))/_xlfn.STDEV.P(Table2[Sharpe Ratio])</f>
        <v>-0.10416141404537288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-0.24375799992226244</v>
      </c>
      <c r="AS312">
        <f>_xlfn.RANK.AVG(Table2[[#This Row],[1Y Return vs Nifty Z-Score]],Table2[1Y Return vs Nifty Z-Score])</f>
        <v>474</v>
      </c>
      <c r="AT312">
        <f>_xlfn.RANK.AVG(Table2[[#This Row],[6M Return vs Nifty Z-Score]],Table2[6M Return vs Nifty Z-Score])</f>
        <v>136</v>
      </c>
      <c r="AU312">
        <f>_xlfn.RANK.AVG(Table2[[#This Row],[Sharpe Ratio Z-Score]],Table2[Sharpe Ratio Z-Score])</f>
        <v>360</v>
      </c>
      <c r="AV312">
        <f>(Table2[[#This Row],[Rank 1Y]]+Table2[[#This Row],[Rank 6M]]+Table2[[#This Row],[Rank Sharpe]])/3</f>
        <v>323.33333333333331</v>
      </c>
    </row>
    <row r="313" spans="1:48" x14ac:dyDescent="0.3">
      <c r="A313" t="s">
        <v>354</v>
      </c>
      <c r="B313" t="s">
        <v>355</v>
      </c>
      <c r="C313" t="s">
        <v>10482</v>
      </c>
      <c r="D313" t="s">
        <v>356</v>
      </c>
      <c r="E313">
        <v>67365.836673950005</v>
      </c>
      <c r="F313">
        <v>238.55</v>
      </c>
      <c r="G313">
        <v>78.944525375171594</v>
      </c>
      <c r="H313">
        <f>(Table2[[#This Row],[1Y Return vs Nifty]]-AVERAGE(Table2[1Y Return vs Nifty]))/_xlfn.STDEV.P(Table2[1Y Return vs Nifty])</f>
        <v>0.54822369985690789</v>
      </c>
      <c r="I313">
        <v>-13.742874908927201</v>
      </c>
      <c r="J313">
        <f>(Table2[[#This Row],[1M Return vs Nifty]]-AVERAGE(Table2[1M Return vs Nifty]))/_xlfn.STDEV.P(Table2[1M Return vs Nifty])</f>
        <v>-1.3003476766321707</v>
      </c>
      <c r="K313">
        <v>-8.3427153473031108</v>
      </c>
      <c r="L313">
        <f>(Table2[[#This Row],[6M Return vs Nifty]]-AVERAGE(Table2[6M Return vs Nifty]))/_xlfn.STDEV.P(Table2[6M Return vs Nifty])</f>
        <v>-0.45368097617426606</v>
      </c>
      <c r="M313">
        <v>-5.6192491925138697</v>
      </c>
      <c r="N313">
        <f>(Table2[[#This Row],[1W Return vs Nifty]]-AVERAGE(Table2[1W Return vs Nifty]))/_xlfn.STDEV.P(Table2[1W Return vs Nifty])</f>
        <v>-0.94235040235751444</v>
      </c>
      <c r="O313">
        <v>242.62</v>
      </c>
      <c r="P313">
        <v>247.58146241778201</v>
      </c>
      <c r="Q313">
        <v>219.58207099221801</v>
      </c>
      <c r="R313">
        <v>27.589627575441501</v>
      </c>
      <c r="S313" s="2">
        <f>(Table2[[#This Row],[Close Price]]-Table2[[#This Row],[20D EMA]])/Table2[[#This Row],[20D EMA]]</f>
        <v>-1.6775204022751601E-2</v>
      </c>
      <c r="T313" s="2">
        <f>(Table2[[#This Row],[Close Price]]-Table2[[#This Row],[50D EMA]])/Table2[[#This Row],[50D EMA]]</f>
        <v>-3.6478750588126947E-2</v>
      </c>
      <c r="U313" s="2">
        <f>(Table2[[#This Row],[Close Price]]-Table2[[#This Row],[200D EMA]])/Table2[[#This Row],[200D EMA]]</f>
        <v>8.6381956969766568E-2</v>
      </c>
      <c r="V313">
        <v>0.63480548215609101</v>
      </c>
      <c r="W313">
        <v>232.06</v>
      </c>
      <c r="X313">
        <v>239.32</v>
      </c>
      <c r="Y313">
        <v>220.88</v>
      </c>
      <c r="Z313">
        <v>239.32</v>
      </c>
      <c r="AA313">
        <v>220.88</v>
      </c>
      <c r="AB313">
        <v>255.4</v>
      </c>
      <c r="AC313" s="2">
        <f>(Table2[[#This Row],[Close Price]]/Table2[[#This Row],[Day Low]])-1</f>
        <v>2.7966905110747176E-2</v>
      </c>
      <c r="AD313" s="2">
        <f>(Table2[[#This Row],[Day High]]/Table2[[#This Row],[Close Price]])-1</f>
        <v>3.2278348354641828E-3</v>
      </c>
      <c r="AE313" s="2">
        <f>(Table2[[#This Row],[Close Price]]/Table2[[#This Row],[Current Week Low]])-1</f>
        <v>7.9998189061934122E-2</v>
      </c>
      <c r="AF313" s="2">
        <f>(Table2[[#This Row],[Current Week High]]/Table2[[#This Row],[Close Price]])-1</f>
        <v>3.2278348354641828E-3</v>
      </c>
      <c r="AG313" s="2">
        <f>(Table2[[#This Row],[Close Price]]/Table2[[#This Row],[Current Month Low]])-1</f>
        <v>7.9998189061934122E-2</v>
      </c>
      <c r="AH313" s="2">
        <f>(Table2[[#This Row],[Current Month High]]/Table2[[#This Row],[Close Price]])-1</f>
        <v>7.0635086983860784E-2</v>
      </c>
      <c r="AI313">
        <v>20.0377279396352</v>
      </c>
      <c r="AJ313">
        <v>115.103697024346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-0.14000000000000001</v>
      </c>
      <c r="AM313" t="s">
        <v>10519</v>
      </c>
      <c r="AN313">
        <v>-5.08</v>
      </c>
      <c r="AO313" t="s">
        <v>10519</v>
      </c>
      <c r="AP313">
        <v>4.7002385220009997E-2</v>
      </c>
      <c r="AQ313">
        <f>(Table2[[#This Row],[Sharpe Ratio]]-AVERAGE(Table2[Sharpe Ratio]))/_xlfn.STDEV.P(Table2[Sharpe Ratio])</f>
        <v>-5.5201322589328104E-2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143</v>
      </c>
      <c r="AT313">
        <f>_xlfn.RANK.AVG(Table2[[#This Row],[6M Return vs Nifty Z-Score]],Table2[6M Return vs Nifty Z-Score])</f>
        <v>478</v>
      </c>
      <c r="AU313">
        <f>_xlfn.RANK.AVG(Table2[[#This Row],[Sharpe Ratio Z-Score]],Table2[Sharpe Ratio Z-Score])</f>
        <v>350</v>
      </c>
      <c r="AV313">
        <f>(Table2[[#This Row],[Rank 1Y]]+Table2[[#This Row],[Rank 6M]]+Table2[[#This Row],[Rank Sharpe]])/3</f>
        <v>323.66666666666669</v>
      </c>
    </row>
    <row r="314" spans="1:48" x14ac:dyDescent="0.3">
      <c r="A314" t="s">
        <v>987</v>
      </c>
      <c r="B314" t="s">
        <v>988</v>
      </c>
      <c r="C314" t="s">
        <v>10489</v>
      </c>
      <c r="D314" t="s">
        <v>989</v>
      </c>
      <c r="E314">
        <v>13607.610938104999</v>
      </c>
      <c r="F314">
        <v>780.2</v>
      </c>
      <c r="G314">
        <v>28.529738252661801</v>
      </c>
      <c r="H314">
        <f>(Table2[[#This Row],[1Y Return vs Nifty]]-AVERAGE(Table2[1Y Return vs Nifty]))/_xlfn.STDEV.P(Table2[1Y Return vs Nifty])</f>
        <v>-0.1423569011991698</v>
      </c>
      <c r="I314">
        <v>-4.6696193610396799</v>
      </c>
      <c r="J314">
        <f>(Table2[[#This Row],[1M Return vs Nifty]]-AVERAGE(Table2[1M Return vs Nifty]))/_xlfn.STDEV.P(Table2[1M Return vs Nifty])</f>
        <v>-0.38761411912365684</v>
      </c>
      <c r="K314">
        <v>8.0461603764801293</v>
      </c>
      <c r="L314">
        <f>(Table2[[#This Row],[6M Return vs Nifty]]-AVERAGE(Table2[6M Return vs Nifty]))/_xlfn.STDEV.P(Table2[6M Return vs Nifty])</f>
        <v>0.11465369144642575</v>
      </c>
      <c r="M314">
        <v>-4.5622933139166104</v>
      </c>
      <c r="N314">
        <f>(Table2[[#This Row],[1W Return vs Nifty]]-AVERAGE(Table2[1W Return vs Nifty]))/_xlfn.STDEV.P(Table2[1W Return vs Nifty])</f>
        <v>-0.72845806135572122</v>
      </c>
      <c r="O314">
        <v>771.43</v>
      </c>
      <c r="P314">
        <v>734.099650908375</v>
      </c>
      <c r="Q314">
        <v>632.44444099933196</v>
      </c>
      <c r="R314">
        <v>45.019363994369101</v>
      </c>
      <c r="S314" s="2">
        <f>(Table2[[#This Row],[Close Price]]-Table2[[#This Row],[20D EMA]])/Table2[[#This Row],[20D EMA]]</f>
        <v>1.1368497465745558E-2</v>
      </c>
      <c r="T314" s="2">
        <f>(Table2[[#This Row],[Close Price]]-Table2[[#This Row],[50D EMA]])/Table2[[#This Row],[50D EMA]]</f>
        <v>6.279848932577542E-2</v>
      </c>
      <c r="U314" s="2">
        <f>(Table2[[#This Row],[Close Price]]-Table2[[#This Row],[200D EMA]])/Table2[[#This Row],[200D EMA]]</f>
        <v>0.23362614867354672</v>
      </c>
      <c r="V314">
        <v>0.67984624128527904</v>
      </c>
      <c r="W314">
        <v>764.65</v>
      </c>
      <c r="X314">
        <v>788.9</v>
      </c>
      <c r="Y314">
        <v>743</v>
      </c>
      <c r="Z314">
        <v>795.95</v>
      </c>
      <c r="AA314">
        <v>743</v>
      </c>
      <c r="AB314">
        <v>807.6</v>
      </c>
      <c r="AC314" s="2">
        <f>(Table2[[#This Row],[Close Price]]/Table2[[#This Row],[Day Low]])-1</f>
        <v>2.0336101484339286E-2</v>
      </c>
      <c r="AD314" s="2">
        <f>(Table2[[#This Row],[Day High]]/Table2[[#This Row],[Close Price]])-1</f>
        <v>1.1150986926429018E-2</v>
      </c>
      <c r="AE314" s="2">
        <f>(Table2[[#This Row],[Close Price]]/Table2[[#This Row],[Current Week Low]])-1</f>
        <v>5.0067294751009461E-2</v>
      </c>
      <c r="AF314" s="2">
        <f>(Table2[[#This Row],[Current Week High]]/Table2[[#This Row],[Close Price]])-1</f>
        <v>2.0187131504742384E-2</v>
      </c>
      <c r="AG314" s="2">
        <f>(Table2[[#This Row],[Close Price]]/Table2[[#This Row],[Current Month Low]])-1</f>
        <v>5.0067294751009461E-2</v>
      </c>
      <c r="AH314" s="2">
        <f>(Table2[[#This Row],[Current Month High]]/Table2[[#This Row],[Close Price]])-1</f>
        <v>3.5119200205075529E-2</v>
      </c>
      <c r="AI314">
        <v>6.7674955139707702</v>
      </c>
      <c r="AJ314">
        <v>72.343715484868497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0.13</v>
      </c>
      <c r="AM314" t="s">
        <v>10520</v>
      </c>
      <c r="AN314">
        <v>0.86</v>
      </c>
      <c r="AO314" t="s">
        <v>10520</v>
      </c>
      <c r="AP314">
        <v>4.1652552412326002E-2</v>
      </c>
      <c r="AQ314">
        <f>(Table2[[#This Row],[Sharpe Ratio]]-AVERAGE(Table2[Sharpe Ratio]))/_xlfn.STDEV.P(Table2[Sharpe Ratio])</f>
        <v>-0.11686909669843436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-1.2606444869305564</v>
      </c>
      <c r="AS314">
        <f>_xlfn.RANK.AVG(Table2[[#This Row],[1Y Return vs Nifty Z-Score]],Table2[1Y Return vs Nifty Z-Score])</f>
        <v>331</v>
      </c>
      <c r="AT314">
        <f>_xlfn.RANK.AVG(Table2[[#This Row],[6M Return vs Nifty Z-Score]],Table2[6M Return vs Nifty Z-Score])</f>
        <v>281</v>
      </c>
      <c r="AU314">
        <f>_xlfn.RANK.AVG(Table2[[#This Row],[Sharpe Ratio Z-Score]],Table2[Sharpe Ratio Z-Score])</f>
        <v>363</v>
      </c>
      <c r="AV314">
        <f>(Table2[[#This Row],[Rank 1Y]]+Table2[[#This Row],[Rank 6M]]+Table2[[#This Row],[Rank Sharpe]])/3</f>
        <v>325</v>
      </c>
    </row>
    <row r="315" spans="1:48" x14ac:dyDescent="0.3">
      <c r="A315" t="s">
        <v>1926</v>
      </c>
      <c r="B315" t="s">
        <v>1927</v>
      </c>
      <c r="C315" t="s">
        <v>10479</v>
      </c>
      <c r="D315" t="s">
        <v>198</v>
      </c>
      <c r="E315">
        <v>3517.7541572999999</v>
      </c>
      <c r="F315">
        <v>1328.4</v>
      </c>
      <c r="G315">
        <v>19.121264644839702</v>
      </c>
      <c r="H315">
        <f>(Table2[[#This Row],[1Y Return vs Nifty]]-AVERAGE(Table2[1Y Return vs Nifty]))/_xlfn.STDEV.P(Table2[1Y Return vs Nifty])</f>
        <v>-0.27123395751443952</v>
      </c>
      <c r="I315">
        <v>-0.59518777699478198</v>
      </c>
      <c r="J315">
        <f>(Table2[[#This Row],[1M Return vs Nifty]]-AVERAGE(Table2[1M Return vs Nifty]))/_xlfn.STDEV.P(Table2[1M Return vs Nifty])</f>
        <v>2.2257554268832844E-2</v>
      </c>
      <c r="K315">
        <v>-3.6628370910521002</v>
      </c>
      <c r="L315">
        <f>(Table2[[#This Row],[6M Return vs Nifty]]-AVERAGE(Table2[6M Return vs Nifty]))/_xlfn.STDEV.P(Table2[6M Return vs Nifty])</f>
        <v>-0.29139180526964092</v>
      </c>
      <c r="M315">
        <v>-4.3805815203646903</v>
      </c>
      <c r="N315">
        <f>(Table2[[#This Row],[1W Return vs Nifty]]-AVERAGE(Table2[1W Return vs Nifty]))/_xlfn.STDEV.P(Table2[1W Return vs Nifty])</f>
        <v>-0.69168570245457506</v>
      </c>
      <c r="O315">
        <v>1326</v>
      </c>
      <c r="P315">
        <v>1285.2134790952</v>
      </c>
      <c r="Q315">
        <v>1147.8662695344401</v>
      </c>
      <c r="R315">
        <v>51.709515687391402</v>
      </c>
      <c r="S315" s="2">
        <f>(Table2[[#This Row],[Close Price]]-Table2[[#This Row],[20D EMA]])/Table2[[#This Row],[20D EMA]]</f>
        <v>1.8099547511312903E-3</v>
      </c>
      <c r="T315" s="2">
        <f>(Table2[[#This Row],[Close Price]]-Table2[[#This Row],[50D EMA]])/Table2[[#This Row],[50D EMA]]</f>
        <v>3.3602605020298826E-2</v>
      </c>
      <c r="U315" s="2">
        <f>(Table2[[#This Row],[Close Price]]-Table2[[#This Row],[200D EMA]])/Table2[[#This Row],[200D EMA]]</f>
        <v>0.15727766836356483</v>
      </c>
      <c r="V315">
        <v>0.61505945490538605</v>
      </c>
      <c r="W315">
        <v>1317</v>
      </c>
      <c r="X315">
        <v>1349.55</v>
      </c>
      <c r="Y315">
        <v>1251.55</v>
      </c>
      <c r="Z315">
        <v>1353</v>
      </c>
      <c r="AA315">
        <v>1251.55</v>
      </c>
      <c r="AB315">
        <v>1406.8</v>
      </c>
      <c r="AC315" s="2">
        <f>(Table2[[#This Row],[Close Price]]/Table2[[#This Row],[Day Low]])-1</f>
        <v>8.6560364464693951E-3</v>
      </c>
      <c r="AD315" s="2">
        <f>(Table2[[#This Row],[Day High]]/Table2[[#This Row],[Close Price]])-1</f>
        <v>1.5921409214092019E-2</v>
      </c>
      <c r="AE315" s="2">
        <f>(Table2[[#This Row],[Close Price]]/Table2[[#This Row],[Current Week Low]])-1</f>
        <v>6.140385921457403E-2</v>
      </c>
      <c r="AF315" s="2">
        <f>(Table2[[#This Row],[Current Week High]]/Table2[[#This Row],[Close Price]])-1</f>
        <v>1.8518518518518379E-2</v>
      </c>
      <c r="AG315" s="2">
        <f>(Table2[[#This Row],[Close Price]]/Table2[[#This Row],[Current Month Low]])-1</f>
        <v>6.140385921457403E-2</v>
      </c>
      <c r="AH315" s="2">
        <f>(Table2[[#This Row],[Current Month High]]/Table2[[#This Row],[Close Price]])-1</f>
        <v>5.9018367961457319E-2</v>
      </c>
      <c r="AI315">
        <v>5.9018367961457301</v>
      </c>
      <c r="AJ315">
        <v>61.605839416058302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-0.01</v>
      </c>
      <c r="AM315" t="s">
        <v>10519</v>
      </c>
      <c r="AN315">
        <v>-0.71</v>
      </c>
      <c r="AO315" t="s">
        <v>10519</v>
      </c>
      <c r="AP315">
        <v>0.11877642625234899</v>
      </c>
      <c r="AQ315">
        <f>(Table2[[#This Row],[Sharpe Ratio]]-AVERAGE(Table2[Sharpe Ratio]))/_xlfn.STDEV.P(Table2[Sharpe Ratio])</f>
        <v>0.77214142033204092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-0.45991249063778183</v>
      </c>
      <c r="AS315">
        <f>_xlfn.RANK.AVG(Table2[[#This Row],[1Y Return vs Nifty Z-Score]],Table2[1Y Return vs Nifty Z-Score])</f>
        <v>381</v>
      </c>
      <c r="AT315">
        <f>_xlfn.RANK.AVG(Table2[[#This Row],[6M Return vs Nifty Z-Score]],Table2[6M Return vs Nifty Z-Score])</f>
        <v>428</v>
      </c>
      <c r="AU315">
        <f>_xlfn.RANK.AVG(Table2[[#This Row],[Sharpe Ratio Z-Score]],Table2[Sharpe Ratio Z-Score])</f>
        <v>166</v>
      </c>
      <c r="AV315">
        <f>(Table2[[#This Row],[Rank 1Y]]+Table2[[#This Row],[Rank 6M]]+Table2[[#This Row],[Rank Sharpe]])/3</f>
        <v>325</v>
      </c>
    </row>
    <row r="316" spans="1:48" x14ac:dyDescent="0.3">
      <c r="A316" t="s">
        <v>1934</v>
      </c>
      <c r="B316" t="s">
        <v>1935</v>
      </c>
      <c r="C316" t="s">
        <v>10473</v>
      </c>
      <c r="D316" t="s">
        <v>51</v>
      </c>
      <c r="E316">
        <v>3474.5601751859999</v>
      </c>
      <c r="F316">
        <v>267.45</v>
      </c>
      <c r="G316">
        <v>-9.4636320010319199</v>
      </c>
      <c r="H316">
        <f>(Table2[[#This Row],[1Y Return vs Nifty]]-AVERAGE(Table2[1Y Return vs Nifty]))/_xlfn.STDEV.P(Table2[1Y Return vs Nifty])</f>
        <v>-0.66278921805461655</v>
      </c>
      <c r="I316">
        <v>26.831869230915601</v>
      </c>
      <c r="J316">
        <f>(Table2[[#This Row],[1M Return vs Nifty]]-AVERAGE(Table2[1M Return vs Nifty]))/_xlfn.STDEV.P(Table2[1M Return vs Nifty])</f>
        <v>2.7813108160991251</v>
      </c>
      <c r="K316">
        <v>26.483993374330002</v>
      </c>
      <c r="L316">
        <f>(Table2[[#This Row],[6M Return vs Nifty]]-AVERAGE(Table2[6M Return vs Nifty]))/_xlfn.STDEV.P(Table2[6M Return vs Nifty])</f>
        <v>0.75404225385233248</v>
      </c>
      <c r="M316">
        <v>4.0127230981901798</v>
      </c>
      <c r="N316">
        <f>(Table2[[#This Row],[1W Return vs Nifty]]-AVERAGE(Table2[1W Return vs Nifty]))/_xlfn.STDEV.P(Table2[1W Return vs Nifty])</f>
        <v>1.0068370173267382</v>
      </c>
      <c r="O316">
        <v>232.58</v>
      </c>
      <c r="P316">
        <v>214.22329366631399</v>
      </c>
      <c r="Q316">
        <v>192.24847732550799</v>
      </c>
      <c r="R316">
        <v>79.884405128401795</v>
      </c>
      <c r="S316" s="2">
        <f>(Table2[[#This Row],[Close Price]]-Table2[[#This Row],[20D EMA]])/Table2[[#This Row],[20D EMA]]</f>
        <v>0.14992690687075405</v>
      </c>
      <c r="T316" s="2">
        <f>(Table2[[#This Row],[Close Price]]-Table2[[#This Row],[50D EMA]])/Table2[[#This Row],[50D EMA]]</f>
        <v>0.24846367275350947</v>
      </c>
      <c r="U316" s="2">
        <f>(Table2[[#This Row],[Close Price]]-Table2[[#This Row],[200D EMA]])/Table2[[#This Row],[200D EMA]]</f>
        <v>0.39116836565193475</v>
      </c>
      <c r="V316">
        <v>2.16154130130889</v>
      </c>
      <c r="W316">
        <v>260.5</v>
      </c>
      <c r="X316">
        <v>270</v>
      </c>
      <c r="Y316">
        <v>220.44</v>
      </c>
      <c r="Z316">
        <v>270</v>
      </c>
      <c r="AA316">
        <v>195.32</v>
      </c>
      <c r="AB316">
        <v>270</v>
      </c>
      <c r="AC316" s="2">
        <f>(Table2[[#This Row],[Close Price]]/Table2[[#This Row],[Day Low]])-1</f>
        <v>2.6679462571976842E-2</v>
      </c>
      <c r="AD316" s="2">
        <f>(Table2[[#This Row],[Day High]]/Table2[[#This Row],[Close Price]])-1</f>
        <v>9.534492428491248E-3</v>
      </c>
      <c r="AE316" s="2">
        <f>(Table2[[#This Row],[Close Price]]/Table2[[#This Row],[Current Week Low]])-1</f>
        <v>0.21325530756668476</v>
      </c>
      <c r="AF316" s="2">
        <f>(Table2[[#This Row],[Current Week High]]/Table2[[#This Row],[Close Price]])-1</f>
        <v>9.534492428491248E-3</v>
      </c>
      <c r="AG316" s="2">
        <f>(Table2[[#This Row],[Close Price]]/Table2[[#This Row],[Current Month Low]])-1</f>
        <v>0.36929141920950226</v>
      </c>
      <c r="AH316" s="2">
        <f>(Table2[[#This Row],[Current Month High]]/Table2[[#This Row],[Close Price]])-1</f>
        <v>9.534492428491248E-3</v>
      </c>
      <c r="AI316">
        <v>0.95344924284912402</v>
      </c>
      <c r="AJ316">
        <v>72.882999353587493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0.25</v>
      </c>
      <c r="AM316" t="s">
        <v>10520</v>
      </c>
      <c r="AN316">
        <v>23.36</v>
      </c>
      <c r="AO316" t="s">
        <v>10520</v>
      </c>
      <c r="AP316">
        <v>6.5584560246512005E-2</v>
      </c>
      <c r="AQ316">
        <f>(Table2[[#This Row],[Sharpe Ratio]]-AVERAGE(Table2[Sharpe Ratio]))/_xlfn.STDEV.P(Table2[Sharpe Ratio])</f>
        <v>0.15899628193100535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4.0383971511545846</v>
      </c>
      <c r="AS316">
        <f>_xlfn.RANK.AVG(Table2[[#This Row],[1Y Return vs Nifty Z-Score]],Table2[1Y Return vs Nifty Z-Score])</f>
        <v>559</v>
      </c>
      <c r="AT316">
        <f>_xlfn.RANK.AVG(Table2[[#This Row],[6M Return vs Nifty Z-Score]],Table2[6M Return vs Nifty Z-Score])</f>
        <v>131</v>
      </c>
      <c r="AU316">
        <f>_xlfn.RANK.AVG(Table2[[#This Row],[Sharpe Ratio Z-Score]],Table2[Sharpe Ratio Z-Score])</f>
        <v>285</v>
      </c>
      <c r="AV316">
        <f>(Table2[[#This Row],[Rank 1Y]]+Table2[[#This Row],[Rank 6M]]+Table2[[#This Row],[Rank Sharpe]])/3</f>
        <v>325</v>
      </c>
    </row>
    <row r="317" spans="1:48" x14ac:dyDescent="0.3">
      <c r="A317" t="s">
        <v>878</v>
      </c>
      <c r="B317" t="s">
        <v>879</v>
      </c>
      <c r="C317" t="s">
        <v>10473</v>
      </c>
      <c r="D317" t="s">
        <v>177</v>
      </c>
      <c r="E317">
        <v>17310.311705610002</v>
      </c>
      <c r="F317">
        <v>1846.1</v>
      </c>
      <c r="G317">
        <v>35.712148500752598</v>
      </c>
      <c r="H317">
        <f>(Table2[[#This Row],[1Y Return vs Nifty]]-AVERAGE(Table2[1Y Return vs Nifty]))/_xlfn.STDEV.P(Table2[1Y Return vs Nifty])</f>
        <v>-4.3972409877113608E-2</v>
      </c>
      <c r="I317">
        <v>13.095045921267999</v>
      </c>
      <c r="J317">
        <f>(Table2[[#This Row],[1M Return vs Nifty]]-AVERAGE(Table2[1M Return vs Nifty]))/_xlfn.STDEV.P(Table2[1M Return vs Nifty])</f>
        <v>1.3994408200314288</v>
      </c>
      <c r="K317">
        <v>14.213457593177001</v>
      </c>
      <c r="L317">
        <f>(Table2[[#This Row],[6M Return vs Nifty]]-AVERAGE(Table2[6M Return vs Nifty]))/_xlfn.STDEV.P(Table2[6M Return vs Nifty])</f>
        <v>0.32852368917195079</v>
      </c>
      <c r="M317">
        <v>9.3782670844807695E-2</v>
      </c>
      <c r="N317">
        <f>(Table2[[#This Row],[1W Return vs Nifty]]-AVERAGE(Table2[1W Return vs Nifty]))/_xlfn.STDEV.P(Table2[1W Return vs Nifty])</f>
        <v>0.21377520725011548</v>
      </c>
      <c r="O317">
        <v>1692.34</v>
      </c>
      <c r="P317">
        <v>1576.2838491218399</v>
      </c>
      <c r="Q317">
        <v>1364.1151744072199</v>
      </c>
      <c r="R317">
        <v>66.028597178800695</v>
      </c>
      <c r="S317" s="2">
        <f>(Table2[[#This Row],[Close Price]]-Table2[[#This Row],[20D EMA]])/Table2[[#This Row],[20D EMA]]</f>
        <v>9.085644728600635E-2</v>
      </c>
      <c r="T317" s="2">
        <f>(Table2[[#This Row],[Close Price]]-Table2[[#This Row],[50D EMA]])/Table2[[#This Row],[50D EMA]]</f>
        <v>0.17117231203534611</v>
      </c>
      <c r="U317" s="2">
        <f>(Table2[[#This Row],[Close Price]]-Table2[[#This Row],[200D EMA]])/Table2[[#This Row],[200D EMA]]</f>
        <v>0.35333147422997319</v>
      </c>
      <c r="V317">
        <v>0.908454956066574</v>
      </c>
      <c r="W317">
        <v>1737</v>
      </c>
      <c r="X317">
        <v>1853.3</v>
      </c>
      <c r="Y317">
        <v>1639.65</v>
      </c>
      <c r="Z317">
        <v>1853.3</v>
      </c>
      <c r="AA317">
        <v>1596.1</v>
      </c>
      <c r="AB317">
        <v>1858.35</v>
      </c>
      <c r="AC317" s="2">
        <f>(Table2[[#This Row],[Close Price]]/Table2[[#This Row],[Day Low]])-1</f>
        <v>6.2809441565918167E-2</v>
      </c>
      <c r="AD317" s="2">
        <f>(Table2[[#This Row],[Day High]]/Table2[[#This Row],[Close Price]])-1</f>
        <v>3.9001137533178909E-3</v>
      </c>
      <c r="AE317" s="2">
        <f>(Table2[[#This Row],[Close Price]]/Table2[[#This Row],[Current Week Low]])-1</f>
        <v>0.12591101759521828</v>
      </c>
      <c r="AF317" s="2">
        <f>(Table2[[#This Row],[Current Week High]]/Table2[[#This Row],[Close Price]])-1</f>
        <v>3.9001137533178909E-3</v>
      </c>
      <c r="AG317" s="2">
        <f>(Table2[[#This Row],[Close Price]]/Table2[[#This Row],[Current Month Low]])-1</f>
        <v>0.15663178998809602</v>
      </c>
      <c r="AH317" s="2">
        <f>(Table2[[#This Row],[Current Month High]]/Table2[[#This Row],[Close Price]])-1</f>
        <v>6.6356102052975707E-3</v>
      </c>
      <c r="AI317">
        <v>0.66356102052975696</v>
      </c>
      <c r="AJ317">
        <v>90.211735613827202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0.23</v>
      </c>
      <c r="AM317" t="s">
        <v>10520</v>
      </c>
      <c r="AN317">
        <v>10.93</v>
      </c>
      <c r="AO317" t="s">
        <v>10520</v>
      </c>
      <c r="AP317">
        <v>1.4610530967979001E-2</v>
      </c>
      <c r="AQ317">
        <f>(Table2[[#This Row],[Sharpe Ratio]]-AVERAGE(Table2[Sharpe Ratio]))/_xlfn.STDEV.P(Table2[Sharpe Ratio])</f>
        <v>-0.42858374832051582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1.4691835582558657</v>
      </c>
      <c r="AS317">
        <f>_xlfn.RANK.AVG(Table2[[#This Row],[1Y Return vs Nifty Z-Score]],Table2[1Y Return vs Nifty Z-Score])</f>
        <v>304</v>
      </c>
      <c r="AT317">
        <f>_xlfn.RANK.AVG(Table2[[#This Row],[6M Return vs Nifty Z-Score]],Table2[6M Return vs Nifty Z-Score])</f>
        <v>228</v>
      </c>
      <c r="AU317">
        <f>_xlfn.RANK.AVG(Table2[[#This Row],[Sharpe Ratio Z-Score]],Table2[Sharpe Ratio Z-Score])</f>
        <v>449</v>
      </c>
      <c r="AV317">
        <f>(Table2[[#This Row],[Rank 1Y]]+Table2[[#This Row],[Rank 6M]]+Table2[[#This Row],[Rank Sharpe]])/3</f>
        <v>327</v>
      </c>
    </row>
    <row r="318" spans="1:48" x14ac:dyDescent="0.3">
      <c r="A318" t="s">
        <v>573</v>
      </c>
      <c r="B318" t="s">
        <v>574</v>
      </c>
      <c r="C318" t="s">
        <v>10483</v>
      </c>
      <c r="D318" t="s">
        <v>146</v>
      </c>
      <c r="E318">
        <v>32904.647772165001</v>
      </c>
      <c r="F318">
        <v>330</v>
      </c>
      <c r="G318">
        <v>25.162847135736801</v>
      </c>
      <c r="H318">
        <f>(Table2[[#This Row],[1Y Return vs Nifty]]-AVERAGE(Table2[1Y Return vs Nifty]))/_xlfn.STDEV.P(Table2[1Y Return vs Nifty])</f>
        <v>-0.18847649872055441</v>
      </c>
      <c r="I318">
        <v>-1.8505661445074799</v>
      </c>
      <c r="J318">
        <f>(Table2[[#This Row],[1M Return vs Nifty]]-AVERAGE(Table2[1M Return vs Nifty]))/_xlfn.STDEV.P(Table2[1M Return vs Nifty])</f>
        <v>-0.10402853536587076</v>
      </c>
      <c r="K318">
        <v>19.466213564380102</v>
      </c>
      <c r="L318">
        <f>(Table2[[#This Row],[6M Return vs Nifty]]-AVERAGE(Table2[6M Return vs Nifty]))/_xlfn.STDEV.P(Table2[6M Return vs Nifty])</f>
        <v>0.51067915665493813</v>
      </c>
      <c r="M318">
        <v>-0.32488776514383599</v>
      </c>
      <c r="N318">
        <f>(Table2[[#This Row],[1W Return vs Nifty]]-AVERAGE(Table2[1W Return vs Nifty]))/_xlfn.STDEV.P(Table2[1W Return vs Nifty])</f>
        <v>0.12905038431739349</v>
      </c>
      <c r="O318">
        <v>321.64999999999998</v>
      </c>
      <c r="P318">
        <v>307.73363677202502</v>
      </c>
      <c r="Q318">
        <v>264.41307665346301</v>
      </c>
      <c r="R318">
        <v>57.2539369160313</v>
      </c>
      <c r="S318" s="2">
        <f>(Table2[[#This Row],[Close Price]]-Table2[[#This Row],[20D EMA]])/Table2[[#This Row],[20D EMA]]</f>
        <v>2.5959894295041266E-2</v>
      </c>
      <c r="T318" s="2">
        <f>(Table2[[#This Row],[Close Price]]-Table2[[#This Row],[50D EMA]])/Table2[[#This Row],[50D EMA]]</f>
        <v>7.2355961673667563E-2</v>
      </c>
      <c r="U318" s="2">
        <f>(Table2[[#This Row],[Close Price]]-Table2[[#This Row],[200D EMA]])/Table2[[#This Row],[200D EMA]]</f>
        <v>0.24804720014848025</v>
      </c>
      <c r="V318">
        <v>0.80665886178795498</v>
      </c>
      <c r="W318">
        <v>326.75</v>
      </c>
      <c r="X318">
        <v>331.35</v>
      </c>
      <c r="Y318">
        <v>295.3</v>
      </c>
      <c r="Z318">
        <v>331.35</v>
      </c>
      <c r="AA318">
        <v>295.3</v>
      </c>
      <c r="AB318">
        <v>339.4</v>
      </c>
      <c r="AC318" s="2">
        <f>(Table2[[#This Row],[Close Price]]/Table2[[#This Row],[Day Low]])-1</f>
        <v>9.9464422341239977E-3</v>
      </c>
      <c r="AD318" s="2">
        <f>(Table2[[#This Row],[Day High]]/Table2[[#This Row],[Close Price]])-1</f>
        <v>4.090909090909145E-3</v>
      </c>
      <c r="AE318" s="2">
        <f>(Table2[[#This Row],[Close Price]]/Table2[[#This Row],[Current Week Low]])-1</f>
        <v>0.1175076193701321</v>
      </c>
      <c r="AF318" s="2">
        <f>(Table2[[#This Row],[Current Week High]]/Table2[[#This Row],[Close Price]])-1</f>
        <v>4.090909090909145E-3</v>
      </c>
      <c r="AG318" s="2">
        <f>(Table2[[#This Row],[Close Price]]/Table2[[#This Row],[Current Month Low]])-1</f>
        <v>0.1175076193701321</v>
      </c>
      <c r="AH318" s="2">
        <f>(Table2[[#This Row],[Current Month High]]/Table2[[#This Row],[Close Price]])-1</f>
        <v>2.8484848484848335E-2</v>
      </c>
      <c r="AI318">
        <v>2.84848484848483</v>
      </c>
      <c r="AJ318">
        <v>71.028763928478895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0.16</v>
      </c>
      <c r="AM318" t="s">
        <v>10520</v>
      </c>
      <c r="AN318">
        <v>2.4500000000000002</v>
      </c>
      <c r="AO318" t="s">
        <v>10520</v>
      </c>
      <c r="AP318">
        <v>1.3307952771168001E-2</v>
      </c>
      <c r="AQ318">
        <f>(Table2[[#This Row],[Sharpe Ratio]]-AVERAGE(Table2[Sharpe Ratio]))/_xlfn.STDEV.P(Table2[Sharpe Ratio])</f>
        <v>-0.44359862839022812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-9.6374121504321647E-2</v>
      </c>
      <c r="AS318">
        <f>_xlfn.RANK.AVG(Table2[[#This Row],[1Y Return vs Nifty Z-Score]],Table2[1Y Return vs Nifty Z-Score])</f>
        <v>352</v>
      </c>
      <c r="AT318">
        <f>_xlfn.RANK.AVG(Table2[[#This Row],[6M Return vs Nifty Z-Score]],Table2[6M Return vs Nifty Z-Score])</f>
        <v>181</v>
      </c>
      <c r="AU318">
        <f>_xlfn.RANK.AVG(Table2[[#This Row],[Sharpe Ratio Z-Score]],Table2[Sharpe Ratio Z-Score])</f>
        <v>452</v>
      </c>
      <c r="AV318">
        <f>(Table2[[#This Row],[Rank 1Y]]+Table2[[#This Row],[Rank 6M]]+Table2[[#This Row],[Rank Sharpe]])/3</f>
        <v>328.33333333333331</v>
      </c>
    </row>
    <row r="319" spans="1:48" x14ac:dyDescent="0.3">
      <c r="A319" t="s">
        <v>226</v>
      </c>
      <c r="B319" t="s">
        <v>227</v>
      </c>
      <c r="C319" t="s">
        <v>10487</v>
      </c>
      <c r="D319" t="s">
        <v>228</v>
      </c>
      <c r="E319">
        <v>114525.5757076</v>
      </c>
      <c r="F319">
        <v>1838.65</v>
      </c>
      <c r="G319">
        <v>14.913701571710099</v>
      </c>
      <c r="H319">
        <f>(Table2[[#This Row],[1Y Return vs Nifty]]-AVERAGE(Table2[1Y Return vs Nifty]))/_xlfn.STDEV.P(Table2[1Y Return vs Nifty])</f>
        <v>-0.3288690602663828</v>
      </c>
      <c r="I319">
        <v>-8.4133687280365805</v>
      </c>
      <c r="J319">
        <f>(Table2[[#This Row],[1M Return vs Nifty]]-AVERAGE(Table2[1M Return vs Nifty]))/_xlfn.STDEV.P(Table2[1M Return vs Nifty])</f>
        <v>-0.76422047173045637</v>
      </c>
      <c r="K319">
        <v>23.2053017283516</v>
      </c>
      <c r="L319">
        <f>(Table2[[#This Row],[6M Return vs Nifty]]-AVERAGE(Table2[6M Return vs Nifty]))/_xlfn.STDEV.P(Table2[6M Return vs Nifty])</f>
        <v>0.64034353782974718</v>
      </c>
      <c r="M319">
        <v>-3.7369145978801002</v>
      </c>
      <c r="N319">
        <f>(Table2[[#This Row],[1W Return vs Nifty]]-AVERAGE(Table2[1W Return vs Nifty]))/_xlfn.STDEV.P(Table2[1W Return vs Nifty])</f>
        <v>-0.56142915375325653</v>
      </c>
      <c r="O319">
        <v>1841.16</v>
      </c>
      <c r="P319">
        <v>1810.98462423149</v>
      </c>
      <c r="Q319">
        <v>1590.0843651538701</v>
      </c>
      <c r="R319">
        <v>47.475654615028297</v>
      </c>
      <c r="S319" s="2">
        <f>(Table2[[#This Row],[Close Price]]-Table2[[#This Row],[20D EMA]])/Table2[[#This Row],[20D EMA]]</f>
        <v>-1.3632709813378473E-3</v>
      </c>
      <c r="T319" s="2">
        <f>(Table2[[#This Row],[Close Price]]-Table2[[#This Row],[50D EMA]])/Table2[[#This Row],[50D EMA]]</f>
        <v>1.5276427750042433E-2</v>
      </c>
      <c r="U319" s="2">
        <f>(Table2[[#This Row],[Close Price]]-Table2[[#This Row],[200D EMA]])/Table2[[#This Row],[200D EMA]]</f>
        <v>0.15632229351684537</v>
      </c>
      <c r="V319">
        <v>0.90391383469868303</v>
      </c>
      <c r="W319">
        <v>1826.05</v>
      </c>
      <c r="X319">
        <v>1856.8</v>
      </c>
      <c r="Y319">
        <v>1687.55</v>
      </c>
      <c r="Z319">
        <v>1856.8</v>
      </c>
      <c r="AA319">
        <v>1687.55</v>
      </c>
      <c r="AB319">
        <v>1949.7</v>
      </c>
      <c r="AC319" s="2">
        <f>(Table2[[#This Row],[Close Price]]/Table2[[#This Row],[Day Low]])-1</f>
        <v>6.9001396456833675E-3</v>
      </c>
      <c r="AD319" s="2">
        <f>(Table2[[#This Row],[Day High]]/Table2[[#This Row],[Close Price]])-1</f>
        <v>9.8713730182469206E-3</v>
      </c>
      <c r="AE319" s="2">
        <f>(Table2[[#This Row],[Close Price]]/Table2[[#This Row],[Current Week Low]])-1</f>
        <v>8.953808776036265E-2</v>
      </c>
      <c r="AF319" s="2">
        <f>(Table2[[#This Row],[Current Week High]]/Table2[[#This Row],[Close Price]])-1</f>
        <v>9.8713730182469206E-3</v>
      </c>
      <c r="AG319" s="2">
        <f>(Table2[[#This Row],[Close Price]]/Table2[[#This Row],[Current Month Low]])-1</f>
        <v>8.953808776036265E-2</v>
      </c>
      <c r="AH319" s="2">
        <f>(Table2[[#This Row],[Current Month High]]/Table2[[#This Row],[Close Price]])-1</f>
        <v>6.0397574307236246E-2</v>
      </c>
      <c r="AI319">
        <v>7.9813993962961796</v>
      </c>
      <c r="AJ319">
        <v>49.138175771586099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-0.02</v>
      </c>
      <c r="AM319" t="s">
        <v>10519</v>
      </c>
      <c r="AN319">
        <v>-4.29</v>
      </c>
      <c r="AO319" t="s">
        <v>10519</v>
      </c>
      <c r="AP319">
        <v>2.0279466424412002E-2</v>
      </c>
      <c r="AQ319">
        <f>(Table2[[#This Row],[Sharpe Ratio]]-AVERAGE(Table2[Sharpe Ratio]))/_xlfn.STDEV.P(Table2[Sharpe Ratio])</f>
        <v>-0.36323766298784999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-1.3774128109081984</v>
      </c>
      <c r="AS319">
        <f>_xlfn.RANK.AVG(Table2[[#This Row],[1Y Return vs Nifty Z-Score]],Table2[1Y Return vs Nifty Z-Score])</f>
        <v>404</v>
      </c>
      <c r="AT319">
        <f>_xlfn.RANK.AVG(Table2[[#This Row],[6M Return vs Nifty Z-Score]],Table2[6M Return vs Nifty Z-Score])</f>
        <v>152</v>
      </c>
      <c r="AU319">
        <f>_xlfn.RANK.AVG(Table2[[#This Row],[Sharpe Ratio Z-Score]],Table2[Sharpe Ratio Z-Score])</f>
        <v>432</v>
      </c>
      <c r="AV319">
        <f>(Table2[[#This Row],[Rank 1Y]]+Table2[[#This Row],[Rank 6M]]+Table2[[#This Row],[Rank Sharpe]])/3</f>
        <v>329.33333333333331</v>
      </c>
    </row>
    <row r="320" spans="1:48" x14ac:dyDescent="0.3">
      <c r="A320" t="s">
        <v>267</v>
      </c>
      <c r="B320" t="s">
        <v>268</v>
      </c>
      <c r="C320" t="s">
        <v>10475</v>
      </c>
      <c r="D320" t="s">
        <v>54</v>
      </c>
      <c r="E320">
        <v>100711.95481710001</v>
      </c>
      <c r="F320">
        <v>2925</v>
      </c>
      <c r="G320">
        <v>21.7004297644473</v>
      </c>
      <c r="H320">
        <f>(Table2[[#This Row],[1Y Return vs Nifty]]-AVERAGE(Table2[1Y Return vs Nifty]))/_xlfn.STDEV.P(Table2[1Y Return vs Nifty])</f>
        <v>-0.23590461268961074</v>
      </c>
      <c r="I320">
        <v>-14.387198882794801</v>
      </c>
      <c r="J320">
        <f>(Table2[[#This Row],[1M Return vs Nifty]]-AVERAGE(Table2[1M Return vs Nifty]))/_xlfn.STDEV.P(Table2[1M Return vs Nifty])</f>
        <v>-1.3651641154233298</v>
      </c>
      <c r="K320">
        <v>5.1113577892742601</v>
      </c>
      <c r="L320">
        <f>(Table2[[#This Row],[6M Return vs Nifty]]-AVERAGE(Table2[6M Return vs Nifty]))/_xlfn.STDEV.P(Table2[6M Return vs Nifty])</f>
        <v>1.2880386123749156E-2</v>
      </c>
      <c r="M320">
        <v>-7.6544338719643701</v>
      </c>
      <c r="N320">
        <f>(Table2[[#This Row],[1W Return vs Nifty]]-AVERAGE(Table2[1W Return vs Nifty]))/_xlfn.STDEV.P(Table2[1W Return vs Nifty])</f>
        <v>-1.3542033701808966</v>
      </c>
      <c r="O320">
        <v>2793.25</v>
      </c>
      <c r="P320">
        <v>2700.1482520704799</v>
      </c>
      <c r="Q320">
        <v>2355.72147383418</v>
      </c>
      <c r="R320">
        <v>32.9588772226003</v>
      </c>
      <c r="S320" s="2">
        <f>(Table2[[#This Row],[Close Price]]-Table2[[#This Row],[20D EMA]])/Table2[[#This Row],[20D EMA]]</f>
        <v>4.7167278260091289E-2</v>
      </c>
      <c r="T320" s="2">
        <f>(Table2[[#This Row],[Close Price]]-Table2[[#This Row],[50D EMA]])/Table2[[#This Row],[50D EMA]]</f>
        <v>8.3273852743864452E-2</v>
      </c>
      <c r="U320" s="2">
        <f>(Table2[[#This Row],[Close Price]]-Table2[[#This Row],[200D EMA]])/Table2[[#This Row],[200D EMA]]</f>
        <v>0.24165782436039029</v>
      </c>
      <c r="V320">
        <v>1.1075900266319401</v>
      </c>
      <c r="W320">
        <v>2690</v>
      </c>
      <c r="X320">
        <v>3044</v>
      </c>
      <c r="Y320">
        <v>2635.5</v>
      </c>
      <c r="Z320">
        <v>3044</v>
      </c>
      <c r="AA320">
        <v>2635.5</v>
      </c>
      <c r="AB320">
        <v>3044</v>
      </c>
      <c r="AC320" s="2">
        <f>(Table2[[#This Row],[Close Price]]/Table2[[#This Row],[Day Low]])-1</f>
        <v>8.7360594795538926E-2</v>
      </c>
      <c r="AD320" s="2">
        <f>(Table2[[#This Row],[Day High]]/Table2[[#This Row],[Close Price]])-1</f>
        <v>4.0683760683760672E-2</v>
      </c>
      <c r="AE320" s="2">
        <f>(Table2[[#This Row],[Close Price]]/Table2[[#This Row],[Current Week Low]])-1</f>
        <v>0.10984632896983504</v>
      </c>
      <c r="AF320" s="2">
        <f>(Table2[[#This Row],[Current Week High]]/Table2[[#This Row],[Close Price]])-1</f>
        <v>4.0683760683760672E-2</v>
      </c>
      <c r="AG320" s="2">
        <f>(Table2[[#This Row],[Close Price]]/Table2[[#This Row],[Current Month Low]])-1</f>
        <v>0.10984632896983504</v>
      </c>
      <c r="AH320" s="2">
        <f>(Table2[[#This Row],[Current Month High]]/Table2[[#This Row],[Close Price]])-1</f>
        <v>4.0683760683760672E-2</v>
      </c>
      <c r="AI320">
        <v>4.59658119658119</v>
      </c>
      <c r="AJ320">
        <v>66.183739560252207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</v>
      </c>
      <c r="AM320" t="s">
        <v>10520</v>
      </c>
      <c r="AN320">
        <v>4.76</v>
      </c>
      <c r="AO320" t="s">
        <v>10520</v>
      </c>
      <c r="AP320">
        <v>5.8641473806912002E-2</v>
      </c>
      <c r="AQ320">
        <f>(Table2[[#This Row],[Sharpe Ratio]]-AVERAGE(Table2[Sharpe Ratio]))/_xlfn.STDEV.P(Table2[Sharpe Ratio])</f>
        <v>7.8962998355810915E-2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-2.8634287138142769</v>
      </c>
      <c r="AS320">
        <f>_xlfn.RANK.AVG(Table2[[#This Row],[1Y Return vs Nifty Z-Score]],Table2[1Y Return vs Nifty Z-Score])</f>
        <v>365</v>
      </c>
      <c r="AT320">
        <f>_xlfn.RANK.AVG(Table2[[#This Row],[6M Return vs Nifty Z-Score]],Table2[6M Return vs Nifty Z-Score])</f>
        <v>316</v>
      </c>
      <c r="AU320">
        <f>_xlfn.RANK.AVG(Table2[[#This Row],[Sharpe Ratio Z-Score]],Table2[Sharpe Ratio Z-Score])</f>
        <v>309</v>
      </c>
      <c r="AV320">
        <f>(Table2[[#This Row],[Rank 1Y]]+Table2[[#This Row],[Rank 6M]]+Table2[[#This Row],[Rank Sharpe]])/3</f>
        <v>330</v>
      </c>
    </row>
    <row r="321" spans="1:48" x14ac:dyDescent="0.3">
      <c r="A321" t="s">
        <v>1902</v>
      </c>
      <c r="B321" t="s">
        <v>1903</v>
      </c>
      <c r="C321" t="s">
        <v>10485</v>
      </c>
      <c r="D321" t="s">
        <v>479</v>
      </c>
      <c r="E321">
        <v>3620.5669989599901</v>
      </c>
      <c r="F321">
        <v>4330.2</v>
      </c>
      <c r="G321">
        <v>11.591013583319301</v>
      </c>
      <c r="H321">
        <f>(Table2[[#This Row],[1Y Return vs Nifty]]-AVERAGE(Table2[1Y Return vs Nifty]))/_xlfn.STDEV.P(Table2[1Y Return vs Nifty])</f>
        <v>-0.37438316434399799</v>
      </c>
      <c r="I321">
        <v>-2.5382745581864299</v>
      </c>
      <c r="J321">
        <f>(Table2[[#This Row],[1M Return vs Nifty]]-AVERAGE(Table2[1M Return vs Nifty]))/_xlfn.STDEV.P(Table2[1M Return vs Nifty])</f>
        <v>-0.17320927690156657</v>
      </c>
      <c r="K321">
        <v>11.499712743448599</v>
      </c>
      <c r="L321">
        <f>(Table2[[#This Row],[6M Return vs Nifty]]-AVERAGE(Table2[6M Return vs Nifty]))/_xlfn.STDEV.P(Table2[6M Return vs Nifty])</f>
        <v>0.23441624073120296</v>
      </c>
      <c r="M321">
        <v>1.4741857688250599</v>
      </c>
      <c r="N321">
        <f>(Table2[[#This Row],[1W Return vs Nifty]]-AVERAGE(Table2[1W Return vs Nifty]))/_xlfn.STDEV.P(Table2[1W Return vs Nifty])</f>
        <v>0.49312239300490368</v>
      </c>
      <c r="O321">
        <v>4113.26</v>
      </c>
      <c r="P321">
        <v>3909.9881129586101</v>
      </c>
      <c r="Q321">
        <v>3530.4661449578598</v>
      </c>
      <c r="R321">
        <v>62.566542077831301</v>
      </c>
      <c r="S321" s="2">
        <f>(Table2[[#This Row],[Close Price]]-Table2[[#This Row],[20D EMA]])/Table2[[#This Row],[20D EMA]]</f>
        <v>5.2741621001346765E-2</v>
      </c>
      <c r="T321" s="2">
        <f>(Table2[[#This Row],[Close Price]]-Table2[[#This Row],[50D EMA]])/Table2[[#This Row],[50D EMA]]</f>
        <v>0.10747139758525345</v>
      </c>
      <c r="U321" s="2">
        <f>(Table2[[#This Row],[Close Price]]-Table2[[#This Row],[200D EMA]])/Table2[[#This Row],[200D EMA]]</f>
        <v>0.22652358702952122</v>
      </c>
      <c r="V321">
        <v>0.72091867507063001</v>
      </c>
      <c r="W321">
        <v>4162</v>
      </c>
      <c r="X321">
        <v>4356</v>
      </c>
      <c r="Y321">
        <v>3945.6</v>
      </c>
      <c r="Z321">
        <v>4356</v>
      </c>
      <c r="AA321">
        <v>3945.6</v>
      </c>
      <c r="AB321">
        <v>4356</v>
      </c>
      <c r="AC321" s="2">
        <f>(Table2[[#This Row],[Close Price]]/Table2[[#This Row],[Day Low]])-1</f>
        <v>4.0413262854396947E-2</v>
      </c>
      <c r="AD321" s="2">
        <f>(Table2[[#This Row],[Day High]]/Table2[[#This Row],[Close Price]])-1</f>
        <v>5.9581543577664764E-3</v>
      </c>
      <c r="AE321" s="2">
        <f>(Table2[[#This Row],[Close Price]]/Table2[[#This Row],[Current Week Low]])-1</f>
        <v>9.747566909975669E-2</v>
      </c>
      <c r="AF321" s="2">
        <f>(Table2[[#This Row],[Current Week High]]/Table2[[#This Row],[Close Price]])-1</f>
        <v>5.9581543577664764E-3</v>
      </c>
      <c r="AG321" s="2">
        <f>(Table2[[#This Row],[Close Price]]/Table2[[#This Row],[Current Month Low]])-1</f>
        <v>9.747566909975669E-2</v>
      </c>
      <c r="AH321" s="2">
        <f>(Table2[[#This Row],[Current Month High]]/Table2[[#This Row],[Close Price]])-1</f>
        <v>5.9581543577664764E-3</v>
      </c>
      <c r="AI321">
        <v>1.42718581127891</v>
      </c>
      <c r="AJ321">
        <v>45.552941176470497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7.0000000000000007E-2</v>
      </c>
      <c r="AM321" t="s">
        <v>10520</v>
      </c>
      <c r="AN321">
        <v>4.45</v>
      </c>
      <c r="AO321" t="s">
        <v>10520</v>
      </c>
      <c r="AP321">
        <v>5.7364428737316002E-2</v>
      </c>
      <c r="AQ321">
        <f>(Table2[[#This Row],[Sharpe Ratio]]-AVERAGE(Table2[Sharpe Ratio]))/_xlfn.STDEV.P(Table2[Sharpe Ratio])</f>
        <v>6.4242439843051155E-2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0.24418863233359325</v>
      </c>
      <c r="AS321">
        <f>_xlfn.RANK.AVG(Table2[[#This Row],[1Y Return vs Nifty Z-Score]],Table2[1Y Return vs Nifty Z-Score])</f>
        <v>425</v>
      </c>
      <c r="AT321">
        <f>_xlfn.RANK.AVG(Table2[[#This Row],[6M Return vs Nifty Z-Score]],Table2[6M Return vs Nifty Z-Score])</f>
        <v>251</v>
      </c>
      <c r="AU321">
        <f>_xlfn.RANK.AVG(Table2[[#This Row],[Sharpe Ratio Z-Score]],Table2[Sharpe Ratio Z-Score])</f>
        <v>316</v>
      </c>
      <c r="AV321">
        <f>(Table2[[#This Row],[Rank 1Y]]+Table2[[#This Row],[Rank 6M]]+Table2[[#This Row],[Rank Sharpe]])/3</f>
        <v>330.66666666666669</v>
      </c>
    </row>
    <row r="322" spans="1:48" x14ac:dyDescent="0.3">
      <c r="A322" t="s">
        <v>531</v>
      </c>
      <c r="B322" t="s">
        <v>532</v>
      </c>
      <c r="C322" t="s">
        <v>10480</v>
      </c>
      <c r="D322" t="s">
        <v>295</v>
      </c>
      <c r="E322">
        <v>38004.593170319997</v>
      </c>
      <c r="F322">
        <v>509.8</v>
      </c>
      <c r="G322">
        <v>24.143886393309199</v>
      </c>
      <c r="H322">
        <f>(Table2[[#This Row],[1Y Return vs Nifty]]-AVERAGE(Table2[1Y Return vs Nifty]))/_xlfn.STDEV.P(Table2[1Y Return vs Nifty])</f>
        <v>-0.20243419966746598</v>
      </c>
      <c r="I322">
        <v>-0.467086844296146</v>
      </c>
      <c r="J322">
        <f>(Table2[[#This Row],[1M Return vs Nifty]]-AVERAGE(Table2[1M Return vs Nifty]))/_xlfn.STDEV.P(Table2[1M Return vs Nifty])</f>
        <v>3.514400052895246E-2</v>
      </c>
      <c r="K322">
        <v>3.8850094072123702</v>
      </c>
      <c r="L322">
        <f>(Table2[[#This Row],[6M Return vs Nifty]]-AVERAGE(Table2[6M Return vs Nifty]))/_xlfn.STDEV.P(Table2[6M Return vs Nifty])</f>
        <v>-2.9647015502396436E-2</v>
      </c>
      <c r="M322">
        <v>0.89120001822537698</v>
      </c>
      <c r="N322">
        <f>(Table2[[#This Row],[1W Return vs Nifty]]-AVERAGE(Table2[1W Return vs Nifty]))/_xlfn.STDEV.P(Table2[1W Return vs Nifty])</f>
        <v>0.37514567373830149</v>
      </c>
      <c r="O322">
        <v>483.72</v>
      </c>
      <c r="P322">
        <v>471.774064544466</v>
      </c>
      <c r="Q322">
        <v>423.06963549798098</v>
      </c>
      <c r="R322">
        <v>69.351852820198403</v>
      </c>
      <c r="S322" s="2">
        <f>(Table2[[#This Row],[Close Price]]-Table2[[#This Row],[20D EMA]])/Table2[[#This Row],[20D EMA]]</f>
        <v>5.3915488299015921E-2</v>
      </c>
      <c r="T322" s="2">
        <f>(Table2[[#This Row],[Close Price]]-Table2[[#This Row],[50D EMA]])/Table2[[#This Row],[50D EMA]]</f>
        <v>8.0602004886069695E-2</v>
      </c>
      <c r="U322" s="2">
        <f>(Table2[[#This Row],[Close Price]]-Table2[[#This Row],[200D EMA]])/Table2[[#This Row],[200D EMA]]</f>
        <v>0.20500257457600721</v>
      </c>
      <c r="V322">
        <v>1.15234242248561</v>
      </c>
      <c r="W322">
        <v>507</v>
      </c>
      <c r="X322">
        <v>532.25</v>
      </c>
      <c r="Y322">
        <v>475</v>
      </c>
      <c r="Z322">
        <v>532.25</v>
      </c>
      <c r="AA322">
        <v>453</v>
      </c>
      <c r="AB322">
        <v>532.25</v>
      </c>
      <c r="AC322" s="2">
        <f>(Table2[[#This Row],[Close Price]]/Table2[[#This Row],[Day Low]])-1</f>
        <v>5.5226824457594859E-3</v>
      </c>
      <c r="AD322" s="2">
        <f>(Table2[[#This Row],[Day High]]/Table2[[#This Row],[Close Price]])-1</f>
        <v>4.4036877206747649E-2</v>
      </c>
      <c r="AE322" s="2">
        <f>(Table2[[#This Row],[Close Price]]/Table2[[#This Row],[Current Week Low]])-1</f>
        <v>7.3263157894736919E-2</v>
      </c>
      <c r="AF322" s="2">
        <f>(Table2[[#This Row],[Current Week High]]/Table2[[#This Row],[Close Price]])-1</f>
        <v>4.4036877206747649E-2</v>
      </c>
      <c r="AG322" s="2">
        <f>(Table2[[#This Row],[Close Price]]/Table2[[#This Row],[Current Month Low]])-1</f>
        <v>0.12538631346578377</v>
      </c>
      <c r="AH322" s="2">
        <f>(Table2[[#This Row],[Current Month High]]/Table2[[#This Row],[Close Price]])-1</f>
        <v>4.4036877206747649E-2</v>
      </c>
      <c r="AI322">
        <v>4.4036877206747604</v>
      </c>
      <c r="AJ322">
        <v>65.251215559157203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-0.04</v>
      </c>
      <c r="AM322" t="s">
        <v>10519</v>
      </c>
      <c r="AN322">
        <v>11.97</v>
      </c>
      <c r="AO322" t="s">
        <v>10520</v>
      </c>
      <c r="AP322">
        <v>6.0378835715324E-2</v>
      </c>
      <c r="AQ322">
        <f>(Table2[[#This Row],[Sharpe Ratio]]-AVERAGE(Table2[Sharpe Ratio]))/_xlfn.STDEV.P(Table2[Sharpe Ratio])</f>
        <v>9.8989650695269479E-2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0.27719810979266102</v>
      </c>
      <c r="AS322">
        <f>_xlfn.RANK.AVG(Table2[[#This Row],[1Y Return vs Nifty Z-Score]],Table2[1Y Return vs Nifty Z-Score])</f>
        <v>358</v>
      </c>
      <c r="AT322">
        <f>_xlfn.RANK.AVG(Table2[[#This Row],[6M Return vs Nifty Z-Score]],Table2[6M Return vs Nifty Z-Score])</f>
        <v>334</v>
      </c>
      <c r="AU322">
        <f>_xlfn.RANK.AVG(Table2[[#This Row],[Sharpe Ratio Z-Score]],Table2[Sharpe Ratio Z-Score])</f>
        <v>302</v>
      </c>
      <c r="AV322">
        <f>(Table2[[#This Row],[Rank 1Y]]+Table2[[#This Row],[Rank 6M]]+Table2[[#This Row],[Rank Sharpe]])/3</f>
        <v>331.33333333333331</v>
      </c>
    </row>
    <row r="323" spans="1:48" x14ac:dyDescent="0.3">
      <c r="A323" t="s">
        <v>1146</v>
      </c>
      <c r="B323" t="s">
        <v>1147</v>
      </c>
      <c r="C323" t="s">
        <v>10478</v>
      </c>
      <c r="D323" t="s">
        <v>46</v>
      </c>
      <c r="E323">
        <v>10456.302428000001</v>
      </c>
      <c r="F323">
        <v>367.4</v>
      </c>
      <c r="G323">
        <v>27.092440883543901</v>
      </c>
      <c r="H323">
        <f>(Table2[[#This Row],[1Y Return vs Nifty]]-AVERAGE(Table2[1Y Return vs Nifty]))/_xlfn.STDEV.P(Table2[1Y Return vs Nifty])</f>
        <v>-0.16204496769144275</v>
      </c>
      <c r="I323">
        <v>3.4403794540345798</v>
      </c>
      <c r="J323">
        <f>(Table2[[#This Row],[1M Return vs Nifty]]-AVERAGE(Table2[1M Return vs Nifty]))/_xlfn.STDEV.P(Table2[1M Return vs Nifty])</f>
        <v>0.42821962773868</v>
      </c>
      <c r="K323">
        <v>21.037475967600798</v>
      </c>
      <c r="L323">
        <f>(Table2[[#This Row],[6M Return vs Nifty]]-AVERAGE(Table2[6M Return vs Nifty]))/_xlfn.STDEV.P(Table2[6M Return vs Nifty])</f>
        <v>0.56516751270387777</v>
      </c>
      <c r="M323">
        <v>4.2960058252609201</v>
      </c>
      <c r="N323">
        <f>(Table2[[#This Row],[1W Return vs Nifty]]-AVERAGE(Table2[1W Return vs Nifty]))/_xlfn.STDEV.P(Table2[1W Return vs Nifty])</f>
        <v>1.0641639189368108</v>
      </c>
      <c r="O323">
        <v>359.87</v>
      </c>
      <c r="P323">
        <v>339.62366677559601</v>
      </c>
      <c r="Q323">
        <v>294.04344991298302</v>
      </c>
      <c r="R323">
        <v>59.517516829769299</v>
      </c>
      <c r="S323" s="2">
        <f>(Table2[[#This Row],[Close Price]]-Table2[[#This Row],[20D EMA]])/Table2[[#This Row],[20D EMA]]</f>
        <v>2.0924222635951794E-2</v>
      </c>
      <c r="T323" s="2">
        <f>(Table2[[#This Row],[Close Price]]-Table2[[#This Row],[50D EMA]])/Table2[[#This Row],[50D EMA]]</f>
        <v>8.178562315198426E-2</v>
      </c>
      <c r="U323" s="2">
        <f>(Table2[[#This Row],[Close Price]]-Table2[[#This Row],[200D EMA]])/Table2[[#This Row],[200D EMA]]</f>
        <v>0.24947520547975319</v>
      </c>
      <c r="V323">
        <v>0.745836594791218</v>
      </c>
      <c r="W323">
        <v>365.5</v>
      </c>
      <c r="X323">
        <v>373.6</v>
      </c>
      <c r="Y323">
        <v>332.9</v>
      </c>
      <c r="Z323">
        <v>386.95</v>
      </c>
      <c r="AA323">
        <v>332.9</v>
      </c>
      <c r="AB323">
        <v>386.95</v>
      </c>
      <c r="AC323" s="2">
        <f>(Table2[[#This Row],[Close Price]]/Table2[[#This Row],[Day Low]])-1</f>
        <v>5.1983584131325422E-3</v>
      </c>
      <c r="AD323" s="2">
        <f>(Table2[[#This Row],[Day High]]/Table2[[#This Row],[Close Price]])-1</f>
        <v>1.6875340228633684E-2</v>
      </c>
      <c r="AE323" s="2">
        <f>(Table2[[#This Row],[Close Price]]/Table2[[#This Row],[Current Week Low]])-1</f>
        <v>0.10363472514268546</v>
      </c>
      <c r="AF323" s="2">
        <f>(Table2[[#This Row],[Current Week High]]/Table2[[#This Row],[Close Price]])-1</f>
        <v>5.321175830157876E-2</v>
      </c>
      <c r="AG323" s="2">
        <f>(Table2[[#This Row],[Close Price]]/Table2[[#This Row],[Current Month Low]])-1</f>
        <v>0.10363472514268546</v>
      </c>
      <c r="AH323" s="2">
        <f>(Table2[[#This Row],[Current Month High]]/Table2[[#This Row],[Close Price]])-1</f>
        <v>5.321175830157876E-2</v>
      </c>
      <c r="AI323">
        <v>10.778443113772401</v>
      </c>
      <c r="AJ323">
        <v>55.1847940865892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0.34</v>
      </c>
      <c r="AM323" t="s">
        <v>10520</v>
      </c>
      <c r="AN323">
        <v>-0.45</v>
      </c>
      <c r="AO323" t="s">
        <v>10519</v>
      </c>
      <c r="AP323">
        <v>3.6751877646650001E-3</v>
      </c>
      <c r="AQ323">
        <f>(Table2[[#This Row],[Sharpe Ratio]]-AVERAGE(Table2[Sharpe Ratio]))/_xlfn.STDEV.P(Table2[Sharpe Ratio])</f>
        <v>-0.55463596316710573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1.3408701285208202</v>
      </c>
      <c r="AS323">
        <f>_xlfn.RANK.AVG(Table2[[#This Row],[1Y Return vs Nifty Z-Score]],Table2[1Y Return vs Nifty Z-Score])</f>
        <v>340</v>
      </c>
      <c r="AT323">
        <f>_xlfn.RANK.AVG(Table2[[#This Row],[6M Return vs Nifty Z-Score]],Table2[6M Return vs Nifty Z-Score])</f>
        <v>168</v>
      </c>
      <c r="AU323">
        <f>_xlfn.RANK.AVG(Table2[[#This Row],[Sharpe Ratio Z-Score]],Table2[Sharpe Ratio Z-Score])</f>
        <v>490</v>
      </c>
      <c r="AV323">
        <f>(Table2[[#This Row],[Rank 1Y]]+Table2[[#This Row],[Rank 6M]]+Table2[[#This Row],[Rank Sharpe]])/3</f>
        <v>332.66666666666669</v>
      </c>
    </row>
    <row r="324" spans="1:48" x14ac:dyDescent="0.3">
      <c r="A324" t="s">
        <v>1382</v>
      </c>
      <c r="B324" t="s">
        <v>1383</v>
      </c>
      <c r="C324" t="s">
        <v>10478</v>
      </c>
      <c r="D324" t="s">
        <v>46</v>
      </c>
      <c r="E324">
        <v>7587.2445269850004</v>
      </c>
      <c r="F324">
        <v>212.93</v>
      </c>
      <c r="G324">
        <v>45.813304145212697</v>
      </c>
      <c r="H324">
        <f>(Table2[[#This Row],[1Y Return vs Nifty]]-AVERAGE(Table2[1Y Return vs Nifty]))/_xlfn.STDEV.P(Table2[1Y Return vs Nifty])</f>
        <v>9.4392989134909025E-2</v>
      </c>
      <c r="I324">
        <v>-3.6642108147062902</v>
      </c>
      <c r="J324">
        <f>(Table2[[#This Row],[1M Return vs Nifty]]-AVERAGE(Table2[1M Return vs Nifty]))/_xlfn.STDEV.P(Table2[1M Return vs Nifty])</f>
        <v>-0.28647400305385268</v>
      </c>
      <c r="K324">
        <v>-26.9358105550379</v>
      </c>
      <c r="L324">
        <f>(Table2[[#This Row],[6M Return vs Nifty]]-AVERAGE(Table2[6M Return vs Nifty]))/_xlfn.STDEV.P(Table2[6M Return vs Nifty])</f>
        <v>-1.0984537331970705</v>
      </c>
      <c r="M324">
        <v>3.0632879249472902</v>
      </c>
      <c r="N324">
        <f>(Table2[[#This Row],[1W Return vs Nifty]]-AVERAGE(Table2[1W Return vs Nifty]))/_xlfn.STDEV.P(Table2[1W Return vs Nifty])</f>
        <v>0.8147032528560032</v>
      </c>
      <c r="O324">
        <v>199.22</v>
      </c>
      <c r="P324">
        <v>199.35119826830999</v>
      </c>
      <c r="Q324">
        <v>189.26173786331501</v>
      </c>
      <c r="R324">
        <v>63.255153913616198</v>
      </c>
      <c r="S324" s="2">
        <f>(Table2[[#This Row],[Close Price]]-Table2[[#This Row],[20D EMA]])/Table2[[#This Row],[20D EMA]]</f>
        <v>6.8818391727738223E-2</v>
      </c>
      <c r="T324" s="2">
        <f>(Table2[[#This Row],[Close Price]]-Table2[[#This Row],[50D EMA]])/Table2[[#This Row],[50D EMA]]</f>
        <v>6.811497422460483E-2</v>
      </c>
      <c r="U324" s="2">
        <f>(Table2[[#This Row],[Close Price]]-Table2[[#This Row],[200D EMA]])/Table2[[#This Row],[200D EMA]]</f>
        <v>0.12505571598300677</v>
      </c>
      <c r="V324">
        <v>1.5207987958979601</v>
      </c>
      <c r="W324">
        <v>206.42</v>
      </c>
      <c r="X324">
        <v>214.7</v>
      </c>
      <c r="Y324">
        <v>186.1</v>
      </c>
      <c r="Z324">
        <v>214.7</v>
      </c>
      <c r="AA324">
        <v>186.1</v>
      </c>
      <c r="AB324">
        <v>214.7</v>
      </c>
      <c r="AC324" s="2">
        <f>(Table2[[#This Row],[Close Price]]/Table2[[#This Row],[Day Low]])-1</f>
        <v>3.153764170138551E-2</v>
      </c>
      <c r="AD324" s="2">
        <f>(Table2[[#This Row],[Day High]]/Table2[[#This Row],[Close Price]])-1</f>
        <v>8.312590992344715E-3</v>
      </c>
      <c r="AE324" s="2">
        <f>(Table2[[#This Row],[Close Price]]/Table2[[#This Row],[Current Week Low]])-1</f>
        <v>0.14416980118216016</v>
      </c>
      <c r="AF324" s="2">
        <f>(Table2[[#This Row],[Current Week High]]/Table2[[#This Row],[Close Price]])-1</f>
        <v>8.312590992344715E-3</v>
      </c>
      <c r="AG324" s="2">
        <f>(Table2[[#This Row],[Close Price]]/Table2[[#This Row],[Current Month Low]])-1</f>
        <v>0.14416980118216016</v>
      </c>
      <c r="AH324" s="2">
        <f>(Table2[[#This Row],[Current Month High]]/Table2[[#This Row],[Close Price]])-1</f>
        <v>8.312590992344715E-3</v>
      </c>
      <c r="AI324">
        <v>17.0807307565866</v>
      </c>
      <c r="AJ324">
        <v>78.932773109243698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-0.06</v>
      </c>
      <c r="AM324" t="s">
        <v>10519</v>
      </c>
      <c r="AN324">
        <v>9.19</v>
      </c>
      <c r="AO324" t="s">
        <v>10520</v>
      </c>
      <c r="AP324">
        <v>0.15751256596850199</v>
      </c>
      <c r="AQ324">
        <f>(Table2[[#This Row],[Sharpe Ratio]]-AVERAGE(Table2[Sharpe Ratio]))/_xlfn.STDEV.P(Table2[Sharpe Ratio])</f>
        <v>1.2186547226624422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264</v>
      </c>
      <c r="AT324">
        <f>_xlfn.RANK.AVG(Table2[[#This Row],[6M Return vs Nifty Z-Score]],Table2[6M Return vs Nifty Z-Score])</f>
        <v>651</v>
      </c>
      <c r="AU324">
        <f>_xlfn.RANK.AVG(Table2[[#This Row],[Sharpe Ratio Z-Score]],Table2[Sharpe Ratio Z-Score])</f>
        <v>84</v>
      </c>
      <c r="AV324">
        <f>(Table2[[#This Row],[Rank 1Y]]+Table2[[#This Row],[Rank 6M]]+Table2[[#This Row],[Rank Sharpe]])/3</f>
        <v>333</v>
      </c>
    </row>
    <row r="325" spans="1:48" x14ac:dyDescent="0.3">
      <c r="A325" t="s">
        <v>888</v>
      </c>
      <c r="B325" t="s">
        <v>889</v>
      </c>
      <c r="C325" t="s">
        <v>10486</v>
      </c>
      <c r="D325" t="s">
        <v>890</v>
      </c>
      <c r="E325">
        <v>17043.785328443999</v>
      </c>
      <c r="F325">
        <v>256.27</v>
      </c>
      <c r="G325">
        <v>54.608648927255103</v>
      </c>
      <c r="H325">
        <f>(Table2[[#This Row],[1Y Return vs Nifty]]-AVERAGE(Table2[1Y Return vs Nifty]))/_xlfn.STDEV.P(Table2[1Y Return vs Nifty])</f>
        <v>0.21487142081644114</v>
      </c>
      <c r="I325">
        <v>12.224521854080701</v>
      </c>
      <c r="J325">
        <f>(Table2[[#This Row],[1M Return vs Nifty]]-AVERAGE(Table2[1M Return vs Nifty]))/_xlfn.STDEV.P(Table2[1M Return vs Nifty])</f>
        <v>1.3118695481161748</v>
      </c>
      <c r="K325">
        <v>14.943922292106899</v>
      </c>
      <c r="L325">
        <f>(Table2[[#This Row],[6M Return vs Nifty]]-AVERAGE(Table2[6M Return vs Nifty]))/_xlfn.STDEV.P(Table2[6M Return vs Nifty])</f>
        <v>0.35385479905842804</v>
      </c>
      <c r="M325">
        <v>-1.4890495252925799</v>
      </c>
      <c r="N325">
        <f>(Table2[[#This Row],[1W Return vs Nifty]]-AVERAGE(Table2[1W Return vs Nifty]))/_xlfn.STDEV.P(Table2[1W Return vs Nifty])</f>
        <v>-0.10653682346033397</v>
      </c>
      <c r="O325">
        <v>239.03</v>
      </c>
      <c r="P325">
        <v>222.928963477416</v>
      </c>
      <c r="Q325">
        <v>194.84119525419899</v>
      </c>
      <c r="R325">
        <v>60.8778797220792</v>
      </c>
      <c r="S325" s="2">
        <f>(Table2[[#This Row],[Close Price]]-Table2[[#This Row],[20D EMA]])/Table2[[#This Row],[20D EMA]]</f>
        <v>7.2124837886457682E-2</v>
      </c>
      <c r="T325" s="2">
        <f>(Table2[[#This Row],[Close Price]]-Table2[[#This Row],[50D EMA]])/Table2[[#This Row],[50D EMA]]</f>
        <v>0.14955901647998116</v>
      </c>
      <c r="U325" s="2">
        <f>(Table2[[#This Row],[Close Price]]-Table2[[#This Row],[200D EMA]])/Table2[[#This Row],[200D EMA]]</f>
        <v>0.31527626724758118</v>
      </c>
      <c r="V325">
        <v>1.2253694396213499</v>
      </c>
      <c r="W325">
        <v>246.05</v>
      </c>
      <c r="X325">
        <v>262.8</v>
      </c>
      <c r="Y325">
        <v>226.62</v>
      </c>
      <c r="Z325">
        <v>262.8</v>
      </c>
      <c r="AA325">
        <v>208.45</v>
      </c>
      <c r="AB325">
        <v>262.8</v>
      </c>
      <c r="AC325" s="2">
        <f>(Table2[[#This Row],[Close Price]]/Table2[[#This Row],[Day Low]])-1</f>
        <v>4.1536273115220457E-2</v>
      </c>
      <c r="AD325" s="2">
        <f>(Table2[[#This Row],[Day High]]/Table2[[#This Row],[Close Price]])-1</f>
        <v>2.5480938073126014E-2</v>
      </c>
      <c r="AE325" s="2">
        <f>(Table2[[#This Row],[Close Price]]/Table2[[#This Row],[Current Week Low]])-1</f>
        <v>0.1308357603035919</v>
      </c>
      <c r="AF325" s="2">
        <f>(Table2[[#This Row],[Current Week High]]/Table2[[#This Row],[Close Price]])-1</f>
        <v>2.5480938073126014E-2</v>
      </c>
      <c r="AG325" s="2">
        <f>(Table2[[#This Row],[Close Price]]/Table2[[#This Row],[Current Month Low]])-1</f>
        <v>0.22940753178220197</v>
      </c>
      <c r="AH325" s="2">
        <f>(Table2[[#This Row],[Current Month High]]/Table2[[#This Row],[Close Price]])-1</f>
        <v>2.5480938073126014E-2</v>
      </c>
      <c r="AI325">
        <v>2.5480938073126</v>
      </c>
      <c r="AJ325">
        <v>87.331871345029199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0.09</v>
      </c>
      <c r="AM325" t="s">
        <v>10520</v>
      </c>
      <c r="AN325">
        <v>3.01</v>
      </c>
      <c r="AO325" t="s">
        <v>10520</v>
      </c>
      <c r="AP325">
        <v>-5.6432902825519996E-3</v>
      </c>
      <c r="AQ325">
        <f>(Table2[[#This Row],[Sharpe Ratio]]-AVERAGE(Table2[Sharpe Ratio]))/_xlfn.STDEV.P(Table2[Sharpe Ratio])</f>
        <v>-0.66205049739910471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1.1120084471316054</v>
      </c>
      <c r="AS325">
        <f>_xlfn.RANK.AVG(Table2[[#This Row],[1Y Return vs Nifty Z-Score]],Table2[1Y Return vs Nifty Z-Score])</f>
        <v>226</v>
      </c>
      <c r="AT325">
        <f>_xlfn.RANK.AVG(Table2[[#This Row],[6M Return vs Nifty Z-Score]],Table2[6M Return vs Nifty Z-Score])</f>
        <v>221</v>
      </c>
      <c r="AU325">
        <f>_xlfn.RANK.AVG(Table2[[#This Row],[Sharpe Ratio Z-Score]],Table2[Sharpe Ratio Z-Score])</f>
        <v>555</v>
      </c>
      <c r="AV325">
        <f>(Table2[[#This Row],[Rank 1Y]]+Table2[[#This Row],[Rank 6M]]+Table2[[#This Row],[Rank Sharpe]])/3</f>
        <v>334</v>
      </c>
    </row>
    <row r="326" spans="1:48" x14ac:dyDescent="0.3">
      <c r="A326" t="s">
        <v>1204</v>
      </c>
      <c r="B326" t="s">
        <v>1205</v>
      </c>
      <c r="C326" t="s">
        <v>10483</v>
      </c>
      <c r="D326" t="s">
        <v>302</v>
      </c>
      <c r="E326">
        <v>9617.3022751499993</v>
      </c>
      <c r="F326">
        <v>473.55</v>
      </c>
      <c r="G326">
        <v>12.418233255603599</v>
      </c>
      <c r="H326">
        <f>(Table2[[#This Row],[1Y Return vs Nifty]]-AVERAGE(Table2[1Y Return vs Nifty]))/_xlfn.STDEV.P(Table2[1Y Return vs Nifty])</f>
        <v>-0.36305192819093612</v>
      </c>
      <c r="I326">
        <v>-5.5440307025502102</v>
      </c>
      <c r="J326">
        <f>(Table2[[#This Row],[1M Return vs Nifty]]-AVERAGE(Table2[1M Return vs Nifty]))/_xlfn.STDEV.P(Table2[1M Return vs Nifty])</f>
        <v>-0.47557643543343131</v>
      </c>
      <c r="K326">
        <v>2.3758921013932901</v>
      </c>
      <c r="L326">
        <f>(Table2[[#This Row],[6M Return vs Nifty]]-AVERAGE(Table2[6M Return vs Nifty]))/_xlfn.STDEV.P(Table2[6M Return vs Nifty])</f>
        <v>-8.1980299179608404E-2</v>
      </c>
      <c r="M326">
        <v>4.1386006513858504</v>
      </c>
      <c r="N326">
        <f>(Table2[[#This Row],[1W Return vs Nifty]]-AVERAGE(Table2[1W Return vs Nifty]))/_xlfn.STDEV.P(Table2[1W Return vs Nifty])</f>
        <v>1.0323104028083843</v>
      </c>
      <c r="O326">
        <v>453.21</v>
      </c>
      <c r="P326">
        <v>439.83857953943698</v>
      </c>
      <c r="Q326">
        <v>405.96836974036398</v>
      </c>
      <c r="R326">
        <v>70.726701658218104</v>
      </c>
      <c r="S326" s="2">
        <f>(Table2[[#This Row],[Close Price]]-Table2[[#This Row],[20D EMA]])/Table2[[#This Row],[20D EMA]]</f>
        <v>4.4879857019924613E-2</v>
      </c>
      <c r="T326" s="2">
        <f>(Table2[[#This Row],[Close Price]]-Table2[[#This Row],[50D EMA]])/Table2[[#This Row],[50D EMA]]</f>
        <v>7.6644983020504653E-2</v>
      </c>
      <c r="U326" s="2">
        <f>(Table2[[#This Row],[Close Price]]-Table2[[#This Row],[200D EMA]])/Table2[[#This Row],[200D EMA]]</f>
        <v>0.16647018658832383</v>
      </c>
      <c r="V326">
        <v>1.52539261529774</v>
      </c>
      <c r="W326">
        <v>462.3</v>
      </c>
      <c r="X326">
        <v>490</v>
      </c>
      <c r="Y326">
        <v>430.55</v>
      </c>
      <c r="Z326">
        <v>494.3</v>
      </c>
      <c r="AA326">
        <v>430.55</v>
      </c>
      <c r="AB326">
        <v>494.3</v>
      </c>
      <c r="AC326" s="2">
        <f>(Table2[[#This Row],[Close Price]]/Table2[[#This Row],[Day Low]])-1</f>
        <v>2.4334847501622292E-2</v>
      </c>
      <c r="AD326" s="2">
        <f>(Table2[[#This Row],[Day High]]/Table2[[#This Row],[Close Price]])-1</f>
        <v>3.4737620103473699E-2</v>
      </c>
      <c r="AE326" s="2">
        <f>(Table2[[#This Row],[Close Price]]/Table2[[#This Row],[Current Week Low]])-1</f>
        <v>9.987225641621178E-2</v>
      </c>
      <c r="AF326" s="2">
        <f>(Table2[[#This Row],[Current Week High]]/Table2[[#This Row],[Close Price]])-1</f>
        <v>4.3817970647239024E-2</v>
      </c>
      <c r="AG326" s="2">
        <f>(Table2[[#This Row],[Close Price]]/Table2[[#This Row],[Current Month Low]])-1</f>
        <v>9.987225641621178E-2</v>
      </c>
      <c r="AH326" s="2">
        <f>(Table2[[#This Row],[Current Month High]]/Table2[[#This Row],[Close Price]])-1</f>
        <v>4.3817970647239024E-2</v>
      </c>
      <c r="AI326">
        <v>6.64132615352126</v>
      </c>
      <c r="AJ326">
        <v>44.243070362473297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0.02</v>
      </c>
      <c r="AM326" t="s">
        <v>10520</v>
      </c>
      <c r="AN326">
        <v>3.16</v>
      </c>
      <c r="AO326" t="s">
        <v>10520</v>
      </c>
      <c r="AP326">
        <v>8.3518052179806998E-2</v>
      </c>
      <c r="AQ326">
        <f>(Table2[[#This Row],[Sharpe Ratio]]-AVERAGE(Table2[Sharpe Ratio]))/_xlfn.STDEV.P(Table2[Sharpe Ratio])</f>
        <v>0.36571648596083561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0.47741822596524408</v>
      </c>
      <c r="AS326">
        <f>_xlfn.RANK.AVG(Table2[[#This Row],[1Y Return vs Nifty Z-Score]],Table2[1Y Return vs Nifty Z-Score])</f>
        <v>415</v>
      </c>
      <c r="AT326">
        <f>_xlfn.RANK.AVG(Table2[[#This Row],[6M Return vs Nifty Z-Score]],Table2[6M Return vs Nifty Z-Score])</f>
        <v>352</v>
      </c>
      <c r="AU326">
        <f>_xlfn.RANK.AVG(Table2[[#This Row],[Sharpe Ratio Z-Score]],Table2[Sharpe Ratio Z-Score])</f>
        <v>236</v>
      </c>
      <c r="AV326">
        <f>(Table2[[#This Row],[Rank 1Y]]+Table2[[#This Row],[Rank 6M]]+Table2[[#This Row],[Rank Sharpe]])/3</f>
        <v>334.33333333333331</v>
      </c>
    </row>
    <row r="327" spans="1:48" x14ac:dyDescent="0.3">
      <c r="A327" t="s">
        <v>1212</v>
      </c>
      <c r="B327" t="s">
        <v>1213</v>
      </c>
      <c r="C327" t="s">
        <v>10477</v>
      </c>
      <c r="D327" t="s">
        <v>402</v>
      </c>
      <c r="E327">
        <v>9576.7053326999994</v>
      </c>
      <c r="F327">
        <v>694.45</v>
      </c>
      <c r="G327">
        <v>52.023540982104898</v>
      </c>
      <c r="H327">
        <f>(Table2[[#This Row],[1Y Return vs Nifty]]-AVERAGE(Table2[1Y Return vs Nifty]))/_xlfn.STDEV.P(Table2[1Y Return vs Nifty])</f>
        <v>0.17946067130323765</v>
      </c>
      <c r="I327">
        <v>9.9580186060843605</v>
      </c>
      <c r="J327">
        <f>(Table2[[#This Row],[1M Return vs Nifty]]-AVERAGE(Table2[1M Return vs Nifty]))/_xlfn.STDEV.P(Table2[1M Return vs Nifty])</f>
        <v>1.0838683018457611</v>
      </c>
      <c r="K327">
        <v>20.448278660544201</v>
      </c>
      <c r="L327">
        <f>(Table2[[#This Row],[6M Return vs Nifty]]-AVERAGE(Table2[6M Return vs Nifty]))/_xlfn.STDEV.P(Table2[6M Return vs Nifty])</f>
        <v>0.54473528408046623</v>
      </c>
      <c r="M327">
        <v>12.6831546886458</v>
      </c>
      <c r="N327">
        <f>(Table2[[#This Row],[1W Return vs Nifty]]-AVERAGE(Table2[1W Return vs Nifty]))/_xlfn.STDEV.P(Table2[1W Return vs Nifty])</f>
        <v>2.7614409207930861</v>
      </c>
      <c r="O327">
        <v>634.86</v>
      </c>
      <c r="P327">
        <v>599.77417414946797</v>
      </c>
      <c r="Q327">
        <v>520.62154239663198</v>
      </c>
      <c r="R327">
        <v>70.783870981606995</v>
      </c>
      <c r="S327" s="2">
        <f>(Table2[[#This Row],[Close Price]]-Table2[[#This Row],[20D EMA]])/Table2[[#This Row],[20D EMA]]</f>
        <v>9.386321393693102E-2</v>
      </c>
      <c r="T327" s="2">
        <f>(Table2[[#This Row],[Close Price]]-Table2[[#This Row],[50D EMA]])/Table2[[#This Row],[50D EMA]]</f>
        <v>0.15785245502574471</v>
      </c>
      <c r="U327" s="2">
        <f>(Table2[[#This Row],[Close Price]]-Table2[[#This Row],[200D EMA]])/Table2[[#This Row],[200D EMA]]</f>
        <v>0.33388640970015421</v>
      </c>
      <c r="V327">
        <v>3.1308659077390901</v>
      </c>
      <c r="W327">
        <v>686.5</v>
      </c>
      <c r="X327">
        <v>724.25</v>
      </c>
      <c r="Y327">
        <v>604.4</v>
      </c>
      <c r="Z327">
        <v>764.4</v>
      </c>
      <c r="AA327">
        <v>589.95000000000005</v>
      </c>
      <c r="AB327">
        <v>764.4</v>
      </c>
      <c r="AC327" s="2">
        <f>(Table2[[#This Row],[Close Price]]/Table2[[#This Row],[Day Low]])-1</f>
        <v>1.1580480699198814E-2</v>
      </c>
      <c r="AD327" s="2">
        <f>(Table2[[#This Row],[Day High]]/Table2[[#This Row],[Close Price]])-1</f>
        <v>4.2911656706746237E-2</v>
      </c>
      <c r="AE327" s="2">
        <f>(Table2[[#This Row],[Close Price]]/Table2[[#This Row],[Current Week Low]])-1</f>
        <v>0.1489907346128394</v>
      </c>
      <c r="AF327" s="2">
        <f>(Table2[[#This Row],[Current Week High]]/Table2[[#This Row],[Close Price]])-1</f>
        <v>0.10072719418244636</v>
      </c>
      <c r="AG327" s="2">
        <f>(Table2[[#This Row],[Close Price]]/Table2[[#This Row],[Current Month Low]])-1</f>
        <v>0.17713365539452486</v>
      </c>
      <c r="AH327" s="2">
        <f>(Table2[[#This Row],[Current Month High]]/Table2[[#This Row],[Close Price]])-1</f>
        <v>0.10072719418244636</v>
      </c>
      <c r="AI327">
        <v>10.072719418244599</v>
      </c>
      <c r="AJ327">
        <v>79.955947136563907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0.16</v>
      </c>
      <c r="AM327" t="s">
        <v>10520</v>
      </c>
      <c r="AN327">
        <v>12.35</v>
      </c>
      <c r="AO327" t="s">
        <v>10520</v>
      </c>
      <c r="AP327">
        <v>-2.4109750468098001E-2</v>
      </c>
      <c r="AQ327">
        <f>(Table2[[#This Row],[Sharpe Ratio]]-AVERAGE(Table2[Sharpe Ratio]))/_xlfn.STDEV.P(Table2[Sharpe Ratio])</f>
        <v>-0.87491425151145963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3.6945909265110917</v>
      </c>
      <c r="AS327">
        <f>_xlfn.RANK.AVG(Table2[[#This Row],[1Y Return vs Nifty Z-Score]],Table2[1Y Return vs Nifty Z-Score])</f>
        <v>238</v>
      </c>
      <c r="AT327">
        <f>_xlfn.RANK.AVG(Table2[[#This Row],[6M Return vs Nifty Z-Score]],Table2[6M Return vs Nifty Z-Score])</f>
        <v>173</v>
      </c>
      <c r="AU327">
        <f>_xlfn.RANK.AVG(Table2[[#This Row],[Sharpe Ratio Z-Score]],Table2[Sharpe Ratio Z-Score])</f>
        <v>592</v>
      </c>
      <c r="AV327">
        <f>(Table2[[#This Row],[Rank 1Y]]+Table2[[#This Row],[Rank 6M]]+Table2[[#This Row],[Rank Sharpe]])/3</f>
        <v>334.33333333333331</v>
      </c>
    </row>
    <row r="328" spans="1:48" x14ac:dyDescent="0.3">
      <c r="A328" t="s">
        <v>882</v>
      </c>
      <c r="B328" t="s">
        <v>883</v>
      </c>
      <c r="C328" t="s">
        <v>622</v>
      </c>
      <c r="D328" t="s">
        <v>622</v>
      </c>
      <c r="E328">
        <v>17237.831250724001</v>
      </c>
      <c r="F328">
        <v>182.73</v>
      </c>
      <c r="G328">
        <v>52.545181226540301</v>
      </c>
      <c r="H328">
        <f>(Table2[[#This Row],[1Y Return vs Nifty]]-AVERAGE(Table2[1Y Return vs Nifty]))/_xlfn.STDEV.P(Table2[1Y Return vs Nifty])</f>
        <v>0.18660608744199583</v>
      </c>
      <c r="I328">
        <v>18.4605289523656</v>
      </c>
      <c r="J328">
        <f>(Table2[[#This Row],[1M Return vs Nifty]]-AVERAGE(Table2[1M Return vs Nifty]))/_xlfn.STDEV.P(Table2[1M Return vs Nifty])</f>
        <v>1.9391871535142853</v>
      </c>
      <c r="K328">
        <v>5.55230178181308</v>
      </c>
      <c r="L328">
        <f>(Table2[[#This Row],[6M Return vs Nifty]]-AVERAGE(Table2[6M Return vs Nifty]))/_xlfn.STDEV.P(Table2[6M Return vs Nifty])</f>
        <v>2.8171475132082981E-2</v>
      </c>
      <c r="M328">
        <v>0.45798208830638198</v>
      </c>
      <c r="N328">
        <f>(Table2[[#This Row],[1W Return vs Nifty]]-AVERAGE(Table2[1W Return vs Nifty]))/_xlfn.STDEV.P(Table2[1W Return vs Nifty])</f>
        <v>0.28747692703782313</v>
      </c>
      <c r="O328">
        <v>167.73</v>
      </c>
      <c r="P328">
        <v>157.46839103524201</v>
      </c>
      <c r="Q328">
        <v>143.859820051414</v>
      </c>
      <c r="R328">
        <v>70.276845982954498</v>
      </c>
      <c r="S328" s="2">
        <f>(Table2[[#This Row],[Close Price]]-Table2[[#This Row],[20D EMA]])/Table2[[#This Row],[20D EMA]]</f>
        <v>8.9429440171704525E-2</v>
      </c>
      <c r="T328" s="2">
        <f>(Table2[[#This Row],[Close Price]]-Table2[[#This Row],[50D EMA]])/Table2[[#This Row],[50D EMA]]</f>
        <v>0.1604233636902046</v>
      </c>
      <c r="U328" s="2">
        <f>(Table2[[#This Row],[Close Price]]-Table2[[#This Row],[200D EMA]])/Table2[[#This Row],[200D EMA]]</f>
        <v>0.27019483226584173</v>
      </c>
      <c r="V328">
        <v>2.3030716653763501</v>
      </c>
      <c r="W328">
        <v>179.6</v>
      </c>
      <c r="X328">
        <v>186</v>
      </c>
      <c r="Y328">
        <v>165.1</v>
      </c>
      <c r="Z328">
        <v>186</v>
      </c>
      <c r="AA328">
        <v>149.32</v>
      </c>
      <c r="AB328">
        <v>186</v>
      </c>
      <c r="AC328" s="2">
        <f>(Table2[[#This Row],[Close Price]]/Table2[[#This Row],[Day Low]])-1</f>
        <v>1.7427616926503298E-2</v>
      </c>
      <c r="AD328" s="2">
        <f>(Table2[[#This Row],[Day High]]/Table2[[#This Row],[Close Price]])-1</f>
        <v>1.7895255294697154E-2</v>
      </c>
      <c r="AE328" s="2">
        <f>(Table2[[#This Row],[Close Price]]/Table2[[#This Row],[Current Week Low]])-1</f>
        <v>0.10678376741368867</v>
      </c>
      <c r="AF328" s="2">
        <f>(Table2[[#This Row],[Current Week High]]/Table2[[#This Row],[Close Price]])-1</f>
        <v>1.7895255294697154E-2</v>
      </c>
      <c r="AG328" s="2">
        <f>(Table2[[#This Row],[Close Price]]/Table2[[#This Row],[Current Month Low]])-1</f>
        <v>0.22374765604071789</v>
      </c>
      <c r="AH328" s="2">
        <f>(Table2[[#This Row],[Current Month High]]/Table2[[#This Row],[Close Price]])-1</f>
        <v>1.7895255294697154E-2</v>
      </c>
      <c r="AI328">
        <v>1.7895255294697101</v>
      </c>
      <c r="AJ328">
        <v>82.729999999999905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0.14000000000000001</v>
      </c>
      <c r="AM328" t="s">
        <v>10520</v>
      </c>
      <c r="AN328">
        <v>13.77</v>
      </c>
      <c r="AO328" t="s">
        <v>10520</v>
      </c>
      <c r="AP328">
        <v>1.0197360855389999E-2</v>
      </c>
      <c r="AQ328">
        <f>(Table2[[#This Row],[Sharpe Ratio]]-AVERAGE(Table2[Sharpe Ratio]))/_xlfn.STDEV.P(Table2[Sharpe Ratio])</f>
        <v>-0.47945456753888588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1.9619870755873015</v>
      </c>
      <c r="AS328">
        <f>_xlfn.RANK.AVG(Table2[[#This Row],[1Y Return vs Nifty Z-Score]],Table2[1Y Return vs Nifty Z-Score])</f>
        <v>236</v>
      </c>
      <c r="AT328">
        <f>_xlfn.RANK.AVG(Table2[[#This Row],[6M Return vs Nifty Z-Score]],Table2[6M Return vs Nifty Z-Score])</f>
        <v>309</v>
      </c>
      <c r="AU328">
        <f>_xlfn.RANK.AVG(Table2[[#This Row],[Sharpe Ratio Z-Score]],Table2[Sharpe Ratio Z-Score])</f>
        <v>464</v>
      </c>
      <c r="AV328">
        <f>(Table2[[#This Row],[Rank 1Y]]+Table2[[#This Row],[Rank 6M]]+Table2[[#This Row],[Rank Sharpe]])/3</f>
        <v>336.33333333333331</v>
      </c>
    </row>
    <row r="329" spans="1:48" x14ac:dyDescent="0.3">
      <c r="A329" t="s">
        <v>983</v>
      </c>
      <c r="B329" t="s">
        <v>984</v>
      </c>
      <c r="C329" t="s">
        <v>10483</v>
      </c>
      <c r="D329" t="s">
        <v>890</v>
      </c>
      <c r="E329">
        <v>13797.3969359</v>
      </c>
      <c r="F329">
        <v>351.3</v>
      </c>
      <c r="G329">
        <v>31.4696722108615</v>
      </c>
      <c r="H329">
        <f>(Table2[[#This Row],[1Y Return vs Nifty]]-AVERAGE(Table2[1Y Return vs Nifty]))/_xlfn.STDEV.P(Table2[1Y Return vs Nifty])</f>
        <v>-0.10208575307381697</v>
      </c>
      <c r="I329">
        <v>-8.5060232165658398</v>
      </c>
      <c r="J329">
        <f>(Table2[[#This Row],[1M Return vs Nifty]]-AVERAGE(Table2[1M Return vs Nifty]))/_xlfn.STDEV.P(Table2[1M Return vs Nifty])</f>
        <v>-0.7735411461552093</v>
      </c>
      <c r="K329">
        <v>-28.833218823328799</v>
      </c>
      <c r="L329">
        <f>(Table2[[#This Row],[6M Return vs Nifty]]-AVERAGE(Table2[6M Return vs Nifty]))/_xlfn.STDEV.P(Table2[6M Return vs Nifty])</f>
        <v>-1.1642522001373599</v>
      </c>
      <c r="M329">
        <v>-5.8336441198871603</v>
      </c>
      <c r="N329">
        <f>(Table2[[#This Row],[1W Return vs Nifty]]-AVERAGE(Table2[1W Return vs Nifty]))/_xlfn.STDEV.P(Table2[1W Return vs Nifty])</f>
        <v>-0.98573672892361708</v>
      </c>
      <c r="O329">
        <v>353.04</v>
      </c>
      <c r="P329">
        <v>348.79022266060201</v>
      </c>
      <c r="Q329">
        <v>321.30803055909701</v>
      </c>
      <c r="R329">
        <v>29.923405718767398</v>
      </c>
      <c r="S329" s="2">
        <f>(Table2[[#This Row],[Close Price]]-Table2[[#This Row],[20D EMA]])/Table2[[#This Row],[20D EMA]]</f>
        <v>-4.9286199864038323E-3</v>
      </c>
      <c r="T329" s="2">
        <f>(Table2[[#This Row],[Close Price]]-Table2[[#This Row],[50D EMA]])/Table2[[#This Row],[50D EMA]]</f>
        <v>7.1956642598900861E-3</v>
      </c>
      <c r="U329" s="2">
        <f>(Table2[[#This Row],[Close Price]]-Table2[[#This Row],[200D EMA]])/Table2[[#This Row],[200D EMA]]</f>
        <v>9.3343354626758052E-2</v>
      </c>
      <c r="V329">
        <v>0.565841654067892</v>
      </c>
      <c r="W329">
        <v>336</v>
      </c>
      <c r="X329">
        <v>356</v>
      </c>
      <c r="Y329">
        <v>325.05</v>
      </c>
      <c r="Z329">
        <v>356</v>
      </c>
      <c r="AA329">
        <v>325.05</v>
      </c>
      <c r="AB329">
        <v>400</v>
      </c>
      <c r="AC329" s="2">
        <f>(Table2[[#This Row],[Close Price]]/Table2[[#This Row],[Day Low]])-1</f>
        <v>4.5535714285714235E-2</v>
      </c>
      <c r="AD329" s="2">
        <f>(Table2[[#This Row],[Day High]]/Table2[[#This Row],[Close Price]])-1</f>
        <v>1.3378878451465903E-2</v>
      </c>
      <c r="AE329" s="2">
        <f>(Table2[[#This Row],[Close Price]]/Table2[[#This Row],[Current Week Low]])-1</f>
        <v>8.0756806645131407E-2</v>
      </c>
      <c r="AF329" s="2">
        <f>(Table2[[#This Row],[Current Week High]]/Table2[[#This Row],[Close Price]])-1</f>
        <v>1.3378878451465903E-2</v>
      </c>
      <c r="AG329" s="2">
        <f>(Table2[[#This Row],[Close Price]]/Table2[[#This Row],[Current Month Low]])-1</f>
        <v>8.0756806645131407E-2</v>
      </c>
      <c r="AH329" s="2">
        <f>(Table2[[#This Row],[Current Month High]]/Table2[[#This Row],[Close Price]])-1</f>
        <v>0.13862795331625377</v>
      </c>
      <c r="AI329">
        <v>22.3882721320808</v>
      </c>
      <c r="AJ329">
        <v>65.707547169811306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-0.03</v>
      </c>
      <c r="AM329" t="s">
        <v>10519</v>
      </c>
      <c r="AN329">
        <v>-6.93</v>
      </c>
      <c r="AO329" t="s">
        <v>10519</v>
      </c>
      <c r="AP329">
        <v>0.189992599292852</v>
      </c>
      <c r="AQ329">
        <f>(Table2[[#This Row],[Sharpe Ratio]]-AVERAGE(Table2[Sharpe Ratio]))/_xlfn.STDEV.P(Table2[Sharpe Ratio])</f>
        <v>1.5930535927029004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-1.432562235587103</v>
      </c>
      <c r="AS329">
        <f>_xlfn.RANK.AVG(Table2[[#This Row],[1Y Return vs Nifty Z-Score]],Table2[1Y Return vs Nifty Z-Score])</f>
        <v>318</v>
      </c>
      <c r="AT329">
        <f>_xlfn.RANK.AVG(Table2[[#This Row],[6M Return vs Nifty Z-Score]],Table2[6M Return vs Nifty Z-Score])</f>
        <v>663</v>
      </c>
      <c r="AU329">
        <f>_xlfn.RANK.AVG(Table2[[#This Row],[Sharpe Ratio Z-Score]],Table2[Sharpe Ratio Z-Score])</f>
        <v>40</v>
      </c>
      <c r="AV329">
        <f>(Table2[[#This Row],[Rank 1Y]]+Table2[[#This Row],[Rank 6M]]+Table2[[#This Row],[Rank Sharpe]])/3</f>
        <v>340.33333333333331</v>
      </c>
    </row>
    <row r="330" spans="1:48" x14ac:dyDescent="0.3">
      <c r="A330" t="s">
        <v>1049</v>
      </c>
      <c r="B330" t="s">
        <v>1050</v>
      </c>
      <c r="C330" t="s">
        <v>10481</v>
      </c>
      <c r="D330" t="s">
        <v>65</v>
      </c>
      <c r="E330">
        <v>11926.386798054</v>
      </c>
      <c r="F330">
        <v>29.77</v>
      </c>
      <c r="G330">
        <v>62.9417857265245</v>
      </c>
      <c r="H330">
        <f>(Table2[[#This Row],[1Y Return vs Nifty]]-AVERAGE(Table2[1Y Return vs Nifty]))/_xlfn.STDEV.P(Table2[1Y Return vs Nifty])</f>
        <v>0.32901853812029569</v>
      </c>
      <c r="I330">
        <v>-3.6754608707904999</v>
      </c>
      <c r="J330">
        <f>(Table2[[#This Row],[1M Return vs Nifty]]-AVERAGE(Table2[1M Return vs Nifty]))/_xlfn.STDEV.P(Table2[1M Return vs Nifty])</f>
        <v>-0.28760571412026276</v>
      </c>
      <c r="K330">
        <v>-17.404663939872599</v>
      </c>
      <c r="L330">
        <f>(Table2[[#This Row],[6M Return vs Nifty]]-AVERAGE(Table2[6M Return vs Nifty]))/_xlfn.STDEV.P(Table2[6M Return vs Nifty])</f>
        <v>-0.76793191248955406</v>
      </c>
      <c r="M330">
        <v>5.1767210840264202</v>
      </c>
      <c r="N330">
        <f>(Table2[[#This Row],[1W Return vs Nifty]]-AVERAGE(Table2[1W Return vs Nifty]))/_xlfn.STDEV.P(Table2[1W Return vs Nifty])</f>
        <v>1.242391082688773</v>
      </c>
      <c r="O330">
        <v>28.32</v>
      </c>
      <c r="P330">
        <v>27.916831917633399</v>
      </c>
      <c r="Q330">
        <v>25.083486934274099</v>
      </c>
      <c r="R330">
        <v>67.866772303759305</v>
      </c>
      <c r="S330" s="2">
        <f>(Table2[[#This Row],[Close Price]]-Table2[[#This Row],[20D EMA]])/Table2[[#This Row],[20D EMA]]</f>
        <v>5.1200564971751385E-2</v>
      </c>
      <c r="T330" s="2">
        <f>(Table2[[#This Row],[Close Price]]-Table2[[#This Row],[50D EMA]])/Table2[[#This Row],[50D EMA]]</f>
        <v>6.6381747321266241E-2</v>
      </c>
      <c r="U330" s="2">
        <f>(Table2[[#This Row],[Close Price]]-Table2[[#This Row],[200D EMA]])/Table2[[#This Row],[200D EMA]]</f>
        <v>0.18683658607776119</v>
      </c>
      <c r="V330">
        <v>0.83187727256235799</v>
      </c>
      <c r="W330">
        <v>29.4</v>
      </c>
      <c r="X330">
        <v>30.58</v>
      </c>
      <c r="Y330">
        <v>25.75</v>
      </c>
      <c r="Z330">
        <v>30.58</v>
      </c>
      <c r="AA330">
        <v>25.75</v>
      </c>
      <c r="AB330">
        <v>30.58</v>
      </c>
      <c r="AC330" s="2">
        <f>(Table2[[#This Row],[Close Price]]/Table2[[#This Row],[Day Low]])-1</f>
        <v>1.2585034013605556E-2</v>
      </c>
      <c r="AD330" s="2">
        <f>(Table2[[#This Row],[Day High]]/Table2[[#This Row],[Close Price]])-1</f>
        <v>2.7208599261000943E-2</v>
      </c>
      <c r="AE330" s="2">
        <f>(Table2[[#This Row],[Close Price]]/Table2[[#This Row],[Current Week Low]])-1</f>
        <v>0.1561165048543689</v>
      </c>
      <c r="AF330" s="2">
        <f>(Table2[[#This Row],[Current Week High]]/Table2[[#This Row],[Close Price]])-1</f>
        <v>2.7208599261000943E-2</v>
      </c>
      <c r="AG330" s="2">
        <f>(Table2[[#This Row],[Close Price]]/Table2[[#This Row],[Current Month Low]])-1</f>
        <v>0.1561165048543689</v>
      </c>
      <c r="AH330" s="2">
        <f>(Table2[[#This Row],[Current Month High]]/Table2[[#This Row],[Close Price]])-1</f>
        <v>2.7208599261000943E-2</v>
      </c>
      <c r="AI330">
        <v>15.7205240174672</v>
      </c>
      <c r="AJ330">
        <v>91.446945337620505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0.06</v>
      </c>
      <c r="AM330" t="s">
        <v>10520</v>
      </c>
      <c r="AN330">
        <v>5.98</v>
      </c>
      <c r="AO330" t="s">
        <v>10520</v>
      </c>
      <c r="AP330">
        <v>7.8172046958800007E-2</v>
      </c>
      <c r="AQ330">
        <f>(Table2[[#This Row],[Sharpe Ratio]]-AVERAGE(Table2[Sharpe Ratio]))/_xlfn.STDEV.P(Table2[Sharpe Ratio])</f>
        <v>0.30409283262317499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0.81996482682242688</v>
      </c>
      <c r="AS330">
        <f>_xlfn.RANK.AVG(Table2[[#This Row],[1Y Return vs Nifty Z-Score]],Table2[1Y Return vs Nifty Z-Score])</f>
        <v>190</v>
      </c>
      <c r="AT330">
        <f>_xlfn.RANK.AVG(Table2[[#This Row],[6M Return vs Nifty Z-Score]],Table2[6M Return vs Nifty Z-Score])</f>
        <v>582</v>
      </c>
      <c r="AU330">
        <f>_xlfn.RANK.AVG(Table2[[#This Row],[Sharpe Ratio Z-Score]],Table2[Sharpe Ratio Z-Score])</f>
        <v>249</v>
      </c>
      <c r="AV330">
        <f>(Table2[[#This Row],[Rank 1Y]]+Table2[[#This Row],[Rank 6M]]+Table2[[#This Row],[Rank Sharpe]])/3</f>
        <v>340.33333333333331</v>
      </c>
    </row>
    <row r="331" spans="1:48" x14ac:dyDescent="0.3">
      <c r="A331" t="s">
        <v>1266</v>
      </c>
      <c r="B331" t="s">
        <v>1267</v>
      </c>
      <c r="C331" t="s">
        <v>10477</v>
      </c>
      <c r="D331" t="s">
        <v>989</v>
      </c>
      <c r="E331">
        <v>8874.1236227199897</v>
      </c>
      <c r="F331">
        <v>409.5</v>
      </c>
      <c r="G331">
        <v>6.52899421695885</v>
      </c>
      <c r="H331">
        <f>(Table2[[#This Row],[1Y Return vs Nifty]]-AVERAGE(Table2[1Y Return vs Nifty]))/_xlfn.STDEV.P(Table2[1Y Return vs Nifty])</f>
        <v>-0.44372258985984808</v>
      </c>
      <c r="I331">
        <v>-3.2015626135977802</v>
      </c>
      <c r="J331">
        <f>(Table2[[#This Row],[1M Return vs Nifty]]-AVERAGE(Table2[1M Return vs Nifty]))/_xlfn.STDEV.P(Table2[1M Return vs Nifty])</f>
        <v>-0.23993342715538141</v>
      </c>
      <c r="K331">
        <v>7.4824917322721802</v>
      </c>
      <c r="L331">
        <f>(Table2[[#This Row],[6M Return vs Nifty]]-AVERAGE(Table2[6M Return vs Nifty]))/_xlfn.STDEV.P(Table2[6M Return vs Nifty])</f>
        <v>9.5106747717440057E-2</v>
      </c>
      <c r="M331">
        <v>-1.6199316975496101</v>
      </c>
      <c r="N331">
        <f>(Table2[[#This Row],[1W Return vs Nifty]]-AVERAGE(Table2[1W Return vs Nifty]))/_xlfn.STDEV.P(Table2[1W Return vs Nifty])</f>
        <v>-0.13302297561325954</v>
      </c>
      <c r="O331">
        <v>401.82</v>
      </c>
      <c r="P331">
        <v>384.38398499421402</v>
      </c>
      <c r="Q331">
        <v>352.479544126066</v>
      </c>
      <c r="R331">
        <v>51.3427006008109</v>
      </c>
      <c r="S331" s="2">
        <f>(Table2[[#This Row],[Close Price]]-Table2[[#This Row],[20D EMA]])/Table2[[#This Row],[20D EMA]]</f>
        <v>1.9113035687621339E-2</v>
      </c>
      <c r="T331" s="2">
        <f>(Table2[[#This Row],[Close Price]]-Table2[[#This Row],[50D EMA]])/Table2[[#This Row],[50D EMA]]</f>
        <v>6.5340950680252835E-2</v>
      </c>
      <c r="U331" s="2">
        <f>(Table2[[#This Row],[Close Price]]-Table2[[#This Row],[200D EMA]])/Table2[[#This Row],[200D EMA]]</f>
        <v>0.16176954613156319</v>
      </c>
      <c r="V331">
        <v>0.90941596629409305</v>
      </c>
      <c r="W331">
        <v>405</v>
      </c>
      <c r="X331">
        <v>415.7</v>
      </c>
      <c r="Y331">
        <v>377.3</v>
      </c>
      <c r="Z331">
        <v>421.9</v>
      </c>
      <c r="AA331">
        <v>377.3</v>
      </c>
      <c r="AB331">
        <v>434.85</v>
      </c>
      <c r="AC331" s="2">
        <f>(Table2[[#This Row],[Close Price]]/Table2[[#This Row],[Day Low]])-1</f>
        <v>1.1111111111111072E-2</v>
      </c>
      <c r="AD331" s="2">
        <f>(Table2[[#This Row],[Day High]]/Table2[[#This Row],[Close Price]])-1</f>
        <v>1.5140415140415087E-2</v>
      </c>
      <c r="AE331" s="2">
        <f>(Table2[[#This Row],[Close Price]]/Table2[[#This Row],[Current Week Low]])-1</f>
        <v>8.5343228200370991E-2</v>
      </c>
      <c r="AF331" s="2">
        <f>(Table2[[#This Row],[Current Week High]]/Table2[[#This Row],[Close Price]])-1</f>
        <v>3.0280830280830173E-2</v>
      </c>
      <c r="AG331" s="2">
        <f>(Table2[[#This Row],[Close Price]]/Table2[[#This Row],[Current Month Low]])-1</f>
        <v>8.5343228200370991E-2</v>
      </c>
      <c r="AH331" s="2">
        <f>(Table2[[#This Row],[Current Month High]]/Table2[[#This Row],[Close Price]])-1</f>
        <v>6.1904761904761907E-2</v>
      </c>
      <c r="AI331">
        <v>6.1904761904761898</v>
      </c>
      <c r="AJ331">
        <v>53.0841121495327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10520</v>
      </c>
      <c r="AN331">
        <v>1.63</v>
      </c>
      <c r="AO331" t="s">
        <v>10520</v>
      </c>
      <c r="AP331">
        <v>6.8250044274471997E-2</v>
      </c>
      <c r="AQ331">
        <f>(Table2[[#This Row],[Sharpe Ratio]]-AVERAGE(Table2[Sharpe Ratio]))/_xlfn.STDEV.P(Table2[Sharpe Ratio])</f>
        <v>0.18972144154563395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-0.53185080336541501</v>
      </c>
      <c r="AS331">
        <f>_xlfn.RANK.AVG(Table2[[#This Row],[1Y Return vs Nifty Z-Score]],Table2[1Y Return vs Nifty Z-Score])</f>
        <v>457</v>
      </c>
      <c r="AT331">
        <f>_xlfn.RANK.AVG(Table2[[#This Row],[6M Return vs Nifty Z-Score]],Table2[6M Return vs Nifty Z-Score])</f>
        <v>287</v>
      </c>
      <c r="AU331">
        <f>_xlfn.RANK.AVG(Table2[[#This Row],[Sharpe Ratio Z-Score]],Table2[Sharpe Ratio Z-Score])</f>
        <v>278</v>
      </c>
      <c r="AV331">
        <f>(Table2[[#This Row],[Rank 1Y]]+Table2[[#This Row],[Rank 6M]]+Table2[[#This Row],[Rank Sharpe]])/3</f>
        <v>340.66666666666669</v>
      </c>
    </row>
    <row r="332" spans="1:48" x14ac:dyDescent="0.3">
      <c r="A332" t="s">
        <v>1071</v>
      </c>
      <c r="B332" t="s">
        <v>1072</v>
      </c>
      <c r="C332" t="s">
        <v>10480</v>
      </c>
      <c r="D332" t="s">
        <v>60</v>
      </c>
      <c r="E332">
        <v>11585.731672604999</v>
      </c>
      <c r="F332">
        <v>724.5</v>
      </c>
      <c r="G332">
        <v>74.420182415253294</v>
      </c>
      <c r="H332">
        <f>(Table2[[#This Row],[1Y Return vs Nifty]]-AVERAGE(Table2[1Y Return vs Nifty]))/_xlfn.STDEV.P(Table2[1Y Return vs Nifty])</f>
        <v>0.48624935346024956</v>
      </c>
      <c r="I332">
        <v>-2.8859096306727898</v>
      </c>
      <c r="J332">
        <f>(Table2[[#This Row],[1M Return vs Nifty]]-AVERAGE(Table2[1M Return vs Nifty]))/_xlfn.STDEV.P(Table2[1M Return vs Nifty])</f>
        <v>-0.20817998777271363</v>
      </c>
      <c r="K332">
        <v>9.3202579579455396</v>
      </c>
      <c r="L332">
        <f>(Table2[[#This Row],[6M Return vs Nifty]]-AVERAGE(Table2[6M Return vs Nifty]))/_xlfn.STDEV.P(Table2[6M Return vs Nifty])</f>
        <v>0.15883694340846549</v>
      </c>
      <c r="M332">
        <v>-1.0130221280323</v>
      </c>
      <c r="N332">
        <f>(Table2[[#This Row],[1W Return vs Nifty]]-AVERAGE(Table2[1W Return vs Nifty]))/_xlfn.STDEV.P(Table2[1W Return vs Nifty])</f>
        <v>-1.0204879580026823E-2</v>
      </c>
      <c r="O332">
        <v>730.16</v>
      </c>
      <c r="P332">
        <v>717.05996446235304</v>
      </c>
      <c r="Q332">
        <v>609.80981820863997</v>
      </c>
      <c r="R332">
        <v>50.690033709532301</v>
      </c>
      <c r="S332" s="2">
        <f>(Table2[[#This Row],[Close Price]]-Table2[[#This Row],[20D EMA]])/Table2[[#This Row],[20D EMA]]</f>
        <v>-7.7517256491727408E-3</v>
      </c>
      <c r="T332" s="2">
        <f>(Table2[[#This Row],[Close Price]]-Table2[[#This Row],[50D EMA]])/Table2[[#This Row],[50D EMA]]</f>
        <v>1.0375750852615868E-2</v>
      </c>
      <c r="U332" s="2">
        <f>(Table2[[#This Row],[Close Price]]-Table2[[#This Row],[200D EMA]])/Table2[[#This Row],[200D EMA]]</f>
        <v>0.18807532835117458</v>
      </c>
      <c r="V332">
        <v>1.59017810008908</v>
      </c>
      <c r="W332">
        <v>722</v>
      </c>
      <c r="X332">
        <v>738.95</v>
      </c>
      <c r="Y332">
        <v>707.7</v>
      </c>
      <c r="Z332">
        <v>748.3</v>
      </c>
      <c r="AA332">
        <v>701.8</v>
      </c>
      <c r="AB332">
        <v>800</v>
      </c>
      <c r="AC332" s="2">
        <f>(Table2[[#This Row],[Close Price]]/Table2[[#This Row],[Day Low]])-1</f>
        <v>3.4626038781162549E-3</v>
      </c>
      <c r="AD332" s="2">
        <f>(Table2[[#This Row],[Day High]]/Table2[[#This Row],[Close Price]])-1</f>
        <v>1.9944789510006888E-2</v>
      </c>
      <c r="AE332" s="2">
        <f>(Table2[[#This Row],[Close Price]]/Table2[[#This Row],[Current Week Low]])-1</f>
        <v>2.3738872403560762E-2</v>
      </c>
      <c r="AF332" s="2">
        <f>(Table2[[#This Row],[Current Week High]]/Table2[[#This Row],[Close Price]])-1</f>
        <v>3.2850241545893555E-2</v>
      </c>
      <c r="AG332" s="2">
        <f>(Table2[[#This Row],[Close Price]]/Table2[[#This Row],[Current Month Low]])-1</f>
        <v>3.2345397549159438E-2</v>
      </c>
      <c r="AH332" s="2">
        <f>(Table2[[#This Row],[Current Month High]]/Table2[[#This Row],[Close Price]])-1</f>
        <v>0.10420979986197376</v>
      </c>
      <c r="AI332">
        <v>10.420979986197301</v>
      </c>
      <c r="AJ332">
        <v>127.294117647058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-0.09</v>
      </c>
      <c r="AM332" t="s">
        <v>10519</v>
      </c>
      <c r="AN332">
        <v>-1.02</v>
      </c>
      <c r="AO332" t="s">
        <v>10519</v>
      </c>
      <c r="AP332">
        <v>-2.9505867099531999E-2</v>
      </c>
      <c r="AQ332">
        <f>(Table2[[#This Row],[Sharpe Ratio]]-AVERAGE(Table2[Sharpe Ratio]))/_xlfn.STDEV.P(Table2[Sharpe Ratio])</f>
        <v>-0.93711554143134435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-0.51041411191536967</v>
      </c>
      <c r="AS332">
        <f>_xlfn.RANK.AVG(Table2[[#This Row],[1Y Return vs Nifty Z-Score]],Table2[1Y Return vs Nifty Z-Score])</f>
        <v>155</v>
      </c>
      <c r="AT332">
        <f>_xlfn.RANK.AVG(Table2[[#This Row],[6M Return vs Nifty Z-Score]],Table2[6M Return vs Nifty Z-Score])</f>
        <v>269</v>
      </c>
      <c r="AU332">
        <f>_xlfn.RANK.AVG(Table2[[#This Row],[Sharpe Ratio Z-Score]],Table2[Sharpe Ratio Z-Score])</f>
        <v>603</v>
      </c>
      <c r="AV332">
        <f>(Table2[[#This Row],[Rank 1Y]]+Table2[[#This Row],[Rank 6M]]+Table2[[#This Row],[Rank Sharpe]])/3</f>
        <v>342.33333333333331</v>
      </c>
    </row>
    <row r="333" spans="1:48" x14ac:dyDescent="0.3">
      <c r="A333" t="s">
        <v>977</v>
      </c>
      <c r="B333" t="s">
        <v>978</v>
      </c>
      <c r="C333" t="s">
        <v>10479</v>
      </c>
      <c r="D333" t="s">
        <v>228</v>
      </c>
      <c r="E333">
        <v>13967.679015289999</v>
      </c>
      <c r="F333">
        <v>1707.9</v>
      </c>
      <c r="G333">
        <v>17.421833421596201</v>
      </c>
      <c r="H333">
        <f>(Table2[[#This Row],[1Y Return vs Nifty]]-AVERAGE(Table2[1Y Return vs Nifty]))/_xlfn.STDEV.P(Table2[1Y Return vs Nifty])</f>
        <v>-0.29451272754572189</v>
      </c>
      <c r="I333">
        <v>-10.462490355890999</v>
      </c>
      <c r="J333">
        <f>(Table2[[#This Row],[1M Return vs Nifty]]-AVERAGE(Table2[1M Return vs Nifty]))/_xlfn.STDEV.P(Table2[1M Return vs Nifty])</f>
        <v>-0.9703539883373653</v>
      </c>
      <c r="K333">
        <v>-15.472894070678899</v>
      </c>
      <c r="L333">
        <f>(Table2[[#This Row],[6M Return vs Nifty]]-AVERAGE(Table2[6M Return vs Nifty]))/_xlfn.STDEV.P(Table2[6M Return vs Nifty])</f>
        <v>-0.70094185136323606</v>
      </c>
      <c r="M333">
        <v>-4.77352984047638</v>
      </c>
      <c r="N333">
        <f>(Table2[[#This Row],[1W Return vs Nifty]]-AVERAGE(Table2[1W Return vs Nifty]))/_xlfn.STDEV.P(Table2[1W Return vs Nifty])</f>
        <v>-0.77120523376458261</v>
      </c>
      <c r="O333">
        <v>1769.44</v>
      </c>
      <c r="P333">
        <v>1772.90040184747</v>
      </c>
      <c r="Q333">
        <v>1602.4369029520999</v>
      </c>
      <c r="R333">
        <v>27.631975877613399</v>
      </c>
      <c r="S333" s="2">
        <f>(Table2[[#This Row],[Close Price]]-Table2[[#This Row],[20D EMA]])/Table2[[#This Row],[20D EMA]]</f>
        <v>-3.4779365222895355E-2</v>
      </c>
      <c r="T333" s="2">
        <f>(Table2[[#This Row],[Close Price]]-Table2[[#This Row],[50D EMA]])/Table2[[#This Row],[50D EMA]]</f>
        <v>-3.6663312716120729E-2</v>
      </c>
      <c r="U333" s="2">
        <f>(Table2[[#This Row],[Close Price]]-Table2[[#This Row],[200D EMA]])/Table2[[#This Row],[200D EMA]]</f>
        <v>6.5814196399003363E-2</v>
      </c>
      <c r="V333">
        <v>0.58871042779432303</v>
      </c>
      <c r="W333">
        <v>1690.5</v>
      </c>
      <c r="X333">
        <v>1732.7</v>
      </c>
      <c r="Y333">
        <v>1615.9</v>
      </c>
      <c r="Z333">
        <v>1778.1</v>
      </c>
      <c r="AA333">
        <v>1615.9</v>
      </c>
      <c r="AB333">
        <v>1960</v>
      </c>
      <c r="AC333" s="2">
        <f>(Table2[[#This Row],[Close Price]]/Table2[[#This Row],[Day Low]])-1</f>
        <v>1.0292812777284777E-2</v>
      </c>
      <c r="AD333" s="2">
        <f>(Table2[[#This Row],[Day High]]/Table2[[#This Row],[Close Price]])-1</f>
        <v>1.452075648457174E-2</v>
      </c>
      <c r="AE333" s="2">
        <f>(Table2[[#This Row],[Close Price]]/Table2[[#This Row],[Current Week Low]])-1</f>
        <v>5.693421622625161E-2</v>
      </c>
      <c r="AF333" s="2">
        <f>(Table2[[#This Row],[Current Week High]]/Table2[[#This Row],[Close Price]])-1</f>
        <v>4.110310908132786E-2</v>
      </c>
      <c r="AG333" s="2">
        <f>(Table2[[#This Row],[Close Price]]/Table2[[#This Row],[Current Month Low]])-1</f>
        <v>5.693421622625161E-2</v>
      </c>
      <c r="AH333" s="2">
        <f>(Table2[[#This Row],[Current Month High]]/Table2[[#This Row],[Close Price]])-1</f>
        <v>0.14760817378066626</v>
      </c>
      <c r="AI333">
        <v>30.098366414895398</v>
      </c>
      <c r="AJ333">
        <v>68.598223099703802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-0.11</v>
      </c>
      <c r="AM333" t="s">
        <v>10519</v>
      </c>
      <c r="AN333">
        <v>-10.37</v>
      </c>
      <c r="AO333" t="s">
        <v>10519</v>
      </c>
      <c r="AP333">
        <v>0.15435571490063901</v>
      </c>
      <c r="AQ333">
        <f>(Table2[[#This Row],[Sharpe Ratio]]-AVERAGE(Table2[Sharpe Ratio]))/_xlfn.STDEV.P(Table2[Sharpe Ratio])</f>
        <v>1.1822655520944478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390</v>
      </c>
      <c r="AT333">
        <f>_xlfn.RANK.AVG(Table2[[#This Row],[6M Return vs Nifty Z-Score]],Table2[6M Return vs Nifty Z-Score])</f>
        <v>550</v>
      </c>
      <c r="AU333">
        <f>_xlfn.RANK.AVG(Table2[[#This Row],[Sharpe Ratio Z-Score]],Table2[Sharpe Ratio Z-Score])</f>
        <v>90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1636</v>
      </c>
      <c r="B334" t="s">
        <v>1637</v>
      </c>
      <c r="C334" t="s">
        <v>10478</v>
      </c>
      <c r="D334" t="s">
        <v>46</v>
      </c>
      <c r="E334">
        <v>5241.0406903399999</v>
      </c>
      <c r="F334">
        <v>762.7</v>
      </c>
      <c r="G334">
        <v>61.654217529056403</v>
      </c>
      <c r="H334">
        <f>(Table2[[#This Row],[1Y Return vs Nifty]]-AVERAGE(Table2[1Y Return vs Nifty]))/_xlfn.STDEV.P(Table2[1Y Return vs Nifty])</f>
        <v>0.31138145839708881</v>
      </c>
      <c r="I334">
        <v>24.576254592297602</v>
      </c>
      <c r="J334">
        <f>(Table2[[#This Row],[1M Return vs Nifty]]-AVERAGE(Table2[1M Return vs Nifty]))/_xlfn.STDEV.P(Table2[1M Return vs Nifty])</f>
        <v>2.5544049207886572</v>
      </c>
      <c r="K334">
        <v>-31.9248477162872</v>
      </c>
      <c r="L334">
        <f>(Table2[[#This Row],[6M Return vs Nifty]]-AVERAGE(Table2[6M Return vs Nifty]))/_xlfn.STDEV.P(Table2[6M Return vs Nifty])</f>
        <v>-1.271463939911321</v>
      </c>
      <c r="M334">
        <v>9.8981478334748392</v>
      </c>
      <c r="N334">
        <f>(Table2[[#This Row],[1W Return vs Nifty]]-AVERAGE(Table2[1W Return vs Nifty]))/_xlfn.STDEV.P(Table2[1W Return vs Nifty])</f>
        <v>2.1978491493474017</v>
      </c>
      <c r="O334">
        <v>660.39</v>
      </c>
      <c r="P334">
        <v>607.04744462459405</v>
      </c>
      <c r="Q334">
        <v>583.23075313914103</v>
      </c>
      <c r="R334">
        <v>79.041366308785697</v>
      </c>
      <c r="S334" s="2">
        <f>(Table2[[#This Row],[Close Price]]-Table2[[#This Row],[20D EMA]])/Table2[[#This Row],[20D EMA]]</f>
        <v>0.15492360574811864</v>
      </c>
      <c r="T334" s="2">
        <f>(Table2[[#This Row],[Close Price]]-Table2[[#This Row],[50D EMA]])/Table2[[#This Row],[50D EMA]]</f>
        <v>0.25640920945094092</v>
      </c>
      <c r="U334" s="2">
        <f>(Table2[[#This Row],[Close Price]]-Table2[[#This Row],[200D EMA]])/Table2[[#This Row],[200D EMA]]</f>
        <v>0.30771567839126468</v>
      </c>
      <c r="V334">
        <v>2.13866871574908</v>
      </c>
      <c r="W334">
        <v>747.2</v>
      </c>
      <c r="X334">
        <v>779</v>
      </c>
      <c r="Y334">
        <v>627.6</v>
      </c>
      <c r="Z334">
        <v>779</v>
      </c>
      <c r="AA334">
        <v>562.04999999999995</v>
      </c>
      <c r="AB334">
        <v>779</v>
      </c>
      <c r="AC334" s="2">
        <f>(Table2[[#This Row],[Close Price]]/Table2[[#This Row],[Day Low]])-1</f>
        <v>2.0744111349036309E-2</v>
      </c>
      <c r="AD334" s="2">
        <f>(Table2[[#This Row],[Day High]]/Table2[[#This Row],[Close Price]])-1</f>
        <v>2.1371443555788572E-2</v>
      </c>
      <c r="AE334" s="2">
        <f>(Table2[[#This Row],[Close Price]]/Table2[[#This Row],[Current Week Low]])-1</f>
        <v>0.21526449968132577</v>
      </c>
      <c r="AF334" s="2">
        <f>(Table2[[#This Row],[Current Week High]]/Table2[[#This Row],[Close Price]])-1</f>
        <v>2.1371443555788572E-2</v>
      </c>
      <c r="AG334" s="2">
        <f>(Table2[[#This Row],[Close Price]]/Table2[[#This Row],[Current Month Low]])-1</f>
        <v>0.35699670847789355</v>
      </c>
      <c r="AH334" s="2">
        <f>(Table2[[#This Row],[Current Month High]]/Table2[[#This Row],[Close Price]])-1</f>
        <v>2.1371443555788572E-2</v>
      </c>
      <c r="AI334">
        <v>32.299724662383603</v>
      </c>
      <c r="AJ334">
        <v>90.674999999999997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0.31</v>
      </c>
      <c r="AM334" t="s">
        <v>10520</v>
      </c>
      <c r="AN334">
        <v>23.84</v>
      </c>
      <c r="AO334" t="s">
        <v>10520</v>
      </c>
      <c r="AP334">
        <v>0.125806262600792</v>
      </c>
      <c r="AQ334">
        <f>(Table2[[#This Row],[Sharpe Ratio]]-AVERAGE(Table2[Sharpe Ratio]))/_xlfn.STDEV.P(Table2[Sharpe Ratio])</f>
        <v>0.8531746741819759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4.6453462628038027</v>
      </c>
      <c r="AS334">
        <f>_xlfn.RANK.AVG(Table2[[#This Row],[1Y Return vs Nifty Z-Score]],Table2[1Y Return vs Nifty Z-Score])</f>
        <v>195</v>
      </c>
      <c r="AT334">
        <f>_xlfn.RANK.AVG(Table2[[#This Row],[6M Return vs Nifty Z-Score]],Table2[6M Return vs Nifty Z-Score])</f>
        <v>683</v>
      </c>
      <c r="AU334">
        <f>_xlfn.RANK.AVG(Table2[[#This Row],[Sharpe Ratio Z-Score]],Table2[Sharpe Ratio Z-Score])</f>
        <v>152</v>
      </c>
      <c r="AV334">
        <f>(Table2[[#This Row],[Rank 1Y]]+Table2[[#This Row],[Rank 6M]]+Table2[[#This Row],[Rank Sharpe]])/3</f>
        <v>343.33333333333331</v>
      </c>
    </row>
    <row r="335" spans="1:48" x14ac:dyDescent="0.3">
      <c r="A335" t="s">
        <v>1500</v>
      </c>
      <c r="B335" t="s">
        <v>1501</v>
      </c>
      <c r="C335" t="s">
        <v>10481</v>
      </c>
      <c r="D335" t="s">
        <v>939</v>
      </c>
      <c r="E335">
        <v>6576.1208593359997</v>
      </c>
      <c r="F335">
        <v>224.52</v>
      </c>
      <c r="G335">
        <v>71.646454633590196</v>
      </c>
      <c r="H335">
        <f>(Table2[[#This Row],[1Y Return vs Nifty]]-AVERAGE(Table2[1Y Return vs Nifty]))/_xlfn.STDEV.P(Table2[1Y Return vs Nifty])</f>
        <v>0.44825489374008548</v>
      </c>
      <c r="I335">
        <v>3.3282099830612499</v>
      </c>
      <c r="J335">
        <f>(Table2[[#This Row],[1M Return vs Nifty]]-AVERAGE(Table2[1M Return vs Nifty]))/_xlfn.STDEV.P(Table2[1M Return vs Nifty])</f>
        <v>0.41693582340351248</v>
      </c>
      <c r="K335">
        <v>-21.634061625428501</v>
      </c>
      <c r="L335">
        <f>(Table2[[#This Row],[6M Return vs Nifty]]-AVERAGE(Table2[6M Return vs Nifty]))/_xlfn.STDEV.P(Table2[6M Return vs Nifty])</f>
        <v>-0.91459928420974534</v>
      </c>
      <c r="M335">
        <v>1.8992977356173499</v>
      </c>
      <c r="N335">
        <f>(Table2[[#This Row],[1W Return vs Nifty]]-AVERAGE(Table2[1W Return vs Nifty]))/_xlfn.STDEV.P(Table2[1W Return vs Nifty])</f>
        <v>0.57915076524476949</v>
      </c>
      <c r="O335">
        <v>217.66</v>
      </c>
      <c r="P335">
        <v>214.68557959196801</v>
      </c>
      <c r="Q335">
        <v>191.93155940917899</v>
      </c>
      <c r="R335">
        <v>61.144774510504497</v>
      </c>
      <c r="S335" s="2">
        <f>(Table2[[#This Row],[Close Price]]-Table2[[#This Row],[20D EMA]])/Table2[[#This Row],[20D EMA]]</f>
        <v>3.1517044932463538E-2</v>
      </c>
      <c r="T335" s="2">
        <f>(Table2[[#This Row],[Close Price]]-Table2[[#This Row],[50D EMA]])/Table2[[#This Row],[50D EMA]]</f>
        <v>4.5808481532496635E-2</v>
      </c>
      <c r="U335" s="2">
        <f>(Table2[[#This Row],[Close Price]]-Table2[[#This Row],[200D EMA]])/Table2[[#This Row],[200D EMA]]</f>
        <v>0.16979198570124526</v>
      </c>
      <c r="V335">
        <v>1.18026927960696</v>
      </c>
      <c r="W335">
        <v>222.32</v>
      </c>
      <c r="X335">
        <v>225.8</v>
      </c>
      <c r="Y335">
        <v>200.69</v>
      </c>
      <c r="Z335">
        <v>225.8</v>
      </c>
      <c r="AA335">
        <v>200.69</v>
      </c>
      <c r="AB335">
        <v>235</v>
      </c>
      <c r="AC335" s="2">
        <f>(Table2[[#This Row],[Close Price]]/Table2[[#This Row],[Day Low]])-1</f>
        <v>9.8956459157970578E-3</v>
      </c>
      <c r="AD335" s="2">
        <f>(Table2[[#This Row],[Day High]]/Table2[[#This Row],[Close Price]])-1</f>
        <v>5.7010511313022594E-3</v>
      </c>
      <c r="AE335" s="2">
        <f>(Table2[[#This Row],[Close Price]]/Table2[[#This Row],[Current Week Low]])-1</f>
        <v>0.11874034580696602</v>
      </c>
      <c r="AF335" s="2">
        <f>(Table2[[#This Row],[Current Week High]]/Table2[[#This Row],[Close Price]])-1</f>
        <v>5.7010511313022594E-3</v>
      </c>
      <c r="AG335" s="2">
        <f>(Table2[[#This Row],[Close Price]]/Table2[[#This Row],[Current Month Low]])-1</f>
        <v>0.11874034580696602</v>
      </c>
      <c r="AH335" s="2">
        <f>(Table2[[#This Row],[Current Month High]]/Table2[[#This Row],[Close Price]])-1</f>
        <v>4.6677356137537762E-2</v>
      </c>
      <c r="AI335">
        <v>13.397470158560401</v>
      </c>
      <c r="AJ335">
        <v>100.196165849308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-7.0000000000000007E-2</v>
      </c>
      <c r="AM335" t="s">
        <v>10519</v>
      </c>
      <c r="AN335">
        <v>2.5099999999999998</v>
      </c>
      <c r="AO335" t="s">
        <v>10520</v>
      </c>
      <c r="AP335">
        <v>7.1144015788252996E-2</v>
      </c>
      <c r="AQ335">
        <f>(Table2[[#This Row],[Sharpe Ratio]]-AVERAGE(Table2[Sharpe Ratio]))/_xlfn.STDEV.P(Table2[Sharpe Ratio])</f>
        <v>0.22308038714365433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0.75282258532227653</v>
      </c>
      <c r="AS335">
        <f>_xlfn.RANK.AVG(Table2[[#This Row],[1Y Return vs Nifty Z-Score]],Table2[1Y Return vs Nifty Z-Score])</f>
        <v>158</v>
      </c>
      <c r="AT335">
        <f>_xlfn.RANK.AVG(Table2[[#This Row],[6M Return vs Nifty Z-Score]],Table2[6M Return vs Nifty Z-Score])</f>
        <v>611</v>
      </c>
      <c r="AU335">
        <f>_xlfn.RANK.AVG(Table2[[#This Row],[Sharpe Ratio Z-Score]],Table2[Sharpe Ratio Z-Score])</f>
        <v>266</v>
      </c>
      <c r="AV335">
        <f>(Table2[[#This Row],[Rank 1Y]]+Table2[[#This Row],[Rank 6M]]+Table2[[#This Row],[Rank Sharpe]])/3</f>
        <v>345</v>
      </c>
    </row>
    <row r="336" spans="1:48" x14ac:dyDescent="0.3">
      <c r="A336" t="s">
        <v>1632</v>
      </c>
      <c r="B336" t="s">
        <v>1633</v>
      </c>
      <c r="C336" t="s">
        <v>10479</v>
      </c>
      <c r="D336" t="s">
        <v>198</v>
      </c>
      <c r="E336">
        <v>5249.8748520179997</v>
      </c>
      <c r="F336">
        <v>211.29</v>
      </c>
      <c r="G336">
        <v>10.574313136113799</v>
      </c>
      <c r="H336">
        <f>(Table2[[#This Row],[1Y Return vs Nifty]]-AVERAGE(Table2[1Y Return vs Nifty]))/_xlfn.STDEV.P(Table2[1Y Return vs Nifty])</f>
        <v>-0.38830990381864849</v>
      </c>
      <c r="I336">
        <v>-7.2359298377788397</v>
      </c>
      <c r="J336">
        <f>(Table2[[#This Row],[1M Return vs Nifty]]-AVERAGE(Table2[1M Return vs Nifty]))/_xlfn.STDEV.P(Table2[1M Return vs Nifty])</f>
        <v>-0.64577478469103</v>
      </c>
      <c r="K336">
        <v>13.1585933397833</v>
      </c>
      <c r="L336">
        <f>(Table2[[#This Row],[6M Return vs Nifty]]-AVERAGE(Table2[6M Return vs Nifty]))/_xlfn.STDEV.P(Table2[6M Return vs Nifty])</f>
        <v>0.29194302708495651</v>
      </c>
      <c r="M336">
        <v>-1.9603420815533901</v>
      </c>
      <c r="N336">
        <f>(Table2[[#This Row],[1W Return vs Nifty]]-AVERAGE(Table2[1W Return vs Nifty]))/_xlfn.STDEV.P(Table2[1W Return vs Nifty])</f>
        <v>-0.2019105946806887</v>
      </c>
      <c r="O336">
        <v>207.17</v>
      </c>
      <c r="P336">
        <v>196.510318496031</v>
      </c>
      <c r="Q336">
        <v>168.99351625315501</v>
      </c>
      <c r="R336">
        <v>46.246680174632203</v>
      </c>
      <c r="S336" s="2">
        <f>(Table2[[#This Row],[Close Price]]-Table2[[#This Row],[20D EMA]])/Table2[[#This Row],[20D EMA]]</f>
        <v>1.9887049283197396E-2</v>
      </c>
      <c r="T336" s="2">
        <f>(Table2[[#This Row],[Close Price]]-Table2[[#This Row],[50D EMA]])/Table2[[#This Row],[50D EMA]]</f>
        <v>7.5210714720140751E-2</v>
      </c>
      <c r="U336" s="2">
        <f>(Table2[[#This Row],[Close Price]]-Table2[[#This Row],[200D EMA]])/Table2[[#This Row],[200D EMA]]</f>
        <v>0.2502846540188215</v>
      </c>
      <c r="V336">
        <v>0.399255567722968</v>
      </c>
      <c r="W336">
        <v>206.11</v>
      </c>
      <c r="X336">
        <v>215.37</v>
      </c>
      <c r="Y336">
        <v>197.7</v>
      </c>
      <c r="Z336">
        <v>215.37</v>
      </c>
      <c r="AA336">
        <v>197.7</v>
      </c>
      <c r="AB336">
        <v>225.7</v>
      </c>
      <c r="AC336" s="2">
        <f>(Table2[[#This Row],[Close Price]]/Table2[[#This Row],[Day Low]])-1</f>
        <v>2.5132210955314926E-2</v>
      </c>
      <c r="AD336" s="2">
        <f>(Table2[[#This Row],[Day High]]/Table2[[#This Row],[Close Price]])-1</f>
        <v>1.9309953144966752E-2</v>
      </c>
      <c r="AE336" s="2">
        <f>(Table2[[#This Row],[Close Price]]/Table2[[#This Row],[Current Week Low]])-1</f>
        <v>6.874051593323216E-2</v>
      </c>
      <c r="AF336" s="2">
        <f>(Table2[[#This Row],[Current Week High]]/Table2[[#This Row],[Close Price]])-1</f>
        <v>1.9309953144966752E-2</v>
      </c>
      <c r="AG336" s="2">
        <f>(Table2[[#This Row],[Close Price]]/Table2[[#This Row],[Current Month Low]])-1</f>
        <v>6.874051593323216E-2</v>
      </c>
      <c r="AH336" s="2">
        <f>(Table2[[#This Row],[Current Month High]]/Table2[[#This Row],[Close Price]])-1</f>
        <v>6.8200104122296379E-2</v>
      </c>
      <c r="AI336">
        <v>6.8200104122296299</v>
      </c>
      <c r="AJ336">
        <v>67.623958746529098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0.05</v>
      </c>
      <c r="AM336" t="s">
        <v>10520</v>
      </c>
      <c r="AN336">
        <v>-1.68</v>
      </c>
      <c r="AO336" t="s">
        <v>10519</v>
      </c>
      <c r="AP336">
        <v>4.1484854382859003E-2</v>
      </c>
      <c r="AQ336">
        <f>(Table2[[#This Row],[Sharpe Ratio]]-AVERAGE(Table2[Sharpe Ratio]))/_xlfn.STDEV.P(Table2[Sharpe Ratio])</f>
        <v>-0.11880215976254722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-1.062854415867958</v>
      </c>
      <c r="AS336">
        <f>_xlfn.RANK.AVG(Table2[[#This Row],[1Y Return vs Nifty Z-Score]],Table2[1Y Return vs Nifty Z-Score])</f>
        <v>432</v>
      </c>
      <c r="AT336">
        <f>_xlfn.RANK.AVG(Table2[[#This Row],[6M Return vs Nifty Z-Score]],Table2[6M Return vs Nifty Z-Score])</f>
        <v>239</v>
      </c>
      <c r="AU336">
        <f>_xlfn.RANK.AVG(Table2[[#This Row],[Sharpe Ratio Z-Score]],Table2[Sharpe Ratio Z-Score])</f>
        <v>365</v>
      </c>
      <c r="AV336">
        <f>(Table2[[#This Row],[Rank 1Y]]+Table2[[#This Row],[Rank 6M]]+Table2[[#This Row],[Rank Sharpe]])/3</f>
        <v>345.33333333333331</v>
      </c>
    </row>
    <row r="337" spans="1:48" x14ac:dyDescent="0.3">
      <c r="A337" t="s">
        <v>1402</v>
      </c>
      <c r="B337" t="s">
        <v>1403</v>
      </c>
      <c r="C337" t="s">
        <v>10479</v>
      </c>
      <c r="D337" t="s">
        <v>198</v>
      </c>
      <c r="E337">
        <v>7425.6619819899997</v>
      </c>
      <c r="F337">
        <v>541.54999999999995</v>
      </c>
      <c r="G337">
        <v>4.00620969213238</v>
      </c>
      <c r="H337">
        <f>(Table2[[#This Row],[1Y Return vs Nifty]]-AVERAGE(Table2[1Y Return vs Nifty]))/_xlfn.STDEV.P(Table2[1Y Return vs Nifty])</f>
        <v>-0.47827963458674655</v>
      </c>
      <c r="I337">
        <v>-0.32428956485830401</v>
      </c>
      <c r="J337">
        <f>(Table2[[#This Row],[1M Return vs Nifty]]-AVERAGE(Table2[1M Return vs Nifty]))/_xlfn.STDEV.P(Table2[1M Return vs Nifty])</f>
        <v>4.950884104027084E-2</v>
      </c>
      <c r="K337">
        <v>22.728908789454898</v>
      </c>
      <c r="L337">
        <f>(Table2[[#This Row],[6M Return vs Nifty]]-AVERAGE(Table2[6M Return vs Nifty]))/_xlfn.STDEV.P(Table2[6M Return vs Nifty])</f>
        <v>0.62382314758773727</v>
      </c>
      <c r="M337">
        <v>-5.0370280009567697E-2</v>
      </c>
      <c r="N337">
        <f>(Table2[[#This Row],[1W Return vs Nifty]]-AVERAGE(Table2[1W Return vs Nifty]))/_xlfn.STDEV.P(Table2[1W Return vs Nifty])</f>
        <v>0.18460349559694872</v>
      </c>
      <c r="O337">
        <v>523.79</v>
      </c>
      <c r="P337">
        <v>495.97319216492599</v>
      </c>
      <c r="Q337">
        <v>436.22095786401701</v>
      </c>
      <c r="R337">
        <v>61.715511406275702</v>
      </c>
      <c r="S337" s="2">
        <f>(Table2[[#This Row],[Close Price]]-Table2[[#This Row],[20D EMA]])/Table2[[#This Row],[20D EMA]]</f>
        <v>3.3906718341319982E-2</v>
      </c>
      <c r="T337" s="2">
        <f>(Table2[[#This Row],[Close Price]]-Table2[[#This Row],[50D EMA]])/Table2[[#This Row],[50D EMA]]</f>
        <v>9.1893692149228712E-2</v>
      </c>
      <c r="U337" s="2">
        <f>(Table2[[#This Row],[Close Price]]-Table2[[#This Row],[200D EMA]])/Table2[[#This Row],[200D EMA]]</f>
        <v>0.24145800479585652</v>
      </c>
      <c r="V337">
        <v>0.50476768614823198</v>
      </c>
      <c r="W337">
        <v>536</v>
      </c>
      <c r="X337">
        <v>547.85</v>
      </c>
      <c r="Y337">
        <v>500.55</v>
      </c>
      <c r="Z337">
        <v>547.85</v>
      </c>
      <c r="AA337">
        <v>500.55</v>
      </c>
      <c r="AB337">
        <v>553.70000000000005</v>
      </c>
      <c r="AC337" s="2">
        <f>(Table2[[#This Row],[Close Price]]/Table2[[#This Row],[Day Low]])-1</f>
        <v>1.0354477611940194E-2</v>
      </c>
      <c r="AD337" s="2">
        <f>(Table2[[#This Row],[Day High]]/Table2[[#This Row],[Close Price]])-1</f>
        <v>1.1633274859200515E-2</v>
      </c>
      <c r="AE337" s="2">
        <f>(Table2[[#This Row],[Close Price]]/Table2[[#This Row],[Current Week Low]])-1</f>
        <v>8.1909899110977902E-2</v>
      </c>
      <c r="AF337" s="2">
        <f>(Table2[[#This Row],[Current Week High]]/Table2[[#This Row],[Close Price]])-1</f>
        <v>1.1633274859200515E-2</v>
      </c>
      <c r="AG337" s="2">
        <f>(Table2[[#This Row],[Close Price]]/Table2[[#This Row],[Current Month Low]])-1</f>
        <v>8.1909899110977902E-2</v>
      </c>
      <c r="AH337" s="2">
        <f>(Table2[[#This Row],[Current Month High]]/Table2[[#This Row],[Close Price]])-1</f>
        <v>2.2435601514172454E-2</v>
      </c>
      <c r="AI337">
        <v>2.2435601514172401</v>
      </c>
      <c r="AJ337">
        <v>53.088339222614799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0.13</v>
      </c>
      <c r="AM337" t="s">
        <v>10520</v>
      </c>
      <c r="AN337">
        <v>2.99</v>
      </c>
      <c r="AO337" t="s">
        <v>10520</v>
      </c>
      <c r="AP337">
        <v>2.6255758770389E-2</v>
      </c>
      <c r="AQ337">
        <f>(Table2[[#This Row],[Sharpe Ratio]]-AVERAGE(Table2[Sharpe Ratio]))/_xlfn.STDEV.P(Table2[Sharpe Ratio])</f>
        <v>-0.29434866034979607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8.5307189288414242E-2</v>
      </c>
      <c r="AS337">
        <f>_xlfn.RANK.AVG(Table2[[#This Row],[1Y Return vs Nifty Z-Score]],Table2[1Y Return vs Nifty Z-Score])</f>
        <v>467</v>
      </c>
      <c r="AT337">
        <f>_xlfn.RANK.AVG(Table2[[#This Row],[6M Return vs Nifty Z-Score]],Table2[6M Return vs Nifty Z-Score])</f>
        <v>156</v>
      </c>
      <c r="AU337">
        <f>_xlfn.RANK.AVG(Table2[[#This Row],[Sharpe Ratio Z-Score]],Table2[Sharpe Ratio Z-Score])</f>
        <v>414</v>
      </c>
      <c r="AV337">
        <f>(Table2[[#This Row],[Rank 1Y]]+Table2[[#This Row],[Rank 6M]]+Table2[[#This Row],[Rank Sharpe]])/3</f>
        <v>345.66666666666669</v>
      </c>
    </row>
    <row r="338" spans="1:48" x14ac:dyDescent="0.3">
      <c r="A338" t="s">
        <v>951</v>
      </c>
      <c r="B338" t="s">
        <v>952</v>
      </c>
      <c r="C338" t="s">
        <v>10477</v>
      </c>
      <c r="D338" t="s">
        <v>124</v>
      </c>
      <c r="E338">
        <v>15153.040611439999</v>
      </c>
      <c r="F338">
        <v>2384.15</v>
      </c>
      <c r="G338">
        <v>35.963440536207102</v>
      </c>
      <c r="H338">
        <f>(Table2[[#This Row],[1Y Return vs Nifty]]-AVERAGE(Table2[1Y Return vs Nifty]))/_xlfn.STDEV.P(Table2[1Y Return vs Nifty])</f>
        <v>-4.0530217322316646E-2</v>
      </c>
      <c r="I338">
        <v>24.417358479270899</v>
      </c>
      <c r="J338">
        <f>(Table2[[#This Row],[1M Return vs Nifty]]-AVERAGE(Table2[1M Return vs Nifty]))/_xlfn.STDEV.P(Table2[1M Return vs Nifty])</f>
        <v>2.5384206014060839</v>
      </c>
      <c r="K338">
        <v>33.163484966820697</v>
      </c>
      <c r="L338">
        <f>(Table2[[#This Row],[6M Return vs Nifty]]-AVERAGE(Table2[6M Return vs Nifty]))/_xlfn.STDEV.P(Table2[6M Return vs Nifty])</f>
        <v>0.98567416674703145</v>
      </c>
      <c r="M338">
        <v>10.145688190743799</v>
      </c>
      <c r="N338">
        <f>(Table2[[#This Row],[1W Return vs Nifty]]-AVERAGE(Table2[1W Return vs Nifty]))/_xlfn.STDEV.P(Table2[1W Return vs Nifty])</f>
        <v>2.2479429967641424</v>
      </c>
      <c r="O338">
        <v>2163.44</v>
      </c>
      <c r="P338">
        <v>1984.52813383699</v>
      </c>
      <c r="Q338">
        <v>1730.5882951178801</v>
      </c>
      <c r="R338">
        <v>88.458021832061803</v>
      </c>
      <c r="S338" s="2">
        <f>(Table2[[#This Row],[Close Price]]-Table2[[#This Row],[20D EMA]])/Table2[[#This Row],[20D EMA]]</f>
        <v>0.10201808231335283</v>
      </c>
      <c r="T338" s="2">
        <f>(Table2[[#This Row],[Close Price]]-Table2[[#This Row],[50D EMA]])/Table2[[#This Row],[50D EMA]]</f>
        <v>0.20136870793076656</v>
      </c>
      <c r="U338" s="2">
        <f>(Table2[[#This Row],[Close Price]]-Table2[[#This Row],[200D EMA]])/Table2[[#This Row],[200D EMA]]</f>
        <v>0.37765290954865854</v>
      </c>
      <c r="V338">
        <v>1.2161963579353601</v>
      </c>
      <c r="W338">
        <v>2350</v>
      </c>
      <c r="X338">
        <v>2390</v>
      </c>
      <c r="Y338">
        <v>2193.5</v>
      </c>
      <c r="Z338">
        <v>2400</v>
      </c>
      <c r="AA338">
        <v>1791</v>
      </c>
      <c r="AB338">
        <v>2400</v>
      </c>
      <c r="AC338" s="2">
        <f>(Table2[[#This Row],[Close Price]]/Table2[[#This Row],[Day Low]])-1</f>
        <v>1.4531914893617159E-2</v>
      </c>
      <c r="AD338" s="2">
        <f>(Table2[[#This Row],[Day High]]/Table2[[#This Row],[Close Price]])-1</f>
        <v>2.4537046746220259E-3</v>
      </c>
      <c r="AE338" s="2">
        <f>(Table2[[#This Row],[Close Price]]/Table2[[#This Row],[Current Week Low]])-1</f>
        <v>8.6915887850467222E-2</v>
      </c>
      <c r="AF338" s="2">
        <f>(Table2[[#This Row],[Current Week High]]/Table2[[#This Row],[Close Price]])-1</f>
        <v>6.6480716397876449E-3</v>
      </c>
      <c r="AG338" s="2">
        <f>(Table2[[#This Row],[Close Price]]/Table2[[#This Row],[Current Month Low]])-1</f>
        <v>0.33118369625907329</v>
      </c>
      <c r="AH338" s="2">
        <f>(Table2[[#This Row],[Current Month High]]/Table2[[#This Row],[Close Price]])-1</f>
        <v>6.6480716397876449E-3</v>
      </c>
      <c r="AI338">
        <v>0.66480716397876405</v>
      </c>
      <c r="AJ338">
        <v>67.302901652573595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0.24</v>
      </c>
      <c r="AM338" t="s">
        <v>10520</v>
      </c>
      <c r="AN338">
        <v>13.35</v>
      </c>
      <c r="AO338" t="s">
        <v>10520</v>
      </c>
      <c r="AP338">
        <v>-4.7599317883154003E-2</v>
      </c>
      <c r="AQ338">
        <f>(Table2[[#This Row],[Sharpe Ratio]]-AVERAGE(Table2[Sharpe Ratio]))/_xlfn.STDEV.P(Table2[Sharpe Ratio])</f>
        <v>-1.1456795986437545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4.5858279489511871</v>
      </c>
      <c r="AS338">
        <f>_xlfn.RANK.AVG(Table2[[#This Row],[1Y Return vs Nifty Z-Score]],Table2[1Y Return vs Nifty Z-Score])</f>
        <v>303</v>
      </c>
      <c r="AT338">
        <f>_xlfn.RANK.AVG(Table2[[#This Row],[6M Return vs Nifty Z-Score]],Table2[6M Return vs Nifty Z-Score])</f>
        <v>102</v>
      </c>
      <c r="AU338">
        <f>_xlfn.RANK.AVG(Table2[[#This Row],[Sharpe Ratio Z-Score]],Table2[Sharpe Ratio Z-Score])</f>
        <v>633</v>
      </c>
      <c r="AV338">
        <f>(Table2[[#This Row],[Rank 1Y]]+Table2[[#This Row],[Rank 6M]]+Table2[[#This Row],[Rank Sharpe]])/3</f>
        <v>346</v>
      </c>
    </row>
    <row r="339" spans="1:48" x14ac:dyDescent="0.3">
      <c r="A339" t="s">
        <v>854</v>
      </c>
      <c r="B339" t="s">
        <v>855</v>
      </c>
      <c r="C339" t="s">
        <v>10480</v>
      </c>
      <c r="D339" t="s">
        <v>60</v>
      </c>
      <c r="E339">
        <v>17729.308091880001</v>
      </c>
      <c r="F339">
        <v>1702.65</v>
      </c>
      <c r="G339">
        <v>54.185652358172199</v>
      </c>
      <c r="H339">
        <f>(Table2[[#This Row],[1Y Return vs Nifty]]-AVERAGE(Table2[1Y Return vs Nifty]))/_xlfn.STDEV.P(Table2[1Y Return vs Nifty])</f>
        <v>0.2090772234867552</v>
      </c>
      <c r="I339">
        <v>4.5872816267389904</v>
      </c>
      <c r="J339">
        <f>(Table2[[#This Row],[1M Return vs Nifty]]-AVERAGE(Table2[1M Return vs Nifty]))/_xlfn.STDEV.P(Table2[1M Return vs Nifty])</f>
        <v>0.54359344198669435</v>
      </c>
      <c r="K339">
        <v>6.5645977907085902</v>
      </c>
      <c r="L339">
        <f>(Table2[[#This Row],[6M Return vs Nifty]]-AVERAGE(Table2[6M Return vs Nifty]))/_xlfn.STDEV.P(Table2[6M Return vs Nifty])</f>
        <v>6.3275952427891899E-2</v>
      </c>
      <c r="M339">
        <v>-1.5068147158178</v>
      </c>
      <c r="N339">
        <f>(Table2[[#This Row],[1W Return vs Nifty]]-AVERAGE(Table2[1W Return vs Nifty]))/_xlfn.STDEV.P(Table2[1W Return vs Nifty])</f>
        <v>-0.1101319008582904</v>
      </c>
      <c r="O339">
        <v>1663.17</v>
      </c>
      <c r="P339">
        <v>1598.4104259507701</v>
      </c>
      <c r="Q339">
        <v>1419.1288002245799</v>
      </c>
      <c r="R339">
        <v>55.794295575711899</v>
      </c>
      <c r="S339" s="2">
        <f>(Table2[[#This Row],[Close Price]]-Table2[[#This Row],[20D EMA]])/Table2[[#This Row],[20D EMA]]</f>
        <v>2.3737801908403841E-2</v>
      </c>
      <c r="T339" s="2">
        <f>(Table2[[#This Row],[Close Price]]-Table2[[#This Row],[50D EMA]])/Table2[[#This Row],[50D EMA]]</f>
        <v>6.5214523351989503E-2</v>
      </c>
      <c r="U339" s="2">
        <f>(Table2[[#This Row],[Close Price]]-Table2[[#This Row],[200D EMA]])/Table2[[#This Row],[200D EMA]]</f>
        <v>0.19978538926879111</v>
      </c>
      <c r="V339">
        <v>0.33354767755752801</v>
      </c>
      <c r="W339">
        <v>1687.05</v>
      </c>
      <c r="X339">
        <v>1711.7</v>
      </c>
      <c r="Y339">
        <v>1636.95</v>
      </c>
      <c r="Z339">
        <v>1756.3</v>
      </c>
      <c r="AA339">
        <v>1513.8</v>
      </c>
      <c r="AB339">
        <v>1799</v>
      </c>
      <c r="AC339" s="2">
        <f>(Table2[[#This Row],[Close Price]]/Table2[[#This Row],[Day Low]])-1</f>
        <v>9.2469102871877151E-3</v>
      </c>
      <c r="AD339" s="2">
        <f>(Table2[[#This Row],[Day High]]/Table2[[#This Row],[Close Price]])-1</f>
        <v>5.3152438845329719E-3</v>
      </c>
      <c r="AE339" s="2">
        <f>(Table2[[#This Row],[Close Price]]/Table2[[#This Row],[Current Week Low]])-1</f>
        <v>4.0135618070191503E-2</v>
      </c>
      <c r="AF339" s="2">
        <f>(Table2[[#This Row],[Current Week High]]/Table2[[#This Row],[Close Price]])-1</f>
        <v>3.1509705459137116E-2</v>
      </c>
      <c r="AG339" s="2">
        <f>(Table2[[#This Row],[Close Price]]/Table2[[#This Row],[Current Month Low]])-1</f>
        <v>0.12475227903289743</v>
      </c>
      <c r="AH339" s="2">
        <f>(Table2[[#This Row],[Current Month High]]/Table2[[#This Row],[Close Price]])-1</f>
        <v>5.6588259477872604E-2</v>
      </c>
      <c r="AI339">
        <v>5.6588259477872596</v>
      </c>
      <c r="AJ339">
        <v>89.172823732014905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-0.04</v>
      </c>
      <c r="AM339" t="s">
        <v>10519</v>
      </c>
      <c r="AN339">
        <v>0.35</v>
      </c>
      <c r="AO339" t="s">
        <v>10520</v>
      </c>
      <c r="AQ339">
        <f>(Table2[[#This Row],[Sharpe Ratio]]-AVERAGE(Table2[Sharpe Ratio]))/_xlfn.STDEV.P(Table2[Sharpe Ratio])</f>
        <v>-0.59700002519057438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0.10881469185247665</v>
      </c>
      <c r="AS339">
        <f>_xlfn.RANK.AVG(Table2[[#This Row],[1Y Return vs Nifty Z-Score]],Table2[1Y Return vs Nifty Z-Score])</f>
        <v>228</v>
      </c>
      <c r="AT339">
        <f>_xlfn.RANK.AVG(Table2[[#This Row],[6M Return vs Nifty Z-Score]],Table2[6M Return vs Nifty Z-Score])</f>
        <v>295</v>
      </c>
      <c r="AU339">
        <f>_xlfn.RANK.AVG(Table2[[#This Row],[Sharpe Ratio Z-Score]],Table2[Sharpe Ratio Z-Score])</f>
        <v>517.5</v>
      </c>
      <c r="AV339">
        <f>(Table2[[#This Row],[Rank 1Y]]+Table2[[#This Row],[Rank 6M]]+Table2[[#This Row],[Rank Sharpe]])/3</f>
        <v>346.83333333333331</v>
      </c>
    </row>
    <row r="340" spans="1:48" x14ac:dyDescent="0.3">
      <c r="A340" t="s">
        <v>509</v>
      </c>
      <c r="B340" t="s">
        <v>510</v>
      </c>
      <c r="C340" t="s">
        <v>10489</v>
      </c>
      <c r="D340" t="s">
        <v>290</v>
      </c>
      <c r="E340">
        <v>40278.910902914999</v>
      </c>
      <c r="F340">
        <v>2919.9</v>
      </c>
      <c r="G340">
        <v>21.660710648904299</v>
      </c>
      <c r="H340">
        <f>(Table2[[#This Row],[1Y Return vs Nifty]]-AVERAGE(Table2[1Y Return vs Nifty]))/_xlfn.STDEV.P(Table2[1Y Return vs Nifty])</f>
        <v>-0.23644868422597262</v>
      </c>
      <c r="I340">
        <v>15.914075808489001</v>
      </c>
      <c r="J340">
        <f>(Table2[[#This Row],[1M Return vs Nifty]]-AVERAGE(Table2[1M Return vs Nifty]))/_xlfn.STDEV.P(Table2[1M Return vs Nifty])</f>
        <v>1.6830240569529449</v>
      </c>
      <c r="K340">
        <v>14.0385410902777</v>
      </c>
      <c r="L340">
        <f>(Table2[[#This Row],[6M Return vs Nifty]]-AVERAGE(Table2[6M Return vs Nifty]))/_xlfn.STDEV.P(Table2[6M Return vs Nifty])</f>
        <v>0.32245792150050617</v>
      </c>
      <c r="M340">
        <v>3.52902142814423</v>
      </c>
      <c r="N340">
        <f>(Table2[[#This Row],[1W Return vs Nifty]]-AVERAGE(Table2[1W Return vs Nifty]))/_xlfn.STDEV.P(Table2[1W Return vs Nifty])</f>
        <v>0.90895205859987804</v>
      </c>
      <c r="O340">
        <v>2761.65</v>
      </c>
      <c r="P340">
        <v>2601.0382667589101</v>
      </c>
      <c r="Q340">
        <v>2356.6224510550801</v>
      </c>
      <c r="R340">
        <v>82.633006888808495</v>
      </c>
      <c r="S340" s="2">
        <f>(Table2[[#This Row],[Close Price]]-Table2[[#This Row],[20D EMA]])/Table2[[#This Row],[20D EMA]]</f>
        <v>5.7302699473141053E-2</v>
      </c>
      <c r="T340" s="2">
        <f>(Table2[[#This Row],[Close Price]]-Table2[[#This Row],[50D EMA]])/Table2[[#This Row],[50D EMA]]</f>
        <v>0.12259017382255422</v>
      </c>
      <c r="U340" s="2">
        <f>(Table2[[#This Row],[Close Price]]-Table2[[#This Row],[200D EMA]])/Table2[[#This Row],[200D EMA]]</f>
        <v>0.23901900310452182</v>
      </c>
      <c r="V340">
        <v>0.87597223987395401</v>
      </c>
      <c r="W340">
        <v>2903.05</v>
      </c>
      <c r="X340">
        <v>2982</v>
      </c>
      <c r="Y340">
        <v>2721</v>
      </c>
      <c r="Z340">
        <v>2982</v>
      </c>
      <c r="AA340">
        <v>2510</v>
      </c>
      <c r="AB340">
        <v>2982</v>
      </c>
      <c r="AC340" s="2">
        <f>(Table2[[#This Row],[Close Price]]/Table2[[#This Row],[Day Low]])-1</f>
        <v>5.8042403678888466E-3</v>
      </c>
      <c r="AD340" s="2">
        <f>(Table2[[#This Row],[Day High]]/Table2[[#This Row],[Close Price]])-1</f>
        <v>2.1267851638754776E-2</v>
      </c>
      <c r="AE340" s="2">
        <f>(Table2[[#This Row],[Close Price]]/Table2[[#This Row],[Current Week Low]])-1</f>
        <v>7.3098125689085025E-2</v>
      </c>
      <c r="AF340" s="2">
        <f>(Table2[[#This Row],[Current Week High]]/Table2[[#This Row],[Close Price]])-1</f>
        <v>2.1267851638754776E-2</v>
      </c>
      <c r="AG340" s="2">
        <f>(Table2[[#This Row],[Close Price]]/Table2[[#This Row],[Current Month Low]])-1</f>
        <v>0.16330677290836659</v>
      </c>
      <c r="AH340" s="2">
        <f>(Table2[[#This Row],[Current Month High]]/Table2[[#This Row],[Close Price]])-1</f>
        <v>2.1267851638754776E-2</v>
      </c>
      <c r="AI340">
        <v>2.12678516387547</v>
      </c>
      <c r="AJ340">
        <v>51.931732445300099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7.0000000000000007E-2</v>
      </c>
      <c r="AM340" t="s">
        <v>10520</v>
      </c>
      <c r="AN340">
        <v>8.11</v>
      </c>
      <c r="AO340" t="s">
        <v>10520</v>
      </c>
      <c r="AP340">
        <v>1.5345342861651E-2</v>
      </c>
      <c r="AQ340">
        <f>(Table2[[#This Row],[Sharpe Ratio]]-AVERAGE(Table2[Sharpe Ratio]))/_xlfn.STDEV.P(Table2[Sharpe Ratio])</f>
        <v>-0.42011353710072513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2.2578718157266313</v>
      </c>
      <c r="AS340">
        <f>_xlfn.RANK.AVG(Table2[[#This Row],[1Y Return vs Nifty Z-Score]],Table2[1Y Return vs Nifty Z-Score])</f>
        <v>366</v>
      </c>
      <c r="AT340">
        <f>_xlfn.RANK.AVG(Table2[[#This Row],[6M Return vs Nifty Z-Score]],Table2[6M Return vs Nifty Z-Score])</f>
        <v>233</v>
      </c>
      <c r="AU340">
        <f>_xlfn.RANK.AVG(Table2[[#This Row],[Sharpe Ratio Z-Score]],Table2[Sharpe Ratio Z-Score])</f>
        <v>445</v>
      </c>
      <c r="AV340">
        <f>(Table2[[#This Row],[Rank 1Y]]+Table2[[#This Row],[Rank 6M]]+Table2[[#This Row],[Rank Sharpe]])/3</f>
        <v>348</v>
      </c>
    </row>
    <row r="341" spans="1:48" x14ac:dyDescent="0.3">
      <c r="A341" t="s">
        <v>75</v>
      </c>
      <c r="B341" t="s">
        <v>76</v>
      </c>
      <c r="C341" t="s">
        <v>10483</v>
      </c>
      <c r="D341" t="s">
        <v>77</v>
      </c>
      <c r="E341">
        <v>336516.84512017999</v>
      </c>
      <c r="F341">
        <v>5071.6000000000004</v>
      </c>
      <c r="G341">
        <v>13.7238442356244</v>
      </c>
      <c r="H341">
        <f>(Table2[[#This Row],[1Y Return vs Nifty]]-AVERAGE(Table2[1Y Return vs Nifty]))/_xlfn.STDEV.P(Table2[1Y Return vs Nifty])</f>
        <v>-0.34516769884494714</v>
      </c>
      <c r="I341">
        <v>4.9896173780679502</v>
      </c>
      <c r="J341">
        <f>(Table2[[#This Row],[1M Return vs Nifty]]-AVERAGE(Table2[1M Return vs Nifty]))/_xlfn.STDEV.P(Table2[1M Return vs Nifty])</f>
        <v>0.5840668244110262</v>
      </c>
      <c r="K341">
        <v>18.9559905311771</v>
      </c>
      <c r="L341">
        <f>(Table2[[#This Row],[6M Return vs Nifty]]-AVERAGE(Table2[6M Return vs Nifty]))/_xlfn.STDEV.P(Table2[6M Return vs Nifty])</f>
        <v>0.49298560385271395</v>
      </c>
      <c r="M341">
        <v>0.91914569013184999</v>
      </c>
      <c r="N341">
        <f>(Table2[[#This Row],[1W Return vs Nifty]]-AVERAGE(Table2[1W Return vs Nifty]))/_xlfn.STDEV.P(Table2[1W Return vs Nifty])</f>
        <v>0.38080093835812306</v>
      </c>
      <c r="O341">
        <v>4969.28</v>
      </c>
      <c r="P341">
        <v>4818.3970686186403</v>
      </c>
      <c r="Q341">
        <v>4350.4078287122802</v>
      </c>
      <c r="R341">
        <v>76.898928282212907</v>
      </c>
      <c r="S341" s="2">
        <f>(Table2[[#This Row],[Close Price]]-Table2[[#This Row],[20D EMA]])/Table2[[#This Row],[20D EMA]]</f>
        <v>2.0590508081653806E-2</v>
      </c>
      <c r="T341" s="2">
        <f>(Table2[[#This Row],[Close Price]]-Table2[[#This Row],[50D EMA]])/Table2[[#This Row],[50D EMA]]</f>
        <v>5.2549204180457755E-2</v>
      </c>
      <c r="U341" s="2">
        <f>(Table2[[#This Row],[Close Price]]-Table2[[#This Row],[200D EMA]])/Table2[[#This Row],[200D EMA]]</f>
        <v>0.16577576164880911</v>
      </c>
      <c r="V341">
        <v>1.2442896977956299</v>
      </c>
      <c r="W341">
        <v>5040</v>
      </c>
      <c r="X341">
        <v>5199</v>
      </c>
      <c r="Y341">
        <v>4922.75</v>
      </c>
      <c r="Z341">
        <v>5205</v>
      </c>
      <c r="AA341">
        <v>4612.5</v>
      </c>
      <c r="AB341">
        <v>5205</v>
      </c>
      <c r="AC341" s="2">
        <f>(Table2[[#This Row],[Close Price]]/Table2[[#This Row],[Day Low]])-1</f>
        <v>6.2698412698414252E-3</v>
      </c>
      <c r="AD341" s="2">
        <f>(Table2[[#This Row],[Day High]]/Table2[[#This Row],[Close Price]])-1</f>
        <v>2.5120277624418152E-2</v>
      </c>
      <c r="AE341" s="2">
        <f>(Table2[[#This Row],[Close Price]]/Table2[[#This Row],[Current Week Low]])-1</f>
        <v>3.0237164186684318E-2</v>
      </c>
      <c r="AF341" s="2">
        <f>(Table2[[#This Row],[Current Week High]]/Table2[[#This Row],[Close Price]])-1</f>
        <v>2.630333622525427E-2</v>
      </c>
      <c r="AG341" s="2">
        <f>(Table2[[#This Row],[Close Price]]/Table2[[#This Row],[Current Month Low]])-1</f>
        <v>9.9533875338753575E-2</v>
      </c>
      <c r="AH341" s="2">
        <f>(Table2[[#This Row],[Current Month High]]/Table2[[#This Row],[Close Price]])-1</f>
        <v>2.630333622525427E-2</v>
      </c>
      <c r="AI341">
        <v>2.9063806293871699</v>
      </c>
      <c r="AJ341">
        <v>45.266022198352999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-0.06</v>
      </c>
      <c r="AM341" t="s">
        <v>10519</v>
      </c>
      <c r="AN341">
        <v>5.52</v>
      </c>
      <c r="AO341" t="s">
        <v>10520</v>
      </c>
      <c r="AP341">
        <v>1.520159850184E-2</v>
      </c>
      <c r="AQ341">
        <f>(Table2[[#This Row],[Sharpe Ratio]]-AVERAGE(Table2[Sharpe Ratio]))/_xlfn.STDEV.P(Table2[Sharpe Ratio])</f>
        <v>-0.42177048508937082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0.69091518268754526</v>
      </c>
      <c r="AS341">
        <f>_xlfn.RANK.AVG(Table2[[#This Row],[1Y Return vs Nifty Z-Score]],Table2[1Y Return vs Nifty Z-Score])</f>
        <v>411</v>
      </c>
      <c r="AT341">
        <f>_xlfn.RANK.AVG(Table2[[#This Row],[6M Return vs Nifty Z-Score]],Table2[6M Return vs Nifty Z-Score])</f>
        <v>188</v>
      </c>
      <c r="AU341">
        <f>_xlfn.RANK.AVG(Table2[[#This Row],[Sharpe Ratio Z-Score]],Table2[Sharpe Ratio Z-Score])</f>
        <v>446</v>
      </c>
      <c r="AV341">
        <f>(Table2[[#This Row],[Rank 1Y]]+Table2[[#This Row],[Rank 6M]]+Table2[[#This Row],[Rank Sharpe]])/3</f>
        <v>348.33333333333331</v>
      </c>
    </row>
    <row r="342" spans="1:48" x14ac:dyDescent="0.3">
      <c r="A342" t="s">
        <v>602</v>
      </c>
      <c r="B342" t="s">
        <v>603</v>
      </c>
      <c r="C342" t="s">
        <v>10485</v>
      </c>
      <c r="D342" t="s">
        <v>271</v>
      </c>
      <c r="E342">
        <v>30375.58135122</v>
      </c>
      <c r="F342">
        <v>4006.25</v>
      </c>
      <c r="G342">
        <v>-3.1674601500658999</v>
      </c>
      <c r="H342">
        <f>(Table2[[#This Row],[1Y Return vs Nifty]]-AVERAGE(Table2[1Y Return vs Nifty]))/_xlfn.STDEV.P(Table2[1Y Return vs Nifty])</f>
        <v>-0.5765444000287735</v>
      </c>
      <c r="I342">
        <v>-14.996979280881501</v>
      </c>
      <c r="J342">
        <f>(Table2[[#This Row],[1M Return vs Nifty]]-AVERAGE(Table2[1M Return vs Nifty]))/_xlfn.STDEV.P(Table2[1M Return vs Nifty])</f>
        <v>-1.4265056073616027</v>
      </c>
      <c r="K342">
        <v>5.3789774973191298</v>
      </c>
      <c r="L342">
        <f>(Table2[[#This Row],[6M Return vs Nifty]]-AVERAGE(Table2[6M Return vs Nifty]))/_xlfn.STDEV.P(Table2[6M Return vs Nifty])</f>
        <v>2.2160922530508671E-2</v>
      </c>
      <c r="M342">
        <v>1.2116697075257501</v>
      </c>
      <c r="N342">
        <f>(Table2[[#This Row],[1W Return vs Nifty]]-AVERAGE(Table2[1W Return vs Nifty]))/_xlfn.STDEV.P(Table2[1W Return vs Nifty])</f>
        <v>0.4399979664901475</v>
      </c>
      <c r="O342">
        <v>4075.6</v>
      </c>
      <c r="P342">
        <v>4013.16311443007</v>
      </c>
      <c r="Q342">
        <v>3502.85487624487</v>
      </c>
      <c r="R342">
        <v>49.242220038226201</v>
      </c>
      <c r="S342" s="2">
        <f>(Table2[[#This Row],[Close Price]]-Table2[[#This Row],[20D EMA]])/Table2[[#This Row],[20D EMA]]</f>
        <v>-1.7015899499460179E-2</v>
      </c>
      <c r="T342" s="2">
        <f>(Table2[[#This Row],[Close Price]]-Table2[[#This Row],[50D EMA]])/Table2[[#This Row],[50D EMA]]</f>
        <v>-1.7226098797760302E-3</v>
      </c>
      <c r="U342" s="2">
        <f>(Table2[[#This Row],[Close Price]]-Table2[[#This Row],[200D EMA]])/Table2[[#This Row],[200D EMA]]</f>
        <v>0.14370995703218503</v>
      </c>
      <c r="V342">
        <v>0.64542991769945102</v>
      </c>
      <c r="W342">
        <v>3981</v>
      </c>
      <c r="X342">
        <v>4170</v>
      </c>
      <c r="Y342">
        <v>3753.45</v>
      </c>
      <c r="Z342">
        <v>4170</v>
      </c>
      <c r="AA342">
        <v>3753.45</v>
      </c>
      <c r="AB342">
        <v>4534.95</v>
      </c>
      <c r="AC342" s="2">
        <f>(Table2[[#This Row],[Close Price]]/Table2[[#This Row],[Day Low]])-1</f>
        <v>6.3426274805324923E-3</v>
      </c>
      <c r="AD342" s="2">
        <f>(Table2[[#This Row],[Day High]]/Table2[[#This Row],[Close Price]])-1</f>
        <v>4.0873634945397752E-2</v>
      </c>
      <c r="AE342" s="2">
        <f>(Table2[[#This Row],[Close Price]]/Table2[[#This Row],[Current Week Low]])-1</f>
        <v>6.735137007286629E-2</v>
      </c>
      <c r="AF342" s="2">
        <f>(Table2[[#This Row],[Current Week High]]/Table2[[#This Row],[Close Price]])-1</f>
        <v>4.0873634945397752E-2</v>
      </c>
      <c r="AG342" s="2">
        <f>(Table2[[#This Row],[Close Price]]/Table2[[#This Row],[Current Month Low]])-1</f>
        <v>6.735137007286629E-2</v>
      </c>
      <c r="AH342" s="2">
        <f>(Table2[[#This Row],[Current Month High]]/Table2[[#This Row],[Close Price]])-1</f>
        <v>0.13196879875195</v>
      </c>
      <c r="AI342">
        <v>20.259594383775301</v>
      </c>
      <c r="AJ342">
        <v>58.694791047732203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0.02</v>
      </c>
      <c r="AM342" t="s">
        <v>10520</v>
      </c>
      <c r="AN342">
        <v>-6.51</v>
      </c>
      <c r="AO342" t="s">
        <v>10519</v>
      </c>
      <c r="AP342">
        <v>9.0739551044883002E-2</v>
      </c>
      <c r="AQ342">
        <f>(Table2[[#This Row],[Sharpe Ratio]]-AVERAGE(Table2[Sharpe Ratio]))/_xlfn.STDEV.P(Table2[Sharpe Ratio])</f>
        <v>0.44895904264429659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-1.0919320757254236</v>
      </c>
      <c r="AS342">
        <f>_xlfn.RANK.AVG(Table2[[#This Row],[1Y Return vs Nifty Z-Score]],Table2[1Y Return vs Nifty Z-Score])</f>
        <v>517</v>
      </c>
      <c r="AT342">
        <f>_xlfn.RANK.AVG(Table2[[#This Row],[6M Return vs Nifty Z-Score]],Table2[6M Return vs Nifty Z-Score])</f>
        <v>312</v>
      </c>
      <c r="AU342">
        <f>_xlfn.RANK.AVG(Table2[[#This Row],[Sharpe Ratio Z-Score]],Table2[Sharpe Ratio Z-Score])</f>
        <v>217</v>
      </c>
      <c r="AV342">
        <f>(Table2[[#This Row],[Rank 1Y]]+Table2[[#This Row],[Rank 6M]]+Table2[[#This Row],[Rank Sharpe]])/3</f>
        <v>348.66666666666669</v>
      </c>
    </row>
    <row r="343" spans="1:48" x14ac:dyDescent="0.3">
      <c r="A343" t="s">
        <v>1353</v>
      </c>
      <c r="B343" t="s">
        <v>1354</v>
      </c>
      <c r="C343" t="s">
        <v>10480</v>
      </c>
      <c r="D343" t="s">
        <v>295</v>
      </c>
      <c r="E343">
        <v>7901.0296245</v>
      </c>
      <c r="F343">
        <v>794</v>
      </c>
      <c r="G343">
        <v>44.546506607587403</v>
      </c>
      <c r="H343">
        <f>(Table2[[#This Row],[1Y Return vs Nifty]]-AVERAGE(Table2[1Y Return vs Nifty]))/_xlfn.STDEV.P(Table2[1Y Return vs Nifty])</f>
        <v>7.7040425435219564E-2</v>
      </c>
      <c r="I343">
        <v>-4.1122182634564499</v>
      </c>
      <c r="J343">
        <f>(Table2[[#This Row],[1M Return vs Nifty]]-AVERAGE(Table2[1M Return vs Nifty]))/_xlfn.STDEV.P(Table2[1M Return vs Nifty])</f>
        <v>-0.33154177727555983</v>
      </c>
      <c r="K343">
        <v>6.0620291130292596</v>
      </c>
      <c r="L343">
        <f>(Table2[[#This Row],[6M Return vs Nifty]]-AVERAGE(Table2[6M Return vs Nifty]))/_xlfn.STDEV.P(Table2[6M Return vs Nifty])</f>
        <v>4.5847837943445852E-2</v>
      </c>
      <c r="M343">
        <v>1.6620713350517999E-2</v>
      </c>
      <c r="N343">
        <f>(Table2[[#This Row],[1W Return vs Nifty]]-AVERAGE(Table2[1W Return vs Nifty]))/_xlfn.STDEV.P(Table2[1W Return vs Nifty])</f>
        <v>0.1981602207980431</v>
      </c>
      <c r="O343">
        <v>779.88</v>
      </c>
      <c r="P343">
        <v>769.18160125555698</v>
      </c>
      <c r="Q343">
        <v>674.11045078601603</v>
      </c>
      <c r="R343">
        <v>44.498641537867698</v>
      </c>
      <c r="S343" s="2">
        <f>(Table2[[#This Row],[Close Price]]-Table2[[#This Row],[20D EMA]])/Table2[[#This Row],[20D EMA]]</f>
        <v>1.8105349540955024E-2</v>
      </c>
      <c r="T343" s="2">
        <f>(Table2[[#This Row],[Close Price]]-Table2[[#This Row],[50D EMA]])/Table2[[#This Row],[50D EMA]]</f>
        <v>3.2265980756600574E-2</v>
      </c>
      <c r="U343" s="2">
        <f>(Table2[[#This Row],[Close Price]]-Table2[[#This Row],[200D EMA]])/Table2[[#This Row],[200D EMA]]</f>
        <v>0.17784852478431715</v>
      </c>
      <c r="V343">
        <v>0.35021366375225699</v>
      </c>
      <c r="W343">
        <v>770.5</v>
      </c>
      <c r="X343">
        <v>802</v>
      </c>
      <c r="Y343">
        <v>747</v>
      </c>
      <c r="Z343">
        <v>802</v>
      </c>
      <c r="AA343">
        <v>745</v>
      </c>
      <c r="AB343">
        <v>863.7</v>
      </c>
      <c r="AC343" s="2">
        <f>(Table2[[#This Row],[Close Price]]/Table2[[#This Row],[Day Low]])-1</f>
        <v>3.0499675535366588E-2</v>
      </c>
      <c r="AD343" s="2">
        <f>(Table2[[#This Row],[Day High]]/Table2[[#This Row],[Close Price]])-1</f>
        <v>1.0075566750629816E-2</v>
      </c>
      <c r="AE343" s="2">
        <f>(Table2[[#This Row],[Close Price]]/Table2[[#This Row],[Current Week Low]])-1</f>
        <v>6.2918340026773656E-2</v>
      </c>
      <c r="AF343" s="2">
        <f>(Table2[[#This Row],[Current Week High]]/Table2[[#This Row],[Close Price]])-1</f>
        <v>1.0075566750629816E-2</v>
      </c>
      <c r="AG343" s="2">
        <f>(Table2[[#This Row],[Close Price]]/Table2[[#This Row],[Current Month Low]])-1</f>
        <v>6.577181208053684E-2</v>
      </c>
      <c r="AH343" s="2">
        <f>(Table2[[#This Row],[Current Month High]]/Table2[[#This Row],[Close Price]])-1</f>
        <v>8.7783375314861578E-2</v>
      </c>
      <c r="AI343">
        <v>10.8312342569269</v>
      </c>
      <c r="AJ343">
        <v>81.5894797026872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0.02</v>
      </c>
      <c r="AM343" t="s">
        <v>10520</v>
      </c>
      <c r="AN343">
        <v>-2.8</v>
      </c>
      <c r="AO343" t="s">
        <v>10519</v>
      </c>
      <c r="AP343">
        <v>7.2387977914040004E-3</v>
      </c>
      <c r="AQ343">
        <f>(Table2[[#This Row],[Sharpe Ratio]]-AVERAGE(Table2[Sharpe Ratio]))/_xlfn.STDEV.P(Table2[Sharpe Ratio])</f>
        <v>-0.51355806297062767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-0.52405135606947906</v>
      </c>
      <c r="AS343">
        <f>_xlfn.RANK.AVG(Table2[[#This Row],[1Y Return vs Nifty Z-Score]],Table2[1Y Return vs Nifty Z-Score])</f>
        <v>270</v>
      </c>
      <c r="AT343">
        <f>_xlfn.RANK.AVG(Table2[[#This Row],[6M Return vs Nifty Z-Score]],Table2[6M Return vs Nifty Z-Score])</f>
        <v>299</v>
      </c>
      <c r="AU343">
        <f>_xlfn.RANK.AVG(Table2[[#This Row],[Sharpe Ratio Z-Score]],Table2[Sharpe Ratio Z-Score])</f>
        <v>479</v>
      </c>
      <c r="AV343">
        <f>(Table2[[#This Row],[Rank 1Y]]+Table2[[#This Row],[Rank 6M]]+Table2[[#This Row],[Rank Sharpe]])/3</f>
        <v>349.33333333333331</v>
      </c>
    </row>
    <row r="344" spans="1:48" x14ac:dyDescent="0.3">
      <c r="A344" t="s">
        <v>318</v>
      </c>
      <c r="B344" t="s">
        <v>319</v>
      </c>
      <c r="C344" t="s">
        <v>10480</v>
      </c>
      <c r="D344" t="s">
        <v>60</v>
      </c>
      <c r="E344">
        <v>79851.713634519998</v>
      </c>
      <c r="F344">
        <v>1386.2</v>
      </c>
      <c r="G344">
        <v>47.060361347285202</v>
      </c>
      <c r="H344">
        <f>(Table2[[#This Row],[1Y Return vs Nifty]]-AVERAGE(Table2[1Y Return vs Nifty]))/_xlfn.STDEV.P(Table2[1Y Return vs Nifty])</f>
        <v>0.11147515016964291</v>
      </c>
      <c r="I344">
        <v>8.1311244879975906</v>
      </c>
      <c r="J344">
        <f>(Table2[[#This Row],[1M Return vs Nifty]]-AVERAGE(Table2[1M Return vs Nifty]))/_xlfn.STDEV.P(Table2[1M Return vs Nifty])</f>
        <v>0.90008999219802444</v>
      </c>
      <c r="K344">
        <v>3.1041810366789302</v>
      </c>
      <c r="L344">
        <f>(Table2[[#This Row],[6M Return vs Nifty]]-AVERAGE(Table2[6M Return vs Nifty]))/_xlfn.STDEV.P(Table2[6M Return vs Nifty])</f>
        <v>-5.6724640588779594E-2</v>
      </c>
      <c r="M344">
        <v>0.83952431089333202</v>
      </c>
      <c r="N344">
        <f>(Table2[[#This Row],[1W Return vs Nifty]]-AVERAGE(Table2[1W Return vs Nifty]))/_xlfn.STDEV.P(Table2[1W Return vs Nifty])</f>
        <v>0.36468824761674595</v>
      </c>
      <c r="O344">
        <v>1321.98</v>
      </c>
      <c r="P344">
        <v>1263.5947289809401</v>
      </c>
      <c r="Q344">
        <v>1095.44026146955</v>
      </c>
      <c r="R344">
        <v>67.203430667434603</v>
      </c>
      <c r="S344" s="2">
        <f>(Table2[[#This Row],[Close Price]]-Table2[[#This Row],[20D EMA]])/Table2[[#This Row],[20D EMA]]</f>
        <v>4.8578647180744054E-2</v>
      </c>
      <c r="T344" s="2">
        <f>(Table2[[#This Row],[Close Price]]-Table2[[#This Row],[50D EMA]])/Table2[[#This Row],[50D EMA]]</f>
        <v>9.7028950981726772E-2</v>
      </c>
      <c r="U344" s="2">
        <f>(Table2[[#This Row],[Close Price]]-Table2[[#This Row],[200D EMA]])/Table2[[#This Row],[200D EMA]]</f>
        <v>0.26542728869613696</v>
      </c>
      <c r="V344">
        <v>0.93320171776164995</v>
      </c>
      <c r="W344">
        <v>1360.95</v>
      </c>
      <c r="X344">
        <v>1389</v>
      </c>
      <c r="Y344">
        <v>1314.45</v>
      </c>
      <c r="Z344">
        <v>1389</v>
      </c>
      <c r="AA344">
        <v>1203</v>
      </c>
      <c r="AB344">
        <v>1409.9</v>
      </c>
      <c r="AC344" s="2">
        <f>(Table2[[#This Row],[Close Price]]/Table2[[#This Row],[Day Low]])-1</f>
        <v>1.8553216503177872E-2</v>
      </c>
      <c r="AD344" s="2">
        <f>(Table2[[#This Row],[Day High]]/Table2[[#This Row],[Close Price]])-1</f>
        <v>2.019910546818604E-3</v>
      </c>
      <c r="AE344" s="2">
        <f>(Table2[[#This Row],[Close Price]]/Table2[[#This Row],[Current Week Low]])-1</f>
        <v>5.4585568108334259E-2</v>
      </c>
      <c r="AF344" s="2">
        <f>(Table2[[#This Row],[Current Week High]]/Table2[[#This Row],[Close Price]])-1</f>
        <v>2.019910546818604E-3</v>
      </c>
      <c r="AG344" s="2">
        <f>(Table2[[#This Row],[Close Price]]/Table2[[#This Row],[Current Month Low]])-1</f>
        <v>0.15228595178719861</v>
      </c>
      <c r="AH344" s="2">
        <f>(Table2[[#This Row],[Current Month High]]/Table2[[#This Row],[Close Price]])-1</f>
        <v>1.7097099985572184E-2</v>
      </c>
      <c r="AI344">
        <v>1.70970999855721</v>
      </c>
      <c r="AJ344">
        <v>76.687272959021101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0.06</v>
      </c>
      <c r="AM344" t="s">
        <v>10520</v>
      </c>
      <c r="AN344">
        <v>4.04</v>
      </c>
      <c r="AO344" t="s">
        <v>10520</v>
      </c>
      <c r="AP344">
        <v>1.5164175913765E-2</v>
      </c>
      <c r="AQ344">
        <f>(Table2[[#This Row],[Sharpe Ratio]]-AVERAGE(Table2[Sharpe Ratio]))/_xlfn.STDEV.P(Table2[Sharpe Ratio])</f>
        <v>-0.42220185702022306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0.89732689237541075</v>
      </c>
      <c r="AS344">
        <f>_xlfn.RANK.AVG(Table2[[#This Row],[1Y Return vs Nifty Z-Score]],Table2[1Y Return vs Nifty Z-Score])</f>
        <v>259</v>
      </c>
      <c r="AT344">
        <f>_xlfn.RANK.AVG(Table2[[#This Row],[6M Return vs Nifty Z-Score]],Table2[6M Return vs Nifty Z-Score])</f>
        <v>345</v>
      </c>
      <c r="AU344">
        <f>_xlfn.RANK.AVG(Table2[[#This Row],[Sharpe Ratio Z-Score]],Table2[Sharpe Ratio Z-Score])</f>
        <v>447</v>
      </c>
      <c r="AV344">
        <f>(Table2[[#This Row],[Rank 1Y]]+Table2[[#This Row],[Rank 6M]]+Table2[[#This Row],[Rank Sharpe]])/3</f>
        <v>350.33333333333331</v>
      </c>
    </row>
    <row r="345" spans="1:48" x14ac:dyDescent="0.3">
      <c r="A345" t="s">
        <v>1488</v>
      </c>
      <c r="B345" t="s">
        <v>1489</v>
      </c>
      <c r="C345" t="s">
        <v>10483</v>
      </c>
      <c r="D345" t="s">
        <v>77</v>
      </c>
      <c r="E345">
        <v>6679.6391935000001</v>
      </c>
      <c r="F345">
        <v>3403.15</v>
      </c>
      <c r="G345">
        <v>26.1259288934213</v>
      </c>
      <c r="H345">
        <f>(Table2[[#This Row],[1Y Return vs Nifty]]-AVERAGE(Table2[1Y Return vs Nifty]))/_xlfn.STDEV.P(Table2[1Y Return vs Nifty])</f>
        <v>-0.17528422682874373</v>
      </c>
      <c r="I345">
        <v>12.418183483502901</v>
      </c>
      <c r="J345">
        <f>(Table2[[#This Row],[1M Return vs Nifty]]-AVERAGE(Table2[1M Return vs Nifty]))/_xlfn.STDEV.P(Table2[1M Return vs Nifty])</f>
        <v>1.331351140698076</v>
      </c>
      <c r="K345">
        <v>49.379746036237698</v>
      </c>
      <c r="L345">
        <f>(Table2[[#This Row],[6M Return vs Nifty]]-AVERAGE(Table2[6M Return vs Nifty]))/_xlfn.STDEV.P(Table2[6M Return vs Nifty])</f>
        <v>1.5480228903732043</v>
      </c>
      <c r="M345">
        <v>3.0047776352012399</v>
      </c>
      <c r="N345">
        <f>(Table2[[#This Row],[1W Return vs Nifty]]-AVERAGE(Table2[1W Return vs Nifty]))/_xlfn.STDEV.P(Table2[1W Return vs Nifty])</f>
        <v>0.80286273699351973</v>
      </c>
      <c r="O345">
        <v>3227.59</v>
      </c>
      <c r="P345">
        <v>2884.0336781046799</v>
      </c>
      <c r="Q345">
        <v>2378.83473629624</v>
      </c>
      <c r="R345">
        <v>60.599600457589098</v>
      </c>
      <c r="S345" s="2">
        <f>(Table2[[#This Row],[Close Price]]-Table2[[#This Row],[20D EMA]])/Table2[[#This Row],[20D EMA]]</f>
        <v>5.4393525819574337E-2</v>
      </c>
      <c r="T345" s="2">
        <f>(Table2[[#This Row],[Close Price]]-Table2[[#This Row],[50D EMA]])/Table2[[#This Row],[50D EMA]]</f>
        <v>0.17999662272892439</v>
      </c>
      <c r="U345" s="2">
        <f>(Table2[[#This Row],[Close Price]]-Table2[[#This Row],[200D EMA]])/Table2[[#This Row],[200D EMA]]</f>
        <v>0.43059538692401228</v>
      </c>
      <c r="V345">
        <v>0.81266310112601403</v>
      </c>
      <c r="W345">
        <v>3350.15</v>
      </c>
      <c r="X345">
        <v>3444</v>
      </c>
      <c r="Y345">
        <v>3100</v>
      </c>
      <c r="Z345">
        <v>3605.9</v>
      </c>
      <c r="AA345">
        <v>2784.1</v>
      </c>
      <c r="AB345">
        <v>3605.9</v>
      </c>
      <c r="AC345" s="2">
        <f>(Table2[[#This Row],[Close Price]]/Table2[[#This Row],[Day Low]])-1</f>
        <v>1.5820187155799026E-2</v>
      </c>
      <c r="AD345" s="2">
        <f>(Table2[[#This Row],[Day High]]/Table2[[#This Row],[Close Price]])-1</f>
        <v>1.2003584913976795E-2</v>
      </c>
      <c r="AE345" s="2">
        <f>(Table2[[#This Row],[Close Price]]/Table2[[#This Row],[Current Week Low]])-1</f>
        <v>9.7790322580645128E-2</v>
      </c>
      <c r="AF345" s="2">
        <f>(Table2[[#This Row],[Current Week High]]/Table2[[#This Row],[Close Price]])-1</f>
        <v>5.9577156457987446E-2</v>
      </c>
      <c r="AG345" s="2">
        <f>(Table2[[#This Row],[Close Price]]/Table2[[#This Row],[Current Month Low]])-1</f>
        <v>0.22235192701411588</v>
      </c>
      <c r="AH345" s="2">
        <f>(Table2[[#This Row],[Current Month High]]/Table2[[#This Row],[Close Price]])-1</f>
        <v>5.9577156457987446E-2</v>
      </c>
      <c r="AI345">
        <v>5.9577156457987401</v>
      </c>
      <c r="AJ345">
        <v>113.363636363636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0.4</v>
      </c>
      <c r="AM345" t="s">
        <v>10520</v>
      </c>
      <c r="AN345">
        <v>3.23</v>
      </c>
      <c r="AO345" t="s">
        <v>10520</v>
      </c>
      <c r="AP345">
        <v>-5.9607125843229997E-2</v>
      </c>
      <c r="AQ345">
        <f>(Table2[[#This Row],[Sharpe Ratio]]-AVERAGE(Table2[Sharpe Ratio]))/_xlfn.STDEV.P(Table2[Sharpe Ratio])</f>
        <v>-1.2840941651258917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2.2228583761101648</v>
      </c>
      <c r="AS345">
        <f>_xlfn.RANK.AVG(Table2[[#This Row],[1Y Return vs Nifty Z-Score]],Table2[1Y Return vs Nifty Z-Score])</f>
        <v>344</v>
      </c>
      <c r="AT345">
        <f>_xlfn.RANK.AVG(Table2[[#This Row],[6M Return vs Nifty Z-Score]],Table2[6M Return vs Nifty Z-Score])</f>
        <v>54</v>
      </c>
      <c r="AU345">
        <f>_xlfn.RANK.AVG(Table2[[#This Row],[Sharpe Ratio Z-Score]],Table2[Sharpe Ratio Z-Score])</f>
        <v>655</v>
      </c>
      <c r="AV345">
        <f>(Table2[[#This Row],[Rank 1Y]]+Table2[[#This Row],[Rank 6M]]+Table2[[#This Row],[Rank Sharpe]])/3</f>
        <v>351</v>
      </c>
    </row>
    <row r="346" spans="1:48" x14ac:dyDescent="0.3">
      <c r="A346" t="s">
        <v>542</v>
      </c>
      <c r="B346" t="s">
        <v>543</v>
      </c>
      <c r="C346" t="s">
        <v>10479</v>
      </c>
      <c r="D346" t="s">
        <v>198</v>
      </c>
      <c r="E346">
        <v>36029.381886720003</v>
      </c>
      <c r="F346">
        <v>2541.6999999999998</v>
      </c>
      <c r="G346">
        <v>28.753646784559798</v>
      </c>
      <c r="H346">
        <f>(Table2[[#This Row],[1Y Return vs Nifty]]-AVERAGE(Table2[1Y Return vs Nifty]))/_xlfn.STDEV.P(Table2[1Y Return vs Nifty])</f>
        <v>-0.13928980724984985</v>
      </c>
      <c r="I346">
        <v>-8.2242103595112201</v>
      </c>
      <c r="J346">
        <f>(Table2[[#This Row],[1M Return vs Nifty]]-AVERAGE(Table2[1M Return vs Nifty]))/_xlfn.STDEV.P(Table2[1M Return vs Nifty])</f>
        <v>-0.74519188935168101</v>
      </c>
      <c r="K346">
        <v>9.3162954389104407</v>
      </c>
      <c r="L346">
        <f>(Table2[[#This Row],[6M Return vs Nifty]]-AVERAGE(Table2[6M Return vs Nifty]))/_xlfn.STDEV.P(Table2[6M Return vs Nifty])</f>
        <v>0.15869953087470118</v>
      </c>
      <c r="M346">
        <v>-5.4051705616783199</v>
      </c>
      <c r="N346">
        <f>(Table2[[#This Row],[1W Return vs Nifty]]-AVERAGE(Table2[1W Return vs Nifty]))/_xlfn.STDEV.P(Table2[1W Return vs Nifty])</f>
        <v>-0.89902808357856567</v>
      </c>
      <c r="O346">
        <v>2592.92</v>
      </c>
      <c r="P346">
        <v>2475.6096735669898</v>
      </c>
      <c r="Q346">
        <v>2067.5698366912402</v>
      </c>
      <c r="R346">
        <v>39.520978908507402</v>
      </c>
      <c r="S346" s="2">
        <f>(Table2[[#This Row],[Close Price]]-Table2[[#This Row],[20D EMA]])/Table2[[#This Row],[20D EMA]]</f>
        <v>-1.9753791092667825E-2</v>
      </c>
      <c r="T346" s="2">
        <f>(Table2[[#This Row],[Close Price]]-Table2[[#This Row],[50D EMA]])/Table2[[#This Row],[50D EMA]]</f>
        <v>2.6696585951606632E-2</v>
      </c>
      <c r="U346" s="2">
        <f>(Table2[[#This Row],[Close Price]]-Table2[[#This Row],[200D EMA]])/Table2[[#This Row],[200D EMA]]</f>
        <v>0.22931760509116175</v>
      </c>
      <c r="V346">
        <v>0.56732953722323198</v>
      </c>
      <c r="W346">
        <v>2521.25</v>
      </c>
      <c r="X346">
        <v>2610</v>
      </c>
      <c r="Y346">
        <v>2500</v>
      </c>
      <c r="Z346">
        <v>2653</v>
      </c>
      <c r="AA346">
        <v>2500</v>
      </c>
      <c r="AB346">
        <v>2818.3</v>
      </c>
      <c r="AC346" s="2">
        <f>(Table2[[#This Row],[Close Price]]/Table2[[#This Row],[Day Low]])-1</f>
        <v>8.1110560237975804E-3</v>
      </c>
      <c r="AD346" s="2">
        <f>(Table2[[#This Row],[Day High]]/Table2[[#This Row],[Close Price]])-1</f>
        <v>2.6871778730770846E-2</v>
      </c>
      <c r="AE346" s="2">
        <f>(Table2[[#This Row],[Close Price]]/Table2[[#This Row],[Current Week Low]])-1</f>
        <v>1.6680000000000028E-2</v>
      </c>
      <c r="AF346" s="2">
        <f>(Table2[[#This Row],[Current Week High]]/Table2[[#This Row],[Close Price]])-1</f>
        <v>4.3789589644726012E-2</v>
      </c>
      <c r="AG346" s="2">
        <f>(Table2[[#This Row],[Close Price]]/Table2[[#This Row],[Current Month Low]])-1</f>
        <v>1.6680000000000028E-2</v>
      </c>
      <c r="AH346" s="2">
        <f>(Table2[[#This Row],[Current Month High]]/Table2[[#This Row],[Close Price]])-1</f>
        <v>0.10882480229767499</v>
      </c>
      <c r="AI346">
        <v>20.4430105834677</v>
      </c>
      <c r="AJ346">
        <v>65.040096100775898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0.12</v>
      </c>
      <c r="AM346" t="s">
        <v>10520</v>
      </c>
      <c r="AN346">
        <v>-5.22</v>
      </c>
      <c r="AO346" t="s">
        <v>10519</v>
      </c>
      <c r="AP346">
        <v>1.2836418150584001E-2</v>
      </c>
      <c r="AQ346">
        <f>(Table2[[#This Row],[Sharpe Ratio]]-AVERAGE(Table2[Sharpe Ratio]))/_xlfn.STDEV.P(Table2[Sharpe Ratio])</f>
        <v>-0.4490340301143777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-2.0738442794197729</v>
      </c>
      <c r="AS346">
        <f>_xlfn.RANK.AVG(Table2[[#This Row],[1Y Return vs Nifty Z-Score]],Table2[1Y Return vs Nifty Z-Score])</f>
        <v>330</v>
      </c>
      <c r="AT346">
        <f>_xlfn.RANK.AVG(Table2[[#This Row],[6M Return vs Nifty Z-Score]],Table2[6M Return vs Nifty Z-Score])</f>
        <v>270</v>
      </c>
      <c r="AU346">
        <f>_xlfn.RANK.AVG(Table2[[#This Row],[Sharpe Ratio Z-Score]],Table2[Sharpe Ratio Z-Score])</f>
        <v>454</v>
      </c>
      <c r="AV346">
        <f>(Table2[[#This Row],[Rank 1Y]]+Table2[[#This Row],[Rank 6M]]+Table2[[#This Row],[Rank Sharpe]])/3</f>
        <v>351.33333333333331</v>
      </c>
    </row>
    <row r="347" spans="1:48" x14ac:dyDescent="0.3">
      <c r="A347" t="s">
        <v>247</v>
      </c>
      <c r="B347" t="s">
        <v>248</v>
      </c>
      <c r="C347" t="s">
        <v>10476</v>
      </c>
      <c r="D347" t="s">
        <v>27</v>
      </c>
      <c r="E347">
        <v>105804.13636636799</v>
      </c>
      <c r="F347">
        <v>15.98</v>
      </c>
      <c r="G347">
        <v>47.919563504302303</v>
      </c>
      <c r="H347">
        <f>(Table2[[#This Row],[1Y Return vs Nifty]]-AVERAGE(Table2[1Y Return vs Nifty]))/_xlfn.STDEV.P(Table2[1Y Return vs Nifty])</f>
        <v>0.1232444816671595</v>
      </c>
      <c r="I347">
        <v>-16.352359754410099</v>
      </c>
      <c r="J347">
        <f>(Table2[[#This Row],[1M Return vs Nifty]]-AVERAGE(Table2[1M Return vs Nifty]))/_xlfn.STDEV.P(Table2[1M Return vs Nifty])</f>
        <v>-1.5628515126270353</v>
      </c>
      <c r="K347">
        <v>-7.6008354317251996</v>
      </c>
      <c r="L347">
        <f>(Table2[[#This Row],[6M Return vs Nifty]]-AVERAGE(Table2[6M Return vs Nifty]))/_xlfn.STDEV.P(Table2[6M Return vs Nifty])</f>
        <v>-0.42795400854447507</v>
      </c>
      <c r="M347">
        <v>-8.4517634617228907</v>
      </c>
      <c r="N347">
        <f>(Table2[[#This Row],[1W Return vs Nifty]]-AVERAGE(Table2[1W Return vs Nifty]))/_xlfn.STDEV.P(Table2[1W Return vs Nifty])</f>
        <v>-1.5155560774762906</v>
      </c>
      <c r="O347">
        <v>16.2</v>
      </c>
      <c r="P347">
        <v>15.8516319725027</v>
      </c>
      <c r="Q347">
        <v>13.9613340429609</v>
      </c>
      <c r="R347">
        <v>30.3478489942826</v>
      </c>
      <c r="S347" s="2">
        <f>(Table2[[#This Row],[Close Price]]-Table2[[#This Row],[20D EMA]])/Table2[[#This Row],[20D EMA]]</f>
        <v>-1.3580246913580177E-2</v>
      </c>
      <c r="T347" s="2">
        <f>(Table2[[#This Row],[Close Price]]-Table2[[#This Row],[50D EMA]])/Table2[[#This Row],[50D EMA]]</f>
        <v>8.0980953708726169E-3</v>
      </c>
      <c r="U347" s="2">
        <f>(Table2[[#This Row],[Close Price]]-Table2[[#This Row],[200D EMA]])/Table2[[#This Row],[200D EMA]]</f>
        <v>0.14458976132419685</v>
      </c>
      <c r="V347">
        <v>0.69294033898270002</v>
      </c>
      <c r="W347">
        <v>15.4</v>
      </c>
      <c r="X347">
        <v>16.14</v>
      </c>
      <c r="Y347">
        <v>14.57</v>
      </c>
      <c r="Z347">
        <v>16.14</v>
      </c>
      <c r="AA347">
        <v>14.57</v>
      </c>
      <c r="AB347">
        <v>18.059999999999999</v>
      </c>
      <c r="AC347" s="2">
        <f>(Table2[[#This Row],[Close Price]]/Table2[[#This Row],[Day Low]])-1</f>
        <v>3.766233766233773E-2</v>
      </c>
      <c r="AD347" s="2">
        <f>(Table2[[#This Row],[Day High]]/Table2[[#This Row],[Close Price]])-1</f>
        <v>1.0012515644555631E-2</v>
      </c>
      <c r="AE347" s="2">
        <f>(Table2[[#This Row],[Close Price]]/Table2[[#This Row],[Current Week Low]])-1</f>
        <v>9.6774193548387011E-2</v>
      </c>
      <c r="AF347" s="2">
        <f>(Table2[[#This Row],[Current Week High]]/Table2[[#This Row],[Close Price]])-1</f>
        <v>1.0012515644555631E-2</v>
      </c>
      <c r="AG347" s="2">
        <f>(Table2[[#This Row],[Close Price]]/Table2[[#This Row],[Current Month Low]])-1</f>
        <v>9.6774193548387011E-2</v>
      </c>
      <c r="AH347" s="2">
        <f>(Table2[[#This Row],[Current Month High]]/Table2[[#This Row],[Close Price]])-1</f>
        <v>0.13016270337922387</v>
      </c>
      <c r="AI347">
        <v>20.0250312891113</v>
      </c>
      <c r="AJ347">
        <v>113.06666666666599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0.13</v>
      </c>
      <c r="AM347" t="s">
        <v>10520</v>
      </c>
      <c r="AN347">
        <v>-5.16</v>
      </c>
      <c r="AO347" t="s">
        <v>10519</v>
      </c>
      <c r="AP347">
        <v>5.2619164583596001E-2</v>
      </c>
      <c r="AQ347">
        <f>(Table2[[#This Row],[Sharpe Ratio]]-AVERAGE(Table2[Sharpe Ratio]))/_xlfn.STDEV.P(Table2[Sharpe Ratio])</f>
        <v>9.5435570107992116E-3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-3.3735735599698424</v>
      </c>
      <c r="AS347">
        <f>_xlfn.RANK.AVG(Table2[[#This Row],[1Y Return vs Nifty Z-Score]],Table2[1Y Return vs Nifty Z-Score])</f>
        <v>252</v>
      </c>
      <c r="AT347">
        <f>_xlfn.RANK.AVG(Table2[[#This Row],[6M Return vs Nifty Z-Score]],Table2[6M Return vs Nifty Z-Score])</f>
        <v>472</v>
      </c>
      <c r="AU347">
        <f>_xlfn.RANK.AVG(Table2[[#This Row],[Sharpe Ratio Z-Score]],Table2[Sharpe Ratio Z-Score])</f>
        <v>333</v>
      </c>
      <c r="AV347">
        <f>(Table2[[#This Row],[Rank 1Y]]+Table2[[#This Row],[Rank 6M]]+Table2[[#This Row],[Rank Sharpe]])/3</f>
        <v>352.33333333333331</v>
      </c>
    </row>
    <row r="348" spans="1:48" x14ac:dyDescent="0.3">
      <c r="A348" t="s">
        <v>735</v>
      </c>
      <c r="B348" t="s">
        <v>736</v>
      </c>
      <c r="C348" t="s">
        <v>10485</v>
      </c>
      <c r="D348" t="s">
        <v>271</v>
      </c>
      <c r="E348">
        <v>22085.299847599999</v>
      </c>
      <c r="F348">
        <v>705.45</v>
      </c>
      <c r="G348">
        <v>-0.77829906189430498</v>
      </c>
      <c r="H348">
        <f>(Table2[[#This Row],[1Y Return vs Nifty]]-AVERAGE(Table2[1Y Return vs Nifty]))/_xlfn.STDEV.P(Table2[1Y Return vs Nifty])</f>
        <v>-0.54381772608130652</v>
      </c>
      <c r="I348">
        <v>-10.452264750774599</v>
      </c>
      <c r="J348">
        <f>(Table2[[#This Row],[1M Return vs Nifty]]-AVERAGE(Table2[1M Return vs Nifty]))/_xlfn.STDEV.P(Table2[1M Return vs Nifty])</f>
        <v>-0.96932533297917445</v>
      </c>
      <c r="K348">
        <v>2.1651050363253002</v>
      </c>
      <c r="L348">
        <f>(Table2[[#This Row],[6M Return vs Nifty]]-AVERAGE(Table2[6M Return vs Nifty]))/_xlfn.STDEV.P(Table2[6M Return vs Nifty])</f>
        <v>-8.9289988909594512E-2</v>
      </c>
      <c r="M348">
        <v>1.2328935540003101</v>
      </c>
      <c r="N348">
        <f>(Table2[[#This Row],[1W Return vs Nifty]]-AVERAGE(Table2[1W Return vs Nifty]))/_xlfn.STDEV.P(Table2[1W Return vs Nifty])</f>
        <v>0.44429295959197035</v>
      </c>
      <c r="O348">
        <v>697.27</v>
      </c>
      <c r="P348">
        <v>681.49490156235402</v>
      </c>
      <c r="Q348">
        <v>614.74541333485195</v>
      </c>
      <c r="R348">
        <v>51.811256827632498</v>
      </c>
      <c r="S348" s="2">
        <f>(Table2[[#This Row],[Close Price]]-Table2[[#This Row],[20D EMA]])/Table2[[#This Row],[20D EMA]]</f>
        <v>1.173146700704184E-2</v>
      </c>
      <c r="T348" s="2">
        <f>(Table2[[#This Row],[Close Price]]-Table2[[#This Row],[50D EMA]])/Table2[[#This Row],[50D EMA]]</f>
        <v>3.5150810934502986E-2</v>
      </c>
      <c r="U348" s="2">
        <f>(Table2[[#This Row],[Close Price]]-Table2[[#This Row],[200D EMA]])/Table2[[#This Row],[200D EMA]]</f>
        <v>0.14754821215028943</v>
      </c>
      <c r="V348">
        <v>1.07785033637974</v>
      </c>
      <c r="W348">
        <v>701.1</v>
      </c>
      <c r="X348">
        <v>720</v>
      </c>
      <c r="Y348">
        <v>651</v>
      </c>
      <c r="Z348">
        <v>720</v>
      </c>
      <c r="AA348">
        <v>651</v>
      </c>
      <c r="AB348">
        <v>762.2</v>
      </c>
      <c r="AC348" s="2">
        <f>(Table2[[#This Row],[Close Price]]/Table2[[#This Row],[Day Low]])-1</f>
        <v>6.2045357295679171E-3</v>
      </c>
      <c r="AD348" s="2">
        <f>(Table2[[#This Row],[Day High]]/Table2[[#This Row],[Close Price]])-1</f>
        <v>2.0625132893897336E-2</v>
      </c>
      <c r="AE348" s="2">
        <f>(Table2[[#This Row],[Close Price]]/Table2[[#This Row],[Current Week Low]])-1</f>
        <v>8.3640552995391859E-2</v>
      </c>
      <c r="AF348" s="2">
        <f>(Table2[[#This Row],[Current Week High]]/Table2[[#This Row],[Close Price]])-1</f>
        <v>2.0625132893897336E-2</v>
      </c>
      <c r="AG348" s="2">
        <f>(Table2[[#This Row],[Close Price]]/Table2[[#This Row],[Current Month Low]])-1</f>
        <v>8.3640552995391859E-2</v>
      </c>
      <c r="AH348" s="2">
        <f>(Table2[[#This Row],[Current Month High]]/Table2[[#This Row],[Close Price]])-1</f>
        <v>8.0445105960734287E-2</v>
      </c>
      <c r="AI348">
        <v>13.2539513785526</v>
      </c>
      <c r="AJ348">
        <v>52.365010799136002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-0.02</v>
      </c>
      <c r="AM348" t="s">
        <v>10519</v>
      </c>
      <c r="AN348">
        <v>-2.62</v>
      </c>
      <c r="AO348" t="s">
        <v>10519</v>
      </c>
      <c r="AP348">
        <v>0.10051079460114</v>
      </c>
      <c r="AQ348">
        <f>(Table2[[#This Row],[Sharpe Ratio]]-AVERAGE(Table2[Sharpe Ratio]))/_xlfn.STDEV.P(Table2[Sharpe Ratio])</f>
        <v>0.56159262616990524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-0.59654746220819999</v>
      </c>
      <c r="AS348">
        <f>_xlfn.RANK.AVG(Table2[[#This Row],[1Y Return vs Nifty Z-Score]],Table2[1Y Return vs Nifty Z-Score])</f>
        <v>504</v>
      </c>
      <c r="AT348">
        <f>_xlfn.RANK.AVG(Table2[[#This Row],[6M Return vs Nifty Z-Score]],Table2[6M Return vs Nifty Z-Score])</f>
        <v>355</v>
      </c>
      <c r="AU348">
        <f>_xlfn.RANK.AVG(Table2[[#This Row],[Sharpe Ratio Z-Score]],Table2[Sharpe Ratio Z-Score])</f>
        <v>203</v>
      </c>
      <c r="AV348">
        <f>(Table2[[#This Row],[Rank 1Y]]+Table2[[#This Row],[Rank 6M]]+Table2[[#This Row],[Rank Sharpe]])/3</f>
        <v>354</v>
      </c>
    </row>
    <row r="349" spans="1:48" x14ac:dyDescent="0.3">
      <c r="A349" t="s">
        <v>693</v>
      </c>
      <c r="B349" t="s">
        <v>694</v>
      </c>
      <c r="C349" t="s">
        <v>10485</v>
      </c>
      <c r="D349" t="s">
        <v>409</v>
      </c>
      <c r="E349">
        <v>24672.03354</v>
      </c>
      <c r="F349">
        <v>3591.85</v>
      </c>
      <c r="G349">
        <v>12.252216126048699</v>
      </c>
      <c r="H349">
        <f>(Table2[[#This Row],[1Y Return vs Nifty]]-AVERAGE(Table2[1Y Return vs Nifty]))/_xlfn.STDEV.P(Table2[1Y Return vs Nifty])</f>
        <v>-0.36532602703489292</v>
      </c>
      <c r="I349">
        <v>-7.2895889050767</v>
      </c>
      <c r="J349">
        <f>(Table2[[#This Row],[1M Return vs Nifty]]-AVERAGE(Table2[1M Return vs Nifty]))/_xlfn.STDEV.P(Table2[1M Return vs Nifty])</f>
        <v>-0.65117267424995107</v>
      </c>
      <c r="K349">
        <v>-3.9225236814932001</v>
      </c>
      <c r="L349">
        <f>(Table2[[#This Row],[6M Return vs Nifty]]-AVERAGE(Table2[6M Return vs Nifty]))/_xlfn.STDEV.P(Table2[6M Return vs Nifty])</f>
        <v>-0.30039723642619759</v>
      </c>
      <c r="M349">
        <v>-1.5237520748676501</v>
      </c>
      <c r="N349">
        <f>(Table2[[#This Row],[1W Return vs Nifty]]-AVERAGE(Table2[1W Return vs Nifty]))/_xlfn.STDEV.P(Table2[1W Return vs Nifty])</f>
        <v>-0.11355945299260306</v>
      </c>
      <c r="O349">
        <v>3574.58</v>
      </c>
      <c r="P349">
        <v>3471.70590345135</v>
      </c>
      <c r="Q349">
        <v>3152.4587284008398</v>
      </c>
      <c r="R349">
        <v>38.665700590694001</v>
      </c>
      <c r="S349" s="2">
        <f>(Table2[[#This Row],[Close Price]]-Table2[[#This Row],[20D EMA]])/Table2[[#This Row],[20D EMA]]</f>
        <v>4.8313368283826302E-3</v>
      </c>
      <c r="T349" s="2">
        <f>(Table2[[#This Row],[Close Price]]-Table2[[#This Row],[50D EMA]])/Table2[[#This Row],[50D EMA]]</f>
        <v>3.4606645807529458E-2</v>
      </c>
      <c r="U349" s="2">
        <f>(Table2[[#This Row],[Close Price]]-Table2[[#This Row],[200D EMA]])/Table2[[#This Row],[200D EMA]]</f>
        <v>0.13938049930380905</v>
      </c>
      <c r="V349">
        <v>0.84769453271697903</v>
      </c>
      <c r="W349">
        <v>3530.05</v>
      </c>
      <c r="X349">
        <v>3616.35</v>
      </c>
      <c r="Y349">
        <v>3425.25</v>
      </c>
      <c r="Z349">
        <v>3616.35</v>
      </c>
      <c r="AA349">
        <v>3425.25</v>
      </c>
      <c r="AB349">
        <v>3728.65</v>
      </c>
      <c r="AC349" s="2">
        <f>(Table2[[#This Row],[Close Price]]/Table2[[#This Row],[Day Low]])-1</f>
        <v>1.7506834180818887E-2</v>
      </c>
      <c r="AD349" s="2">
        <f>(Table2[[#This Row],[Day High]]/Table2[[#This Row],[Close Price]])-1</f>
        <v>6.8209975360886688E-3</v>
      </c>
      <c r="AE349" s="2">
        <f>(Table2[[#This Row],[Close Price]]/Table2[[#This Row],[Current Week Low]])-1</f>
        <v>4.8638785490110248E-2</v>
      </c>
      <c r="AF349" s="2">
        <f>(Table2[[#This Row],[Current Week High]]/Table2[[#This Row],[Close Price]])-1</f>
        <v>6.8209975360886688E-3</v>
      </c>
      <c r="AG349" s="2">
        <f>(Table2[[#This Row],[Close Price]]/Table2[[#This Row],[Current Month Low]])-1</f>
        <v>4.8638785490110248E-2</v>
      </c>
      <c r="AH349" s="2">
        <f>(Table2[[#This Row],[Current Month High]]/Table2[[#This Row],[Close Price]])-1</f>
        <v>3.8086222977017359E-2</v>
      </c>
      <c r="AI349">
        <v>9.6593677352896101</v>
      </c>
      <c r="AJ349">
        <v>44.114991875137903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</v>
      </c>
      <c r="AM349" t="s">
        <v>10520</v>
      </c>
      <c r="AN349">
        <v>-1.31</v>
      </c>
      <c r="AO349" t="s">
        <v>10519</v>
      </c>
      <c r="AP349">
        <v>9.0690235256268001E-2</v>
      </c>
      <c r="AQ349">
        <f>(Table2[[#This Row],[Sharpe Ratio]]-AVERAGE(Table2[Sharpe Ratio]))/_xlfn.STDEV.P(Table2[Sharpe Ratio])</f>
        <v>0.4483905772320777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-0.98206481347156693</v>
      </c>
      <c r="AS349">
        <f>_xlfn.RANK.AVG(Table2[[#This Row],[1Y Return vs Nifty Z-Score]],Table2[1Y Return vs Nifty Z-Score])</f>
        <v>417</v>
      </c>
      <c r="AT349">
        <f>_xlfn.RANK.AVG(Table2[[#This Row],[6M Return vs Nifty Z-Score]],Table2[6M Return vs Nifty Z-Score])</f>
        <v>433</v>
      </c>
      <c r="AU349">
        <f>_xlfn.RANK.AVG(Table2[[#This Row],[Sharpe Ratio Z-Score]],Table2[Sharpe Ratio Z-Score])</f>
        <v>218</v>
      </c>
      <c r="AV349">
        <f>(Table2[[#This Row],[Rank 1Y]]+Table2[[#This Row],[Rank 6M]]+Table2[[#This Row],[Rank Sharpe]])/3</f>
        <v>356</v>
      </c>
    </row>
    <row r="350" spans="1:48" x14ac:dyDescent="0.3">
      <c r="A350" t="s">
        <v>159</v>
      </c>
      <c r="B350" t="s">
        <v>160</v>
      </c>
      <c r="C350" t="s">
        <v>10484</v>
      </c>
      <c r="D350" t="s">
        <v>80</v>
      </c>
      <c r="E350">
        <v>166482.51587802</v>
      </c>
      <c r="F350">
        <v>686.4</v>
      </c>
      <c r="G350">
        <v>26.835202093447101</v>
      </c>
      <c r="H350">
        <f>(Table2[[#This Row],[1Y Return vs Nifty]]-AVERAGE(Table2[1Y Return vs Nifty]))/_xlfn.STDEV.P(Table2[1Y Return vs Nifty])</f>
        <v>-0.16556861875533208</v>
      </c>
      <c r="I350">
        <v>0.17780116887765501</v>
      </c>
      <c r="J350">
        <f>(Table2[[#This Row],[1M Return vs Nifty]]-AVERAGE(Table2[1M Return vs Nifty]))/_xlfn.STDEV.P(Table2[1M Return vs Nifty])</f>
        <v>0.1000171794394444</v>
      </c>
      <c r="K350">
        <v>3.2527336565963898</v>
      </c>
      <c r="L350">
        <f>(Table2[[#This Row],[6M Return vs Nifty]]-AVERAGE(Table2[6M Return vs Nifty]))/_xlfn.STDEV.P(Table2[6M Return vs Nifty])</f>
        <v>-5.1573121638492328E-2</v>
      </c>
      <c r="M350">
        <v>-3.4313655661000402</v>
      </c>
      <c r="N350">
        <f>(Table2[[#This Row],[1W Return vs Nifty]]-AVERAGE(Table2[1W Return vs Nifty]))/_xlfn.STDEV.P(Table2[1W Return vs Nifty])</f>
        <v>-0.49959630053614418</v>
      </c>
      <c r="O350">
        <v>678.38</v>
      </c>
      <c r="P350">
        <v>659.81535830629298</v>
      </c>
      <c r="Q350">
        <v>583.15580028975103</v>
      </c>
      <c r="R350">
        <v>45.024950675862797</v>
      </c>
      <c r="S350" s="2">
        <f>(Table2[[#This Row],[Close Price]]-Table2[[#This Row],[20D EMA]])/Table2[[#This Row],[20D EMA]]</f>
        <v>1.1822282496535838E-2</v>
      </c>
      <c r="T350" s="2">
        <f>(Table2[[#This Row],[Close Price]]-Table2[[#This Row],[50D EMA]])/Table2[[#This Row],[50D EMA]]</f>
        <v>4.0291031966803871E-2</v>
      </c>
      <c r="U350" s="2">
        <f>(Table2[[#This Row],[Close Price]]-Table2[[#This Row],[200D EMA]])/Table2[[#This Row],[200D EMA]]</f>
        <v>0.17704393861631881</v>
      </c>
      <c r="V350">
        <v>0.60994123852662796</v>
      </c>
      <c r="W350">
        <v>676.05</v>
      </c>
      <c r="X350">
        <v>691.45</v>
      </c>
      <c r="Y350">
        <v>662.6</v>
      </c>
      <c r="Z350">
        <v>695</v>
      </c>
      <c r="AA350">
        <v>656.2</v>
      </c>
      <c r="AB350">
        <v>706.95</v>
      </c>
      <c r="AC350" s="2">
        <f>(Table2[[#This Row],[Close Price]]/Table2[[#This Row],[Day Low]])-1</f>
        <v>1.5309518526736232E-2</v>
      </c>
      <c r="AD350" s="2">
        <f>(Table2[[#This Row],[Day High]]/Table2[[#This Row],[Close Price]])-1</f>
        <v>7.3572261072261114E-3</v>
      </c>
      <c r="AE350" s="2">
        <f>(Table2[[#This Row],[Close Price]]/Table2[[#This Row],[Current Week Low]])-1</f>
        <v>3.5919106549954671E-2</v>
      </c>
      <c r="AF350" s="2">
        <f>(Table2[[#This Row],[Current Week High]]/Table2[[#This Row],[Close Price]])-1</f>
        <v>1.2529137529137646E-2</v>
      </c>
      <c r="AG350" s="2">
        <f>(Table2[[#This Row],[Close Price]]/Table2[[#This Row],[Current Month Low]])-1</f>
        <v>4.6022554099359736E-2</v>
      </c>
      <c r="AH350" s="2">
        <f>(Table2[[#This Row],[Current Month High]]/Table2[[#This Row],[Close Price]])-1</f>
        <v>2.9938811188811254E-2</v>
      </c>
      <c r="AI350">
        <v>2.9938811188811201</v>
      </c>
      <c r="AJ350">
        <v>69.8799653508229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0.04</v>
      </c>
      <c r="AM350" t="s">
        <v>10520</v>
      </c>
      <c r="AN350">
        <v>1.29</v>
      </c>
      <c r="AO350" t="s">
        <v>10520</v>
      </c>
      <c r="AP350">
        <v>3.4005052850972002E-2</v>
      </c>
      <c r="AQ350">
        <f>(Table2[[#This Row],[Sharpe Ratio]]-AVERAGE(Table2[Sharpe Ratio]))/_xlfn.STDEV.P(Table2[Sharpe Ratio])</f>
        <v>-0.20502218342138762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-0.82174304491191186</v>
      </c>
      <c r="AS350">
        <f>_xlfn.RANK.AVG(Table2[[#This Row],[1Y Return vs Nifty Z-Score]],Table2[1Y Return vs Nifty Z-Score])</f>
        <v>341</v>
      </c>
      <c r="AT350">
        <f>_xlfn.RANK.AVG(Table2[[#This Row],[6M Return vs Nifty Z-Score]],Table2[6M Return vs Nifty Z-Score])</f>
        <v>343</v>
      </c>
      <c r="AU350">
        <f>_xlfn.RANK.AVG(Table2[[#This Row],[Sharpe Ratio Z-Score]],Table2[Sharpe Ratio Z-Score])</f>
        <v>390</v>
      </c>
      <c r="AV350">
        <f>(Table2[[#This Row],[Rank 1Y]]+Table2[[#This Row],[Rank 6M]]+Table2[[#This Row],[Rank Sharpe]])/3</f>
        <v>358</v>
      </c>
    </row>
    <row r="351" spans="1:48" x14ac:dyDescent="0.3">
      <c r="A351" t="s">
        <v>1302</v>
      </c>
      <c r="B351" t="s">
        <v>1303</v>
      </c>
      <c r="C351" t="s">
        <v>10484</v>
      </c>
      <c r="D351" t="s">
        <v>80</v>
      </c>
      <c r="E351">
        <v>8491.4263807530006</v>
      </c>
      <c r="F351">
        <v>209.7</v>
      </c>
      <c r="G351">
        <v>21.555697958083801</v>
      </c>
      <c r="H351">
        <f>(Table2[[#This Row],[1Y Return vs Nifty]]-AVERAGE(Table2[1Y Return vs Nifty]))/_xlfn.STDEV.P(Table2[1Y Return vs Nifty])</f>
        <v>-0.23788714566327096</v>
      </c>
      <c r="I351">
        <v>-3.5161824515312698</v>
      </c>
      <c r="J351">
        <f>(Table2[[#This Row],[1M Return vs Nifty]]-AVERAGE(Table2[1M Return vs Nifty]))/_xlfn.STDEV.P(Table2[1M Return vs Nifty])</f>
        <v>-0.27158293624549462</v>
      </c>
      <c r="K351">
        <v>1.10489546085577</v>
      </c>
      <c r="L351">
        <f>(Table2[[#This Row],[6M Return vs Nifty]]-AVERAGE(Table2[6M Return vs Nifty]))/_xlfn.STDEV.P(Table2[6M Return vs Nifty])</f>
        <v>-0.12605601647842493</v>
      </c>
      <c r="M351">
        <v>-0.22938559914228501</v>
      </c>
      <c r="N351">
        <f>(Table2[[#This Row],[1W Return vs Nifty]]-AVERAGE(Table2[1W Return vs Nifty]))/_xlfn.STDEV.P(Table2[1W Return vs Nifty])</f>
        <v>0.14837681247816362</v>
      </c>
      <c r="O351">
        <v>210.06</v>
      </c>
      <c r="P351">
        <v>212.96307655016699</v>
      </c>
      <c r="Q351">
        <v>197.25861341234</v>
      </c>
      <c r="R351">
        <v>52.306692318319499</v>
      </c>
      <c r="S351" s="2">
        <f>(Table2[[#This Row],[Close Price]]-Table2[[#This Row],[20D EMA]])/Table2[[#This Row],[20D EMA]]</f>
        <v>-1.7137960582691309E-3</v>
      </c>
      <c r="T351" s="2">
        <f>(Table2[[#This Row],[Close Price]]-Table2[[#This Row],[50D EMA]])/Table2[[#This Row],[50D EMA]]</f>
        <v>-1.532226432406149E-2</v>
      </c>
      <c r="U351" s="2">
        <f>(Table2[[#This Row],[Close Price]]-Table2[[#This Row],[200D EMA]])/Table2[[#This Row],[200D EMA]]</f>
        <v>6.3071449060899107E-2</v>
      </c>
      <c r="V351">
        <v>0.581709762423259</v>
      </c>
      <c r="W351">
        <v>208.34</v>
      </c>
      <c r="X351">
        <v>211.8</v>
      </c>
      <c r="Y351">
        <v>202.42</v>
      </c>
      <c r="Z351">
        <v>213.95</v>
      </c>
      <c r="AA351">
        <v>202.42</v>
      </c>
      <c r="AB351">
        <v>214</v>
      </c>
      <c r="AC351" s="2">
        <f>(Table2[[#This Row],[Close Price]]/Table2[[#This Row],[Day Low]])-1</f>
        <v>6.5277911106844666E-3</v>
      </c>
      <c r="AD351" s="2">
        <f>(Table2[[#This Row],[Day High]]/Table2[[#This Row],[Close Price]])-1</f>
        <v>1.0014306151645336E-2</v>
      </c>
      <c r="AE351" s="2">
        <f>(Table2[[#This Row],[Close Price]]/Table2[[#This Row],[Current Week Low]])-1</f>
        <v>3.596482561011749E-2</v>
      </c>
      <c r="AF351" s="2">
        <f>(Table2[[#This Row],[Current Week High]]/Table2[[#This Row],[Close Price]])-1</f>
        <v>2.0267048164043899E-2</v>
      </c>
      <c r="AG351" s="2">
        <f>(Table2[[#This Row],[Close Price]]/Table2[[#This Row],[Current Month Low]])-1</f>
        <v>3.596482561011749E-2</v>
      </c>
      <c r="AH351" s="2">
        <f>(Table2[[#This Row],[Current Month High]]/Table2[[#This Row],[Close Price]])-1</f>
        <v>2.0505484024797349E-2</v>
      </c>
      <c r="AI351">
        <v>22.0791607057701</v>
      </c>
      <c r="AJ351">
        <v>48.670684154555097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-0.16</v>
      </c>
      <c r="AM351" t="s">
        <v>10519</v>
      </c>
      <c r="AN351">
        <v>-0.56000000000000005</v>
      </c>
      <c r="AO351" t="s">
        <v>10519</v>
      </c>
      <c r="AP351">
        <v>5.1749897659184002E-2</v>
      </c>
      <c r="AQ351">
        <f>(Table2[[#This Row],[Sharpe Ratio]]-AVERAGE(Table2[Sharpe Ratio]))/_xlfn.STDEV.P(Table2[Sharpe Ratio])</f>
        <v>-4.7652366502348725E-4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367</v>
      </c>
      <c r="AT351">
        <f>_xlfn.RANK.AVG(Table2[[#This Row],[6M Return vs Nifty Z-Score]],Table2[6M Return vs Nifty Z-Score])</f>
        <v>372</v>
      </c>
      <c r="AU351">
        <f>_xlfn.RANK.AVG(Table2[[#This Row],[Sharpe Ratio Z-Score]],Table2[Sharpe Ratio Z-Score])</f>
        <v>336</v>
      </c>
      <c r="AV351">
        <f>(Table2[[#This Row],[Rank 1Y]]+Table2[[#This Row],[Rank 6M]]+Table2[[#This Row],[Rank Sharpe]])/3</f>
        <v>358.33333333333331</v>
      </c>
    </row>
    <row r="352" spans="1:48" x14ac:dyDescent="0.3">
      <c r="A352" t="s">
        <v>620</v>
      </c>
      <c r="B352" t="s">
        <v>621</v>
      </c>
      <c r="C352" t="s">
        <v>622</v>
      </c>
      <c r="D352" t="s">
        <v>622</v>
      </c>
      <c r="E352">
        <v>29278.078170000001</v>
      </c>
      <c r="F352">
        <v>865.2</v>
      </c>
      <c r="G352">
        <v>10.4481406040584</v>
      </c>
      <c r="H352">
        <f>(Table2[[#This Row],[1Y Return vs Nifty]]-AVERAGE(Table2[1Y Return vs Nifty]))/_xlfn.STDEV.P(Table2[1Y Return vs Nifty])</f>
        <v>-0.39003821227727292</v>
      </c>
      <c r="I352">
        <v>-8.6631466754710402</v>
      </c>
      <c r="J352">
        <f>(Table2[[#This Row],[1M Return vs Nifty]]-AVERAGE(Table2[1M Return vs Nifty]))/_xlfn.STDEV.P(Table2[1M Return vs Nifty])</f>
        <v>-0.78934714355687796</v>
      </c>
      <c r="K352">
        <v>-1.0021279804632299</v>
      </c>
      <c r="L352">
        <f>(Table2[[#This Row],[6M Return vs Nifty]]-AVERAGE(Table2[6M Return vs Nifty]))/_xlfn.STDEV.P(Table2[6M Return vs Nifty])</f>
        <v>-0.19912353418821255</v>
      </c>
      <c r="M352">
        <v>-1.4080471942902499</v>
      </c>
      <c r="N352">
        <f>(Table2[[#This Row],[1W Return vs Nifty]]-AVERAGE(Table2[1W Return vs Nifty]))/_xlfn.STDEV.P(Table2[1W Return vs Nifty])</f>
        <v>-9.0144674501680705E-2</v>
      </c>
      <c r="O352">
        <v>859.46</v>
      </c>
      <c r="P352">
        <v>851.91956969952105</v>
      </c>
      <c r="Q352">
        <v>800.294046634555</v>
      </c>
      <c r="R352">
        <v>49.764317684593003</v>
      </c>
      <c r="S352" s="2">
        <f>(Table2[[#This Row],[Close Price]]-Table2[[#This Row],[20D EMA]])/Table2[[#This Row],[20D EMA]]</f>
        <v>6.6786121518162666E-3</v>
      </c>
      <c r="T352" s="2">
        <f>(Table2[[#This Row],[Close Price]]-Table2[[#This Row],[50D EMA]])/Table2[[#This Row],[50D EMA]]</f>
        <v>1.5588831120716141E-2</v>
      </c>
      <c r="U352" s="2">
        <f>(Table2[[#This Row],[Close Price]]-Table2[[#This Row],[200D EMA]])/Table2[[#This Row],[200D EMA]]</f>
        <v>8.1102631761902383E-2</v>
      </c>
      <c r="V352">
        <v>1.1722182603495901</v>
      </c>
      <c r="W352">
        <v>854</v>
      </c>
      <c r="X352">
        <v>873.95</v>
      </c>
      <c r="Y352">
        <v>821.65</v>
      </c>
      <c r="Z352">
        <v>873.95</v>
      </c>
      <c r="AA352">
        <v>821.65</v>
      </c>
      <c r="AB352">
        <v>934</v>
      </c>
      <c r="AC352" s="2">
        <f>(Table2[[#This Row],[Close Price]]/Table2[[#This Row],[Day Low]])-1</f>
        <v>1.3114754098360715E-2</v>
      </c>
      <c r="AD352" s="2">
        <f>(Table2[[#This Row],[Day High]]/Table2[[#This Row],[Close Price]])-1</f>
        <v>1.0113268608414216E-2</v>
      </c>
      <c r="AE352" s="2">
        <f>(Table2[[#This Row],[Close Price]]/Table2[[#This Row],[Current Week Low]])-1</f>
        <v>5.3003103511227501E-2</v>
      </c>
      <c r="AF352" s="2">
        <f>(Table2[[#This Row],[Current Week High]]/Table2[[#This Row],[Close Price]])-1</f>
        <v>1.0113268608414216E-2</v>
      </c>
      <c r="AG352" s="2">
        <f>(Table2[[#This Row],[Close Price]]/Table2[[#This Row],[Current Month Low]])-1</f>
        <v>5.3003103511227501E-2</v>
      </c>
      <c r="AH352" s="2">
        <f>(Table2[[#This Row],[Current Month High]]/Table2[[#This Row],[Close Price]])-1</f>
        <v>7.9519186315302859E-2</v>
      </c>
      <c r="AI352">
        <v>7.9519186315302797</v>
      </c>
      <c r="AJ352">
        <v>40.682926829268297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-0.06</v>
      </c>
      <c r="AM352" t="s">
        <v>10519</v>
      </c>
      <c r="AN352">
        <v>-0.22</v>
      </c>
      <c r="AO352" t="s">
        <v>10519</v>
      </c>
      <c r="AP352">
        <v>7.5349941327919001E-2</v>
      </c>
      <c r="AQ352">
        <f>(Table2[[#This Row],[Sharpe Ratio]]-AVERAGE(Table2[Sharpe Ratio]))/_xlfn.STDEV.P(Table2[Sharpe Ratio])</f>
        <v>0.2715622884335992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-1.1970912760904449</v>
      </c>
      <c r="AS352">
        <f>_xlfn.RANK.AVG(Table2[[#This Row],[1Y Return vs Nifty Z-Score]],Table2[1Y Return vs Nifty Z-Score])</f>
        <v>433</v>
      </c>
      <c r="AT352">
        <f>_xlfn.RANK.AVG(Table2[[#This Row],[6M Return vs Nifty Z-Score]],Table2[6M Return vs Nifty Z-Score])</f>
        <v>389</v>
      </c>
      <c r="AU352">
        <f>_xlfn.RANK.AVG(Table2[[#This Row],[Sharpe Ratio Z-Score]],Table2[Sharpe Ratio Z-Score])</f>
        <v>256</v>
      </c>
      <c r="AV352">
        <f>(Table2[[#This Row],[Rank 1Y]]+Table2[[#This Row],[Rank 6M]]+Table2[[#This Row],[Rank Sharpe]])/3</f>
        <v>359.33333333333331</v>
      </c>
    </row>
    <row r="353" spans="1:48" x14ac:dyDescent="0.3">
      <c r="A353" t="s">
        <v>1864</v>
      </c>
      <c r="B353" t="s">
        <v>1865</v>
      </c>
      <c r="C353" t="s">
        <v>10485</v>
      </c>
      <c r="D353" t="s">
        <v>133</v>
      </c>
      <c r="E353">
        <v>3794.6766750000002</v>
      </c>
      <c r="F353">
        <v>666.5</v>
      </c>
      <c r="G353">
        <v>-30.652239679906199</v>
      </c>
      <c r="H353">
        <f>(Table2[[#This Row],[1Y Return vs Nifty]]-AVERAGE(Table2[1Y Return vs Nifty]))/_xlfn.STDEV.P(Table2[1Y Return vs Nifty])</f>
        <v>-0.95303028147240021</v>
      </c>
      <c r="I353">
        <v>15.540575836386999</v>
      </c>
      <c r="J353">
        <f>(Table2[[#This Row],[1M Return vs Nifty]]-AVERAGE(Table2[1M Return vs Nifty]))/_xlfn.STDEV.P(Table2[1M Return vs Nifty])</f>
        <v>1.6454514396639541</v>
      </c>
      <c r="K353">
        <v>1.1676664168859101</v>
      </c>
      <c r="L353">
        <f>(Table2[[#This Row],[6M Return vs Nifty]]-AVERAGE(Table2[6M Return vs Nifty]))/_xlfn.STDEV.P(Table2[6M Return vs Nifty])</f>
        <v>-0.12387924053400477</v>
      </c>
      <c r="M353">
        <v>2.0537768173181599</v>
      </c>
      <c r="N353">
        <f>(Table2[[#This Row],[1W Return vs Nifty]]-AVERAGE(Table2[1W Return vs Nifty]))/_xlfn.STDEV.P(Table2[1W Return vs Nifty])</f>
        <v>0.61041213867565025</v>
      </c>
      <c r="O353">
        <v>633.58000000000004</v>
      </c>
      <c r="P353">
        <v>594.99355105856296</v>
      </c>
      <c r="Q353">
        <v>559.22276035368395</v>
      </c>
      <c r="R353">
        <v>57.588808560743402</v>
      </c>
      <c r="S353" s="2">
        <f>(Table2[[#This Row],[Close Price]]-Table2[[#This Row],[20D EMA]])/Table2[[#This Row],[20D EMA]]</f>
        <v>5.1958710817891912E-2</v>
      </c>
      <c r="T353" s="2">
        <f>(Table2[[#This Row],[Close Price]]-Table2[[#This Row],[50D EMA]])/Table2[[#This Row],[50D EMA]]</f>
        <v>0.12018020836397088</v>
      </c>
      <c r="U353" s="2">
        <f>(Table2[[#This Row],[Close Price]]-Table2[[#This Row],[200D EMA]])/Table2[[#This Row],[200D EMA]]</f>
        <v>0.19183274940109354</v>
      </c>
      <c r="V353">
        <v>2.0830579807540999</v>
      </c>
      <c r="W353">
        <v>657.85</v>
      </c>
      <c r="X353">
        <v>672</v>
      </c>
      <c r="Y353">
        <v>615.70000000000005</v>
      </c>
      <c r="Z353">
        <v>691.95</v>
      </c>
      <c r="AA353">
        <v>580.4</v>
      </c>
      <c r="AB353">
        <v>691.95</v>
      </c>
      <c r="AC353" s="2">
        <f>(Table2[[#This Row],[Close Price]]/Table2[[#This Row],[Day Low]])-1</f>
        <v>1.3148894124800359E-2</v>
      </c>
      <c r="AD353" s="2">
        <f>(Table2[[#This Row],[Day High]]/Table2[[#This Row],[Close Price]])-1</f>
        <v>8.2520630157538744E-3</v>
      </c>
      <c r="AE353" s="2">
        <f>(Table2[[#This Row],[Close Price]]/Table2[[#This Row],[Current Week Low]])-1</f>
        <v>8.2507714796166809E-2</v>
      </c>
      <c r="AF353" s="2">
        <f>(Table2[[#This Row],[Current Week High]]/Table2[[#This Row],[Close Price]])-1</f>
        <v>3.8184546136534214E-2</v>
      </c>
      <c r="AG353" s="2">
        <f>(Table2[[#This Row],[Close Price]]/Table2[[#This Row],[Current Month Low]])-1</f>
        <v>0.14834596829772573</v>
      </c>
      <c r="AH353" s="2">
        <f>(Table2[[#This Row],[Current Month High]]/Table2[[#This Row],[Close Price]])-1</f>
        <v>3.8184546136534214E-2</v>
      </c>
      <c r="AI353">
        <v>8.7771942985746403</v>
      </c>
      <c r="AJ353">
        <v>44.891304347826001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0.15</v>
      </c>
      <c r="AM353" t="s">
        <v>10520</v>
      </c>
      <c r="AN353">
        <v>6.15</v>
      </c>
      <c r="AO353" t="s">
        <v>10520</v>
      </c>
      <c r="AP353">
        <v>0.187295599057685</v>
      </c>
      <c r="AQ353">
        <f>(Table2[[#This Row],[Sharpe Ratio]]-AVERAGE(Table2[Sharpe Ratio]))/_xlfn.STDEV.P(Table2[Sharpe Ratio])</f>
        <v>1.5619651442871665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2.740919200620366</v>
      </c>
      <c r="AS353">
        <f>_xlfn.RANK.AVG(Table2[[#This Row],[1Y Return vs Nifty Z-Score]],Table2[1Y Return vs Nifty Z-Score])</f>
        <v>664</v>
      </c>
      <c r="AT353">
        <f>_xlfn.RANK.AVG(Table2[[#This Row],[6M Return vs Nifty Z-Score]],Table2[6M Return vs Nifty Z-Score])</f>
        <v>371</v>
      </c>
      <c r="AU353">
        <f>_xlfn.RANK.AVG(Table2[[#This Row],[Sharpe Ratio Z-Score]],Table2[Sharpe Ratio Z-Score])</f>
        <v>45</v>
      </c>
      <c r="AV353">
        <f>(Table2[[#This Row],[Rank 1Y]]+Table2[[#This Row],[Rank 6M]]+Table2[[#This Row],[Rank Sharpe]])/3</f>
        <v>360</v>
      </c>
    </row>
    <row r="354" spans="1:48" x14ac:dyDescent="0.3">
      <c r="A354" t="s">
        <v>1139</v>
      </c>
      <c r="B354" t="s">
        <v>1140</v>
      </c>
      <c r="C354" t="s">
        <v>10486</v>
      </c>
      <c r="D354" t="s">
        <v>1141</v>
      </c>
      <c r="E354">
        <v>10585.12078716</v>
      </c>
      <c r="F354">
        <v>711.15</v>
      </c>
      <c r="G354">
        <v>38.270978273108398</v>
      </c>
      <c r="H354">
        <f>(Table2[[#This Row],[1Y Return vs Nifty]]-AVERAGE(Table2[1Y Return vs Nifty]))/_xlfn.STDEV.P(Table2[1Y Return vs Nifty])</f>
        <v>-8.92161817388595E-3</v>
      </c>
      <c r="I354">
        <v>13.4677227556126</v>
      </c>
      <c r="J354">
        <f>(Table2[[#This Row],[1M Return vs Nifty]]-AVERAGE(Table2[1M Return vs Nifty]))/_xlfn.STDEV.P(Table2[1M Return vs Nifty])</f>
        <v>1.4369306329235119</v>
      </c>
      <c r="K354">
        <v>28.913245798071099</v>
      </c>
      <c r="L354">
        <f>(Table2[[#This Row],[6M Return vs Nifty]]-AVERAGE(Table2[6M Return vs Nifty]))/_xlfn.STDEV.P(Table2[6M Return vs Nifty])</f>
        <v>0.8382840525017734</v>
      </c>
      <c r="M354">
        <v>14.0783079876607</v>
      </c>
      <c r="N354">
        <f>(Table2[[#This Row],[1W Return vs Nifty]]-AVERAGE(Table2[1W Return vs Nifty]))/_xlfn.STDEV.P(Table2[1W Return vs Nifty])</f>
        <v>3.0437730514196839</v>
      </c>
      <c r="O354">
        <v>642</v>
      </c>
      <c r="P354">
        <v>620.74151867434398</v>
      </c>
      <c r="Q354">
        <v>553.73086323180701</v>
      </c>
      <c r="R354">
        <v>82.452375961503705</v>
      </c>
      <c r="S354" s="2">
        <f>(Table2[[#This Row],[Close Price]]-Table2[[#This Row],[20D EMA]])/Table2[[#This Row],[20D EMA]]</f>
        <v>0.10771028037383173</v>
      </c>
      <c r="T354" s="2">
        <f>(Table2[[#This Row],[Close Price]]-Table2[[#This Row],[50D EMA]])/Table2[[#This Row],[50D EMA]]</f>
        <v>0.14564593893885561</v>
      </c>
      <c r="U354" s="2">
        <f>(Table2[[#This Row],[Close Price]]-Table2[[#This Row],[200D EMA]])/Table2[[#This Row],[200D EMA]]</f>
        <v>0.28428817539522439</v>
      </c>
      <c r="V354">
        <v>2.1977089652498401</v>
      </c>
      <c r="W354">
        <v>698.2</v>
      </c>
      <c r="X354">
        <v>720.2</v>
      </c>
      <c r="Y354">
        <v>592.04999999999995</v>
      </c>
      <c r="Z354">
        <v>729.9</v>
      </c>
      <c r="AA354">
        <v>592.04999999999995</v>
      </c>
      <c r="AB354">
        <v>729.9</v>
      </c>
      <c r="AC354" s="2">
        <f>(Table2[[#This Row],[Close Price]]/Table2[[#This Row],[Day Low]])-1</f>
        <v>1.8547694070466747E-2</v>
      </c>
      <c r="AD354" s="2">
        <f>(Table2[[#This Row],[Day High]]/Table2[[#This Row],[Close Price]])-1</f>
        <v>1.272586655417296E-2</v>
      </c>
      <c r="AE354" s="2">
        <f>(Table2[[#This Row],[Close Price]]/Table2[[#This Row],[Current Week Low]])-1</f>
        <v>0.20116544210793008</v>
      </c>
      <c r="AF354" s="2">
        <f>(Table2[[#This Row],[Current Week High]]/Table2[[#This Row],[Close Price]])-1</f>
        <v>2.6365745623286196E-2</v>
      </c>
      <c r="AG354" s="2">
        <f>(Table2[[#This Row],[Close Price]]/Table2[[#This Row],[Current Month Low]])-1</f>
        <v>0.20116544210793008</v>
      </c>
      <c r="AH354" s="2">
        <f>(Table2[[#This Row],[Current Month High]]/Table2[[#This Row],[Close Price]])-1</f>
        <v>2.6365745623286196E-2</v>
      </c>
      <c r="AI354">
        <v>2.6365745623286099</v>
      </c>
      <c r="AJ354">
        <v>78.815690218757794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-0.08</v>
      </c>
      <c r="AM354" t="s">
        <v>10519</v>
      </c>
      <c r="AN354">
        <v>13.67</v>
      </c>
      <c r="AO354" t="s">
        <v>10520</v>
      </c>
      <c r="AP354">
        <v>-6.9498052215325998E-2</v>
      </c>
      <c r="AQ354">
        <f>(Table2[[#This Row],[Sharpe Ratio]]-AVERAGE(Table2[Sharpe Ratio]))/_xlfn.STDEV.P(Table2[Sharpe Ratio])</f>
        <v>-1.3981073380923703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3.911958780578713</v>
      </c>
      <c r="AS354">
        <f>_xlfn.RANK.AVG(Table2[[#This Row],[1Y Return vs Nifty Z-Score]],Table2[1Y Return vs Nifty Z-Score])</f>
        <v>292</v>
      </c>
      <c r="AT354">
        <f>_xlfn.RANK.AVG(Table2[[#This Row],[6M Return vs Nifty Z-Score]],Table2[6M Return vs Nifty Z-Score])</f>
        <v>115</v>
      </c>
      <c r="AU354">
        <f>_xlfn.RANK.AVG(Table2[[#This Row],[Sharpe Ratio Z-Score]],Table2[Sharpe Ratio Z-Score])</f>
        <v>675</v>
      </c>
      <c r="AV354">
        <f>(Table2[[#This Row],[Rank 1Y]]+Table2[[#This Row],[Rank 6M]]+Table2[[#This Row],[Rank Sharpe]])/3</f>
        <v>360.66666666666669</v>
      </c>
    </row>
    <row r="355" spans="1:48" x14ac:dyDescent="0.3">
      <c r="A355" t="s">
        <v>630</v>
      </c>
      <c r="B355" t="s">
        <v>631</v>
      </c>
      <c r="C355" t="s">
        <v>10480</v>
      </c>
      <c r="D355" t="s">
        <v>60</v>
      </c>
      <c r="E355">
        <v>28912.312378949999</v>
      </c>
      <c r="F355">
        <v>1884.7</v>
      </c>
      <c r="G355">
        <v>26.5074878829688</v>
      </c>
      <c r="H355">
        <f>(Table2[[#This Row],[1Y Return vs Nifty]]-AVERAGE(Table2[1Y Return vs Nifty]))/_xlfn.STDEV.P(Table2[1Y Return vs Nifty])</f>
        <v>-0.17005764051588765</v>
      </c>
      <c r="I355">
        <v>1.7937412726642501</v>
      </c>
      <c r="J355">
        <f>(Table2[[#This Row],[1M Return vs Nifty]]-AVERAGE(Table2[1M Return vs Nifty]))/_xlfn.STDEV.P(Table2[1M Return vs Nifty])</f>
        <v>0.26257435110350219</v>
      </c>
      <c r="K355">
        <v>-5.11001764021543</v>
      </c>
      <c r="L355">
        <f>(Table2[[#This Row],[6M Return vs Nifty]]-AVERAGE(Table2[6M Return vs Nifty]))/_xlfn.STDEV.P(Table2[6M Return vs Nifty])</f>
        <v>-0.34157724143121354</v>
      </c>
      <c r="M355">
        <v>1.4597044718405101</v>
      </c>
      <c r="N355">
        <f>(Table2[[#This Row],[1W Return vs Nifty]]-AVERAGE(Table2[1W Return vs Nifty]))/_xlfn.STDEV.P(Table2[1W Return vs Nifty])</f>
        <v>0.49019186527381392</v>
      </c>
      <c r="O355">
        <v>1803.68</v>
      </c>
      <c r="P355">
        <v>1784.89696107959</v>
      </c>
      <c r="Q355">
        <v>1639.9333700996301</v>
      </c>
      <c r="R355">
        <v>75.341122221259894</v>
      </c>
      <c r="S355" s="2">
        <f>(Table2[[#This Row],[Close Price]]-Table2[[#This Row],[20D EMA]])/Table2[[#This Row],[20D EMA]]</f>
        <v>4.4919276146544833E-2</v>
      </c>
      <c r="T355" s="2">
        <f>(Table2[[#This Row],[Close Price]]-Table2[[#This Row],[50D EMA]])/Table2[[#This Row],[50D EMA]]</f>
        <v>5.5915294326034606E-2</v>
      </c>
      <c r="U355" s="2">
        <f>(Table2[[#This Row],[Close Price]]-Table2[[#This Row],[200D EMA]])/Table2[[#This Row],[200D EMA]]</f>
        <v>0.14925400895129035</v>
      </c>
      <c r="V355">
        <v>0.62143520623164805</v>
      </c>
      <c r="W355">
        <v>1862.75</v>
      </c>
      <c r="X355">
        <v>1898.7</v>
      </c>
      <c r="Y355">
        <v>1782.55</v>
      </c>
      <c r="Z355">
        <v>1898.7</v>
      </c>
      <c r="AA355">
        <v>1690.1</v>
      </c>
      <c r="AB355">
        <v>1906</v>
      </c>
      <c r="AC355" s="2">
        <f>(Table2[[#This Row],[Close Price]]/Table2[[#This Row],[Day Low]])-1</f>
        <v>1.1783653200912569E-2</v>
      </c>
      <c r="AD355" s="2">
        <f>(Table2[[#This Row],[Day High]]/Table2[[#This Row],[Close Price]])-1</f>
        <v>7.4282379158485679E-3</v>
      </c>
      <c r="AE355" s="2">
        <f>(Table2[[#This Row],[Close Price]]/Table2[[#This Row],[Current Week Low]])-1</f>
        <v>5.7305545426495907E-2</v>
      </c>
      <c r="AF355" s="2">
        <f>(Table2[[#This Row],[Current Week High]]/Table2[[#This Row],[Close Price]])-1</f>
        <v>7.4282379158485679E-3</v>
      </c>
      <c r="AG355" s="2">
        <f>(Table2[[#This Row],[Close Price]]/Table2[[#This Row],[Current Month Low]])-1</f>
        <v>0.11514111591030129</v>
      </c>
      <c r="AH355" s="2">
        <f>(Table2[[#This Row],[Current Month High]]/Table2[[#This Row],[Close Price]])-1</f>
        <v>1.1301533400541075E-2</v>
      </c>
      <c r="AI355">
        <v>2.9341539767602201</v>
      </c>
      <c r="AJ355">
        <v>59.207636425071797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-0.09</v>
      </c>
      <c r="AM355" t="s">
        <v>10519</v>
      </c>
      <c r="AN355">
        <v>9.2799999999999994</v>
      </c>
      <c r="AO355" t="s">
        <v>10520</v>
      </c>
      <c r="AP355">
        <v>6.2278898782791997E-2</v>
      </c>
      <c r="AQ355">
        <f>(Table2[[#This Row],[Sharpe Ratio]]-AVERAGE(Table2[Sharpe Ratio]))/_xlfn.STDEV.P(Table2[Sharpe Ratio])</f>
        <v>0.12089176693886053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0.36202310136907545</v>
      </c>
      <c r="AS355">
        <f>_xlfn.RANK.AVG(Table2[[#This Row],[1Y Return vs Nifty Z-Score]],Table2[1Y Return vs Nifty Z-Score])</f>
        <v>343</v>
      </c>
      <c r="AT355">
        <f>_xlfn.RANK.AVG(Table2[[#This Row],[6M Return vs Nifty Z-Score]],Table2[6M Return vs Nifty Z-Score])</f>
        <v>446</v>
      </c>
      <c r="AU355">
        <f>_xlfn.RANK.AVG(Table2[[#This Row],[Sharpe Ratio Z-Score]],Table2[Sharpe Ratio Z-Score])</f>
        <v>295</v>
      </c>
      <c r="AV355">
        <f>(Table2[[#This Row],[Rank 1Y]]+Table2[[#This Row],[Rank 6M]]+Table2[[#This Row],[Rank Sharpe]])/3</f>
        <v>361.33333333333331</v>
      </c>
    </row>
    <row r="356" spans="1:48" x14ac:dyDescent="0.3">
      <c r="A356" t="s">
        <v>731</v>
      </c>
      <c r="B356" t="s">
        <v>732</v>
      </c>
      <c r="C356" t="s">
        <v>10479</v>
      </c>
      <c r="D356" t="s">
        <v>198</v>
      </c>
      <c r="E356">
        <v>22147.175569260002</v>
      </c>
      <c r="F356">
        <v>589</v>
      </c>
      <c r="G356">
        <v>-3.3427654574299499</v>
      </c>
      <c r="H356">
        <f>(Table2[[#This Row],[1Y Return vs Nifty]]-AVERAGE(Table2[1Y Return vs Nifty]))/_xlfn.STDEV.P(Table2[1Y Return vs Nifty])</f>
        <v>-0.57894572811994638</v>
      </c>
      <c r="I356">
        <v>-2.7722882205357799</v>
      </c>
      <c r="J356">
        <f>(Table2[[#This Row],[1M Return vs Nifty]]-AVERAGE(Table2[1M Return vs Nifty]))/_xlfn.STDEV.P(Table2[1M Return vs Nifty])</f>
        <v>-0.19675012411064227</v>
      </c>
      <c r="K356">
        <v>6.7589611404765799</v>
      </c>
      <c r="L356">
        <f>(Table2[[#This Row],[6M Return vs Nifty]]-AVERAGE(Table2[6M Return vs Nifty]))/_xlfn.STDEV.P(Table2[6M Return vs Nifty])</f>
        <v>7.0016099320807323E-2</v>
      </c>
      <c r="M356">
        <v>-1.5634476813451801</v>
      </c>
      <c r="N356">
        <f>(Table2[[#This Row],[1W Return vs Nifty]]-AVERAGE(Table2[1W Return vs Nifty]))/_xlfn.STDEV.P(Table2[1W Return vs Nifty])</f>
        <v>-0.12159250940384431</v>
      </c>
      <c r="O356">
        <v>590.32000000000005</v>
      </c>
      <c r="P356">
        <v>567.43539003036005</v>
      </c>
      <c r="Q356">
        <v>507.66088194425498</v>
      </c>
      <c r="R356">
        <v>41.545537033498498</v>
      </c>
      <c r="S356" s="2">
        <f>(Table2[[#This Row],[Close Price]]-Table2[[#This Row],[20D EMA]])/Table2[[#This Row],[20D EMA]]</f>
        <v>-2.2360753489633588E-3</v>
      </c>
      <c r="T356" s="2">
        <f>(Table2[[#This Row],[Close Price]]-Table2[[#This Row],[50D EMA]])/Table2[[#This Row],[50D EMA]]</f>
        <v>3.8003639442520769E-2</v>
      </c>
      <c r="U356" s="2">
        <f>(Table2[[#This Row],[Close Price]]-Table2[[#This Row],[200D EMA]])/Table2[[#This Row],[200D EMA]]</f>
        <v>0.16022333204841391</v>
      </c>
      <c r="V356">
        <v>0.732610128688991</v>
      </c>
      <c r="W356">
        <v>580</v>
      </c>
      <c r="X356">
        <v>599</v>
      </c>
      <c r="Y356">
        <v>555</v>
      </c>
      <c r="Z356">
        <v>599</v>
      </c>
      <c r="AA356">
        <v>555</v>
      </c>
      <c r="AB356">
        <v>622.4</v>
      </c>
      <c r="AC356" s="2">
        <f>(Table2[[#This Row],[Close Price]]/Table2[[#This Row],[Day Low]])-1</f>
        <v>1.551724137931032E-2</v>
      </c>
      <c r="AD356" s="2">
        <f>(Table2[[#This Row],[Day High]]/Table2[[#This Row],[Close Price]])-1</f>
        <v>1.6977928692699429E-2</v>
      </c>
      <c r="AE356" s="2">
        <f>(Table2[[#This Row],[Close Price]]/Table2[[#This Row],[Current Week Low]])-1</f>
        <v>6.1261261261261302E-2</v>
      </c>
      <c r="AF356" s="2">
        <f>(Table2[[#This Row],[Current Week High]]/Table2[[#This Row],[Close Price]])-1</f>
        <v>1.6977928692699429E-2</v>
      </c>
      <c r="AG356" s="2">
        <f>(Table2[[#This Row],[Close Price]]/Table2[[#This Row],[Current Month Low]])-1</f>
        <v>6.1261261261261302E-2</v>
      </c>
      <c r="AH356" s="2">
        <f>(Table2[[#This Row],[Current Month High]]/Table2[[#This Row],[Close Price]])-1</f>
        <v>5.6706281833616368E-2</v>
      </c>
      <c r="AI356">
        <v>5.6706281833616297</v>
      </c>
      <c r="AJ356">
        <v>44.788593903638102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0.04</v>
      </c>
      <c r="AM356" t="s">
        <v>10520</v>
      </c>
      <c r="AN356">
        <v>-4.8499999999999996</v>
      </c>
      <c r="AO356" t="s">
        <v>10519</v>
      </c>
      <c r="AP356">
        <v>6.8300051772425999E-2</v>
      </c>
      <c r="AQ356">
        <f>(Table2[[#This Row],[Sharpe Ratio]]-AVERAGE(Table2[Sharpe Ratio]))/_xlfn.STDEV.P(Table2[Sharpe Ratio])</f>
        <v>0.19029788032390002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-0.63697438198972556</v>
      </c>
      <c r="AS356">
        <f>_xlfn.RANK.AVG(Table2[[#This Row],[1Y Return vs Nifty Z-Score]],Table2[1Y Return vs Nifty Z-Score])</f>
        <v>519</v>
      </c>
      <c r="AT356">
        <f>_xlfn.RANK.AVG(Table2[[#This Row],[6M Return vs Nifty Z-Score]],Table2[6M Return vs Nifty Z-Score])</f>
        <v>291</v>
      </c>
      <c r="AU356">
        <f>_xlfn.RANK.AVG(Table2[[#This Row],[Sharpe Ratio Z-Score]],Table2[Sharpe Ratio Z-Score])</f>
        <v>277</v>
      </c>
      <c r="AV356">
        <f>(Table2[[#This Row],[Rank 1Y]]+Table2[[#This Row],[Rank 6M]]+Table2[[#This Row],[Rank Sharpe]])/3</f>
        <v>362.33333333333331</v>
      </c>
    </row>
    <row r="357" spans="1:48" x14ac:dyDescent="0.3">
      <c r="A357" t="s">
        <v>61</v>
      </c>
      <c r="B357" t="s">
        <v>62</v>
      </c>
      <c r="C357" t="s">
        <v>10479</v>
      </c>
      <c r="D357" t="s">
        <v>57</v>
      </c>
      <c r="E357">
        <v>393292.46786807902</v>
      </c>
      <c r="F357">
        <v>12663.7</v>
      </c>
      <c r="G357">
        <v>2.6498316300431499</v>
      </c>
      <c r="H357">
        <f>(Table2[[#This Row],[1Y Return vs Nifty]]-AVERAGE(Table2[1Y Return vs Nifty]))/_xlfn.STDEV.P(Table2[1Y Return vs Nifty])</f>
        <v>-0.49685927026190413</v>
      </c>
      <c r="I357">
        <v>-0.87867396406194898</v>
      </c>
      <c r="J357">
        <f>(Table2[[#This Row],[1M Return vs Nifty]]-AVERAGE(Table2[1M Return vs Nifty]))/_xlfn.STDEV.P(Table2[1M Return vs Nifty])</f>
        <v>-6.2600329037870439E-3</v>
      </c>
      <c r="K357">
        <v>10.437683136420199</v>
      </c>
      <c r="L357">
        <f>(Table2[[#This Row],[6M Return vs Nifty]]-AVERAGE(Table2[6M Return vs Nifty]))/_xlfn.STDEV.P(Table2[6M Return vs Nifty])</f>
        <v>0.19758709797079363</v>
      </c>
      <c r="M357">
        <v>-2.3520930035534402</v>
      </c>
      <c r="N357">
        <f>(Table2[[#This Row],[1W Return vs Nifty]]-AVERAGE(Table2[1W Return vs Nifty]))/_xlfn.STDEV.P(Table2[1W Return vs Nifty])</f>
        <v>-0.28118781286259337</v>
      </c>
      <c r="O357">
        <v>12515.72</v>
      </c>
      <c r="P357">
        <v>12457.823405691301</v>
      </c>
      <c r="Q357">
        <v>11580.5647818779</v>
      </c>
      <c r="R357">
        <v>48.859987932392499</v>
      </c>
      <c r="S357" s="2">
        <f>(Table2[[#This Row],[Close Price]]-Table2[[#This Row],[20D EMA]])/Table2[[#This Row],[20D EMA]]</f>
        <v>1.1823530727756885E-2</v>
      </c>
      <c r="T357" s="2">
        <f>(Table2[[#This Row],[Close Price]]-Table2[[#This Row],[50D EMA]])/Table2[[#This Row],[50D EMA]]</f>
        <v>1.6525887998592618E-2</v>
      </c>
      <c r="U357" s="2">
        <f>(Table2[[#This Row],[Close Price]]-Table2[[#This Row],[200D EMA]])/Table2[[#This Row],[200D EMA]]</f>
        <v>9.3530431246070897E-2</v>
      </c>
      <c r="V357">
        <v>0.72555704414845601</v>
      </c>
      <c r="W357">
        <v>12389.2</v>
      </c>
      <c r="X357">
        <v>12743.1</v>
      </c>
      <c r="Y357">
        <v>12360</v>
      </c>
      <c r="Z357">
        <v>12743.1</v>
      </c>
      <c r="AA357">
        <v>11960</v>
      </c>
      <c r="AB357">
        <v>13300</v>
      </c>
      <c r="AC357" s="2">
        <f>(Table2[[#This Row],[Close Price]]/Table2[[#This Row],[Day Low]])-1</f>
        <v>2.2156394278888047E-2</v>
      </c>
      <c r="AD357" s="2">
        <f>(Table2[[#This Row],[Day High]]/Table2[[#This Row],[Close Price]])-1</f>
        <v>6.2698895267574439E-3</v>
      </c>
      <c r="AE357" s="2">
        <f>(Table2[[#This Row],[Close Price]]/Table2[[#This Row],[Current Week Low]])-1</f>
        <v>2.4571197411003221E-2</v>
      </c>
      <c r="AF357" s="2">
        <f>(Table2[[#This Row],[Current Week High]]/Table2[[#This Row],[Close Price]])-1</f>
        <v>6.2698895267574439E-3</v>
      </c>
      <c r="AG357" s="2">
        <f>(Table2[[#This Row],[Close Price]]/Table2[[#This Row],[Current Month Low]])-1</f>
        <v>5.8837792642140618E-2</v>
      </c>
      <c r="AH357" s="2">
        <f>(Table2[[#This Row],[Current Month High]]/Table2[[#This Row],[Close Price]])-1</f>
        <v>5.0245978663423729E-2</v>
      </c>
      <c r="AI357">
        <v>5.0245978663423703</v>
      </c>
      <c r="AJ357">
        <v>36.843470226871197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-0.14000000000000001</v>
      </c>
      <c r="AM357" t="s">
        <v>10519</v>
      </c>
      <c r="AN357">
        <v>-1.28</v>
      </c>
      <c r="AO357" t="s">
        <v>10519</v>
      </c>
      <c r="AP357">
        <v>4.5453534444670998E-2</v>
      </c>
      <c r="AQ357">
        <f>(Table2[[#This Row],[Sharpe Ratio]]-AVERAGE(Table2[Sharpe Ratio]))/_xlfn.STDEV.P(Table2[Sharpe Ratio])</f>
        <v>-7.305499824160866E-2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-0.65977501629909963</v>
      </c>
      <c r="AS357">
        <f>_xlfn.RANK.AVG(Table2[[#This Row],[1Y Return vs Nifty Z-Score]],Table2[1Y Return vs Nifty Z-Score])</f>
        <v>475</v>
      </c>
      <c r="AT357">
        <f>_xlfn.RANK.AVG(Table2[[#This Row],[6M Return vs Nifty Z-Score]],Table2[6M Return vs Nifty Z-Score])</f>
        <v>262</v>
      </c>
      <c r="AU357">
        <f>_xlfn.RANK.AVG(Table2[[#This Row],[Sharpe Ratio Z-Score]],Table2[Sharpe Ratio Z-Score])</f>
        <v>353</v>
      </c>
      <c r="AV357">
        <f>(Table2[[#This Row],[Rank 1Y]]+Table2[[#This Row],[Rank 6M]]+Table2[[#This Row],[Rank Sharpe]])/3</f>
        <v>363.33333333333331</v>
      </c>
    </row>
    <row r="358" spans="1:48" x14ac:dyDescent="0.3">
      <c r="A358" t="s">
        <v>1083</v>
      </c>
      <c r="B358" t="s">
        <v>1084</v>
      </c>
      <c r="C358" t="s">
        <v>10480</v>
      </c>
      <c r="D358" t="s">
        <v>60</v>
      </c>
      <c r="E358">
        <v>11443.5608328</v>
      </c>
      <c r="F358">
        <v>1527.4</v>
      </c>
      <c r="G358">
        <v>53.234324277970401</v>
      </c>
      <c r="H358">
        <f>(Table2[[#This Row],[1Y Return vs Nifty]]-AVERAGE(Table2[1Y Return vs Nifty]))/_xlfn.STDEV.P(Table2[1Y Return vs Nifty])</f>
        <v>0.19604595320030485</v>
      </c>
      <c r="I358">
        <v>3.2584395849603802</v>
      </c>
      <c r="J358">
        <f>(Table2[[#This Row],[1M Return vs Nifty]]-AVERAGE(Table2[1M Return vs Nifty]))/_xlfn.STDEV.P(Table2[1M Return vs Nifty])</f>
        <v>0.40991719780311059</v>
      </c>
      <c r="K358">
        <v>-8.7714437109435295</v>
      </c>
      <c r="L358">
        <f>(Table2[[#This Row],[6M Return vs Nifty]]-AVERAGE(Table2[6M Return vs Nifty]))/_xlfn.STDEV.P(Table2[6M Return vs Nifty])</f>
        <v>-0.46854845068293804</v>
      </c>
      <c r="M358">
        <v>-2.3880974570063001</v>
      </c>
      <c r="N358">
        <f>(Table2[[#This Row],[1W Return vs Nifty]]-AVERAGE(Table2[1W Return vs Nifty]))/_xlfn.STDEV.P(Table2[1W Return vs Nifty])</f>
        <v>-0.28847390397714656</v>
      </c>
      <c r="O358">
        <v>1485.55</v>
      </c>
      <c r="P358">
        <v>1434.2267375229101</v>
      </c>
      <c r="Q358">
        <v>1303.4340021056701</v>
      </c>
      <c r="R358">
        <v>54.550825380095702</v>
      </c>
      <c r="S358" s="2">
        <f>(Table2[[#This Row],[Close Price]]-Table2[[#This Row],[20D EMA]])/Table2[[#This Row],[20D EMA]]</f>
        <v>2.8171384335767991E-2</v>
      </c>
      <c r="T358" s="2">
        <f>(Table2[[#This Row],[Close Price]]-Table2[[#This Row],[50D EMA]])/Table2[[#This Row],[50D EMA]]</f>
        <v>6.4964109257935013E-2</v>
      </c>
      <c r="U358" s="2">
        <f>(Table2[[#This Row],[Close Price]]-Table2[[#This Row],[200D EMA]])/Table2[[#This Row],[200D EMA]]</f>
        <v>0.17182764722457577</v>
      </c>
      <c r="V358">
        <v>0.91142532707635204</v>
      </c>
      <c r="W358">
        <v>1505.5</v>
      </c>
      <c r="X358">
        <v>1558.1</v>
      </c>
      <c r="Y358">
        <v>1422.15</v>
      </c>
      <c r="Z358">
        <v>1558.1</v>
      </c>
      <c r="AA358">
        <v>1408</v>
      </c>
      <c r="AB358">
        <v>1594</v>
      </c>
      <c r="AC358" s="2">
        <f>(Table2[[#This Row],[Close Price]]/Table2[[#This Row],[Day Low]])-1</f>
        <v>1.4546662238459129E-2</v>
      </c>
      <c r="AD358" s="2">
        <f>(Table2[[#This Row],[Day High]]/Table2[[#This Row],[Close Price]])-1</f>
        <v>2.0099515516563971E-2</v>
      </c>
      <c r="AE358" s="2">
        <f>(Table2[[#This Row],[Close Price]]/Table2[[#This Row],[Current Week Low]])-1</f>
        <v>7.4007664451710475E-2</v>
      </c>
      <c r="AF358" s="2">
        <f>(Table2[[#This Row],[Current Week High]]/Table2[[#This Row],[Close Price]])-1</f>
        <v>2.0099515516563971E-2</v>
      </c>
      <c r="AG358" s="2">
        <f>(Table2[[#This Row],[Close Price]]/Table2[[#This Row],[Current Month Low]])-1</f>
        <v>8.4801136363636509E-2</v>
      </c>
      <c r="AH358" s="2">
        <f>(Table2[[#This Row],[Current Month High]]/Table2[[#This Row],[Close Price]])-1</f>
        <v>4.3603509231373572E-2</v>
      </c>
      <c r="AI358">
        <v>6.00039282440747</v>
      </c>
      <c r="AJ358">
        <v>81.8333333333333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0.03</v>
      </c>
      <c r="AM358" t="s">
        <v>10520</v>
      </c>
      <c r="AN358">
        <v>1.2</v>
      </c>
      <c r="AO358" t="s">
        <v>10520</v>
      </c>
      <c r="AP358">
        <v>3.7388059438399998E-2</v>
      </c>
      <c r="AQ358">
        <f>(Table2[[#This Row],[Sharpe Ratio]]-AVERAGE(Table2[Sharpe Ratio]))/_xlfn.STDEV.P(Table2[Sharpe Ratio])</f>
        <v>-0.16602610755458996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-0.31708531121125916</v>
      </c>
      <c r="AS358">
        <f>_xlfn.RANK.AVG(Table2[[#This Row],[1Y Return vs Nifty Z-Score]],Table2[1Y Return vs Nifty Z-Score])</f>
        <v>232</v>
      </c>
      <c r="AT358">
        <f>_xlfn.RANK.AVG(Table2[[#This Row],[6M Return vs Nifty Z-Score]],Table2[6M Return vs Nifty Z-Score])</f>
        <v>484</v>
      </c>
      <c r="AU358">
        <f>_xlfn.RANK.AVG(Table2[[#This Row],[Sharpe Ratio Z-Score]],Table2[Sharpe Ratio Z-Score])</f>
        <v>379</v>
      </c>
      <c r="AV358">
        <f>(Table2[[#This Row],[Rank 1Y]]+Table2[[#This Row],[Rank 6M]]+Table2[[#This Row],[Rank Sharpe]])/3</f>
        <v>365</v>
      </c>
    </row>
    <row r="359" spans="1:48" x14ac:dyDescent="0.3">
      <c r="A359" t="s">
        <v>416</v>
      </c>
      <c r="B359" t="s">
        <v>417</v>
      </c>
      <c r="C359" t="s">
        <v>10475</v>
      </c>
      <c r="D359" t="s">
        <v>418</v>
      </c>
      <c r="E359">
        <v>56636.968340564999</v>
      </c>
      <c r="F359">
        <v>223.43</v>
      </c>
      <c r="G359">
        <v>-11.9404655817251</v>
      </c>
      <c r="H359">
        <f>(Table2[[#This Row],[1Y Return vs Nifty]]-AVERAGE(Table2[1Y Return vs Nifty]))/_xlfn.STDEV.P(Table2[1Y Return vs Nifty])</f>
        <v>-0.6967168277996405</v>
      </c>
      <c r="I359">
        <v>-12.5977539259436</v>
      </c>
      <c r="J359">
        <f>(Table2[[#This Row],[1M Return vs Nifty]]-AVERAGE(Table2[1M Return vs Nifty]))/_xlfn.STDEV.P(Table2[1M Return vs Nifty])</f>
        <v>-1.1851530430125308</v>
      </c>
      <c r="K359">
        <v>16.448663155588399</v>
      </c>
      <c r="L359">
        <f>(Table2[[#This Row],[6M Return vs Nifty]]-AVERAGE(Table2[6M Return vs Nifty]))/_xlfn.STDEV.P(Table2[6M Return vs Nifty])</f>
        <v>0.40603631613839375</v>
      </c>
      <c r="M359">
        <v>-3.2955700904982201</v>
      </c>
      <c r="N359">
        <f>(Table2[[#This Row],[1W Return vs Nifty]]-AVERAGE(Table2[1W Return vs Nifty]))/_xlfn.STDEV.P(Table2[1W Return vs Nifty])</f>
        <v>-0.47211586094345925</v>
      </c>
      <c r="O359">
        <v>224.8</v>
      </c>
      <c r="P359">
        <v>224.82664983132901</v>
      </c>
      <c r="Q359">
        <v>201.432449904827</v>
      </c>
      <c r="R359">
        <v>32.264873211853903</v>
      </c>
      <c r="S359" s="2">
        <f>(Table2[[#This Row],[Close Price]]-Table2[[#This Row],[20D EMA]])/Table2[[#This Row],[20D EMA]]</f>
        <v>-6.0943060498220838E-3</v>
      </c>
      <c r="T359" s="2">
        <f>(Table2[[#This Row],[Close Price]]-Table2[[#This Row],[50D EMA]])/Table2[[#This Row],[50D EMA]]</f>
        <v>-6.2121186806671034E-3</v>
      </c>
      <c r="U359" s="2">
        <f>(Table2[[#This Row],[Close Price]]-Table2[[#This Row],[200D EMA]])/Table2[[#This Row],[200D EMA]]</f>
        <v>0.10920559277100803</v>
      </c>
      <c r="V359">
        <v>0.55670678749858604</v>
      </c>
      <c r="W359">
        <v>217.3</v>
      </c>
      <c r="X359">
        <v>224.45</v>
      </c>
      <c r="Y359">
        <v>205.53</v>
      </c>
      <c r="Z359">
        <v>224.45</v>
      </c>
      <c r="AA359">
        <v>205.53</v>
      </c>
      <c r="AB359">
        <v>242.41</v>
      </c>
      <c r="AC359" s="2">
        <f>(Table2[[#This Row],[Close Price]]/Table2[[#This Row],[Day Low]])-1</f>
        <v>2.8209848136217186E-2</v>
      </c>
      <c r="AD359" s="2">
        <f>(Table2[[#This Row],[Day High]]/Table2[[#This Row],[Close Price]])-1</f>
        <v>4.565188202121373E-3</v>
      </c>
      <c r="AE359" s="2">
        <f>(Table2[[#This Row],[Close Price]]/Table2[[#This Row],[Current Week Low]])-1</f>
        <v>8.7091908723787359E-2</v>
      </c>
      <c r="AF359" s="2">
        <f>(Table2[[#This Row],[Current Week High]]/Table2[[#This Row],[Close Price]])-1</f>
        <v>4.565188202121373E-3</v>
      </c>
      <c r="AG359" s="2">
        <f>(Table2[[#This Row],[Close Price]]/Table2[[#This Row],[Current Month Low]])-1</f>
        <v>8.7091908723787359E-2</v>
      </c>
      <c r="AH359" s="2">
        <f>(Table2[[#This Row],[Current Month High]]/Table2[[#This Row],[Close Price]])-1</f>
        <v>8.4948305957122994E-2</v>
      </c>
      <c r="AI359">
        <v>10.504408539587301</v>
      </c>
      <c r="AJ359">
        <v>44.148387096774201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-0.06</v>
      </c>
      <c r="AM359" t="s">
        <v>10519</v>
      </c>
      <c r="AN359">
        <v>-2.91</v>
      </c>
      <c r="AO359" t="s">
        <v>10519</v>
      </c>
      <c r="AP359">
        <v>5.5888407353285E-2</v>
      </c>
      <c r="AQ359">
        <f>(Table2[[#This Row],[Sharpe Ratio]]-AVERAGE(Table2[Sharpe Ratio]))/_xlfn.STDEV.P(Table2[Sharpe Ratio])</f>
        <v>4.7228272005899789E-2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570</v>
      </c>
      <c r="AT359">
        <f>_xlfn.RANK.AVG(Table2[[#This Row],[6M Return vs Nifty Z-Score]],Table2[6M Return vs Nifty Z-Score])</f>
        <v>209</v>
      </c>
      <c r="AU359">
        <f>_xlfn.RANK.AVG(Table2[[#This Row],[Sharpe Ratio Z-Score]],Table2[Sharpe Ratio Z-Score])</f>
        <v>320</v>
      </c>
      <c r="AV359">
        <f>(Table2[[#This Row],[Rank 1Y]]+Table2[[#This Row],[Rank 6M]]+Table2[[#This Row],[Rank Sharpe]])/3</f>
        <v>366.33333333333331</v>
      </c>
    </row>
    <row r="360" spans="1:48" x14ac:dyDescent="0.3">
      <c r="A360" t="s">
        <v>224</v>
      </c>
      <c r="B360" t="s">
        <v>225</v>
      </c>
      <c r="C360" t="s">
        <v>10475</v>
      </c>
      <c r="D360" t="s">
        <v>54</v>
      </c>
      <c r="E360">
        <v>114579.49014708</v>
      </c>
      <c r="F360">
        <v>1410.95</v>
      </c>
      <c r="G360">
        <v>-6.1101479782057604</v>
      </c>
      <c r="H360">
        <f>(Table2[[#This Row],[1Y Return vs Nifty]]-AVERAGE(Table2[1Y Return vs Nifty]))/_xlfn.STDEV.P(Table2[1Y Return vs Nifty])</f>
        <v>-0.61685327060158779</v>
      </c>
      <c r="I360">
        <v>-8.5603230443408993</v>
      </c>
      <c r="J360">
        <f>(Table2[[#This Row],[1M Return vs Nifty]]-AVERAGE(Table2[1M Return vs Nifty]))/_xlfn.STDEV.P(Table2[1M Return vs Nifty])</f>
        <v>-0.77900349367927624</v>
      </c>
      <c r="K360">
        <v>-1.6714968454619701</v>
      </c>
      <c r="L360">
        <f>(Table2[[#This Row],[6M Return vs Nifty]]-AVERAGE(Table2[6M Return vs Nifty]))/_xlfn.STDEV.P(Table2[6M Return vs Nifty])</f>
        <v>-0.22233595814067636</v>
      </c>
      <c r="M360">
        <v>-7.4851822169391804</v>
      </c>
      <c r="N360">
        <f>(Table2[[#This Row],[1W Return vs Nifty]]-AVERAGE(Table2[1W Return vs Nifty]))/_xlfn.STDEV.P(Table2[1W Return vs Nifty])</f>
        <v>-1.3199525244787935</v>
      </c>
      <c r="O360">
        <v>1402.85</v>
      </c>
      <c r="P360">
        <v>1363.5898702945401</v>
      </c>
      <c r="Q360">
        <v>1226.78018482996</v>
      </c>
      <c r="R360">
        <v>34.211847408702901</v>
      </c>
      <c r="S360" s="2">
        <f>(Table2[[#This Row],[Close Price]]-Table2[[#This Row],[20D EMA]])/Table2[[#This Row],[20D EMA]]</f>
        <v>5.7739601525466991E-3</v>
      </c>
      <c r="T360" s="2">
        <f>(Table2[[#This Row],[Close Price]]-Table2[[#This Row],[50D EMA]])/Table2[[#This Row],[50D EMA]]</f>
        <v>3.4731945973777281E-2</v>
      </c>
      <c r="U360" s="2">
        <f>(Table2[[#This Row],[Close Price]]-Table2[[#This Row],[200D EMA]])/Table2[[#This Row],[200D EMA]]</f>
        <v>0.15012454345728382</v>
      </c>
      <c r="V360">
        <v>0.84612163254879802</v>
      </c>
      <c r="W360">
        <v>1351.95</v>
      </c>
      <c r="X360">
        <v>1437.15</v>
      </c>
      <c r="Y360">
        <v>1341.55</v>
      </c>
      <c r="Z360">
        <v>1437.15</v>
      </c>
      <c r="AA360">
        <v>1341.55</v>
      </c>
      <c r="AB360">
        <v>1456.85</v>
      </c>
      <c r="AC360" s="2">
        <f>(Table2[[#This Row],[Close Price]]/Table2[[#This Row],[Day Low]])-1</f>
        <v>4.3640667184437376E-2</v>
      </c>
      <c r="AD360" s="2">
        <f>(Table2[[#This Row],[Day High]]/Table2[[#This Row],[Close Price]])-1</f>
        <v>1.8569049222155298E-2</v>
      </c>
      <c r="AE360" s="2">
        <f>(Table2[[#This Row],[Close Price]]/Table2[[#This Row],[Current Week Low]])-1</f>
        <v>5.1731206440311706E-2</v>
      </c>
      <c r="AF360" s="2">
        <f>(Table2[[#This Row],[Current Week High]]/Table2[[#This Row],[Close Price]])-1</f>
        <v>1.8569049222155298E-2</v>
      </c>
      <c r="AG360" s="2">
        <f>(Table2[[#This Row],[Close Price]]/Table2[[#This Row],[Current Month Low]])-1</f>
        <v>5.1731206440311706E-2</v>
      </c>
      <c r="AH360" s="2">
        <f>(Table2[[#This Row],[Current Month High]]/Table2[[#This Row],[Close Price]])-1</f>
        <v>3.2531273255607784E-2</v>
      </c>
      <c r="AI360">
        <v>4.6245437471207298</v>
      </c>
      <c r="AJ360">
        <v>41.4840812233642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0.03</v>
      </c>
      <c r="AM360" t="s">
        <v>10520</v>
      </c>
      <c r="AN360">
        <v>0.53</v>
      </c>
      <c r="AO360" t="s">
        <v>10520</v>
      </c>
      <c r="AP360">
        <v>0.122288150301471</v>
      </c>
      <c r="AQ360">
        <f>(Table2[[#This Row],[Sharpe Ratio]]-AVERAGE(Table2[Sharpe Ratio]))/_xlfn.STDEV.P(Table2[Sharpe Ratio])</f>
        <v>0.81262122842692663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-2.1255240184734072</v>
      </c>
      <c r="AS360">
        <f>_xlfn.RANK.AVG(Table2[[#This Row],[1Y Return vs Nifty Z-Score]],Table2[1Y Return vs Nifty Z-Score])</f>
        <v>542</v>
      </c>
      <c r="AT360">
        <f>_xlfn.RANK.AVG(Table2[[#This Row],[6M Return vs Nifty Z-Score]],Table2[6M Return vs Nifty Z-Score])</f>
        <v>399</v>
      </c>
      <c r="AU360">
        <f>_xlfn.RANK.AVG(Table2[[#This Row],[Sharpe Ratio Z-Score]],Table2[Sharpe Ratio Z-Score])</f>
        <v>160</v>
      </c>
      <c r="AV360">
        <f>(Table2[[#This Row],[Rank 1Y]]+Table2[[#This Row],[Rank 6M]]+Table2[[#This Row],[Rank Sharpe]])/3</f>
        <v>367</v>
      </c>
    </row>
    <row r="361" spans="1:48" x14ac:dyDescent="0.3">
      <c r="A361" t="s">
        <v>386</v>
      </c>
      <c r="B361" t="s">
        <v>387</v>
      </c>
      <c r="C361" t="s">
        <v>10486</v>
      </c>
      <c r="D361" t="s">
        <v>388</v>
      </c>
      <c r="E361">
        <v>61837.283378519998</v>
      </c>
      <c r="F361">
        <v>1039.95</v>
      </c>
      <c r="G361">
        <v>23.914665184417601</v>
      </c>
      <c r="H361">
        <f>(Table2[[#This Row],[1Y Return vs Nifty]]-AVERAGE(Table2[1Y Return vs Nifty]))/_xlfn.STDEV.P(Table2[1Y Return vs Nifty])</f>
        <v>-0.20557406654474736</v>
      </c>
      <c r="I361">
        <v>-7.6106176803393399</v>
      </c>
      <c r="J361">
        <f>(Table2[[#This Row],[1M Return vs Nifty]]-AVERAGE(Table2[1M Return vs Nifty]))/_xlfn.STDEV.P(Table2[1M Return vs Nifty])</f>
        <v>-0.68346689704149266</v>
      </c>
      <c r="K361">
        <v>4.5669067741243996</v>
      </c>
      <c r="L361">
        <f>(Table2[[#This Row],[6M Return vs Nifty]]-AVERAGE(Table2[6M Return vs Nifty]))/_xlfn.STDEV.P(Table2[6M Return vs Nifty])</f>
        <v>-6.0001272162784605E-3</v>
      </c>
      <c r="M361">
        <v>-3.0197521286023599</v>
      </c>
      <c r="N361">
        <f>(Table2[[#This Row],[1W Return vs Nifty]]-AVERAGE(Table2[1W Return vs Nifty]))/_xlfn.STDEV.P(Table2[1W Return vs Nifty])</f>
        <v>-0.41629957688196684</v>
      </c>
      <c r="O361">
        <v>1041.1400000000001</v>
      </c>
      <c r="P361">
        <v>1041.06767247008</v>
      </c>
      <c r="Q361">
        <v>934.90625871358895</v>
      </c>
      <c r="R361">
        <v>35.891881915625603</v>
      </c>
      <c r="S361" s="2">
        <f>(Table2[[#This Row],[Close Price]]-Table2[[#This Row],[20D EMA]])/Table2[[#This Row],[20D EMA]]</f>
        <v>-1.1429778896210447E-3</v>
      </c>
      <c r="T361" s="2">
        <f>(Table2[[#This Row],[Close Price]]-Table2[[#This Row],[50D EMA]])/Table2[[#This Row],[50D EMA]]</f>
        <v>-1.0735829184169061E-3</v>
      </c>
      <c r="U361" s="2">
        <f>(Table2[[#This Row],[Close Price]]-Table2[[#This Row],[200D EMA]])/Table2[[#This Row],[200D EMA]]</f>
        <v>0.11235751211137364</v>
      </c>
      <c r="V361">
        <v>1.05976488312888</v>
      </c>
      <c r="W361">
        <v>1016</v>
      </c>
      <c r="X361">
        <v>1046.05</v>
      </c>
      <c r="Y361">
        <v>988.7</v>
      </c>
      <c r="Z361">
        <v>1055</v>
      </c>
      <c r="AA361">
        <v>988.7</v>
      </c>
      <c r="AB361">
        <v>1075</v>
      </c>
      <c r="AC361" s="2">
        <f>(Table2[[#This Row],[Close Price]]/Table2[[#This Row],[Day Low]])-1</f>
        <v>2.3572834645669394E-2</v>
      </c>
      <c r="AD361" s="2">
        <f>(Table2[[#This Row],[Day High]]/Table2[[#This Row],[Close Price]])-1</f>
        <v>5.8656666185874506E-3</v>
      </c>
      <c r="AE361" s="2">
        <f>(Table2[[#This Row],[Close Price]]/Table2[[#This Row],[Current Week Low]])-1</f>
        <v>5.1835743906139431E-2</v>
      </c>
      <c r="AF361" s="2">
        <f>(Table2[[#This Row],[Current Week High]]/Table2[[#This Row],[Close Price]])-1</f>
        <v>1.4471849608154175E-2</v>
      </c>
      <c r="AG361" s="2">
        <f>(Table2[[#This Row],[Close Price]]/Table2[[#This Row],[Current Month Low]])-1</f>
        <v>5.1835743906139431E-2</v>
      </c>
      <c r="AH361" s="2">
        <f>(Table2[[#This Row],[Current Month High]]/Table2[[#This Row],[Close Price]])-1</f>
        <v>3.3703543439588479E-2</v>
      </c>
      <c r="AI361">
        <v>13.466993605461701</v>
      </c>
      <c r="AJ361">
        <v>61.007895959126799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-0.08</v>
      </c>
      <c r="AM361" t="s">
        <v>10519</v>
      </c>
      <c r="AN361">
        <v>-0.03</v>
      </c>
      <c r="AO361" t="s">
        <v>10519</v>
      </c>
      <c r="AP361">
        <v>2.5255257920015001E-2</v>
      </c>
      <c r="AQ361">
        <f>(Table2[[#This Row],[Sharpe Ratio]]-AVERAGE(Table2[Sharpe Ratio]))/_xlfn.STDEV.P(Table2[Sharpe Ratio])</f>
        <v>-0.30588148065554732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-1.6172221483400326</v>
      </c>
      <c r="AS361">
        <f>_xlfn.RANK.AVG(Table2[[#This Row],[1Y Return vs Nifty Z-Score]],Table2[1Y Return vs Nifty Z-Score])</f>
        <v>360</v>
      </c>
      <c r="AT361">
        <f>_xlfn.RANK.AVG(Table2[[#This Row],[6M Return vs Nifty Z-Score]],Table2[6M Return vs Nifty Z-Score])</f>
        <v>324</v>
      </c>
      <c r="AU361">
        <f>_xlfn.RANK.AVG(Table2[[#This Row],[Sharpe Ratio Z-Score]],Table2[Sharpe Ratio Z-Score])</f>
        <v>417</v>
      </c>
      <c r="AV361">
        <f>(Table2[[#This Row],[Rank 1Y]]+Table2[[#This Row],[Rank 6M]]+Table2[[#This Row],[Rank Sharpe]])/3</f>
        <v>367</v>
      </c>
    </row>
    <row r="362" spans="1:48" x14ac:dyDescent="0.3">
      <c r="A362" t="s">
        <v>1765</v>
      </c>
      <c r="B362" t="s">
        <v>1766</v>
      </c>
      <c r="C362" t="s">
        <v>10489</v>
      </c>
      <c r="D362" t="s">
        <v>555</v>
      </c>
      <c r="E362">
        <v>4234.9149048600002</v>
      </c>
      <c r="F362">
        <v>371.55</v>
      </c>
      <c r="G362">
        <v>-3.8742482139333498</v>
      </c>
      <c r="H362">
        <f>(Table2[[#This Row],[1Y Return vs Nifty]]-AVERAGE(Table2[1Y Return vs Nifty]))/_xlfn.STDEV.P(Table2[1Y Return vs Nifty])</f>
        <v>-0.58622596676392125</v>
      </c>
      <c r="I362">
        <v>-9.3738382393104498</v>
      </c>
      <c r="J362">
        <f>(Table2[[#This Row],[1M Return vs Nifty]]-AVERAGE(Table2[1M Return vs Nifty]))/_xlfn.STDEV.P(Table2[1M Return vs Nifty])</f>
        <v>-0.86083989893347057</v>
      </c>
      <c r="K362">
        <v>-2.6497072288380501</v>
      </c>
      <c r="L362">
        <f>(Table2[[#This Row],[6M Return vs Nifty]]-AVERAGE(Table2[6M Return vs Nifty]))/_xlfn.STDEV.P(Table2[6M Return vs Nifty])</f>
        <v>-0.25625841154560197</v>
      </c>
      <c r="M362">
        <v>-0.51707704197968396</v>
      </c>
      <c r="N362">
        <f>(Table2[[#This Row],[1W Return vs Nifty]]-AVERAGE(Table2[1W Return vs Nifty]))/_xlfn.STDEV.P(Table2[1W Return vs Nifty])</f>
        <v>9.0157734992790131E-2</v>
      </c>
      <c r="O362">
        <v>371.31</v>
      </c>
      <c r="P362">
        <v>371.42911947662202</v>
      </c>
      <c r="Q362">
        <v>355.801418727878</v>
      </c>
      <c r="R362">
        <v>49.362718681684598</v>
      </c>
      <c r="S362" s="2">
        <f>(Table2[[#This Row],[Close Price]]-Table2[[#This Row],[20D EMA]])/Table2[[#This Row],[20D EMA]]</f>
        <v>6.4636018421267703E-4</v>
      </c>
      <c r="T362" s="2">
        <f>(Table2[[#This Row],[Close Price]]-Table2[[#This Row],[50D EMA]])/Table2[[#This Row],[50D EMA]]</f>
        <v>3.2544708273902459E-4</v>
      </c>
      <c r="U362" s="2">
        <f>(Table2[[#This Row],[Close Price]]-Table2[[#This Row],[200D EMA]])/Table2[[#This Row],[200D EMA]]</f>
        <v>4.4262277897679628E-2</v>
      </c>
      <c r="V362">
        <v>0.56740894432507605</v>
      </c>
      <c r="W362">
        <v>369.15</v>
      </c>
      <c r="X362">
        <v>375.15</v>
      </c>
      <c r="Y362">
        <v>345.85</v>
      </c>
      <c r="Z362">
        <v>375.15</v>
      </c>
      <c r="AA362">
        <v>345.85</v>
      </c>
      <c r="AB362">
        <v>401.55</v>
      </c>
      <c r="AC362" s="2">
        <f>(Table2[[#This Row],[Close Price]]/Table2[[#This Row],[Day Low]])-1</f>
        <v>6.5014221861032784E-3</v>
      </c>
      <c r="AD362" s="2">
        <f>(Table2[[#This Row],[Day High]]/Table2[[#This Row],[Close Price]])-1</f>
        <v>9.6891400888170498E-3</v>
      </c>
      <c r="AE362" s="2">
        <f>(Table2[[#This Row],[Close Price]]/Table2[[#This Row],[Current Week Low]])-1</f>
        <v>7.430967182304471E-2</v>
      </c>
      <c r="AF362" s="2">
        <f>(Table2[[#This Row],[Current Week High]]/Table2[[#This Row],[Close Price]])-1</f>
        <v>9.6891400888170498E-3</v>
      </c>
      <c r="AG362" s="2">
        <f>(Table2[[#This Row],[Close Price]]/Table2[[#This Row],[Current Month Low]])-1</f>
        <v>7.430967182304471E-2</v>
      </c>
      <c r="AH362" s="2">
        <f>(Table2[[#This Row],[Current Month High]]/Table2[[#This Row],[Close Price]])-1</f>
        <v>8.0742834073475933E-2</v>
      </c>
      <c r="AI362">
        <v>23.4961647153815</v>
      </c>
      <c r="AJ362">
        <v>35.109090909090902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-0.04</v>
      </c>
      <c r="AM362" t="s">
        <v>10519</v>
      </c>
      <c r="AN362">
        <v>-0.57999999999999996</v>
      </c>
      <c r="AO362" t="s">
        <v>10519</v>
      </c>
      <c r="AP362">
        <v>0.11937469200446101</v>
      </c>
      <c r="AQ362">
        <f>(Table2[[#This Row],[Sharpe Ratio]]-AVERAGE(Table2[Sharpe Ratio]))/_xlfn.STDEV.P(Table2[Sharpe Ratio])</f>
        <v>0.77903765776313738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525</v>
      </c>
      <c r="AT362">
        <f>_xlfn.RANK.AVG(Table2[[#This Row],[6M Return vs Nifty Z-Score]],Table2[6M Return vs Nifty Z-Score])</f>
        <v>413</v>
      </c>
      <c r="AU362">
        <f>_xlfn.RANK.AVG(Table2[[#This Row],[Sharpe Ratio Z-Score]],Table2[Sharpe Ratio Z-Score])</f>
        <v>165</v>
      </c>
      <c r="AV362">
        <f>(Table2[[#This Row],[Rank 1Y]]+Table2[[#This Row],[Rank 6M]]+Table2[[#This Row],[Rank Sharpe]])/3</f>
        <v>367.66666666666669</v>
      </c>
    </row>
    <row r="363" spans="1:48" x14ac:dyDescent="0.3">
      <c r="A363" t="s">
        <v>252</v>
      </c>
      <c r="B363" t="s">
        <v>253</v>
      </c>
      <c r="C363" t="s">
        <v>10475</v>
      </c>
      <c r="D363" t="s">
        <v>254</v>
      </c>
      <c r="E363">
        <v>104725.52350734999</v>
      </c>
      <c r="F363">
        <v>9480.65</v>
      </c>
      <c r="G363">
        <v>1.1410915752995401</v>
      </c>
      <c r="H363">
        <f>(Table2[[#This Row],[1Y Return vs Nifty]]-AVERAGE(Table2[1Y Return vs Nifty]))/_xlfn.STDEV.P(Table2[1Y Return vs Nifty])</f>
        <v>-0.51752595702803783</v>
      </c>
      <c r="I363">
        <v>5.3695267072398902</v>
      </c>
      <c r="J363">
        <f>(Table2[[#This Row],[1M Return vs Nifty]]-AVERAGE(Table2[1M Return vs Nifty]))/_xlfn.STDEV.P(Table2[1M Return vs Nifty])</f>
        <v>0.62228419762570564</v>
      </c>
      <c r="K363">
        <v>-1.34327243599378</v>
      </c>
      <c r="L363">
        <f>(Table2[[#This Row],[6M Return vs Nifty]]-AVERAGE(Table2[6M Return vs Nifty]))/_xlfn.STDEV.P(Table2[6M Return vs Nifty])</f>
        <v>-0.21095376733002813</v>
      </c>
      <c r="M363">
        <v>-4.8197366647390396</v>
      </c>
      <c r="N363">
        <f>(Table2[[#This Row],[1W Return vs Nifty]]-AVERAGE(Table2[1W Return vs Nifty]))/_xlfn.STDEV.P(Table2[1W Return vs Nifty])</f>
        <v>-0.78055594178554122</v>
      </c>
      <c r="O363">
        <v>9464.76</v>
      </c>
      <c r="P363">
        <v>9007.9214681232406</v>
      </c>
      <c r="Q363">
        <v>8225.24479061905</v>
      </c>
      <c r="R363">
        <v>40.921329658159401</v>
      </c>
      <c r="S363" s="2">
        <f>(Table2[[#This Row],[Close Price]]-Table2[[#This Row],[20D EMA]])/Table2[[#This Row],[20D EMA]]</f>
        <v>1.6788592632036542E-3</v>
      </c>
      <c r="T363" s="2">
        <f>(Table2[[#This Row],[Close Price]]-Table2[[#This Row],[50D EMA]])/Table2[[#This Row],[50D EMA]]</f>
        <v>5.2479202172179884E-2</v>
      </c>
      <c r="U363" s="2">
        <f>(Table2[[#This Row],[Close Price]]-Table2[[#This Row],[200D EMA]])/Table2[[#This Row],[200D EMA]]</f>
        <v>0.15262830971459332</v>
      </c>
      <c r="V363">
        <v>0.60714082825423399</v>
      </c>
      <c r="W363">
        <v>9377.65</v>
      </c>
      <c r="X363">
        <v>9564.4</v>
      </c>
      <c r="Y363">
        <v>9329</v>
      </c>
      <c r="Z363">
        <v>10075</v>
      </c>
      <c r="AA363">
        <v>8498.0499999999993</v>
      </c>
      <c r="AB363">
        <v>10075</v>
      </c>
      <c r="AC363" s="2">
        <f>(Table2[[#This Row],[Close Price]]/Table2[[#This Row],[Day Low]])-1</f>
        <v>1.0983561979813761E-2</v>
      </c>
      <c r="AD363" s="2">
        <f>(Table2[[#This Row],[Day High]]/Table2[[#This Row],[Close Price]])-1</f>
        <v>8.8337824938162779E-3</v>
      </c>
      <c r="AE363" s="2">
        <f>(Table2[[#This Row],[Close Price]]/Table2[[#This Row],[Current Week Low]])-1</f>
        <v>1.6255761603601648E-2</v>
      </c>
      <c r="AF363" s="2">
        <f>(Table2[[#This Row],[Current Week High]]/Table2[[#This Row],[Close Price]])-1</f>
        <v>6.2690849256116454E-2</v>
      </c>
      <c r="AG363" s="2">
        <f>(Table2[[#This Row],[Close Price]]/Table2[[#This Row],[Current Month Low]])-1</f>
        <v>0.11562652608539614</v>
      </c>
      <c r="AH363" s="2">
        <f>(Table2[[#This Row],[Current Month High]]/Table2[[#This Row],[Close Price]])-1</f>
        <v>6.2690849256116454E-2</v>
      </c>
      <c r="AI363">
        <v>6.2690849256116401</v>
      </c>
      <c r="AJ363">
        <v>43.041536534950701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0.04</v>
      </c>
      <c r="AM363" t="s">
        <v>10520</v>
      </c>
      <c r="AN363">
        <v>-3.73</v>
      </c>
      <c r="AO363" t="s">
        <v>10519</v>
      </c>
      <c r="AP363">
        <v>8.9360326940796E-2</v>
      </c>
      <c r="AQ363">
        <f>(Table2[[#This Row],[Sharpe Ratio]]-AVERAGE(Table2[Sharpe Ratio]))/_xlfn.STDEV.P(Table2[Sharpe Ratio])</f>
        <v>0.43306066160059209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-0.45369080691730945</v>
      </c>
      <c r="AS363">
        <f>_xlfn.RANK.AVG(Table2[[#This Row],[1Y Return vs Nifty Z-Score]],Table2[1Y Return vs Nifty Z-Score])</f>
        <v>486</v>
      </c>
      <c r="AT363">
        <f>_xlfn.RANK.AVG(Table2[[#This Row],[6M Return vs Nifty Z-Score]],Table2[6M Return vs Nifty Z-Score])</f>
        <v>395</v>
      </c>
      <c r="AU363">
        <f>_xlfn.RANK.AVG(Table2[[#This Row],[Sharpe Ratio Z-Score]],Table2[Sharpe Ratio Z-Score])</f>
        <v>224</v>
      </c>
      <c r="AV363">
        <f>(Table2[[#This Row],[Rank 1Y]]+Table2[[#This Row],[Rank 6M]]+Table2[[#This Row],[Rank Sharpe]])/3</f>
        <v>368.33333333333331</v>
      </c>
    </row>
    <row r="364" spans="1:48" x14ac:dyDescent="0.3">
      <c r="A364" t="s">
        <v>96</v>
      </c>
      <c r="B364" t="s">
        <v>97</v>
      </c>
      <c r="C364" t="s">
        <v>10481</v>
      </c>
      <c r="D364" t="s">
        <v>98</v>
      </c>
      <c r="E364">
        <v>288373.11261990003</v>
      </c>
      <c r="F364">
        <v>1803.7</v>
      </c>
      <c r="G364">
        <v>34.070818702979402</v>
      </c>
      <c r="H364">
        <f>(Table2[[#This Row],[1Y Return vs Nifty]]-AVERAGE(Table2[1Y Return vs Nifty]))/_xlfn.STDEV.P(Table2[1Y Return vs Nifty])</f>
        <v>-6.645530791103943E-2</v>
      </c>
      <c r="I364">
        <v>-3.0206966879540702</v>
      </c>
      <c r="J364">
        <f>(Table2[[#This Row],[1M Return vs Nifty]]-AVERAGE(Table2[1M Return vs Nifty]))/_xlfn.STDEV.P(Table2[1M Return vs Nifty])</f>
        <v>-0.22173903167367484</v>
      </c>
      <c r="K364">
        <v>-11.166960220317399</v>
      </c>
      <c r="L364">
        <f>(Table2[[#This Row],[6M Return vs Nifty]]-AVERAGE(Table2[6M Return vs Nifty]))/_xlfn.STDEV.P(Table2[6M Return vs Nifty])</f>
        <v>-0.55162035275119026</v>
      </c>
      <c r="M364">
        <v>2.8430498400953401</v>
      </c>
      <c r="N364">
        <f>(Table2[[#This Row],[1W Return vs Nifty]]-AVERAGE(Table2[1W Return vs Nifty]))/_xlfn.STDEV.P(Table2[1W Return vs Nifty])</f>
        <v>0.77013446762983684</v>
      </c>
      <c r="O364">
        <v>1764</v>
      </c>
      <c r="P364">
        <v>1786.2442551988099</v>
      </c>
      <c r="Q364">
        <v>1649.40018800392</v>
      </c>
      <c r="R364">
        <v>72.168308776223199</v>
      </c>
      <c r="S364" s="2">
        <f>(Table2[[#This Row],[Close Price]]-Table2[[#This Row],[20D EMA]])/Table2[[#This Row],[20D EMA]]</f>
        <v>2.2505668934240389E-2</v>
      </c>
      <c r="T364" s="2">
        <f>(Table2[[#This Row],[Close Price]]-Table2[[#This Row],[50D EMA]])/Table2[[#This Row],[50D EMA]]</f>
        <v>9.7723168320265844E-3</v>
      </c>
      <c r="U364" s="2">
        <f>(Table2[[#This Row],[Close Price]]-Table2[[#This Row],[200D EMA]])/Table2[[#This Row],[200D EMA]]</f>
        <v>9.3549044748692203E-2</v>
      </c>
      <c r="V364">
        <v>0.74917956315933498</v>
      </c>
      <c r="W364">
        <v>1788</v>
      </c>
      <c r="X364">
        <v>1903.65</v>
      </c>
      <c r="Y364">
        <v>1680</v>
      </c>
      <c r="Z364">
        <v>1903.65</v>
      </c>
      <c r="AA364">
        <v>1680</v>
      </c>
      <c r="AB364">
        <v>1903.65</v>
      </c>
      <c r="AC364" s="2">
        <f>(Table2[[#This Row],[Close Price]]/Table2[[#This Row],[Day Low]])-1</f>
        <v>8.7807606263983207E-3</v>
      </c>
      <c r="AD364" s="2">
        <f>(Table2[[#This Row],[Day High]]/Table2[[#This Row],[Close Price]])-1</f>
        <v>5.541387148638921E-2</v>
      </c>
      <c r="AE364" s="2">
        <f>(Table2[[#This Row],[Close Price]]/Table2[[#This Row],[Current Week Low]])-1</f>
        <v>7.3630952380952408E-2</v>
      </c>
      <c r="AF364" s="2">
        <f>(Table2[[#This Row],[Current Week High]]/Table2[[#This Row],[Close Price]])-1</f>
        <v>5.541387148638921E-2</v>
      </c>
      <c r="AG364" s="2">
        <f>(Table2[[#This Row],[Close Price]]/Table2[[#This Row],[Current Month Low]])-1</f>
        <v>7.3630952380952408E-2</v>
      </c>
      <c r="AH364" s="2">
        <f>(Table2[[#This Row],[Current Month High]]/Table2[[#This Row],[Close Price]])-1</f>
        <v>5.541387148638921E-2</v>
      </c>
      <c r="AI364">
        <v>20.535565781449201</v>
      </c>
      <c r="AJ364">
        <v>121.163631904849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-7.0000000000000007E-2</v>
      </c>
      <c r="AM364" t="s">
        <v>10519</v>
      </c>
      <c r="AN364">
        <v>2.7</v>
      </c>
      <c r="AO364" t="s">
        <v>10520</v>
      </c>
      <c r="AP364">
        <v>6.5146612660411995E-2</v>
      </c>
      <c r="AQ364">
        <f>(Table2[[#This Row],[Sharpe Ratio]]-AVERAGE(Table2[Sharpe Ratio]))/_xlfn.STDEV.P(Table2[Sharpe Ratio])</f>
        <v>0.15394803953127034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311</v>
      </c>
      <c r="AT364">
        <f>_xlfn.RANK.AVG(Table2[[#This Row],[6M Return vs Nifty Z-Score]],Table2[6M Return vs Nifty Z-Score])</f>
        <v>510</v>
      </c>
      <c r="AU364">
        <f>_xlfn.RANK.AVG(Table2[[#This Row],[Sharpe Ratio Z-Score]],Table2[Sharpe Ratio Z-Score])</f>
        <v>287</v>
      </c>
      <c r="AV364">
        <f>(Table2[[#This Row],[Rank 1Y]]+Table2[[#This Row],[Rank 6M]]+Table2[[#This Row],[Rank Sharpe]])/3</f>
        <v>369.33333333333331</v>
      </c>
    </row>
    <row r="365" spans="1:48" x14ac:dyDescent="0.3">
      <c r="A365" t="s">
        <v>632</v>
      </c>
      <c r="B365" t="s">
        <v>633</v>
      </c>
      <c r="C365" t="s">
        <v>10487</v>
      </c>
      <c r="D365" t="s">
        <v>370</v>
      </c>
      <c r="E365">
        <v>28763.343585459999</v>
      </c>
      <c r="F365">
        <v>442.6</v>
      </c>
      <c r="G365">
        <v>27.839236077397398</v>
      </c>
      <c r="H365">
        <f>(Table2[[#This Row],[1Y Return vs Nifty]]-AVERAGE(Table2[1Y Return vs Nifty]))/_xlfn.STDEV.P(Table2[1Y Return vs Nifty])</f>
        <v>-0.15181538420467894</v>
      </c>
      <c r="I365">
        <v>5.0454367851207403E-2</v>
      </c>
      <c r="J365">
        <f>(Table2[[#This Row],[1M Return vs Nifty]]-AVERAGE(Table2[1M Return vs Nifty]))/_xlfn.STDEV.P(Table2[1M Return vs Nifty])</f>
        <v>8.7206595837480222E-2</v>
      </c>
      <c r="K365">
        <v>30.783738736925301</v>
      </c>
      <c r="L365">
        <f>(Table2[[#This Row],[6M Return vs Nifty]]-AVERAGE(Table2[6M Return vs Nifty]))/_xlfn.STDEV.P(Table2[6M Return vs Nifty])</f>
        <v>0.90314914761917986</v>
      </c>
      <c r="M365">
        <v>3.23577229968698</v>
      </c>
      <c r="N365">
        <f>(Table2[[#This Row],[1W Return vs Nifty]]-AVERAGE(Table2[1W Return vs Nifty]))/_xlfn.STDEV.P(Table2[1W Return vs Nifty])</f>
        <v>0.84960829236272839</v>
      </c>
      <c r="O365">
        <v>428.83</v>
      </c>
      <c r="P365">
        <v>405.88260692256199</v>
      </c>
      <c r="Q365">
        <v>345.33240826422298</v>
      </c>
      <c r="R365">
        <v>75.069775754620494</v>
      </c>
      <c r="S365" s="2">
        <f>(Table2[[#This Row],[Close Price]]-Table2[[#This Row],[20D EMA]])/Table2[[#This Row],[20D EMA]]</f>
        <v>3.2110626588624958E-2</v>
      </c>
      <c r="T365" s="2">
        <f>(Table2[[#This Row],[Close Price]]-Table2[[#This Row],[50D EMA]])/Table2[[#This Row],[50D EMA]]</f>
        <v>9.0463085757314335E-2</v>
      </c>
      <c r="U365" s="2">
        <f>(Table2[[#This Row],[Close Price]]-Table2[[#This Row],[200D EMA]])/Table2[[#This Row],[200D EMA]]</f>
        <v>0.28166366494440059</v>
      </c>
      <c r="V365">
        <v>1.14770658692699</v>
      </c>
      <c r="W365">
        <v>436.75</v>
      </c>
      <c r="X365">
        <v>451.1</v>
      </c>
      <c r="Y365">
        <v>419.65</v>
      </c>
      <c r="Z365">
        <v>451.1</v>
      </c>
      <c r="AA365">
        <v>403.95</v>
      </c>
      <c r="AB365">
        <v>451.1</v>
      </c>
      <c r="AC365" s="2">
        <f>(Table2[[#This Row],[Close Price]]/Table2[[#This Row],[Day Low]])-1</f>
        <v>1.3394390383514754E-2</v>
      </c>
      <c r="AD365" s="2">
        <f>(Table2[[#This Row],[Day High]]/Table2[[#This Row],[Close Price]])-1</f>
        <v>1.9204699502937128E-2</v>
      </c>
      <c r="AE365" s="2">
        <f>(Table2[[#This Row],[Close Price]]/Table2[[#This Row],[Current Week Low]])-1</f>
        <v>5.4688430835220014E-2</v>
      </c>
      <c r="AF365" s="2">
        <f>(Table2[[#This Row],[Current Week High]]/Table2[[#This Row],[Close Price]])-1</f>
        <v>1.9204699502937128E-2</v>
      </c>
      <c r="AG365" s="2">
        <f>(Table2[[#This Row],[Close Price]]/Table2[[#This Row],[Current Month Low]])-1</f>
        <v>9.568015843545008E-2</v>
      </c>
      <c r="AH365" s="2">
        <f>(Table2[[#This Row],[Current Month High]]/Table2[[#This Row],[Close Price]])-1</f>
        <v>1.9204699502937128E-2</v>
      </c>
      <c r="AI365">
        <v>1.9204699502937099</v>
      </c>
      <c r="AJ365">
        <v>69.416267942583701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0.15</v>
      </c>
      <c r="AM365" t="s">
        <v>10520</v>
      </c>
      <c r="AN365">
        <v>3.5</v>
      </c>
      <c r="AO365" t="s">
        <v>10520</v>
      </c>
      <c r="AP365">
        <v>-6.4514594672387002E-2</v>
      </c>
      <c r="AQ365">
        <f>(Table2[[#This Row],[Sharpe Ratio]]-AVERAGE(Table2[Sharpe Ratio]))/_xlfn.STDEV.P(Table2[Sharpe Ratio])</f>
        <v>-1.3406627888722751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0.34748586274243431</v>
      </c>
      <c r="AS365">
        <f>_xlfn.RANK.AVG(Table2[[#This Row],[1Y Return vs Nifty Z-Score]],Table2[1Y Return vs Nifty Z-Score])</f>
        <v>334</v>
      </c>
      <c r="AT365">
        <f>_xlfn.RANK.AVG(Table2[[#This Row],[6M Return vs Nifty Z-Score]],Table2[6M Return vs Nifty Z-Score])</f>
        <v>108</v>
      </c>
      <c r="AU365">
        <f>_xlfn.RANK.AVG(Table2[[#This Row],[Sharpe Ratio Z-Score]],Table2[Sharpe Ratio Z-Score])</f>
        <v>668</v>
      </c>
      <c r="AV365">
        <f>(Table2[[#This Row],[Rank 1Y]]+Table2[[#This Row],[Rank 6M]]+Table2[[#This Row],[Rank Sharpe]])/3</f>
        <v>370</v>
      </c>
    </row>
    <row r="366" spans="1:48" x14ac:dyDescent="0.3">
      <c r="A366" t="s">
        <v>548</v>
      </c>
      <c r="B366" t="s">
        <v>549</v>
      </c>
      <c r="C366" t="s">
        <v>10487</v>
      </c>
      <c r="D366" t="s">
        <v>550</v>
      </c>
      <c r="E366">
        <v>35226.13702314</v>
      </c>
      <c r="F366">
        <v>1313.65</v>
      </c>
      <c r="G366">
        <v>-7.2531398666747604</v>
      </c>
      <c r="H366">
        <f>(Table2[[#This Row],[1Y Return vs Nifty]]-AVERAGE(Table2[1Y Return vs Nifty]))/_xlfn.STDEV.P(Table2[1Y Return vs Nifty])</f>
        <v>-0.63250994735047583</v>
      </c>
      <c r="I366">
        <v>-0.41933375787639499</v>
      </c>
      <c r="J366">
        <f>(Table2[[#This Row],[1M Return vs Nifty]]-AVERAGE(Table2[1M Return vs Nifty]))/_xlfn.STDEV.P(Table2[1M Return vs Nifty])</f>
        <v>3.9947771812574986E-2</v>
      </c>
      <c r="K366">
        <v>-2.1919999607779399</v>
      </c>
      <c r="L366">
        <f>(Table2[[#This Row],[6M Return vs Nifty]]-AVERAGE(Table2[6M Return vs Nifty]))/_xlfn.STDEV.P(Table2[6M Return vs Nifty])</f>
        <v>-0.24038600440525004</v>
      </c>
      <c r="M366">
        <v>-4.2090869784761002</v>
      </c>
      <c r="N366">
        <f>(Table2[[#This Row],[1W Return vs Nifty]]-AVERAGE(Table2[1W Return vs Nifty]))/_xlfn.STDEV.P(Table2[1W Return vs Nifty])</f>
        <v>-0.65698097184437931</v>
      </c>
      <c r="O366">
        <v>1291.1400000000001</v>
      </c>
      <c r="P366">
        <v>1234.10146760257</v>
      </c>
      <c r="Q366">
        <v>1153.72823680538</v>
      </c>
      <c r="R366">
        <v>46.427679146296697</v>
      </c>
      <c r="S366" s="2">
        <f>(Table2[[#This Row],[Close Price]]-Table2[[#This Row],[20D EMA]])/Table2[[#This Row],[20D EMA]]</f>
        <v>1.7434205430859544E-2</v>
      </c>
      <c r="T366" s="2">
        <f>(Table2[[#This Row],[Close Price]]-Table2[[#This Row],[50D EMA]])/Table2[[#This Row],[50D EMA]]</f>
        <v>6.445866444998663E-2</v>
      </c>
      <c r="U366" s="2">
        <f>(Table2[[#This Row],[Close Price]]-Table2[[#This Row],[200D EMA]])/Table2[[#This Row],[200D EMA]]</f>
        <v>0.1386130269615625</v>
      </c>
      <c r="V366">
        <v>0.54094619218212403</v>
      </c>
      <c r="W366">
        <v>1275</v>
      </c>
      <c r="X366">
        <v>1325.55</v>
      </c>
      <c r="Y366">
        <v>1275</v>
      </c>
      <c r="Z366">
        <v>1350</v>
      </c>
      <c r="AA366">
        <v>1210.6500000000001</v>
      </c>
      <c r="AB366">
        <v>1398</v>
      </c>
      <c r="AC366" s="2">
        <f>(Table2[[#This Row],[Close Price]]/Table2[[#This Row],[Day Low]])-1</f>
        <v>3.0313725490196175E-2</v>
      </c>
      <c r="AD366" s="2">
        <f>(Table2[[#This Row],[Day High]]/Table2[[#This Row],[Close Price]])-1</f>
        <v>9.0587294941573138E-3</v>
      </c>
      <c r="AE366" s="2">
        <f>(Table2[[#This Row],[Close Price]]/Table2[[#This Row],[Current Week Low]])-1</f>
        <v>3.0313725490196175E-2</v>
      </c>
      <c r="AF366" s="2">
        <f>(Table2[[#This Row],[Current Week High]]/Table2[[#This Row],[Close Price]])-1</f>
        <v>2.7670993034674352E-2</v>
      </c>
      <c r="AG366" s="2">
        <f>(Table2[[#This Row],[Close Price]]/Table2[[#This Row],[Current Month Low]])-1</f>
        <v>8.507826374261751E-2</v>
      </c>
      <c r="AH366" s="2">
        <f>(Table2[[#This Row],[Current Month High]]/Table2[[#This Row],[Close Price]])-1</f>
        <v>6.4210406120351671E-2</v>
      </c>
      <c r="AI366">
        <v>9.7095877897461307</v>
      </c>
      <c r="AJ366">
        <v>33.6980306345733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</v>
      </c>
      <c r="AM366" t="s">
        <v>10520</v>
      </c>
      <c r="AN366">
        <v>3.02</v>
      </c>
      <c r="AO366" t="s">
        <v>10520</v>
      </c>
      <c r="AP366">
        <v>0.123516993442782</v>
      </c>
      <c r="AQ366">
        <f>(Table2[[#This Row],[Sharpe Ratio]]-AVERAGE(Table2[Sharpe Ratio]))/_xlfn.STDEV.P(Table2[Sharpe Ratio])</f>
        <v>0.82678616104782054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-0.66314299073970973</v>
      </c>
      <c r="AS366">
        <f>_xlfn.RANK.AVG(Table2[[#This Row],[1Y Return vs Nifty Z-Score]],Table2[1Y Return vs Nifty Z-Score])</f>
        <v>548</v>
      </c>
      <c r="AT366">
        <f>_xlfn.RANK.AVG(Table2[[#This Row],[6M Return vs Nifty Z-Score]],Table2[6M Return vs Nifty Z-Score])</f>
        <v>411</v>
      </c>
      <c r="AU366">
        <f>_xlfn.RANK.AVG(Table2[[#This Row],[Sharpe Ratio Z-Score]],Table2[Sharpe Ratio Z-Score])</f>
        <v>156</v>
      </c>
      <c r="AV366">
        <f>(Table2[[#This Row],[Rank 1Y]]+Table2[[#This Row],[Rank 6M]]+Table2[[#This Row],[Rank Sharpe]])/3</f>
        <v>371.66666666666669</v>
      </c>
    </row>
    <row r="367" spans="1:48" x14ac:dyDescent="0.3">
      <c r="A367" t="s">
        <v>583</v>
      </c>
      <c r="B367" t="s">
        <v>584</v>
      </c>
      <c r="C367" t="s">
        <v>10491</v>
      </c>
      <c r="D367" t="s">
        <v>585</v>
      </c>
      <c r="E367">
        <v>32167.157107499999</v>
      </c>
      <c r="F367">
        <v>830.4</v>
      </c>
      <c r="G367">
        <v>25.3676509937359</v>
      </c>
      <c r="H367">
        <f>(Table2[[#This Row],[1Y Return vs Nifty]]-AVERAGE(Table2[1Y Return vs Nifty]))/_xlfn.STDEV.P(Table2[1Y Return vs Nifty])</f>
        <v>-0.1856711001573921</v>
      </c>
      <c r="I367">
        <v>4.4965492208470099</v>
      </c>
      <c r="J367">
        <f>(Table2[[#This Row],[1M Return vs Nifty]]-AVERAGE(Table2[1M Return vs Nifty]))/_xlfn.STDEV.P(Table2[1M Return vs Nifty])</f>
        <v>0.53446612145945815</v>
      </c>
      <c r="K367">
        <v>9.0067045887347899</v>
      </c>
      <c r="L367">
        <f>(Table2[[#This Row],[6M Return vs Nifty]]-AVERAGE(Table2[6M Return vs Nifty]))/_xlfn.STDEV.P(Table2[6M Return vs Nifty])</f>
        <v>0.14796351603765845</v>
      </c>
      <c r="M367">
        <v>0.645741088200528</v>
      </c>
      <c r="N367">
        <f>(Table2[[#This Row],[1W Return vs Nifty]]-AVERAGE(Table2[1W Return vs Nifty]))/_xlfn.STDEV.P(Table2[1W Return vs Nifty])</f>
        <v>0.32547303723006032</v>
      </c>
      <c r="O367">
        <v>791.9</v>
      </c>
      <c r="P367">
        <v>752.80255516881095</v>
      </c>
      <c r="Q367">
        <v>667.64315702328895</v>
      </c>
      <c r="R367">
        <v>65.953455900167597</v>
      </c>
      <c r="S367" s="2">
        <f>(Table2[[#This Row],[Close Price]]-Table2[[#This Row],[20D EMA]])/Table2[[#This Row],[20D EMA]]</f>
        <v>4.8617249652733931E-2</v>
      </c>
      <c r="T367" s="2">
        <f>(Table2[[#This Row],[Close Price]]-Table2[[#This Row],[50D EMA]])/Table2[[#This Row],[50D EMA]]</f>
        <v>0.10307808375303444</v>
      </c>
      <c r="U367" s="2">
        <f>(Table2[[#This Row],[Close Price]]-Table2[[#This Row],[200D EMA]])/Table2[[#This Row],[200D EMA]]</f>
        <v>0.24377819388184591</v>
      </c>
      <c r="V367">
        <v>0.75275241468488796</v>
      </c>
      <c r="W367">
        <v>811.25</v>
      </c>
      <c r="X367">
        <v>833</v>
      </c>
      <c r="Y367">
        <v>763.55</v>
      </c>
      <c r="Z367">
        <v>833</v>
      </c>
      <c r="AA367">
        <v>753.55</v>
      </c>
      <c r="AB367">
        <v>833</v>
      </c>
      <c r="AC367" s="2">
        <f>(Table2[[#This Row],[Close Price]]/Table2[[#This Row],[Day Low]])-1</f>
        <v>2.3605546995377535E-2</v>
      </c>
      <c r="AD367" s="2">
        <f>(Table2[[#This Row],[Day High]]/Table2[[#This Row],[Close Price]])-1</f>
        <v>3.1310211946049549E-3</v>
      </c>
      <c r="AE367" s="2">
        <f>(Table2[[#This Row],[Close Price]]/Table2[[#This Row],[Current Week Low]])-1</f>
        <v>8.7551568332132845E-2</v>
      </c>
      <c r="AF367" s="2">
        <f>(Table2[[#This Row],[Current Week High]]/Table2[[#This Row],[Close Price]])-1</f>
        <v>3.1310211946049549E-3</v>
      </c>
      <c r="AG367" s="2">
        <f>(Table2[[#This Row],[Close Price]]/Table2[[#This Row],[Current Month Low]])-1</f>
        <v>0.10198394267135558</v>
      </c>
      <c r="AH367" s="2">
        <f>(Table2[[#This Row],[Current Month High]]/Table2[[#This Row],[Close Price]])-1</f>
        <v>3.1310211946049549E-3</v>
      </c>
      <c r="AI367">
        <v>0.31310211946049499</v>
      </c>
      <c r="AJ367">
        <v>59.984587226664097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0.11</v>
      </c>
      <c r="AM367" t="s">
        <v>10520</v>
      </c>
      <c r="AN367">
        <v>4.8099999999999996</v>
      </c>
      <c r="AO367" t="s">
        <v>10520</v>
      </c>
      <c r="AP367">
        <v>1.149110482805E-3</v>
      </c>
      <c r="AQ367">
        <f>(Table2[[#This Row],[Sharpe Ratio]]-AVERAGE(Table2[Sharpe Ratio]))/_xlfn.STDEV.P(Table2[Sharpe Ratio])</f>
        <v>-0.58375417467011637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0.23847739989966849</v>
      </c>
      <c r="AS367">
        <f>_xlfn.RANK.AVG(Table2[[#This Row],[1Y Return vs Nifty Z-Score]],Table2[1Y Return vs Nifty Z-Score])</f>
        <v>350</v>
      </c>
      <c r="AT367">
        <f>_xlfn.RANK.AVG(Table2[[#This Row],[6M Return vs Nifty Z-Score]],Table2[6M Return vs Nifty Z-Score])</f>
        <v>272</v>
      </c>
      <c r="AU367">
        <f>_xlfn.RANK.AVG(Table2[[#This Row],[Sharpe Ratio Z-Score]],Table2[Sharpe Ratio Z-Score])</f>
        <v>493</v>
      </c>
      <c r="AV367">
        <f>(Table2[[#This Row],[Rank 1Y]]+Table2[[#This Row],[Rank 6M]]+Table2[[#This Row],[Rank Sharpe]])/3</f>
        <v>371.66666666666669</v>
      </c>
    </row>
    <row r="368" spans="1:48" x14ac:dyDescent="0.3">
      <c r="A368" t="s">
        <v>1371</v>
      </c>
      <c r="B368" t="s">
        <v>1372</v>
      </c>
      <c r="C368" t="s">
        <v>10475</v>
      </c>
      <c r="D368" t="s">
        <v>254</v>
      </c>
      <c r="E368">
        <v>7734.4815761600003</v>
      </c>
      <c r="F368">
        <v>7114.9</v>
      </c>
      <c r="G368">
        <v>29.724886928162999</v>
      </c>
      <c r="H368">
        <f>(Table2[[#This Row],[1Y Return vs Nifty]]-AVERAGE(Table2[1Y Return vs Nifty]))/_xlfn.STDEV.P(Table2[1Y Return vs Nifty])</f>
        <v>-0.12598578197430091</v>
      </c>
      <c r="I368">
        <v>-8.8145412728208701</v>
      </c>
      <c r="J368">
        <f>(Table2[[#This Row],[1M Return vs Nifty]]-AVERAGE(Table2[1M Return vs Nifty]))/_xlfn.STDEV.P(Table2[1M Return vs Nifty])</f>
        <v>-0.80457684018532261</v>
      </c>
      <c r="K368">
        <v>12.1299121172695</v>
      </c>
      <c r="L368">
        <f>(Table2[[#This Row],[6M Return vs Nifty]]-AVERAGE(Table2[6M Return vs Nifty]))/_xlfn.STDEV.P(Table2[6M Return vs Nifty])</f>
        <v>0.25627034211629723</v>
      </c>
      <c r="M368">
        <v>-2.11511349502854</v>
      </c>
      <c r="N368">
        <f>(Table2[[#This Row],[1W Return vs Nifty]]-AVERAGE(Table2[1W Return vs Nifty]))/_xlfn.STDEV.P(Table2[1W Return vs Nifty])</f>
        <v>-0.23323112623616943</v>
      </c>
      <c r="O368">
        <v>7024.65</v>
      </c>
      <c r="P368">
        <v>6922.1784021510703</v>
      </c>
      <c r="Q368">
        <v>6185.1784100207497</v>
      </c>
      <c r="R368">
        <v>45.240102768086103</v>
      </c>
      <c r="S368" s="2">
        <f>(Table2[[#This Row],[Close Price]]-Table2[[#This Row],[20D EMA]])/Table2[[#This Row],[20D EMA]]</f>
        <v>1.2847615183674633E-2</v>
      </c>
      <c r="T368" s="2">
        <f>(Table2[[#This Row],[Close Price]]-Table2[[#This Row],[50D EMA]])/Table2[[#This Row],[50D EMA]]</f>
        <v>2.7841177538712531E-2</v>
      </c>
      <c r="U368" s="2">
        <f>(Table2[[#This Row],[Close Price]]-Table2[[#This Row],[200D EMA]])/Table2[[#This Row],[200D EMA]]</f>
        <v>0.15031443369086761</v>
      </c>
      <c r="V368">
        <v>0.37059304367382501</v>
      </c>
      <c r="W368">
        <v>6919.35</v>
      </c>
      <c r="X368">
        <v>7325</v>
      </c>
      <c r="Y368">
        <v>6707</v>
      </c>
      <c r="Z368">
        <v>7325</v>
      </c>
      <c r="AA368">
        <v>6707</v>
      </c>
      <c r="AB368">
        <v>7650</v>
      </c>
      <c r="AC368" s="2">
        <f>(Table2[[#This Row],[Close Price]]/Table2[[#This Row],[Day Low]])-1</f>
        <v>2.8261325124469661E-2</v>
      </c>
      <c r="AD368" s="2">
        <f>(Table2[[#This Row],[Day High]]/Table2[[#This Row],[Close Price]])-1</f>
        <v>2.9529578771311016E-2</v>
      </c>
      <c r="AE368" s="2">
        <f>(Table2[[#This Row],[Close Price]]/Table2[[#This Row],[Current Week Low]])-1</f>
        <v>6.0817056806321768E-2</v>
      </c>
      <c r="AF368" s="2">
        <f>(Table2[[#This Row],[Current Week High]]/Table2[[#This Row],[Close Price]])-1</f>
        <v>2.9529578771311016E-2</v>
      </c>
      <c r="AG368" s="2">
        <f>(Table2[[#This Row],[Close Price]]/Table2[[#This Row],[Current Month Low]])-1</f>
        <v>6.0817056806321768E-2</v>
      </c>
      <c r="AH368" s="2">
        <f>(Table2[[#This Row],[Current Month High]]/Table2[[#This Row],[Close Price]])-1</f>
        <v>7.5208365542734246E-2</v>
      </c>
      <c r="AI368">
        <v>9.9804635342731505</v>
      </c>
      <c r="AJ368">
        <v>64.998492613807599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</v>
      </c>
      <c r="AM368" t="s">
        <v>10521</v>
      </c>
      <c r="AN368">
        <v>-0.7</v>
      </c>
      <c r="AO368" t="s">
        <v>10519</v>
      </c>
      <c r="AP368">
        <v>-7.7120583759099999E-4</v>
      </c>
      <c r="AQ368">
        <f>(Table2[[#This Row],[Sharpe Ratio]]-AVERAGE(Table2[Sharpe Ratio]))/_xlfn.STDEV.P(Table2[Sharpe Ratio])</f>
        <v>-0.60588975111170551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-1.5134131573912013</v>
      </c>
      <c r="AS368">
        <f>_xlfn.RANK.AVG(Table2[[#This Row],[1Y Return vs Nifty Z-Score]],Table2[1Y Return vs Nifty Z-Score])</f>
        <v>325</v>
      </c>
      <c r="AT368">
        <f>_xlfn.RANK.AVG(Table2[[#This Row],[6M Return vs Nifty Z-Score]],Table2[6M Return vs Nifty Z-Score])</f>
        <v>248</v>
      </c>
      <c r="AU368">
        <f>_xlfn.RANK.AVG(Table2[[#This Row],[Sharpe Ratio Z-Score]],Table2[Sharpe Ratio Z-Score])</f>
        <v>542</v>
      </c>
      <c r="AV368">
        <f>(Table2[[#This Row],[Rank 1Y]]+Table2[[#This Row],[Rank 6M]]+Table2[[#This Row],[Rank Sharpe]])/3</f>
        <v>371.66666666666669</v>
      </c>
    </row>
    <row r="369" spans="1:48" x14ac:dyDescent="0.3">
      <c r="A369" t="s">
        <v>1974</v>
      </c>
      <c r="B369" t="s">
        <v>1975</v>
      </c>
      <c r="C369" t="s">
        <v>10475</v>
      </c>
      <c r="D369" t="s">
        <v>541</v>
      </c>
      <c r="E369">
        <v>3280.75968792</v>
      </c>
      <c r="F369">
        <v>57.96</v>
      </c>
      <c r="G369">
        <v>24.960165008061701</v>
      </c>
      <c r="H369">
        <f>(Table2[[#This Row],[1Y Return vs Nifty]]-AVERAGE(Table2[1Y Return vs Nifty]))/_xlfn.STDEV.P(Table2[1Y Return vs Nifty])</f>
        <v>-0.19125283387026093</v>
      </c>
      <c r="I369">
        <v>5.4682703010935603</v>
      </c>
      <c r="J369">
        <f>(Table2[[#This Row],[1M Return vs Nifty]]-AVERAGE(Table2[1M Return vs Nifty]))/_xlfn.STDEV.P(Table2[1M Return vs Nifty])</f>
        <v>0.63221741191946812</v>
      </c>
      <c r="K369">
        <v>36.217997364551103</v>
      </c>
      <c r="L369">
        <f>(Table2[[#This Row],[6M Return vs Nifty]]-AVERAGE(Table2[6M Return vs Nifty]))/_xlfn.STDEV.P(Table2[6M Return vs Nifty])</f>
        <v>1.0915987779019114</v>
      </c>
      <c r="M369">
        <v>-1.23904952529257</v>
      </c>
      <c r="N369">
        <f>(Table2[[#This Row],[1W Return vs Nifty]]-AVERAGE(Table2[1W Return vs Nifty]))/_xlfn.STDEV.P(Table2[1W Return vs Nifty])</f>
        <v>-5.5945227033984225E-2</v>
      </c>
      <c r="O369">
        <v>55.47</v>
      </c>
      <c r="P369">
        <v>51.950637677571102</v>
      </c>
      <c r="Q369">
        <v>45.694130803896698</v>
      </c>
      <c r="R369">
        <v>54.641344765240198</v>
      </c>
      <c r="S369" s="2">
        <f>(Table2[[#This Row],[Close Price]]-Table2[[#This Row],[20D EMA]])/Table2[[#This Row],[20D EMA]]</f>
        <v>4.4889129259058989E-2</v>
      </c>
      <c r="T369" s="2">
        <f>(Table2[[#This Row],[Close Price]]-Table2[[#This Row],[50D EMA]])/Table2[[#This Row],[50D EMA]]</f>
        <v>0.11567446697624176</v>
      </c>
      <c r="U369" s="2">
        <f>(Table2[[#This Row],[Close Price]]-Table2[[#This Row],[200D EMA]])/Table2[[#This Row],[200D EMA]]</f>
        <v>0.26843423827764978</v>
      </c>
      <c r="V369">
        <v>1.2813680056890999</v>
      </c>
      <c r="W369">
        <v>57.44</v>
      </c>
      <c r="X369">
        <v>60.73</v>
      </c>
      <c r="Y369">
        <v>52.01</v>
      </c>
      <c r="Z369">
        <v>60.95</v>
      </c>
      <c r="AA369">
        <v>49.8</v>
      </c>
      <c r="AB369">
        <v>62.26</v>
      </c>
      <c r="AC369" s="2">
        <f>(Table2[[#This Row],[Close Price]]/Table2[[#This Row],[Day Low]])-1</f>
        <v>9.0529247910864363E-3</v>
      </c>
      <c r="AD369" s="2">
        <f>(Table2[[#This Row],[Day High]]/Table2[[#This Row],[Close Price]])-1</f>
        <v>4.7791580400275979E-2</v>
      </c>
      <c r="AE369" s="2">
        <f>(Table2[[#This Row],[Close Price]]/Table2[[#This Row],[Current Week Low]])-1</f>
        <v>0.11440107671601618</v>
      </c>
      <c r="AF369" s="2">
        <f>(Table2[[#This Row],[Current Week High]]/Table2[[#This Row],[Close Price]])-1</f>
        <v>5.1587301587301626E-2</v>
      </c>
      <c r="AG369" s="2">
        <f>(Table2[[#This Row],[Close Price]]/Table2[[#This Row],[Current Month Low]])-1</f>
        <v>0.16385542168674716</v>
      </c>
      <c r="AH369" s="2">
        <f>(Table2[[#This Row],[Current Month High]]/Table2[[#This Row],[Close Price]])-1</f>
        <v>7.4189095928226312E-2</v>
      </c>
      <c r="AI369">
        <v>7.4189095928226303</v>
      </c>
      <c r="AJ369">
        <v>74.315789473684205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</v>
      </c>
      <c r="AM369" t="s">
        <v>10520</v>
      </c>
      <c r="AN369">
        <v>4.9400000000000004</v>
      </c>
      <c r="AO369" t="s">
        <v>10520</v>
      </c>
      <c r="AP369">
        <v>-6.6675705073809002E-2</v>
      </c>
      <c r="AQ369">
        <f>(Table2[[#This Row],[Sharpe Ratio]]-AVERAGE(Table2[Sharpe Ratio]))/_xlfn.STDEV.P(Table2[Sharpe Ratio])</f>
        <v>-1.3655740099983473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0.11104411891878693</v>
      </c>
      <c r="AS369">
        <f>_xlfn.RANK.AVG(Table2[[#This Row],[1Y Return vs Nifty Z-Score]],Table2[1Y Return vs Nifty Z-Score])</f>
        <v>354</v>
      </c>
      <c r="AT369">
        <f>_xlfn.RANK.AVG(Table2[[#This Row],[6M Return vs Nifty Z-Score]],Table2[6M Return vs Nifty Z-Score])</f>
        <v>93</v>
      </c>
      <c r="AU369">
        <f>_xlfn.RANK.AVG(Table2[[#This Row],[Sharpe Ratio Z-Score]],Table2[Sharpe Ratio Z-Score])</f>
        <v>670</v>
      </c>
      <c r="AV369">
        <f>(Table2[[#This Row],[Rank 1Y]]+Table2[[#This Row],[Rank 6M]]+Table2[[#This Row],[Rank Sharpe]])/3</f>
        <v>372.33333333333331</v>
      </c>
    </row>
    <row r="370" spans="1:48" x14ac:dyDescent="0.3">
      <c r="A370" t="s">
        <v>172</v>
      </c>
      <c r="B370" t="s">
        <v>173</v>
      </c>
      <c r="C370" t="s">
        <v>10477</v>
      </c>
      <c r="D370" t="s">
        <v>174</v>
      </c>
      <c r="E370">
        <v>151387.63689528999</v>
      </c>
      <c r="F370">
        <v>1467.5</v>
      </c>
      <c r="G370">
        <v>16.949857114211699</v>
      </c>
      <c r="H370">
        <f>(Table2[[#This Row],[1Y Return vs Nifty]]-AVERAGE(Table2[1Y Return vs Nifty]))/_xlfn.STDEV.P(Table2[1Y Return vs Nifty])</f>
        <v>-0.30097784821053353</v>
      </c>
      <c r="I370">
        <v>3.5649972003902799</v>
      </c>
      <c r="J370">
        <f>(Table2[[#This Row],[1M Return vs Nifty]]-AVERAGE(Table2[1M Return vs Nifty]))/_xlfn.STDEV.P(Table2[1M Return vs Nifty])</f>
        <v>0.44075567925399456</v>
      </c>
      <c r="K370">
        <v>9.3230487525451906</v>
      </c>
      <c r="L370">
        <f>(Table2[[#This Row],[6M Return vs Nifty]]-AVERAGE(Table2[6M Return vs Nifty]))/_xlfn.STDEV.P(Table2[6M Return vs Nifty])</f>
        <v>0.1589337227939415</v>
      </c>
      <c r="M370">
        <v>-0.20833280174309601</v>
      </c>
      <c r="N370">
        <f>(Table2[[#This Row],[1W Return vs Nifty]]-AVERAGE(Table2[1W Return vs Nifty]))/_xlfn.STDEV.P(Table2[1W Return vs Nifty])</f>
        <v>0.15263719099682535</v>
      </c>
      <c r="O370">
        <v>1440</v>
      </c>
      <c r="P370">
        <v>1388.90293932649</v>
      </c>
      <c r="Q370">
        <v>1235.15220367282</v>
      </c>
      <c r="R370">
        <v>59.432636366823402</v>
      </c>
      <c r="S370" s="2">
        <f>(Table2[[#This Row],[Close Price]]-Table2[[#This Row],[20D EMA]])/Table2[[#This Row],[20D EMA]]</f>
        <v>1.9097222222222224E-2</v>
      </c>
      <c r="T370" s="2">
        <f>(Table2[[#This Row],[Close Price]]-Table2[[#This Row],[50D EMA]])/Table2[[#This Row],[50D EMA]]</f>
        <v>5.6589311209625237E-2</v>
      </c>
      <c r="U370" s="2">
        <f>(Table2[[#This Row],[Close Price]]-Table2[[#This Row],[200D EMA]])/Table2[[#This Row],[200D EMA]]</f>
        <v>0.18811268411801885</v>
      </c>
      <c r="V370">
        <v>0.85735815447139097</v>
      </c>
      <c r="W370">
        <v>1461.1</v>
      </c>
      <c r="X370">
        <v>1480.1</v>
      </c>
      <c r="Y370">
        <v>1440.75</v>
      </c>
      <c r="Z370">
        <v>1525</v>
      </c>
      <c r="AA370">
        <v>1359.2</v>
      </c>
      <c r="AB370">
        <v>1525</v>
      </c>
      <c r="AC370" s="2">
        <f>(Table2[[#This Row],[Close Price]]/Table2[[#This Row],[Day Low]])-1</f>
        <v>4.3802614468551049E-3</v>
      </c>
      <c r="AD370" s="2">
        <f>(Table2[[#This Row],[Day High]]/Table2[[#This Row],[Close Price]])-1</f>
        <v>8.5860306643952278E-3</v>
      </c>
      <c r="AE370" s="2">
        <f>(Table2[[#This Row],[Close Price]]/Table2[[#This Row],[Current Week Low]])-1</f>
        <v>1.8566718722887288E-2</v>
      </c>
      <c r="AF370" s="2">
        <f>(Table2[[#This Row],[Current Week High]]/Table2[[#This Row],[Close Price]])-1</f>
        <v>3.918228279386704E-2</v>
      </c>
      <c r="AG370" s="2">
        <f>(Table2[[#This Row],[Close Price]]/Table2[[#This Row],[Current Month Low]])-1</f>
        <v>7.96792230723955E-2</v>
      </c>
      <c r="AH370" s="2">
        <f>(Table2[[#This Row],[Current Month High]]/Table2[[#This Row],[Close Price]])-1</f>
        <v>3.918228279386704E-2</v>
      </c>
      <c r="AI370">
        <v>3.9182282793867</v>
      </c>
      <c r="AJ370">
        <v>52.896436757657803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-0.03</v>
      </c>
      <c r="AM370" t="s">
        <v>10519</v>
      </c>
      <c r="AN370">
        <v>3.92</v>
      </c>
      <c r="AO370" t="s">
        <v>10520</v>
      </c>
      <c r="AP370">
        <v>1.0875036346237E-2</v>
      </c>
      <c r="AQ370">
        <f>(Table2[[#This Row],[Sharpe Ratio]]-AVERAGE(Table2[Sharpe Ratio]))/_xlfn.STDEV.P(Table2[Sharpe Ratio])</f>
        <v>-0.47164297031872482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-2.0294225484496942E-2</v>
      </c>
      <c r="AS370">
        <f>_xlfn.RANK.AVG(Table2[[#This Row],[1Y Return vs Nifty Z-Score]],Table2[1Y Return vs Nifty Z-Score])</f>
        <v>393</v>
      </c>
      <c r="AT370">
        <f>_xlfn.RANK.AVG(Table2[[#This Row],[6M Return vs Nifty Z-Score]],Table2[6M Return vs Nifty Z-Score])</f>
        <v>268</v>
      </c>
      <c r="AU370">
        <f>_xlfn.RANK.AVG(Table2[[#This Row],[Sharpe Ratio Z-Score]],Table2[Sharpe Ratio Z-Score])</f>
        <v>460</v>
      </c>
      <c r="AV370">
        <f>(Table2[[#This Row],[Rank 1Y]]+Table2[[#This Row],[Rank 6M]]+Table2[[#This Row],[Rank Sharpe]])/3</f>
        <v>373.66666666666669</v>
      </c>
    </row>
    <row r="371" spans="1:48" x14ac:dyDescent="0.3">
      <c r="A371" t="s">
        <v>769</v>
      </c>
      <c r="B371" t="s">
        <v>770</v>
      </c>
      <c r="C371" t="s">
        <v>10476</v>
      </c>
      <c r="D371" t="s">
        <v>27</v>
      </c>
      <c r="E371">
        <v>20735.918400289</v>
      </c>
      <c r="F371">
        <v>102.35</v>
      </c>
      <c r="G371">
        <v>3.0815144702557098</v>
      </c>
      <c r="H371">
        <f>(Table2[[#This Row],[1Y Return vs Nifty]]-AVERAGE(Table2[1Y Return vs Nifty]))/_xlfn.STDEV.P(Table2[1Y Return vs Nifty])</f>
        <v>-0.49094608858893263</v>
      </c>
      <c r="I371">
        <v>32.905539063298498</v>
      </c>
      <c r="J371">
        <f>(Table2[[#This Row],[1M Return vs Nifty]]-AVERAGE(Table2[1M Return vs Nifty]))/_xlfn.STDEV.P(Table2[1M Return vs Nifty])</f>
        <v>3.3922979357701539</v>
      </c>
      <c r="K371">
        <v>-2.8382519060754898</v>
      </c>
      <c r="L371">
        <f>(Table2[[#This Row],[6M Return vs Nifty]]-AVERAGE(Table2[6M Return vs Nifty]))/_xlfn.STDEV.P(Table2[6M Return vs Nifty])</f>
        <v>-0.26279677807393481</v>
      </c>
      <c r="M371">
        <v>6.4680991343337304</v>
      </c>
      <c r="N371">
        <f>(Table2[[#This Row],[1W Return vs Nifty]]-AVERAGE(Table2[1W Return vs Nifty]))/_xlfn.STDEV.P(Table2[1W Return vs Nifty])</f>
        <v>1.5037225913087378</v>
      </c>
      <c r="O371">
        <v>89.79</v>
      </c>
      <c r="P371">
        <v>83.597102291957498</v>
      </c>
      <c r="Q371">
        <v>83.541301077011994</v>
      </c>
      <c r="R371">
        <v>87.846646033687406</v>
      </c>
      <c r="S371" s="2">
        <f>(Table2[[#This Row],[Close Price]]-Table2[[#This Row],[20D EMA]])/Table2[[#This Row],[20D EMA]]</f>
        <v>0.13988194676467297</v>
      </c>
      <c r="T371" s="2">
        <f>(Table2[[#This Row],[Close Price]]-Table2[[#This Row],[50D EMA]])/Table2[[#This Row],[50D EMA]]</f>
        <v>0.22432473367975375</v>
      </c>
      <c r="U371" s="2">
        <f>(Table2[[#This Row],[Close Price]]-Table2[[#This Row],[200D EMA]])/Table2[[#This Row],[200D EMA]]</f>
        <v>0.22514251849692077</v>
      </c>
      <c r="V371">
        <v>5.37592727321121</v>
      </c>
      <c r="W371">
        <v>100.3</v>
      </c>
      <c r="X371">
        <v>109.85</v>
      </c>
      <c r="Y371">
        <v>85</v>
      </c>
      <c r="Z371">
        <v>110</v>
      </c>
      <c r="AA371">
        <v>74.349999999999994</v>
      </c>
      <c r="AB371">
        <v>111.4</v>
      </c>
      <c r="AC371" s="2">
        <f>(Table2[[#This Row],[Close Price]]/Table2[[#This Row],[Day Low]])-1</f>
        <v>2.0438683948155401E-2</v>
      </c>
      <c r="AD371" s="2">
        <f>(Table2[[#This Row],[Day High]]/Table2[[#This Row],[Close Price]])-1</f>
        <v>7.327796775769424E-2</v>
      </c>
      <c r="AE371" s="2">
        <f>(Table2[[#This Row],[Close Price]]/Table2[[#This Row],[Current Week Low]])-1</f>
        <v>0.20411764705882351</v>
      </c>
      <c r="AF371" s="2">
        <f>(Table2[[#This Row],[Current Week High]]/Table2[[#This Row],[Close Price]])-1</f>
        <v>7.4743527112848041E-2</v>
      </c>
      <c r="AG371" s="2">
        <f>(Table2[[#This Row],[Close Price]]/Table2[[#This Row],[Current Month Low]])-1</f>
        <v>0.37659717552118366</v>
      </c>
      <c r="AH371" s="2">
        <f>(Table2[[#This Row],[Current Month High]]/Table2[[#This Row],[Close Price]])-1</f>
        <v>8.8422081094284399E-2</v>
      </c>
      <c r="AI371">
        <v>8.8422081094284408</v>
      </c>
      <c r="AJ371">
        <v>57.340507302075302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0.19</v>
      </c>
      <c r="AM371" t="s">
        <v>10520</v>
      </c>
      <c r="AN371">
        <v>35.44</v>
      </c>
      <c r="AO371" t="s">
        <v>10520</v>
      </c>
      <c r="AP371">
        <v>8.6889979622454996E-2</v>
      </c>
      <c r="AQ371">
        <f>(Table2[[#This Row],[Sharpe Ratio]]-AVERAGE(Table2[Sharpe Ratio]))/_xlfn.STDEV.P(Table2[Sharpe Ratio])</f>
        <v>0.4045848520052564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4.5468625124212805</v>
      </c>
      <c r="AS371">
        <f>_xlfn.RANK.AVG(Table2[[#This Row],[1Y Return vs Nifty Z-Score]],Table2[1Y Return vs Nifty Z-Score])</f>
        <v>473</v>
      </c>
      <c r="AT371">
        <f>_xlfn.RANK.AVG(Table2[[#This Row],[6M Return vs Nifty Z-Score]],Table2[6M Return vs Nifty Z-Score])</f>
        <v>417</v>
      </c>
      <c r="AU371">
        <f>_xlfn.RANK.AVG(Table2[[#This Row],[Sharpe Ratio Z-Score]],Table2[Sharpe Ratio Z-Score])</f>
        <v>231</v>
      </c>
      <c r="AV371">
        <f>(Table2[[#This Row],[Rank 1Y]]+Table2[[#This Row],[Rank 6M]]+Table2[[#This Row],[Rank Sharpe]])/3</f>
        <v>373.66666666666669</v>
      </c>
    </row>
    <row r="372" spans="1:48" x14ac:dyDescent="0.3">
      <c r="A372" t="s">
        <v>1085</v>
      </c>
      <c r="B372" t="s">
        <v>1086</v>
      </c>
      <c r="C372" t="s">
        <v>10479</v>
      </c>
      <c r="D372" t="s">
        <v>395</v>
      </c>
      <c r="E372">
        <v>11424.90942278</v>
      </c>
      <c r="F372">
        <v>444.25</v>
      </c>
      <c r="G372">
        <v>48.2192943901129</v>
      </c>
      <c r="H372">
        <f>(Table2[[#This Row],[1Y Return vs Nifty]]-AVERAGE(Table2[1Y Return vs Nifty]))/_xlfn.STDEV.P(Table2[1Y Return vs Nifty])</f>
        <v>0.12735018848637433</v>
      </c>
      <c r="I372">
        <v>4.6871575572600799</v>
      </c>
      <c r="J372">
        <f>(Table2[[#This Row],[1M Return vs Nifty]]-AVERAGE(Table2[1M Return vs Nifty]))/_xlfn.STDEV.P(Table2[1M Return vs Nifty])</f>
        <v>0.5536405648625855</v>
      </c>
      <c r="K372">
        <v>-30.146565127792901</v>
      </c>
      <c r="L372">
        <f>(Table2[[#This Row],[6M Return vs Nifty]]-AVERAGE(Table2[6M Return vs Nifty]))/_xlfn.STDEV.P(Table2[6M Return vs Nifty])</f>
        <v>-1.2097965222738243</v>
      </c>
      <c r="M372">
        <v>-5.5203950910418103</v>
      </c>
      <c r="N372">
        <f>(Table2[[#This Row],[1W Return vs Nifty]]-AVERAGE(Table2[1W Return vs Nifty]))/_xlfn.STDEV.P(Table2[1W Return vs Nifty])</f>
        <v>-0.92234565513045985</v>
      </c>
      <c r="O372">
        <v>442.3</v>
      </c>
      <c r="P372">
        <v>431.13282799423899</v>
      </c>
      <c r="Q372">
        <v>394.69725466005099</v>
      </c>
      <c r="R372">
        <v>44.574971603735101</v>
      </c>
      <c r="S372" s="2">
        <f>(Table2[[#This Row],[Close Price]]-Table2[[#This Row],[20D EMA]])/Table2[[#This Row],[20D EMA]]</f>
        <v>4.4087723264752176E-3</v>
      </c>
      <c r="T372" s="2">
        <f>(Table2[[#This Row],[Close Price]]-Table2[[#This Row],[50D EMA]])/Table2[[#This Row],[50D EMA]]</f>
        <v>3.0424897280000873E-2</v>
      </c>
      <c r="U372" s="2">
        <f>(Table2[[#This Row],[Close Price]]-Table2[[#This Row],[200D EMA]])/Table2[[#This Row],[200D EMA]]</f>
        <v>0.12554621233083652</v>
      </c>
      <c r="V372">
        <v>1.5649484384218899</v>
      </c>
      <c r="W372">
        <v>433.4</v>
      </c>
      <c r="X372">
        <v>450.7</v>
      </c>
      <c r="Y372">
        <v>407.55</v>
      </c>
      <c r="Z372">
        <v>450.7</v>
      </c>
      <c r="AA372">
        <v>407.55</v>
      </c>
      <c r="AB372">
        <v>511</v>
      </c>
      <c r="AC372" s="2">
        <f>(Table2[[#This Row],[Close Price]]/Table2[[#This Row],[Day Low]])-1</f>
        <v>2.5034610059990747E-2</v>
      </c>
      <c r="AD372" s="2">
        <f>(Table2[[#This Row],[Day High]]/Table2[[#This Row],[Close Price]])-1</f>
        <v>1.4518851997749049E-2</v>
      </c>
      <c r="AE372" s="2">
        <f>(Table2[[#This Row],[Close Price]]/Table2[[#This Row],[Current Week Low]])-1</f>
        <v>9.0050300576616227E-2</v>
      </c>
      <c r="AF372" s="2">
        <f>(Table2[[#This Row],[Current Week High]]/Table2[[#This Row],[Close Price]])-1</f>
        <v>1.4518851997749049E-2</v>
      </c>
      <c r="AG372" s="2">
        <f>(Table2[[#This Row],[Close Price]]/Table2[[#This Row],[Current Month Low]])-1</f>
        <v>9.0050300576616227E-2</v>
      </c>
      <c r="AH372" s="2">
        <f>(Table2[[#This Row],[Current Month High]]/Table2[[#This Row],[Close Price]])-1</f>
        <v>0.15025323579065852</v>
      </c>
      <c r="AI372">
        <v>24.693303320202599</v>
      </c>
      <c r="AJ372">
        <v>81.326530612244895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-0.05</v>
      </c>
      <c r="AM372" t="s">
        <v>10519</v>
      </c>
      <c r="AN372">
        <v>-0.84</v>
      </c>
      <c r="AO372" t="s">
        <v>10519</v>
      </c>
      <c r="AP372">
        <v>0.104168565366256</v>
      </c>
      <c r="AQ372">
        <f>(Table2[[#This Row],[Sharpe Ratio]]-AVERAGE(Table2[Sharpe Ratio]))/_xlfn.STDEV.P(Table2[Sharpe Ratio])</f>
        <v>0.60375592162132274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-0.84739550243400164</v>
      </c>
      <c r="AS372">
        <f>_xlfn.RANK.AVG(Table2[[#This Row],[1Y Return vs Nifty Z-Score]],Table2[1Y Return vs Nifty Z-Score])</f>
        <v>251</v>
      </c>
      <c r="AT372">
        <f>_xlfn.RANK.AVG(Table2[[#This Row],[6M Return vs Nifty Z-Score]],Table2[6M Return vs Nifty Z-Score])</f>
        <v>675</v>
      </c>
      <c r="AU372">
        <f>_xlfn.RANK.AVG(Table2[[#This Row],[Sharpe Ratio Z-Score]],Table2[Sharpe Ratio Z-Score])</f>
        <v>197</v>
      </c>
      <c r="AV372">
        <f>(Table2[[#This Row],[Rank 1Y]]+Table2[[#This Row],[Rank 6M]]+Table2[[#This Row],[Rank Sharpe]])/3</f>
        <v>374.33333333333331</v>
      </c>
    </row>
    <row r="373" spans="1:48" x14ac:dyDescent="0.3">
      <c r="A373" t="s">
        <v>265</v>
      </c>
      <c r="B373" t="s">
        <v>266</v>
      </c>
      <c r="C373" t="s">
        <v>10475</v>
      </c>
      <c r="D373" t="s">
        <v>32</v>
      </c>
      <c r="E373">
        <v>100786.55283</v>
      </c>
      <c r="F373">
        <v>132.87</v>
      </c>
      <c r="G373">
        <v>19.5217613065001</v>
      </c>
      <c r="H373">
        <f>(Table2[[#This Row],[1Y Return vs Nifty]]-AVERAGE(Table2[1Y Return vs Nifty]))/_xlfn.STDEV.P(Table2[1Y Return vs Nifty])</f>
        <v>-0.26574796340207119</v>
      </c>
      <c r="I373">
        <v>-10.3891086035882</v>
      </c>
      <c r="J373">
        <f>(Table2[[#This Row],[1M Return vs Nifty]]-AVERAGE(Table2[1M Return vs Nifty]))/_xlfn.STDEV.P(Table2[1M Return vs Nifty])</f>
        <v>-0.9629720748133781</v>
      </c>
      <c r="K373">
        <v>-22.803744181431899</v>
      </c>
      <c r="L373">
        <f>(Table2[[#This Row],[6M Return vs Nifty]]-AVERAGE(Table2[6M Return vs Nifty]))/_xlfn.STDEV.P(Table2[6M Return vs Nifty])</f>
        <v>-0.95516162404878691</v>
      </c>
      <c r="M373">
        <v>-4.8034348879395603</v>
      </c>
      <c r="N373">
        <f>(Table2[[#This Row],[1W Return vs Nifty]]-AVERAGE(Table2[1W Return vs Nifty]))/_xlfn.STDEV.P(Table2[1W Return vs Nifty])</f>
        <v>-0.77725701013405457</v>
      </c>
      <c r="O373">
        <v>137.01</v>
      </c>
      <c r="P373">
        <v>140.75219716952901</v>
      </c>
      <c r="Q373">
        <v>131.043695157901</v>
      </c>
      <c r="R373">
        <v>29.532641767441898</v>
      </c>
      <c r="S373" s="2">
        <f>(Table2[[#This Row],[Close Price]]-Table2[[#This Row],[20D EMA]])/Table2[[#This Row],[20D EMA]]</f>
        <v>-3.0216772498357688E-2</v>
      </c>
      <c r="T373" s="2">
        <f>(Table2[[#This Row],[Close Price]]-Table2[[#This Row],[50D EMA]])/Table2[[#This Row],[50D EMA]]</f>
        <v>-5.6000526656328452E-2</v>
      </c>
      <c r="U373" s="2">
        <f>(Table2[[#This Row],[Close Price]]-Table2[[#This Row],[200D EMA]])/Table2[[#This Row],[200D EMA]]</f>
        <v>1.3936609768966003E-2</v>
      </c>
      <c r="V373">
        <v>0.67550711506029004</v>
      </c>
      <c r="W373">
        <v>130.82</v>
      </c>
      <c r="X373">
        <v>133.35</v>
      </c>
      <c r="Y373">
        <v>129.1</v>
      </c>
      <c r="Z373">
        <v>138.96</v>
      </c>
      <c r="AA373">
        <v>129.1</v>
      </c>
      <c r="AB373">
        <v>142.74</v>
      </c>
      <c r="AC373" s="2">
        <f>(Table2[[#This Row],[Close Price]]/Table2[[#This Row],[Day Low]])-1</f>
        <v>1.5670386791010626E-2</v>
      </c>
      <c r="AD373" s="2">
        <f>(Table2[[#This Row],[Day High]]/Table2[[#This Row],[Close Price]])-1</f>
        <v>3.6125536238427181E-3</v>
      </c>
      <c r="AE373" s="2">
        <f>(Table2[[#This Row],[Close Price]]/Table2[[#This Row],[Current Week Low]])-1</f>
        <v>2.9202168861347966E-2</v>
      </c>
      <c r="AF373" s="2">
        <f>(Table2[[#This Row],[Current Week High]]/Table2[[#This Row],[Close Price]])-1</f>
        <v>4.5834274102506178E-2</v>
      </c>
      <c r="AG373" s="2">
        <f>(Table2[[#This Row],[Close Price]]/Table2[[#This Row],[Current Month Low]])-1</f>
        <v>2.9202168861347966E-2</v>
      </c>
      <c r="AH373" s="2">
        <f>(Table2[[#This Row],[Current Month High]]/Table2[[#This Row],[Close Price]])-1</f>
        <v>7.4283133890268749E-2</v>
      </c>
      <c r="AI373">
        <v>29.826145856852499</v>
      </c>
      <c r="AJ373">
        <v>56.593989393046499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-0.14000000000000001</v>
      </c>
      <c r="AM373" t="s">
        <v>10519</v>
      </c>
      <c r="AN373">
        <v>-4.9400000000000004</v>
      </c>
      <c r="AO373" t="s">
        <v>10519</v>
      </c>
      <c r="AP373">
        <v>0.132039739182157</v>
      </c>
      <c r="AQ373">
        <f>(Table2[[#This Row],[Sharpe Ratio]]-AVERAGE(Table2[Sharpe Ratio]))/_xlfn.STDEV.P(Table2[Sharpe Ratio])</f>
        <v>0.9250282515838526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376</v>
      </c>
      <c r="AT373">
        <f>_xlfn.RANK.AVG(Table2[[#This Row],[6M Return vs Nifty Z-Score]],Table2[6M Return vs Nifty Z-Score])</f>
        <v>617</v>
      </c>
      <c r="AU373">
        <f>_xlfn.RANK.AVG(Table2[[#This Row],[Sharpe Ratio Z-Score]],Table2[Sharpe Ratio Z-Score])</f>
        <v>136</v>
      </c>
      <c r="AV373">
        <f>(Table2[[#This Row],[Rank 1Y]]+Table2[[#This Row],[Rank 6M]]+Table2[[#This Row],[Rank Sharpe]])/3</f>
        <v>376.33333333333331</v>
      </c>
    </row>
    <row r="374" spans="1:48" x14ac:dyDescent="0.3">
      <c r="A374" t="s">
        <v>942</v>
      </c>
      <c r="B374" t="s">
        <v>943</v>
      </c>
      <c r="C374" t="s">
        <v>10480</v>
      </c>
      <c r="D374" t="s">
        <v>60</v>
      </c>
      <c r="E374">
        <v>15462.29899836</v>
      </c>
      <c r="F374">
        <v>6675.6</v>
      </c>
      <c r="G374">
        <v>29.698870312582802</v>
      </c>
      <c r="H374">
        <f>(Table2[[#This Row],[1Y Return vs Nifty]]-AVERAGE(Table2[1Y Return vs Nifty]))/_xlfn.STDEV.P(Table2[1Y Return vs Nifty])</f>
        <v>-0.12634215697953813</v>
      </c>
      <c r="I374">
        <v>-4.5983632349908801</v>
      </c>
      <c r="J374">
        <f>(Table2[[#This Row],[1M Return vs Nifty]]-AVERAGE(Table2[1M Return vs Nifty]))/_xlfn.STDEV.P(Table2[1M Return vs Nifty])</f>
        <v>-0.38044603517853542</v>
      </c>
      <c r="K374">
        <v>10.679174585107299</v>
      </c>
      <c r="L374">
        <f>(Table2[[#This Row],[6M Return vs Nifty]]-AVERAGE(Table2[6M Return vs Nifty]))/_xlfn.STDEV.P(Table2[6M Return vs Nifty])</f>
        <v>0.20596155663019089</v>
      </c>
      <c r="M374">
        <v>3.99292539633751</v>
      </c>
      <c r="N374">
        <f>(Table2[[#This Row],[1W Return vs Nifty]]-AVERAGE(Table2[1W Return vs Nifty]))/_xlfn.STDEV.P(Table2[1W Return vs Nifty])</f>
        <v>1.0028306279575407</v>
      </c>
      <c r="O374">
        <v>6650.99</v>
      </c>
      <c r="P374">
        <v>6231.0851246669099</v>
      </c>
      <c r="Q374">
        <v>5467.6651806284099</v>
      </c>
      <c r="R374">
        <v>74.752321111951503</v>
      </c>
      <c r="S374" s="2">
        <f>(Table2[[#This Row],[Close Price]]-Table2[[#This Row],[20D EMA]])/Table2[[#This Row],[20D EMA]]</f>
        <v>3.7002010227049783E-3</v>
      </c>
      <c r="T374" s="2">
        <f>(Table2[[#This Row],[Close Price]]-Table2[[#This Row],[50D EMA]])/Table2[[#This Row],[50D EMA]]</f>
        <v>7.1338276791211797E-2</v>
      </c>
      <c r="U374" s="2">
        <f>(Table2[[#This Row],[Close Price]]-Table2[[#This Row],[200D EMA]])/Table2[[#This Row],[200D EMA]]</f>
        <v>0.22092333372043826</v>
      </c>
      <c r="V374">
        <v>0.40328201074092301</v>
      </c>
      <c r="W374">
        <v>6620.2</v>
      </c>
      <c r="X374">
        <v>6866.9</v>
      </c>
      <c r="Y374">
        <v>6292.25</v>
      </c>
      <c r="Z374">
        <v>6866.9</v>
      </c>
      <c r="AA374">
        <v>6292.25</v>
      </c>
      <c r="AB374">
        <v>6866.9</v>
      </c>
      <c r="AC374" s="2">
        <f>(Table2[[#This Row],[Close Price]]/Table2[[#This Row],[Day Low]])-1</f>
        <v>8.3683272408690001E-3</v>
      </c>
      <c r="AD374" s="2">
        <f>(Table2[[#This Row],[Day High]]/Table2[[#This Row],[Close Price]])-1</f>
        <v>2.8656600155791079E-2</v>
      </c>
      <c r="AE374" s="2">
        <f>(Table2[[#This Row],[Close Price]]/Table2[[#This Row],[Current Week Low]])-1</f>
        <v>6.0924152727561687E-2</v>
      </c>
      <c r="AF374" s="2">
        <f>(Table2[[#This Row],[Current Week High]]/Table2[[#This Row],[Close Price]])-1</f>
        <v>2.8656600155791079E-2</v>
      </c>
      <c r="AG374" s="2">
        <f>(Table2[[#This Row],[Close Price]]/Table2[[#This Row],[Current Month Low]])-1</f>
        <v>6.0924152727561687E-2</v>
      </c>
      <c r="AH374" s="2">
        <f>(Table2[[#This Row],[Current Month High]]/Table2[[#This Row],[Close Price]])-1</f>
        <v>2.8656600155791079E-2</v>
      </c>
      <c r="AI374">
        <v>12.9426568398346</v>
      </c>
      <c r="AJ374">
        <v>55.6752328235645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-0.28999999999999998</v>
      </c>
      <c r="AM374" t="s">
        <v>10519</v>
      </c>
      <c r="AN374">
        <v>3.7</v>
      </c>
      <c r="AO374" t="s">
        <v>10520</v>
      </c>
      <c r="AP374">
        <v>-1.2440969642739999E-3</v>
      </c>
      <c r="AQ374">
        <f>(Table2[[#This Row],[Sharpe Ratio]]-AVERAGE(Table2[Sharpe Ratio]))/_xlfn.STDEV.P(Table2[Sharpe Ratio])</f>
        <v>-0.61134078934538683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9.0663203084271338E-2</v>
      </c>
      <c r="AS374">
        <f>_xlfn.RANK.AVG(Table2[[#This Row],[1Y Return vs Nifty Z-Score]],Table2[1Y Return vs Nifty Z-Score])</f>
        <v>326</v>
      </c>
      <c r="AT374">
        <f>_xlfn.RANK.AVG(Table2[[#This Row],[6M Return vs Nifty Z-Score]],Table2[6M Return vs Nifty Z-Score])</f>
        <v>260</v>
      </c>
      <c r="AU374">
        <f>_xlfn.RANK.AVG(Table2[[#This Row],[Sharpe Ratio Z-Score]],Table2[Sharpe Ratio Z-Score])</f>
        <v>543</v>
      </c>
      <c r="AV374">
        <f>(Table2[[#This Row],[Rank 1Y]]+Table2[[#This Row],[Rank 6M]]+Table2[[#This Row],[Rank Sharpe]])/3</f>
        <v>376.33333333333331</v>
      </c>
    </row>
    <row r="375" spans="1:48" x14ac:dyDescent="0.3">
      <c r="A375" t="s">
        <v>1678</v>
      </c>
      <c r="B375" t="s">
        <v>1679</v>
      </c>
      <c r="C375" t="s">
        <v>10478</v>
      </c>
      <c r="D375" t="s">
        <v>46</v>
      </c>
      <c r="E375">
        <v>4862.2587451709996</v>
      </c>
      <c r="F375">
        <v>60.42</v>
      </c>
      <c r="G375">
        <v>13.0529516351588</v>
      </c>
      <c r="H375">
        <f>(Table2[[#This Row],[1Y Return vs Nifty]]-AVERAGE(Table2[1Y Return vs Nifty]))/_xlfn.STDEV.P(Table2[1Y Return vs Nifty])</f>
        <v>-0.35435757034331844</v>
      </c>
      <c r="I375">
        <v>-16.7574786854126</v>
      </c>
      <c r="J375">
        <f>(Table2[[#This Row],[1M Return vs Nifty]]-AVERAGE(Table2[1M Return vs Nifty]))/_xlfn.STDEV.P(Table2[1M Return vs Nifty])</f>
        <v>-1.6036048718988403</v>
      </c>
      <c r="K375">
        <v>-17.0149741356866</v>
      </c>
      <c r="L375">
        <f>(Table2[[#This Row],[6M Return vs Nifty]]-AVERAGE(Table2[6M Return vs Nifty]))/_xlfn.STDEV.P(Table2[6M Return vs Nifty])</f>
        <v>-0.75441822008807813</v>
      </c>
      <c r="M375">
        <v>-0.93929931713271098</v>
      </c>
      <c r="N375">
        <f>(Table2[[#This Row],[1W Return vs Nifty]]-AVERAGE(Table2[1W Return vs Nifty]))/_xlfn.STDEV.P(Table2[1W Return vs Nifty])</f>
        <v>4.7141392057649945E-3</v>
      </c>
      <c r="O375">
        <v>61.82</v>
      </c>
      <c r="P375">
        <v>62.4909157046838</v>
      </c>
      <c r="Q375">
        <v>58.013016301971703</v>
      </c>
      <c r="R375">
        <v>43.088173936686402</v>
      </c>
      <c r="S375" s="2">
        <f>(Table2[[#This Row],[Close Price]]-Table2[[#This Row],[20D EMA]])/Table2[[#This Row],[20D EMA]]</f>
        <v>-2.2646392753154297E-2</v>
      </c>
      <c r="T375" s="2">
        <f>(Table2[[#This Row],[Close Price]]-Table2[[#This Row],[50D EMA]])/Table2[[#This Row],[50D EMA]]</f>
        <v>-3.3139468054371624E-2</v>
      </c>
      <c r="U375" s="2">
        <f>(Table2[[#This Row],[Close Price]]-Table2[[#This Row],[200D EMA]])/Table2[[#This Row],[200D EMA]]</f>
        <v>4.149040769573796E-2</v>
      </c>
      <c r="V375">
        <v>0.64091600898269696</v>
      </c>
      <c r="W375">
        <v>59.7</v>
      </c>
      <c r="X375">
        <v>61.4</v>
      </c>
      <c r="Y375">
        <v>55.84</v>
      </c>
      <c r="Z375">
        <v>62</v>
      </c>
      <c r="AA375">
        <v>55.84</v>
      </c>
      <c r="AB375">
        <v>70</v>
      </c>
      <c r="AC375" s="2">
        <f>(Table2[[#This Row],[Close Price]]/Table2[[#This Row],[Day Low]])-1</f>
        <v>1.2060301507537563E-2</v>
      </c>
      <c r="AD375" s="2">
        <f>(Table2[[#This Row],[Day High]]/Table2[[#This Row],[Close Price]])-1</f>
        <v>1.6219794769943618E-2</v>
      </c>
      <c r="AE375" s="2">
        <f>(Table2[[#This Row],[Close Price]]/Table2[[#This Row],[Current Week Low]])-1</f>
        <v>8.2020057306590122E-2</v>
      </c>
      <c r="AF375" s="2">
        <f>(Table2[[#This Row],[Current Week High]]/Table2[[#This Row],[Close Price]])-1</f>
        <v>2.6150281363786831E-2</v>
      </c>
      <c r="AG375" s="2">
        <f>(Table2[[#This Row],[Close Price]]/Table2[[#This Row],[Current Month Low]])-1</f>
        <v>8.2020057306590122E-2</v>
      </c>
      <c r="AH375" s="2">
        <f>(Table2[[#This Row],[Current Month High]]/Table2[[#This Row],[Close Price]])-1</f>
        <v>0.15855676928169471</v>
      </c>
      <c r="AI375">
        <v>30.7514068189341</v>
      </c>
      <c r="AJ375">
        <v>43.686087990487501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-0.05</v>
      </c>
      <c r="AM375" t="s">
        <v>10519</v>
      </c>
      <c r="AN375">
        <v>-4.72</v>
      </c>
      <c r="AO375" t="s">
        <v>10519</v>
      </c>
      <c r="AP375">
        <v>0.12847270559995999</v>
      </c>
      <c r="AQ375">
        <f>(Table2[[#This Row],[Sharpe Ratio]]-AVERAGE(Table2[Sharpe Ratio]))/_xlfn.STDEV.P(Table2[Sharpe Ratio])</f>
        <v>0.88391088790277161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412</v>
      </c>
      <c r="AT375">
        <f>_xlfn.RANK.AVG(Table2[[#This Row],[6M Return vs Nifty Z-Score]],Table2[6M Return vs Nifty Z-Score])</f>
        <v>575</v>
      </c>
      <c r="AU375">
        <f>_xlfn.RANK.AVG(Table2[[#This Row],[Sharpe Ratio Z-Score]],Table2[Sharpe Ratio Z-Score])</f>
        <v>142</v>
      </c>
      <c r="AV375">
        <f>(Table2[[#This Row],[Rank 1Y]]+Table2[[#This Row],[Rank 6M]]+Table2[[#This Row],[Rank Sharpe]])/3</f>
        <v>376.33333333333331</v>
      </c>
    </row>
    <row r="376" spans="1:48" x14ac:dyDescent="0.3">
      <c r="A376" t="s">
        <v>1006</v>
      </c>
      <c r="B376" t="s">
        <v>1007</v>
      </c>
      <c r="C376" t="s">
        <v>10478</v>
      </c>
      <c r="D376" t="s">
        <v>46</v>
      </c>
      <c r="E376">
        <v>13107.868635675</v>
      </c>
      <c r="F376">
        <v>513.75</v>
      </c>
      <c r="G376">
        <v>20.3361907377199</v>
      </c>
      <c r="H376">
        <f>(Table2[[#This Row],[1Y Return vs Nifty]]-AVERAGE(Table2[1Y Return vs Nifty]))/_xlfn.STDEV.P(Table2[1Y Return vs Nifty])</f>
        <v>-0.25459192767860767</v>
      </c>
      <c r="I376">
        <v>-3.7155640828044199E-2</v>
      </c>
      <c r="J376">
        <f>(Table2[[#This Row],[1M Return vs Nifty]]-AVERAGE(Table2[1M Return vs Nifty]))/_xlfn.STDEV.P(Table2[1M Return vs Nifty])</f>
        <v>7.8393376098090994E-2</v>
      </c>
      <c r="K376">
        <v>2.02635853004699</v>
      </c>
      <c r="L376">
        <f>(Table2[[#This Row],[6M Return vs Nifty]]-AVERAGE(Table2[6M Return vs Nifty]))/_xlfn.STDEV.P(Table2[6M Return vs Nifty])</f>
        <v>-9.410145071199158E-2</v>
      </c>
      <c r="M376">
        <v>-3.2432689345752701</v>
      </c>
      <c r="N376">
        <f>(Table2[[#This Row],[1W Return vs Nifty]]-AVERAGE(Table2[1W Return vs Nifty]))/_xlfn.STDEV.P(Table2[1W Return vs Nifty])</f>
        <v>-0.46153186505111776</v>
      </c>
      <c r="O376">
        <v>508.29</v>
      </c>
      <c r="P376">
        <v>493.15420762998798</v>
      </c>
      <c r="Q376">
        <v>431.66291043397501</v>
      </c>
      <c r="R376">
        <v>50.002893664320503</v>
      </c>
      <c r="S376" s="2">
        <f>(Table2[[#This Row],[Close Price]]-Table2[[#This Row],[20D EMA]])/Table2[[#This Row],[20D EMA]]</f>
        <v>1.074189930944929E-2</v>
      </c>
      <c r="T376" s="2">
        <f>(Table2[[#This Row],[Close Price]]-Table2[[#This Row],[50D EMA]])/Table2[[#This Row],[50D EMA]]</f>
        <v>4.1763391757299935E-2</v>
      </c>
      <c r="U376" s="2">
        <f>(Table2[[#This Row],[Close Price]]-Table2[[#This Row],[200D EMA]])/Table2[[#This Row],[200D EMA]]</f>
        <v>0.19016479660830302</v>
      </c>
      <c r="V376">
        <v>0.382755779280185</v>
      </c>
      <c r="W376">
        <v>504.3</v>
      </c>
      <c r="X376">
        <v>517.54999999999995</v>
      </c>
      <c r="Y376">
        <v>470.6</v>
      </c>
      <c r="Z376">
        <v>527</v>
      </c>
      <c r="AA376">
        <v>470.6</v>
      </c>
      <c r="AB376">
        <v>539.5</v>
      </c>
      <c r="AC376" s="2">
        <f>(Table2[[#This Row],[Close Price]]/Table2[[#This Row],[Day Low]])-1</f>
        <v>1.87388459250446E-2</v>
      </c>
      <c r="AD376" s="2">
        <f>(Table2[[#This Row],[Day High]]/Table2[[#This Row],[Close Price]])-1</f>
        <v>7.3965936739659455E-3</v>
      </c>
      <c r="AE376" s="2">
        <f>(Table2[[#This Row],[Close Price]]/Table2[[#This Row],[Current Week Low]])-1</f>
        <v>9.1691457713557023E-2</v>
      </c>
      <c r="AF376" s="2">
        <f>(Table2[[#This Row],[Current Week High]]/Table2[[#This Row],[Close Price]])-1</f>
        <v>2.5790754257907444E-2</v>
      </c>
      <c r="AG376" s="2">
        <f>(Table2[[#This Row],[Close Price]]/Table2[[#This Row],[Current Month Low]])-1</f>
        <v>9.1691457713557023E-2</v>
      </c>
      <c r="AH376" s="2">
        <f>(Table2[[#This Row],[Current Month High]]/Table2[[#This Row],[Close Price]])-1</f>
        <v>5.0121654501216639E-2</v>
      </c>
      <c r="AI376">
        <v>11.883211678832099</v>
      </c>
      <c r="AJ376">
        <v>65.672363753627806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0.09</v>
      </c>
      <c r="AM376" t="s">
        <v>10520</v>
      </c>
      <c r="AN376">
        <v>-2.46</v>
      </c>
      <c r="AO376" t="s">
        <v>10519</v>
      </c>
      <c r="AP376">
        <v>3.2018675983868997E-2</v>
      </c>
      <c r="AQ376">
        <f>(Table2[[#This Row],[Sharpe Ratio]]-AVERAGE(Table2[Sharpe Ratio]))/_xlfn.STDEV.P(Table2[Sharpe Ratio])</f>
        <v>-0.2279192428883903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-0.95975111023201631</v>
      </c>
      <c r="AS376">
        <f>_xlfn.RANK.AVG(Table2[[#This Row],[1Y Return vs Nifty Z-Score]],Table2[1Y Return vs Nifty Z-Score])</f>
        <v>373</v>
      </c>
      <c r="AT376">
        <f>_xlfn.RANK.AVG(Table2[[#This Row],[6M Return vs Nifty Z-Score]],Table2[6M Return vs Nifty Z-Score])</f>
        <v>359</v>
      </c>
      <c r="AU376">
        <f>_xlfn.RANK.AVG(Table2[[#This Row],[Sharpe Ratio Z-Score]],Table2[Sharpe Ratio Z-Score])</f>
        <v>398</v>
      </c>
      <c r="AV376">
        <f>(Table2[[#This Row],[Rank 1Y]]+Table2[[#This Row],[Rank 6M]]+Table2[[#This Row],[Rank Sharpe]])/3</f>
        <v>376.66666666666669</v>
      </c>
    </row>
    <row r="377" spans="1:48" x14ac:dyDescent="0.3">
      <c r="A377" t="s">
        <v>1894</v>
      </c>
      <c r="B377" t="s">
        <v>1895</v>
      </c>
      <c r="C377" t="s">
        <v>622</v>
      </c>
      <c r="D377" t="s">
        <v>469</v>
      </c>
      <c r="E377">
        <v>3644.0445125599999</v>
      </c>
      <c r="F377">
        <v>585.75</v>
      </c>
      <c r="G377">
        <v>12.1042629951965</v>
      </c>
      <c r="H377">
        <f>(Table2[[#This Row],[1Y Return vs Nifty]]-AVERAGE(Table2[1Y Return vs Nifty]))/_xlfn.STDEV.P(Table2[1Y Return vs Nifty])</f>
        <v>-0.3673526856377301</v>
      </c>
      <c r="I377">
        <v>3.3407259436161501</v>
      </c>
      <c r="J377">
        <f>(Table2[[#This Row],[1M Return vs Nifty]]-AVERAGE(Table2[1M Return vs Nifty]))/_xlfn.STDEV.P(Table2[1M Return vs Nifty])</f>
        <v>0.41819487944382983</v>
      </c>
      <c r="K377">
        <v>29.075151418711101</v>
      </c>
      <c r="L377">
        <f>(Table2[[#This Row],[6M Return vs Nifty]]-AVERAGE(Table2[6M Return vs Nifty]))/_xlfn.STDEV.P(Table2[6M Return vs Nifty])</f>
        <v>0.84389862781756664</v>
      </c>
      <c r="M377">
        <v>5.5810302742805797</v>
      </c>
      <c r="N377">
        <f>(Table2[[#This Row],[1W Return vs Nifty]]-AVERAGE(Table2[1W Return vs Nifty]))/_xlfn.STDEV.P(Table2[1W Return vs Nifty])</f>
        <v>1.3242096722279806</v>
      </c>
      <c r="O377">
        <v>549.99</v>
      </c>
      <c r="P377">
        <v>522.91422094917505</v>
      </c>
      <c r="Q377">
        <v>455.22869548982197</v>
      </c>
      <c r="R377">
        <v>76.439619719927293</v>
      </c>
      <c r="S377" s="2">
        <f>(Table2[[#This Row],[Close Price]]-Table2[[#This Row],[20D EMA]])/Table2[[#This Row],[20D EMA]]</f>
        <v>6.5019363988436135E-2</v>
      </c>
      <c r="T377" s="2">
        <f>(Table2[[#This Row],[Close Price]]-Table2[[#This Row],[50D EMA]])/Table2[[#This Row],[50D EMA]]</f>
        <v>0.12016460163727755</v>
      </c>
      <c r="U377" s="2">
        <f>(Table2[[#This Row],[Close Price]]-Table2[[#This Row],[200D EMA]])/Table2[[#This Row],[200D EMA]]</f>
        <v>0.28671589863143027</v>
      </c>
      <c r="V377">
        <v>1.0698918278481799</v>
      </c>
      <c r="W377">
        <v>577</v>
      </c>
      <c r="X377">
        <v>588.70000000000005</v>
      </c>
      <c r="Y377">
        <v>520.25</v>
      </c>
      <c r="Z377">
        <v>588.70000000000005</v>
      </c>
      <c r="AA377">
        <v>516.04999999999995</v>
      </c>
      <c r="AB377">
        <v>588.70000000000005</v>
      </c>
      <c r="AC377" s="2">
        <f>(Table2[[#This Row],[Close Price]]/Table2[[#This Row],[Day Low]])-1</f>
        <v>1.5164644714038111E-2</v>
      </c>
      <c r="AD377" s="2">
        <f>(Table2[[#This Row],[Day High]]/Table2[[#This Row],[Close Price]])-1</f>
        <v>5.036278275714956E-3</v>
      </c>
      <c r="AE377" s="2">
        <f>(Table2[[#This Row],[Close Price]]/Table2[[#This Row],[Current Week Low]])-1</f>
        <v>0.12590100913022595</v>
      </c>
      <c r="AF377" s="2">
        <f>(Table2[[#This Row],[Current Week High]]/Table2[[#This Row],[Close Price]])-1</f>
        <v>5.036278275714956E-3</v>
      </c>
      <c r="AG377" s="2">
        <f>(Table2[[#This Row],[Close Price]]/Table2[[#This Row],[Current Month Low]])-1</f>
        <v>0.13506443174111049</v>
      </c>
      <c r="AH377" s="2">
        <f>(Table2[[#This Row],[Current Month High]]/Table2[[#This Row],[Close Price]])-1</f>
        <v>5.036278275714956E-3</v>
      </c>
      <c r="AI377">
        <v>0.50362782757149505</v>
      </c>
      <c r="AJ377">
        <v>78.039513677811499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0.19</v>
      </c>
      <c r="AM377" t="s">
        <v>10520</v>
      </c>
      <c r="AN377">
        <v>10.35</v>
      </c>
      <c r="AO377" t="s">
        <v>10520</v>
      </c>
      <c r="AP377">
        <v>-2.6546176100744001E-2</v>
      </c>
      <c r="AQ377">
        <f>(Table2[[#This Row],[Sharpe Ratio]]-AVERAGE(Table2[Sharpe Ratio]))/_xlfn.STDEV.P(Table2[Sharpe Ratio])</f>
        <v>-0.9029990442421495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1.3159514496094973</v>
      </c>
      <c r="AS377">
        <f>_xlfn.RANK.AVG(Table2[[#This Row],[1Y Return vs Nifty Z-Score]],Table2[1Y Return vs Nifty Z-Score])</f>
        <v>420</v>
      </c>
      <c r="AT377">
        <f>_xlfn.RANK.AVG(Table2[[#This Row],[6M Return vs Nifty Z-Score]],Table2[6M Return vs Nifty Z-Score])</f>
        <v>114</v>
      </c>
      <c r="AU377">
        <f>_xlfn.RANK.AVG(Table2[[#This Row],[Sharpe Ratio Z-Score]],Table2[Sharpe Ratio Z-Score])</f>
        <v>596</v>
      </c>
      <c r="AV377">
        <f>(Table2[[#This Row],[Rank 1Y]]+Table2[[#This Row],[Rank 6M]]+Table2[[#This Row],[Rank Sharpe]])/3</f>
        <v>376.66666666666669</v>
      </c>
    </row>
    <row r="378" spans="1:48" x14ac:dyDescent="0.3">
      <c r="A378" t="s">
        <v>1236</v>
      </c>
      <c r="B378" t="s">
        <v>1237</v>
      </c>
      <c r="C378" t="s">
        <v>10473</v>
      </c>
      <c r="D378" t="s">
        <v>1189</v>
      </c>
      <c r="E378">
        <v>9234.3711166199992</v>
      </c>
      <c r="F378">
        <v>563.79999999999995</v>
      </c>
      <c r="G378">
        <v>154.127931260222</v>
      </c>
      <c r="H378">
        <f>(Table2[[#This Row],[1Y Return vs Nifty]]-AVERAGE(Table2[1Y Return vs Nifty]))/_xlfn.STDEV.P(Table2[1Y Return vs Nifty])</f>
        <v>1.5780842742826842</v>
      </c>
      <c r="I378">
        <v>-6.00845538182271</v>
      </c>
      <c r="J378">
        <f>(Table2[[#This Row],[1M Return vs Nifty]]-AVERAGE(Table2[1M Return vs Nifty]))/_xlfn.STDEV.P(Table2[1M Return vs Nifty])</f>
        <v>-0.52229571799632935</v>
      </c>
      <c r="K378">
        <v>-16.382167123708399</v>
      </c>
      <c r="L378">
        <f>(Table2[[#This Row],[6M Return vs Nifty]]-AVERAGE(Table2[6M Return vs Nifty]))/_xlfn.STDEV.P(Table2[6M Return vs Nifty])</f>
        <v>-0.73247369083042069</v>
      </c>
      <c r="M378">
        <v>6.2993974980114897</v>
      </c>
      <c r="N378">
        <f>(Table2[[#This Row],[1W Return vs Nifty]]-AVERAGE(Table2[1W Return vs Nifty]))/_xlfn.STDEV.P(Table2[1W Return vs Nifty])</f>
        <v>1.4695830509036207</v>
      </c>
      <c r="O378">
        <v>554.42999999999995</v>
      </c>
      <c r="P378">
        <v>540.94766216352104</v>
      </c>
      <c r="Q378">
        <v>442.70824702128903</v>
      </c>
      <c r="R378">
        <v>61.209632567451798</v>
      </c>
      <c r="S378" s="2">
        <f>(Table2[[#This Row],[Close Price]]-Table2[[#This Row],[20D EMA]])/Table2[[#This Row],[20D EMA]]</f>
        <v>1.6900239886009066E-2</v>
      </c>
      <c r="T378" s="2">
        <f>(Table2[[#This Row],[Close Price]]-Table2[[#This Row],[50D EMA]])/Table2[[#This Row],[50D EMA]]</f>
        <v>4.2245007114146582E-2</v>
      </c>
      <c r="U378" s="2">
        <f>(Table2[[#This Row],[Close Price]]-Table2[[#This Row],[200D EMA]])/Table2[[#This Row],[200D EMA]]</f>
        <v>0.27352495417346007</v>
      </c>
      <c r="V378">
        <v>0.59326174425278799</v>
      </c>
      <c r="W378">
        <v>560</v>
      </c>
      <c r="X378">
        <v>582</v>
      </c>
      <c r="Y378">
        <v>511.05</v>
      </c>
      <c r="Z378">
        <v>582</v>
      </c>
      <c r="AA378">
        <v>511.05</v>
      </c>
      <c r="AB378">
        <v>593.4</v>
      </c>
      <c r="AC378" s="2">
        <f>(Table2[[#This Row],[Close Price]]/Table2[[#This Row],[Day Low]])-1</f>
        <v>6.7857142857141728E-3</v>
      </c>
      <c r="AD378" s="2">
        <f>(Table2[[#This Row],[Day High]]/Table2[[#This Row],[Close Price]])-1</f>
        <v>3.2280950691734756E-2</v>
      </c>
      <c r="AE378" s="2">
        <f>(Table2[[#This Row],[Close Price]]/Table2[[#This Row],[Current Week Low]])-1</f>
        <v>0.10321886312493866</v>
      </c>
      <c r="AF378" s="2">
        <f>(Table2[[#This Row],[Current Week High]]/Table2[[#This Row],[Close Price]])-1</f>
        <v>3.2280950691734756E-2</v>
      </c>
      <c r="AG378" s="2">
        <f>(Table2[[#This Row],[Close Price]]/Table2[[#This Row],[Current Month Low]])-1</f>
        <v>0.10321886312493866</v>
      </c>
      <c r="AH378" s="2">
        <f>(Table2[[#This Row],[Current Month High]]/Table2[[#This Row],[Close Price]])-1</f>
        <v>5.2500886839304872E-2</v>
      </c>
      <c r="AI378">
        <v>12.5931181269953</v>
      </c>
      <c r="AJ378">
        <v>185.95097210481799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7.0000000000000007E-2</v>
      </c>
      <c r="AM378" t="s">
        <v>10520</v>
      </c>
      <c r="AN378">
        <v>-1.43</v>
      </c>
      <c r="AO378" t="s">
        <v>10519</v>
      </c>
      <c r="AQ378">
        <f>(Table2[[#This Row],[Sharpe Ratio]]-AVERAGE(Table2[Sharpe Ratio]))/_xlfn.STDEV.P(Table2[Sharpe Ratio])</f>
        <v>-0.59700002519057438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1.1958978911689804</v>
      </c>
      <c r="AS378">
        <f>_xlfn.RANK.AVG(Table2[[#This Row],[1Y Return vs Nifty Z-Score]],Table2[1Y Return vs Nifty Z-Score])</f>
        <v>50</v>
      </c>
      <c r="AT378">
        <f>_xlfn.RANK.AVG(Table2[[#This Row],[6M Return vs Nifty Z-Score]],Table2[6M Return vs Nifty Z-Score])</f>
        <v>563</v>
      </c>
      <c r="AU378">
        <f>_xlfn.RANK.AVG(Table2[[#This Row],[Sharpe Ratio Z-Score]],Table2[Sharpe Ratio Z-Score])</f>
        <v>517.5</v>
      </c>
      <c r="AV378">
        <f>(Table2[[#This Row],[Rank 1Y]]+Table2[[#This Row],[Rank 6M]]+Table2[[#This Row],[Rank Sharpe]])/3</f>
        <v>376.83333333333331</v>
      </c>
    </row>
    <row r="379" spans="1:48" x14ac:dyDescent="0.3">
      <c r="A379" t="s">
        <v>783</v>
      </c>
      <c r="B379" t="s">
        <v>784</v>
      </c>
      <c r="C379" t="s">
        <v>10474</v>
      </c>
      <c r="D379" t="s">
        <v>785</v>
      </c>
      <c r="E379">
        <v>20099.559462674999</v>
      </c>
      <c r="F379">
        <v>1460.25</v>
      </c>
      <c r="G379">
        <v>7.6046488842330602</v>
      </c>
      <c r="H379">
        <f>(Table2[[#This Row],[1Y Return vs Nifty]]-AVERAGE(Table2[1Y Return vs Nifty]))/_xlfn.STDEV.P(Table2[1Y Return vs Nifty])</f>
        <v>-0.42898829682693485</v>
      </c>
      <c r="I379">
        <v>6.3804840248645602</v>
      </c>
      <c r="J379">
        <f>(Table2[[#This Row],[1M Return vs Nifty]]-AVERAGE(Table2[1M Return vs Nifty]))/_xlfn.STDEV.P(Table2[1M Return vs Nifty])</f>
        <v>0.72398249810173099</v>
      </c>
      <c r="K379">
        <v>5.40453842025358</v>
      </c>
      <c r="L379">
        <f>(Table2[[#This Row],[6M Return vs Nifty]]-AVERAGE(Table2[6M Return vs Nifty]))/_xlfn.STDEV.P(Table2[6M Return vs Nifty])</f>
        <v>2.3047326142621449E-2</v>
      </c>
      <c r="M379">
        <v>2.6142079983375801</v>
      </c>
      <c r="N379">
        <f>(Table2[[#This Row],[1W Return vs Nifty]]-AVERAGE(Table2[1W Return vs Nifty]))/_xlfn.STDEV.P(Table2[1W Return vs Nifty])</f>
        <v>0.72382457121515398</v>
      </c>
      <c r="O379">
        <v>1380.15</v>
      </c>
      <c r="P379">
        <v>1302.3789142555099</v>
      </c>
      <c r="Q379">
        <v>1182.8816379483901</v>
      </c>
      <c r="R379">
        <v>69.213866775137106</v>
      </c>
      <c r="S379" s="2">
        <f>(Table2[[#This Row],[Close Price]]-Table2[[#This Row],[20D EMA]])/Table2[[#This Row],[20D EMA]]</f>
        <v>5.8037169872839842E-2</v>
      </c>
      <c r="T379" s="2">
        <f>(Table2[[#This Row],[Close Price]]-Table2[[#This Row],[50D EMA]])/Table2[[#This Row],[50D EMA]]</f>
        <v>0.12121747673927544</v>
      </c>
      <c r="U379" s="2">
        <f>(Table2[[#This Row],[Close Price]]-Table2[[#This Row],[200D EMA]])/Table2[[#This Row],[200D EMA]]</f>
        <v>0.23448530533678946</v>
      </c>
      <c r="V379">
        <v>0.78384166420967205</v>
      </c>
      <c r="W379">
        <v>1422.3</v>
      </c>
      <c r="X379">
        <v>1488.55</v>
      </c>
      <c r="Y379">
        <v>1324.05</v>
      </c>
      <c r="Z379">
        <v>1488.55</v>
      </c>
      <c r="AA379">
        <v>1312.35</v>
      </c>
      <c r="AB379">
        <v>1488.55</v>
      </c>
      <c r="AC379" s="2">
        <f>(Table2[[#This Row],[Close Price]]/Table2[[#This Row],[Day Low]])-1</f>
        <v>2.6682134570765736E-2</v>
      </c>
      <c r="AD379" s="2">
        <f>(Table2[[#This Row],[Day High]]/Table2[[#This Row],[Close Price]])-1</f>
        <v>1.9380243109056616E-2</v>
      </c>
      <c r="AE379" s="2">
        <f>(Table2[[#This Row],[Close Price]]/Table2[[#This Row],[Current Week Low]])-1</f>
        <v>0.10286620595898954</v>
      </c>
      <c r="AF379" s="2">
        <f>(Table2[[#This Row],[Current Week High]]/Table2[[#This Row],[Close Price]])-1</f>
        <v>1.9380243109056616E-2</v>
      </c>
      <c r="AG379" s="2">
        <f>(Table2[[#This Row],[Close Price]]/Table2[[#This Row],[Current Month Low]])-1</f>
        <v>0.11269859412504291</v>
      </c>
      <c r="AH379" s="2">
        <f>(Table2[[#This Row],[Current Month High]]/Table2[[#This Row],[Close Price]])-1</f>
        <v>1.9380243109056616E-2</v>
      </c>
      <c r="AI379">
        <v>1.9380243109056601</v>
      </c>
      <c r="AJ379">
        <v>47.776147346050699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</v>
      </c>
      <c r="AM379" t="s">
        <v>10520</v>
      </c>
      <c r="AN379">
        <v>3.37</v>
      </c>
      <c r="AO379" t="s">
        <v>10520</v>
      </c>
      <c r="AP379">
        <v>4.0805206953872998E-2</v>
      </c>
      <c r="AQ379">
        <f>(Table2[[#This Row],[Sharpe Ratio]]-AVERAGE(Table2[Sharpe Ratio]))/_xlfn.STDEV.P(Table2[Sharpe Ratio])</f>
        <v>-0.12663648760627813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0.91522961102629341</v>
      </c>
      <c r="AS379">
        <f>_xlfn.RANK.AVG(Table2[[#This Row],[1Y Return vs Nifty Z-Score]],Table2[1Y Return vs Nifty Z-Score])</f>
        <v>450</v>
      </c>
      <c r="AT379">
        <f>_xlfn.RANK.AVG(Table2[[#This Row],[6M Return vs Nifty Z-Score]],Table2[6M Return vs Nifty Z-Score])</f>
        <v>310</v>
      </c>
      <c r="AU379">
        <f>_xlfn.RANK.AVG(Table2[[#This Row],[Sharpe Ratio Z-Score]],Table2[Sharpe Ratio Z-Score])</f>
        <v>371</v>
      </c>
      <c r="AV379">
        <f>(Table2[[#This Row],[Rank 1Y]]+Table2[[#This Row],[Rank 6M]]+Table2[[#This Row],[Rank Sharpe]])/3</f>
        <v>377</v>
      </c>
    </row>
    <row r="380" spans="1:48" x14ac:dyDescent="0.3">
      <c r="A380" t="s">
        <v>322</v>
      </c>
      <c r="B380" t="s">
        <v>323</v>
      </c>
      <c r="C380" t="s">
        <v>10479</v>
      </c>
      <c r="D380" t="s">
        <v>324</v>
      </c>
      <c r="E380">
        <v>77946.598027999993</v>
      </c>
      <c r="F380">
        <v>4162.95</v>
      </c>
      <c r="G380">
        <v>3.7870830494338201</v>
      </c>
      <c r="H380">
        <f>(Table2[[#This Row],[1Y Return vs Nifty]]-AVERAGE(Table2[1Y Return vs Nifty]))/_xlfn.STDEV.P(Table2[1Y Return vs Nifty])</f>
        <v>-0.48128122632717085</v>
      </c>
      <c r="I380">
        <v>-7.2921148581968902</v>
      </c>
      <c r="J380">
        <f>(Table2[[#This Row],[1M Return vs Nifty]]-AVERAGE(Table2[1M Return vs Nifty]))/_xlfn.STDEV.P(Table2[1M Return vs Nifty])</f>
        <v>-0.65142677512535607</v>
      </c>
      <c r="K380">
        <v>-14.1161811524518</v>
      </c>
      <c r="L380">
        <f>(Table2[[#This Row],[6M Return vs Nifty]]-AVERAGE(Table2[6M Return vs Nifty]))/_xlfn.STDEV.P(Table2[6M Return vs Nifty])</f>
        <v>-0.65389365852604586</v>
      </c>
      <c r="M380">
        <v>-2.7060421903292502</v>
      </c>
      <c r="N380">
        <f>(Table2[[#This Row],[1W Return vs Nifty]]-AVERAGE(Table2[1W Return vs Nifty]))/_xlfn.STDEV.P(Table2[1W Return vs Nifty])</f>
        <v>-0.35281523051377633</v>
      </c>
      <c r="O380">
        <v>4125.67</v>
      </c>
      <c r="P380">
        <v>4055.28937257289</v>
      </c>
      <c r="Q380">
        <v>3685.9752887219802</v>
      </c>
      <c r="R380">
        <v>43.028256868595797</v>
      </c>
      <c r="S380" s="2">
        <f>(Table2[[#This Row],[Close Price]]-Table2[[#This Row],[20D EMA]])/Table2[[#This Row],[20D EMA]]</f>
        <v>9.0361080745672197E-3</v>
      </c>
      <c r="T380" s="2">
        <f>(Table2[[#This Row],[Close Price]]-Table2[[#This Row],[50D EMA]])/Table2[[#This Row],[50D EMA]]</f>
        <v>2.6548198546631516E-2</v>
      </c>
      <c r="U380" s="2">
        <f>(Table2[[#This Row],[Close Price]]-Table2[[#This Row],[200D EMA]])/Table2[[#This Row],[200D EMA]]</f>
        <v>0.12940257975614339</v>
      </c>
      <c r="V380">
        <v>0.75962373759170898</v>
      </c>
      <c r="W380">
        <v>4050</v>
      </c>
      <c r="X380">
        <v>4185</v>
      </c>
      <c r="Y380">
        <v>3911.15</v>
      </c>
      <c r="Z380">
        <v>4191.8500000000004</v>
      </c>
      <c r="AA380">
        <v>3911.15</v>
      </c>
      <c r="AB380">
        <v>4681.7</v>
      </c>
      <c r="AC380" s="2">
        <f>(Table2[[#This Row],[Close Price]]/Table2[[#This Row],[Day Low]])-1</f>
        <v>2.7888888888888852E-2</v>
      </c>
      <c r="AD380" s="2">
        <f>(Table2[[#This Row],[Day High]]/Table2[[#This Row],[Close Price]])-1</f>
        <v>5.2967246784132449E-3</v>
      </c>
      <c r="AE380" s="2">
        <f>(Table2[[#This Row],[Close Price]]/Table2[[#This Row],[Current Week Low]])-1</f>
        <v>6.4380041675721866E-2</v>
      </c>
      <c r="AF380" s="2">
        <f>(Table2[[#This Row],[Current Week High]]/Table2[[#This Row],[Close Price]])-1</f>
        <v>6.9421924356527498E-3</v>
      </c>
      <c r="AG380" s="2">
        <f>(Table2[[#This Row],[Close Price]]/Table2[[#This Row],[Current Month Low]])-1</f>
        <v>6.4380041675721866E-2</v>
      </c>
      <c r="AH380" s="2">
        <f>(Table2[[#This Row],[Current Month High]]/Table2[[#This Row],[Close Price]])-1</f>
        <v>0.12461115314860849</v>
      </c>
      <c r="AI380">
        <v>12.4611153148608</v>
      </c>
      <c r="AJ380">
        <v>50.940899202320502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-0.11</v>
      </c>
      <c r="AM380" t="s">
        <v>10519</v>
      </c>
      <c r="AN380">
        <v>-5.64</v>
      </c>
      <c r="AO380" t="s">
        <v>10519</v>
      </c>
      <c r="AP380">
        <v>0.13715647712288601</v>
      </c>
      <c r="AQ380">
        <f>(Table2[[#This Row],[Sharpe Ratio]]-AVERAGE(Table2[Sharpe Ratio]))/_xlfn.STDEV.P(Table2[Sharpe Ratio])</f>
        <v>0.98400913021078107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-1.155407760281568</v>
      </c>
      <c r="AS380">
        <f>_xlfn.RANK.AVG(Table2[[#This Row],[1Y Return vs Nifty Z-Score]],Table2[1Y Return vs Nifty Z-Score])</f>
        <v>470</v>
      </c>
      <c r="AT380">
        <f>_xlfn.RANK.AVG(Table2[[#This Row],[6M Return vs Nifty Z-Score]],Table2[6M Return vs Nifty Z-Score])</f>
        <v>540</v>
      </c>
      <c r="AU380">
        <f>_xlfn.RANK.AVG(Table2[[#This Row],[Sharpe Ratio Z-Score]],Table2[Sharpe Ratio Z-Score])</f>
        <v>124</v>
      </c>
      <c r="AV380">
        <f>(Table2[[#This Row],[Rank 1Y]]+Table2[[#This Row],[Rank 6M]]+Table2[[#This Row],[Rank Sharpe]])/3</f>
        <v>378</v>
      </c>
    </row>
    <row r="381" spans="1:48" x14ac:dyDescent="0.3">
      <c r="A381" t="s">
        <v>608</v>
      </c>
      <c r="B381" t="s">
        <v>609</v>
      </c>
      <c r="C381" t="s">
        <v>10490</v>
      </c>
      <c r="D381" t="s">
        <v>170</v>
      </c>
      <c r="E381">
        <v>29896.454347095001</v>
      </c>
      <c r="F381">
        <v>894.95</v>
      </c>
      <c r="G381">
        <v>60.8017786970223</v>
      </c>
      <c r="H381">
        <f>(Table2[[#This Row],[1Y Return vs Nifty]]-AVERAGE(Table2[1Y Return vs Nifty]))/_xlfn.STDEV.P(Table2[1Y Return vs Nifty])</f>
        <v>0.29970477077051716</v>
      </c>
      <c r="I381">
        <v>1.91960937715553</v>
      </c>
      <c r="J381">
        <f>(Table2[[#This Row],[1M Return vs Nifty]]-AVERAGE(Table2[1M Return vs Nifty]))/_xlfn.STDEV.P(Table2[1M Return vs Nifty])</f>
        <v>0.27523618369301045</v>
      </c>
      <c r="K381">
        <v>-13.0964628142662</v>
      </c>
      <c r="L381">
        <f>(Table2[[#This Row],[6M Return vs Nifty]]-AVERAGE(Table2[6M Return vs Nifty]))/_xlfn.STDEV.P(Table2[6M Return vs Nifty])</f>
        <v>-0.61853178913567541</v>
      </c>
      <c r="M381">
        <v>-1.0076464323926899</v>
      </c>
      <c r="N381">
        <f>(Table2[[#This Row],[1W Return vs Nifty]]-AVERAGE(Table2[1W Return vs Nifty]))/_xlfn.STDEV.P(Table2[1W Return vs Nifty])</f>
        <v>-9.1170194827867087E-3</v>
      </c>
      <c r="O381">
        <v>884.62</v>
      </c>
      <c r="P381">
        <v>861.95147299667406</v>
      </c>
      <c r="Q381">
        <v>774.38458701948002</v>
      </c>
      <c r="R381">
        <v>48.704181164015999</v>
      </c>
      <c r="S381" s="2">
        <f>(Table2[[#This Row],[Close Price]]-Table2[[#This Row],[20D EMA]])/Table2[[#This Row],[20D EMA]]</f>
        <v>1.1677330379145895E-2</v>
      </c>
      <c r="T381" s="2">
        <f>(Table2[[#This Row],[Close Price]]-Table2[[#This Row],[50D EMA]])/Table2[[#This Row],[50D EMA]]</f>
        <v>3.8283509033986321E-2</v>
      </c>
      <c r="U381" s="2">
        <f>(Table2[[#This Row],[Close Price]]-Table2[[#This Row],[200D EMA]])/Table2[[#This Row],[200D EMA]]</f>
        <v>0.15569190683993706</v>
      </c>
      <c r="V381">
        <v>0.47602197959251102</v>
      </c>
      <c r="W381">
        <v>887.4</v>
      </c>
      <c r="X381">
        <v>903.95</v>
      </c>
      <c r="Y381">
        <v>856.4</v>
      </c>
      <c r="Z381">
        <v>906.4</v>
      </c>
      <c r="AA381">
        <v>856.4</v>
      </c>
      <c r="AB381">
        <v>928.15</v>
      </c>
      <c r="AC381" s="2">
        <f>(Table2[[#This Row],[Close Price]]/Table2[[#This Row],[Day Low]])-1</f>
        <v>8.5080009015101599E-3</v>
      </c>
      <c r="AD381" s="2">
        <f>(Table2[[#This Row],[Day High]]/Table2[[#This Row],[Close Price]])-1</f>
        <v>1.0056427733392992E-2</v>
      </c>
      <c r="AE381" s="2">
        <f>(Table2[[#This Row],[Close Price]]/Table2[[#This Row],[Current Week Low]])-1</f>
        <v>4.5014012143858029E-2</v>
      </c>
      <c r="AF381" s="2">
        <f>(Table2[[#This Row],[Current Week High]]/Table2[[#This Row],[Close Price]])-1</f>
        <v>1.2794010838594216E-2</v>
      </c>
      <c r="AG381" s="2">
        <f>(Table2[[#This Row],[Close Price]]/Table2[[#This Row],[Current Month Low]])-1</f>
        <v>4.5014012143858029E-2</v>
      </c>
      <c r="AH381" s="2">
        <f>(Table2[[#This Row],[Current Month High]]/Table2[[#This Row],[Close Price]])-1</f>
        <v>3.7097044527627077E-2</v>
      </c>
      <c r="AI381">
        <v>10.6207050673222</v>
      </c>
      <c r="AJ381">
        <v>91.024546424759805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-0.05</v>
      </c>
      <c r="AM381" t="s">
        <v>10519</v>
      </c>
      <c r="AN381">
        <v>-2.4500000000000002</v>
      </c>
      <c r="AO381" t="s">
        <v>10519</v>
      </c>
      <c r="AP381">
        <v>2.8228832005837E-2</v>
      </c>
      <c r="AQ381">
        <f>(Table2[[#This Row],[Sharpe Ratio]]-AVERAGE(Table2[Sharpe Ratio]))/_xlfn.STDEV.P(Table2[Sharpe Ratio])</f>
        <v>-0.2716049524698847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-0.32431280662481921</v>
      </c>
      <c r="AS381">
        <f>_xlfn.RANK.AVG(Table2[[#This Row],[1Y Return vs Nifty Z-Score]],Table2[1Y Return vs Nifty Z-Score])</f>
        <v>200</v>
      </c>
      <c r="AT381">
        <f>_xlfn.RANK.AVG(Table2[[#This Row],[6M Return vs Nifty Z-Score]],Table2[6M Return vs Nifty Z-Score])</f>
        <v>530</v>
      </c>
      <c r="AU381">
        <f>_xlfn.RANK.AVG(Table2[[#This Row],[Sharpe Ratio Z-Score]],Table2[Sharpe Ratio Z-Score])</f>
        <v>408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201</v>
      </c>
      <c r="B382" t="s">
        <v>202</v>
      </c>
      <c r="C382" t="s">
        <v>10475</v>
      </c>
      <c r="D382" t="s">
        <v>32</v>
      </c>
      <c r="E382">
        <v>126879.371061764</v>
      </c>
      <c r="F382">
        <v>249.7</v>
      </c>
      <c r="G382">
        <v>-1.49535432123496</v>
      </c>
      <c r="H382">
        <f>(Table2[[#This Row],[1Y Return vs Nifty]]-AVERAGE(Table2[1Y Return vs Nifty]))/_xlfn.STDEV.P(Table2[1Y Return vs Nifty])</f>
        <v>-0.55363993262524336</v>
      </c>
      <c r="I382">
        <v>-16.811778202320799</v>
      </c>
      <c r="J382">
        <f>(Table2[[#This Row],[1M Return vs Nifty]]-AVERAGE(Table2[1M Return vs Nifty]))/_xlfn.STDEV.P(Table2[1M Return vs Nifty])</f>
        <v>-1.6090671881509326</v>
      </c>
      <c r="K382">
        <v>-9.7128008155308194</v>
      </c>
      <c r="L382">
        <f>(Table2[[#This Row],[6M Return vs Nifty]]-AVERAGE(Table2[6M Return vs Nifty]))/_xlfn.STDEV.P(Table2[6M Return vs Nifty])</f>
        <v>-0.50119290330830046</v>
      </c>
      <c r="M382">
        <v>-5.2867616879832298</v>
      </c>
      <c r="N382">
        <f>(Table2[[#This Row],[1W Return vs Nifty]]-AVERAGE(Table2[1W Return vs Nifty]))/_xlfn.STDEV.P(Table2[1W Return vs Nifty])</f>
        <v>-0.87506610777344418</v>
      </c>
      <c r="O382">
        <v>257.95999999999998</v>
      </c>
      <c r="P382">
        <v>263.64020716824899</v>
      </c>
      <c r="Q382">
        <v>246.37177647360801</v>
      </c>
      <c r="R382">
        <v>26.0866821855317</v>
      </c>
      <c r="S382" s="2">
        <f>(Table2[[#This Row],[Close Price]]-Table2[[#This Row],[20D EMA]])/Table2[[#This Row],[20D EMA]]</f>
        <v>-3.2020468289657281E-2</v>
      </c>
      <c r="T382" s="2">
        <f>(Table2[[#This Row],[Close Price]]-Table2[[#This Row],[50D EMA]])/Table2[[#This Row],[50D EMA]]</f>
        <v>-5.2875877006699094E-2</v>
      </c>
      <c r="U382" s="2">
        <f>(Table2[[#This Row],[Close Price]]-Table2[[#This Row],[200D EMA]])/Table2[[#This Row],[200D EMA]]</f>
        <v>1.3508948037919872E-2</v>
      </c>
      <c r="V382">
        <v>0.83671357830551196</v>
      </c>
      <c r="W382">
        <v>244.05</v>
      </c>
      <c r="X382">
        <v>250.7</v>
      </c>
      <c r="Y382">
        <v>243.85</v>
      </c>
      <c r="Z382">
        <v>256.2</v>
      </c>
      <c r="AA382">
        <v>243.85</v>
      </c>
      <c r="AB382">
        <v>276.3</v>
      </c>
      <c r="AC382" s="2">
        <f>(Table2[[#This Row],[Close Price]]/Table2[[#This Row],[Day Low]])-1</f>
        <v>2.3150993648842322E-2</v>
      </c>
      <c r="AD382" s="2">
        <f>(Table2[[#This Row],[Day High]]/Table2[[#This Row],[Close Price]])-1</f>
        <v>4.0048057669201942E-3</v>
      </c>
      <c r="AE382" s="2">
        <f>(Table2[[#This Row],[Close Price]]/Table2[[#This Row],[Current Week Low]])-1</f>
        <v>2.3990157883944985E-2</v>
      </c>
      <c r="AF382" s="2">
        <f>(Table2[[#This Row],[Current Week High]]/Table2[[#This Row],[Close Price]])-1</f>
        <v>2.6031237484982039E-2</v>
      </c>
      <c r="AG382" s="2">
        <f>(Table2[[#This Row],[Close Price]]/Table2[[#This Row],[Current Month Low]])-1</f>
        <v>2.3990157883944985E-2</v>
      </c>
      <c r="AH382" s="2">
        <f>(Table2[[#This Row],[Current Month High]]/Table2[[#This Row],[Close Price]])-1</f>
        <v>0.1065278334000801</v>
      </c>
      <c r="AI382">
        <v>20.024028834601499</v>
      </c>
      <c r="AJ382">
        <v>34.427994616419902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-0.11</v>
      </c>
      <c r="AM382" t="s">
        <v>10519</v>
      </c>
      <c r="AN382">
        <v>-4.59</v>
      </c>
      <c r="AO382" t="s">
        <v>10519</v>
      </c>
      <c r="AP382">
        <v>0.13017054731795</v>
      </c>
      <c r="AQ382">
        <f>(Table2[[#This Row],[Sharpe Ratio]]-AVERAGE(Table2[Sharpe Ratio]))/_xlfn.STDEV.P(Table2[Sharpe Ratio])</f>
        <v>0.90348198915057887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507</v>
      </c>
      <c r="AT382">
        <f>_xlfn.RANK.AVG(Table2[[#This Row],[6M Return vs Nifty Z-Score]],Table2[6M Return vs Nifty Z-Score])</f>
        <v>495</v>
      </c>
      <c r="AU382">
        <f>_xlfn.RANK.AVG(Table2[[#This Row],[Sharpe Ratio Z-Score]],Table2[Sharpe Ratio Z-Score])</f>
        <v>138</v>
      </c>
      <c r="AV382">
        <f>(Table2[[#This Row],[Rank 1Y]]+Table2[[#This Row],[Rank 6M]]+Table2[[#This Row],[Rank Sharpe]])/3</f>
        <v>380</v>
      </c>
    </row>
    <row r="383" spans="1:48" x14ac:dyDescent="0.3">
      <c r="A383" t="s">
        <v>1119</v>
      </c>
      <c r="B383" t="s">
        <v>1120</v>
      </c>
      <c r="C383" t="s">
        <v>10489</v>
      </c>
      <c r="D383" t="s">
        <v>290</v>
      </c>
      <c r="E383">
        <v>10874.6976212399</v>
      </c>
      <c r="F383">
        <v>290.95</v>
      </c>
      <c r="G383">
        <v>57.6452959594465</v>
      </c>
      <c r="H383">
        <f>(Table2[[#This Row],[1Y Return vs Nifty]]-AVERAGE(Table2[1Y Return vs Nifty]))/_xlfn.STDEV.P(Table2[1Y Return vs Nifty])</f>
        <v>0.25646734241757735</v>
      </c>
      <c r="I383">
        <v>2.3529321504591101</v>
      </c>
      <c r="J383">
        <f>(Table2[[#This Row],[1M Return vs Nifty]]-AVERAGE(Table2[1M Return vs Nifty]))/_xlfn.STDEV.P(Table2[1M Return vs Nifty])</f>
        <v>0.31882673774931236</v>
      </c>
      <c r="K383">
        <v>-26.356239278222802</v>
      </c>
      <c r="L383">
        <f>(Table2[[#This Row],[6M Return vs Nifty]]-AVERAGE(Table2[6M Return vs Nifty]))/_xlfn.STDEV.P(Table2[6M Return vs Nifty])</f>
        <v>-1.0783553167759121</v>
      </c>
      <c r="M383">
        <v>1.43379438062331</v>
      </c>
      <c r="N383">
        <f>(Table2[[#This Row],[1W Return vs Nifty]]-AVERAGE(Table2[1W Return vs Nifty]))/_xlfn.STDEV.P(Table2[1W Return vs Nifty])</f>
        <v>0.48494853376089214</v>
      </c>
      <c r="O383">
        <v>275.91000000000003</v>
      </c>
      <c r="P383">
        <v>267.05497342075199</v>
      </c>
      <c r="Q383">
        <v>248.693584726018</v>
      </c>
      <c r="R383">
        <v>61.095241159575103</v>
      </c>
      <c r="S383" s="2">
        <f>(Table2[[#This Row],[Close Price]]-Table2[[#This Row],[20D EMA]])/Table2[[#This Row],[20D EMA]]</f>
        <v>5.4510528795621627E-2</v>
      </c>
      <c r="T383" s="2">
        <f>(Table2[[#This Row],[Close Price]]-Table2[[#This Row],[50D EMA]])/Table2[[#This Row],[50D EMA]]</f>
        <v>8.9476059079419454E-2</v>
      </c>
      <c r="U383" s="2">
        <f>(Table2[[#This Row],[Close Price]]-Table2[[#This Row],[200D EMA]])/Table2[[#This Row],[200D EMA]]</f>
        <v>0.16991357183795169</v>
      </c>
      <c r="V383">
        <v>1.80987434354583</v>
      </c>
      <c r="W383">
        <v>287.3</v>
      </c>
      <c r="X383">
        <v>299</v>
      </c>
      <c r="Y383">
        <v>258.95</v>
      </c>
      <c r="Z383">
        <v>299</v>
      </c>
      <c r="AA383">
        <v>252</v>
      </c>
      <c r="AB383">
        <v>299</v>
      </c>
      <c r="AC383" s="2">
        <f>(Table2[[#This Row],[Close Price]]/Table2[[#This Row],[Day Low]])-1</f>
        <v>1.2704490080055697E-2</v>
      </c>
      <c r="AD383" s="2">
        <f>(Table2[[#This Row],[Day High]]/Table2[[#This Row],[Close Price]])-1</f>
        <v>2.7667984189723382E-2</v>
      </c>
      <c r="AE383" s="2">
        <f>(Table2[[#This Row],[Close Price]]/Table2[[#This Row],[Current Week Low]])-1</f>
        <v>0.12357597991890334</v>
      </c>
      <c r="AF383" s="2">
        <f>(Table2[[#This Row],[Current Week High]]/Table2[[#This Row],[Close Price]])-1</f>
        <v>2.7667984189723382E-2</v>
      </c>
      <c r="AG383" s="2">
        <f>(Table2[[#This Row],[Close Price]]/Table2[[#This Row],[Current Month Low]])-1</f>
        <v>0.15456349206349196</v>
      </c>
      <c r="AH383" s="2">
        <f>(Table2[[#This Row],[Current Month High]]/Table2[[#This Row],[Close Price]])-1</f>
        <v>2.7667984189723382E-2</v>
      </c>
      <c r="AI383">
        <v>18.061522598384599</v>
      </c>
      <c r="AJ383">
        <v>92.363636363636303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0.01</v>
      </c>
      <c r="AM383" t="s">
        <v>10520</v>
      </c>
      <c r="AN383">
        <v>8.4600000000000009</v>
      </c>
      <c r="AO383" t="s">
        <v>10520</v>
      </c>
      <c r="AP383">
        <v>6.5453851520636E-2</v>
      </c>
      <c r="AQ383">
        <f>(Table2[[#This Row],[Sharpe Ratio]]-AVERAGE(Table2[Sharpe Ratio]))/_xlfn.STDEV.P(Table2[Sharpe Ratio])</f>
        <v>0.1574895963071419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0.13937689345901166</v>
      </c>
      <c r="AS383">
        <f>_xlfn.RANK.AVG(Table2[[#This Row],[1Y Return vs Nifty Z-Score]],Table2[1Y Return vs Nifty Z-Score])</f>
        <v>212</v>
      </c>
      <c r="AT383">
        <f>_xlfn.RANK.AVG(Table2[[#This Row],[6M Return vs Nifty Z-Score]],Table2[6M Return vs Nifty Z-Score])</f>
        <v>648</v>
      </c>
      <c r="AU383">
        <f>_xlfn.RANK.AVG(Table2[[#This Row],[Sharpe Ratio Z-Score]],Table2[Sharpe Ratio Z-Score])</f>
        <v>286</v>
      </c>
      <c r="AV383">
        <f>(Table2[[#This Row],[Rank 1Y]]+Table2[[#This Row],[Rank 6M]]+Table2[[#This Row],[Rank Sharpe]])/3</f>
        <v>382</v>
      </c>
    </row>
    <row r="384" spans="1:48" x14ac:dyDescent="0.3">
      <c r="A384" t="s">
        <v>325</v>
      </c>
      <c r="B384" t="s">
        <v>326</v>
      </c>
      <c r="C384" t="s">
        <v>10483</v>
      </c>
      <c r="D384" t="s">
        <v>143</v>
      </c>
      <c r="E384">
        <v>77532</v>
      </c>
      <c r="F384">
        <v>984.15</v>
      </c>
      <c r="G384">
        <v>30.7483653476203</v>
      </c>
      <c r="H384">
        <f>(Table2[[#This Row],[1Y Return vs Nifty]]-AVERAGE(Table2[1Y Return vs Nifty]))/_xlfn.STDEV.P(Table2[1Y Return vs Nifty])</f>
        <v>-0.11196619799075236</v>
      </c>
      <c r="I384">
        <v>-6.8358386979435997</v>
      </c>
      <c r="J384">
        <f>(Table2[[#This Row],[1M Return vs Nifty]]-AVERAGE(Table2[1M Return vs Nifty]))/_xlfn.STDEV.P(Table2[1M Return vs Nifty])</f>
        <v>-0.60552720128922921</v>
      </c>
      <c r="K384">
        <v>-16.068962140546802</v>
      </c>
      <c r="L384">
        <f>(Table2[[#This Row],[6M Return vs Nifty]]-AVERAGE(Table2[6M Return vs Nifty]))/_xlfn.STDEV.P(Table2[6M Return vs Nifty])</f>
        <v>-0.72161234481728487</v>
      </c>
      <c r="M384">
        <v>-5.5158039329176498</v>
      </c>
      <c r="N384">
        <f>(Table2[[#This Row],[1W Return vs Nifty]]-AVERAGE(Table2[1W Return vs Nifty]))/_xlfn.STDEV.P(Table2[1W Return vs Nifty])</f>
        <v>-0.92141655905467157</v>
      </c>
      <c r="O384">
        <v>1002.68</v>
      </c>
      <c r="P384">
        <v>1008.06274351564</v>
      </c>
      <c r="Q384">
        <v>921.880112987144</v>
      </c>
      <c r="R384">
        <v>30.912590414539601</v>
      </c>
      <c r="S384" s="2">
        <f>(Table2[[#This Row],[Close Price]]-Table2[[#This Row],[20D EMA]])/Table2[[#This Row],[20D EMA]]</f>
        <v>-1.8480472334144467E-2</v>
      </c>
      <c r="T384" s="2">
        <f>(Table2[[#This Row],[Close Price]]-Table2[[#This Row],[50D EMA]])/Table2[[#This Row],[50D EMA]]</f>
        <v>-2.372148328014172E-2</v>
      </c>
      <c r="U384" s="2">
        <f>(Table2[[#This Row],[Close Price]]-Table2[[#This Row],[200D EMA]])/Table2[[#This Row],[200D EMA]]</f>
        <v>6.7546621448514046E-2</v>
      </c>
      <c r="V384">
        <v>0.86064675171792004</v>
      </c>
      <c r="W384">
        <v>972.9</v>
      </c>
      <c r="X384">
        <v>991.35</v>
      </c>
      <c r="Y384">
        <v>940.05</v>
      </c>
      <c r="Z384">
        <v>1015.7</v>
      </c>
      <c r="AA384">
        <v>940.05</v>
      </c>
      <c r="AB384">
        <v>1059.45</v>
      </c>
      <c r="AC384" s="2">
        <f>(Table2[[#This Row],[Close Price]]/Table2[[#This Row],[Day Low]])-1</f>
        <v>1.1563367252543921E-2</v>
      </c>
      <c r="AD384" s="2">
        <f>(Table2[[#This Row],[Day High]]/Table2[[#This Row],[Close Price]])-1</f>
        <v>7.3159579332420233E-3</v>
      </c>
      <c r="AE384" s="2">
        <f>(Table2[[#This Row],[Close Price]]/Table2[[#This Row],[Current Week Low]])-1</f>
        <v>4.6912398276687473E-2</v>
      </c>
      <c r="AF384" s="2">
        <f>(Table2[[#This Row],[Current Week High]]/Table2[[#This Row],[Close Price]])-1</f>
        <v>3.2058121221358649E-2</v>
      </c>
      <c r="AG384" s="2">
        <f>(Table2[[#This Row],[Close Price]]/Table2[[#This Row],[Current Month Low]])-1</f>
        <v>4.6912398276687473E-2</v>
      </c>
      <c r="AH384" s="2">
        <f>(Table2[[#This Row],[Current Month High]]/Table2[[#This Row],[Close Price]])-1</f>
        <v>7.6512726718488189E-2</v>
      </c>
      <c r="AI384">
        <v>15.7242290301275</v>
      </c>
      <c r="AJ384">
        <v>59.492747751397701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-0.13</v>
      </c>
      <c r="AM384" t="s">
        <v>10519</v>
      </c>
      <c r="AN384">
        <v>-4.26</v>
      </c>
      <c r="AO384" t="s">
        <v>10519</v>
      </c>
      <c r="AP384">
        <v>6.8712798518113002E-2</v>
      </c>
      <c r="AQ384">
        <f>(Table2[[#This Row],[Sharpe Ratio]]-AVERAGE(Table2[Sharpe Ratio]))/_xlfn.STDEV.P(Table2[Sharpe Ratio])</f>
        <v>0.19505563145225982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321</v>
      </c>
      <c r="AT384">
        <f>_xlfn.RANK.AVG(Table2[[#This Row],[6M Return vs Nifty Z-Score]],Table2[6M Return vs Nifty Z-Score])</f>
        <v>560</v>
      </c>
      <c r="AU384">
        <f>_xlfn.RANK.AVG(Table2[[#This Row],[Sharpe Ratio Z-Score]],Table2[Sharpe Ratio Z-Score])</f>
        <v>275</v>
      </c>
      <c r="AV384">
        <f>(Table2[[#This Row],[Rank 1Y]]+Table2[[#This Row],[Rank 6M]]+Table2[[#This Row],[Rank Sharpe]])/3</f>
        <v>385.33333333333331</v>
      </c>
    </row>
    <row r="385" spans="1:48" x14ac:dyDescent="0.3">
      <c r="A385" t="s">
        <v>482</v>
      </c>
      <c r="B385" t="s">
        <v>483</v>
      </c>
      <c r="C385" t="s">
        <v>10480</v>
      </c>
      <c r="D385" t="s">
        <v>484</v>
      </c>
      <c r="E385">
        <v>43322.62260155</v>
      </c>
      <c r="F385">
        <v>368.5</v>
      </c>
      <c r="G385">
        <v>19.492979304777599</v>
      </c>
      <c r="H385">
        <f>(Table2[[#This Row],[1Y Return vs Nifty]]-AVERAGE(Table2[1Y Return vs Nifty]))/_xlfn.STDEV.P(Table2[1Y Return vs Nifty])</f>
        <v>-0.26614221860344339</v>
      </c>
      <c r="I385">
        <v>2.7403304003056901</v>
      </c>
      <c r="J385">
        <f>(Table2[[#This Row],[1M Return vs Nifty]]-AVERAGE(Table2[1M Return vs Nifty]))/_xlfn.STDEV.P(Table2[1M Return vs Nifty])</f>
        <v>0.35779746671080026</v>
      </c>
      <c r="K385">
        <v>25.367959929556498</v>
      </c>
      <c r="L385">
        <f>(Table2[[#This Row],[6M Return vs Nifty]]-AVERAGE(Table2[6M Return vs Nifty]))/_xlfn.STDEV.P(Table2[6M Return vs Nifty])</f>
        <v>0.71534036193619166</v>
      </c>
      <c r="M385">
        <v>4.58051473848868</v>
      </c>
      <c r="N385">
        <f>(Table2[[#This Row],[1W Return vs Nifty]]-AVERAGE(Table2[1W Return vs Nifty]))/_xlfn.STDEV.P(Table2[1W Return vs Nifty])</f>
        <v>1.1217389594076812</v>
      </c>
      <c r="O385">
        <v>350.29</v>
      </c>
      <c r="P385">
        <v>336.67354322523698</v>
      </c>
      <c r="Q385">
        <v>295.46405177862499</v>
      </c>
      <c r="R385">
        <v>64.359757754681695</v>
      </c>
      <c r="S385" s="2">
        <f>(Table2[[#This Row],[Close Price]]-Table2[[#This Row],[20D EMA]])/Table2[[#This Row],[20D EMA]]</f>
        <v>5.198549773045185E-2</v>
      </c>
      <c r="T385" s="2">
        <f>(Table2[[#This Row],[Close Price]]-Table2[[#This Row],[50D EMA]])/Table2[[#This Row],[50D EMA]]</f>
        <v>9.4532099166078201E-2</v>
      </c>
      <c r="U385" s="2">
        <f>(Table2[[#This Row],[Close Price]]-Table2[[#This Row],[200D EMA]])/Table2[[#This Row],[200D EMA]]</f>
        <v>0.2471906405592002</v>
      </c>
      <c r="V385">
        <v>0.52009464410962403</v>
      </c>
      <c r="W385">
        <v>363.35</v>
      </c>
      <c r="X385">
        <v>376.8</v>
      </c>
      <c r="Y385">
        <v>320.39999999999998</v>
      </c>
      <c r="Z385">
        <v>376.8</v>
      </c>
      <c r="AA385">
        <v>320.39999999999998</v>
      </c>
      <c r="AB385">
        <v>376.8</v>
      </c>
      <c r="AC385" s="2">
        <f>(Table2[[#This Row],[Close Price]]/Table2[[#This Row],[Day Low]])-1</f>
        <v>1.417366175863477E-2</v>
      </c>
      <c r="AD385" s="2">
        <f>(Table2[[#This Row],[Day High]]/Table2[[#This Row],[Close Price]])-1</f>
        <v>2.2523744911804755E-2</v>
      </c>
      <c r="AE385" s="2">
        <f>(Table2[[#This Row],[Close Price]]/Table2[[#This Row],[Current Week Low]])-1</f>
        <v>0.15012484394506864</v>
      </c>
      <c r="AF385" s="2">
        <f>(Table2[[#This Row],[Current Week High]]/Table2[[#This Row],[Close Price]])-1</f>
        <v>2.2523744911804755E-2</v>
      </c>
      <c r="AG385" s="2">
        <f>(Table2[[#This Row],[Close Price]]/Table2[[#This Row],[Current Month Low]])-1</f>
        <v>0.15012484394506864</v>
      </c>
      <c r="AH385" s="2">
        <f>(Table2[[#This Row],[Current Month High]]/Table2[[#This Row],[Close Price]])-1</f>
        <v>2.2523744911804755E-2</v>
      </c>
      <c r="AI385">
        <v>2.2523744911804702</v>
      </c>
      <c r="AJ385">
        <v>69.425287356321803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0.05</v>
      </c>
      <c r="AM385" t="s">
        <v>10520</v>
      </c>
      <c r="AN385">
        <v>1.52</v>
      </c>
      <c r="AO385" t="s">
        <v>10520</v>
      </c>
      <c r="AP385">
        <v>-5.3350872654160997E-2</v>
      </c>
      <c r="AQ385">
        <f>(Table2[[#This Row],[Sharpe Ratio]]-AVERAGE(Table2[Sharpe Ratio]))/_xlfn.STDEV.P(Table2[Sharpe Ratio])</f>
        <v>-1.2119780406969669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0.71675652875426266</v>
      </c>
      <c r="AS385">
        <f>_xlfn.RANK.AVG(Table2[[#This Row],[1Y Return vs Nifty Z-Score]],Table2[1Y Return vs Nifty Z-Score])</f>
        <v>378</v>
      </c>
      <c r="AT385">
        <f>_xlfn.RANK.AVG(Table2[[#This Row],[6M Return vs Nifty Z-Score]],Table2[6M Return vs Nifty Z-Score])</f>
        <v>138</v>
      </c>
      <c r="AU385">
        <f>_xlfn.RANK.AVG(Table2[[#This Row],[Sharpe Ratio Z-Score]],Table2[Sharpe Ratio Z-Score])</f>
        <v>642</v>
      </c>
      <c r="AV385">
        <f>(Table2[[#This Row],[Rank 1Y]]+Table2[[#This Row],[Rank 6M]]+Table2[[#This Row],[Rank Sharpe]])/3</f>
        <v>386</v>
      </c>
    </row>
    <row r="386" spans="1:48" x14ac:dyDescent="0.3">
      <c r="A386" t="s">
        <v>1107</v>
      </c>
      <c r="B386" t="s">
        <v>1108</v>
      </c>
      <c r="C386" t="s">
        <v>10485</v>
      </c>
      <c r="D386" t="s">
        <v>133</v>
      </c>
      <c r="E386">
        <v>11091.08545395</v>
      </c>
      <c r="F386">
        <v>372.6</v>
      </c>
      <c r="G386">
        <v>-17.296033274346598</v>
      </c>
      <c r="H386">
        <f>(Table2[[#This Row],[1Y Return vs Nifty]]-AVERAGE(Table2[1Y Return vs Nifty]))/_xlfn.STDEV.P(Table2[1Y Return vs Nifty])</f>
        <v>-0.77007727157538619</v>
      </c>
      <c r="I386">
        <v>-11.6742373111758</v>
      </c>
      <c r="J386">
        <f>(Table2[[#This Row],[1M Return vs Nifty]]-AVERAGE(Table2[1M Return vs Nifty]))/_xlfn.STDEV.P(Table2[1M Return vs Nifty])</f>
        <v>-1.0922509307809969</v>
      </c>
      <c r="K386">
        <v>-10.380813094432</v>
      </c>
      <c r="L386">
        <f>(Table2[[#This Row],[6M Return vs Nifty]]-AVERAGE(Table2[6M Return vs Nifty]))/_xlfn.STDEV.P(Table2[6M Return vs Nifty])</f>
        <v>-0.52435828346582369</v>
      </c>
      <c r="M386">
        <v>-6.4604036919592396</v>
      </c>
      <c r="N386">
        <f>(Table2[[#This Row],[1W Return vs Nifty]]-AVERAGE(Table2[1W Return vs Nifty]))/_xlfn.STDEV.P(Table2[1W Return vs Nifty])</f>
        <v>-1.1125717982301011</v>
      </c>
      <c r="O386">
        <v>379.27</v>
      </c>
      <c r="P386">
        <v>373.662590030204</v>
      </c>
      <c r="Q386">
        <v>337.45111316783698</v>
      </c>
      <c r="R386">
        <v>29.019892709558398</v>
      </c>
      <c r="S386" s="2">
        <f>(Table2[[#This Row],[Close Price]]-Table2[[#This Row],[20D EMA]])/Table2[[#This Row],[20D EMA]]</f>
        <v>-1.7586416009702743E-2</v>
      </c>
      <c r="T386" s="2">
        <f>(Table2[[#This Row],[Close Price]]-Table2[[#This Row],[50D EMA]])/Table2[[#This Row],[50D EMA]]</f>
        <v>-2.8437153157828471E-3</v>
      </c>
      <c r="U386" s="2">
        <f>(Table2[[#This Row],[Close Price]]-Table2[[#This Row],[200D EMA]])/Table2[[#This Row],[200D EMA]]</f>
        <v>0.10415993742679151</v>
      </c>
      <c r="V386">
        <v>0.62770955027112296</v>
      </c>
      <c r="W386">
        <v>358.4</v>
      </c>
      <c r="X386">
        <v>375.4</v>
      </c>
      <c r="Y386">
        <v>350.25</v>
      </c>
      <c r="Z386">
        <v>375.4</v>
      </c>
      <c r="AA386">
        <v>350.25</v>
      </c>
      <c r="AB386">
        <v>427.8</v>
      </c>
      <c r="AC386" s="2">
        <f>(Table2[[#This Row],[Close Price]]/Table2[[#This Row],[Day Low]])-1</f>
        <v>3.9620535714285809E-2</v>
      </c>
      <c r="AD386" s="2">
        <f>(Table2[[#This Row],[Day High]]/Table2[[#This Row],[Close Price]])-1</f>
        <v>7.5147611379493551E-3</v>
      </c>
      <c r="AE386" s="2">
        <f>(Table2[[#This Row],[Close Price]]/Table2[[#This Row],[Current Week Low]])-1</f>
        <v>6.381156316916492E-2</v>
      </c>
      <c r="AF386" s="2">
        <f>(Table2[[#This Row],[Current Week High]]/Table2[[#This Row],[Close Price]])-1</f>
        <v>7.5147611379493551E-3</v>
      </c>
      <c r="AG386" s="2">
        <f>(Table2[[#This Row],[Close Price]]/Table2[[#This Row],[Current Month Low]])-1</f>
        <v>6.381156316916492E-2</v>
      </c>
      <c r="AH386" s="2">
        <f>(Table2[[#This Row],[Current Month High]]/Table2[[#This Row],[Close Price]])-1</f>
        <v>0.14814814814814814</v>
      </c>
      <c r="AI386">
        <v>14.814814814814801</v>
      </c>
      <c r="AJ386">
        <v>47.389240506329102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0.03</v>
      </c>
      <c r="AM386" t="s">
        <v>10520</v>
      </c>
      <c r="AN386">
        <v>-4.82</v>
      </c>
      <c r="AO386" t="s">
        <v>10519</v>
      </c>
      <c r="AP386">
        <v>0.17545549602375099</v>
      </c>
      <c r="AQ386">
        <f>(Table2[[#This Row],[Sharpe Ratio]]-AVERAGE(Table2[Sharpe Ratio]))/_xlfn.STDEV.P(Table2[Sharpe Ratio])</f>
        <v>1.4254837203674386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-2.0737745636848692</v>
      </c>
      <c r="AS386">
        <f>_xlfn.RANK.AVG(Table2[[#This Row],[1Y Return vs Nifty Z-Score]],Table2[1Y Return vs Nifty Z-Score])</f>
        <v>599</v>
      </c>
      <c r="AT386">
        <f>_xlfn.RANK.AVG(Table2[[#This Row],[6M Return vs Nifty Z-Score]],Table2[6M Return vs Nifty Z-Score])</f>
        <v>503</v>
      </c>
      <c r="AU386">
        <f>_xlfn.RANK.AVG(Table2[[#This Row],[Sharpe Ratio Z-Score]],Table2[Sharpe Ratio Z-Score])</f>
        <v>57</v>
      </c>
      <c r="AV386">
        <f>(Table2[[#This Row],[Rank 1Y]]+Table2[[#This Row],[Rank 6M]]+Table2[[#This Row],[Rank Sharpe]])/3</f>
        <v>386.33333333333331</v>
      </c>
    </row>
    <row r="387" spans="1:48" x14ac:dyDescent="0.3">
      <c r="A387" t="s">
        <v>671</v>
      </c>
      <c r="B387" t="s">
        <v>672</v>
      </c>
      <c r="C387" t="s">
        <v>10487</v>
      </c>
      <c r="D387" t="s">
        <v>370</v>
      </c>
      <c r="E387">
        <v>25843.157411849999</v>
      </c>
      <c r="F387">
        <v>2057.3000000000002</v>
      </c>
      <c r="G387">
        <v>17.6742416098541</v>
      </c>
      <c r="H387">
        <f>(Table2[[#This Row],[1Y Return vs Nifty]]-AVERAGE(Table2[1Y Return vs Nifty]))/_xlfn.STDEV.P(Table2[1Y Return vs Nifty])</f>
        <v>-0.2910552459553496</v>
      </c>
      <c r="I387">
        <v>6.2070640770356498</v>
      </c>
      <c r="J387">
        <f>(Table2[[#This Row],[1M Return vs Nifty]]-AVERAGE(Table2[1M Return vs Nifty]))/_xlfn.STDEV.P(Table2[1M Return vs Nifty])</f>
        <v>0.70653713848528388</v>
      </c>
      <c r="K387">
        <v>38.027765596082702</v>
      </c>
      <c r="L387">
        <f>(Table2[[#This Row],[6M Return vs Nifty]]-AVERAGE(Table2[6M Return vs Nifty]))/_xlfn.STDEV.P(Table2[6M Return vs Nifty])</f>
        <v>1.1543580570418088</v>
      </c>
      <c r="M387">
        <v>-1.41302649172237</v>
      </c>
      <c r="N387">
        <f>(Table2[[#This Row],[1W Return vs Nifty]]-AVERAGE(Table2[1W Return vs Nifty]))/_xlfn.STDEV.P(Table2[1W Return vs Nifty])</f>
        <v>-9.1152316926370991E-2</v>
      </c>
      <c r="O387">
        <v>1986.71</v>
      </c>
      <c r="P387">
        <v>1826.53520394774</v>
      </c>
      <c r="Q387">
        <v>1574.9264194996699</v>
      </c>
      <c r="R387">
        <v>58.271794430259099</v>
      </c>
      <c r="S387" s="2">
        <f>(Table2[[#This Row],[Close Price]]-Table2[[#This Row],[20D EMA]])/Table2[[#This Row],[20D EMA]]</f>
        <v>3.5531104187324844E-2</v>
      </c>
      <c r="T387" s="2">
        <f>(Table2[[#This Row],[Close Price]]-Table2[[#This Row],[50D EMA]])/Table2[[#This Row],[50D EMA]]</f>
        <v>0.12634018526087096</v>
      </c>
      <c r="U387" s="2">
        <f>(Table2[[#This Row],[Close Price]]-Table2[[#This Row],[200D EMA]])/Table2[[#This Row],[200D EMA]]</f>
        <v>0.30628324887303177</v>
      </c>
      <c r="V387">
        <v>0.74057965214295995</v>
      </c>
      <c r="W387">
        <v>2030.35</v>
      </c>
      <c r="X387">
        <v>2067</v>
      </c>
      <c r="Y387">
        <v>1956.5</v>
      </c>
      <c r="Z387">
        <v>2067</v>
      </c>
      <c r="AA387">
        <v>1921</v>
      </c>
      <c r="AB387">
        <v>2080</v>
      </c>
      <c r="AC387" s="2">
        <f>(Table2[[#This Row],[Close Price]]/Table2[[#This Row],[Day Low]])-1</f>
        <v>1.3273573521806803E-2</v>
      </c>
      <c r="AD387" s="2">
        <f>(Table2[[#This Row],[Day High]]/Table2[[#This Row],[Close Price]])-1</f>
        <v>4.7149176104601676E-3</v>
      </c>
      <c r="AE387" s="2">
        <f>(Table2[[#This Row],[Close Price]]/Table2[[#This Row],[Current Week Low]])-1</f>
        <v>5.1520572450804991E-2</v>
      </c>
      <c r="AF387" s="2">
        <f>(Table2[[#This Row],[Current Week High]]/Table2[[#This Row],[Close Price]])-1</f>
        <v>4.7149176104601676E-3</v>
      </c>
      <c r="AG387" s="2">
        <f>(Table2[[#This Row],[Close Price]]/Table2[[#This Row],[Current Month Low]])-1</f>
        <v>7.0952628839146437E-2</v>
      </c>
      <c r="AH387" s="2">
        <f>(Table2[[#This Row],[Current Month High]]/Table2[[#This Row],[Close Price]])-1</f>
        <v>1.1033879356437959E-2</v>
      </c>
      <c r="AI387">
        <v>6.8876683031157304</v>
      </c>
      <c r="AJ387">
        <v>73.450805159767299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0.26</v>
      </c>
      <c r="AM387" t="s">
        <v>10520</v>
      </c>
      <c r="AN387">
        <v>1.19</v>
      </c>
      <c r="AO387" t="s">
        <v>10520</v>
      </c>
      <c r="AP387">
        <v>-7.7576461918136996E-2</v>
      </c>
      <c r="AQ387">
        <f>(Table2[[#This Row],[Sharpe Ratio]]-AVERAGE(Table2[Sharpe Ratio]))/_xlfn.STDEV.P(Table2[Sharpe Ratio])</f>
        <v>-1.4912275462600397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-1.2539913614667497E-2</v>
      </c>
      <c r="AS387">
        <f>_xlfn.RANK.AVG(Table2[[#This Row],[1Y Return vs Nifty Z-Score]],Table2[1Y Return vs Nifty Z-Score])</f>
        <v>388</v>
      </c>
      <c r="AT387">
        <f>_xlfn.RANK.AVG(Table2[[#This Row],[6M Return vs Nifty Z-Score]],Table2[6M Return vs Nifty Z-Score])</f>
        <v>89</v>
      </c>
      <c r="AU387">
        <f>_xlfn.RANK.AVG(Table2[[#This Row],[Sharpe Ratio Z-Score]],Table2[Sharpe Ratio Z-Score])</f>
        <v>685</v>
      </c>
      <c r="AV387">
        <f>(Table2[[#This Row],[Rank 1Y]]+Table2[[#This Row],[Rank 6M]]+Table2[[#This Row],[Rank Sharpe]])/3</f>
        <v>387.33333333333331</v>
      </c>
    </row>
    <row r="388" spans="1:48" x14ac:dyDescent="0.3">
      <c r="A388" t="s">
        <v>907</v>
      </c>
      <c r="B388" t="s">
        <v>908</v>
      </c>
      <c r="C388" t="s">
        <v>10479</v>
      </c>
      <c r="D388" t="s">
        <v>198</v>
      </c>
      <c r="E388">
        <v>16421.940288704998</v>
      </c>
      <c r="F388">
        <v>682.45</v>
      </c>
      <c r="G388">
        <v>-5.8196294661589096</v>
      </c>
      <c r="H388">
        <f>(Table2[[#This Row],[1Y Return vs Nifty]]-AVERAGE(Table2[1Y Return vs Nifty]))/_xlfn.STDEV.P(Table2[1Y Return vs Nifty])</f>
        <v>-0.61287375466750871</v>
      </c>
      <c r="I388">
        <v>-8.2246387224153992</v>
      </c>
      <c r="J388">
        <f>(Table2[[#This Row],[1M Return vs Nifty]]-AVERAGE(Table2[1M Return vs Nifty]))/_xlfn.STDEV.P(Table2[1M Return vs Nifty])</f>
        <v>-0.74523498096255569</v>
      </c>
      <c r="K388">
        <v>10.2470825950126</v>
      </c>
      <c r="L388">
        <f>(Table2[[#This Row],[6M Return vs Nifty]]-AVERAGE(Table2[6M Return vs Nifty]))/_xlfn.STDEV.P(Table2[6M Return vs Nifty])</f>
        <v>0.19097743802981226</v>
      </c>
      <c r="M388">
        <v>4.3238850789733601</v>
      </c>
      <c r="N388">
        <f>(Table2[[#This Row],[1W Return vs Nifty]]-AVERAGE(Table2[1W Return vs Nifty]))/_xlfn.STDEV.P(Table2[1W Return vs Nifty])</f>
        <v>1.0698057427467609</v>
      </c>
      <c r="O388">
        <v>664.87</v>
      </c>
      <c r="P388">
        <v>645.22442797588997</v>
      </c>
      <c r="Q388">
        <v>591.54098990146304</v>
      </c>
      <c r="R388">
        <v>55.211302961891199</v>
      </c>
      <c r="S388" s="2">
        <f>(Table2[[#This Row],[Close Price]]-Table2[[#This Row],[20D EMA]])/Table2[[#This Row],[20D EMA]]</f>
        <v>2.6441259193526617E-2</v>
      </c>
      <c r="T388" s="2">
        <f>(Table2[[#This Row],[Close Price]]-Table2[[#This Row],[50D EMA]])/Table2[[#This Row],[50D EMA]]</f>
        <v>5.7693990509455853E-2</v>
      </c>
      <c r="U388" s="2">
        <f>(Table2[[#This Row],[Close Price]]-Table2[[#This Row],[200D EMA]])/Table2[[#This Row],[200D EMA]]</f>
        <v>0.15368167489742399</v>
      </c>
      <c r="V388">
        <v>1.35324692659579</v>
      </c>
      <c r="W388">
        <v>670</v>
      </c>
      <c r="X388">
        <v>698.8</v>
      </c>
      <c r="Y388">
        <v>608</v>
      </c>
      <c r="Z388">
        <v>704.95</v>
      </c>
      <c r="AA388">
        <v>608</v>
      </c>
      <c r="AB388">
        <v>706.45</v>
      </c>
      <c r="AC388" s="2">
        <f>(Table2[[#This Row],[Close Price]]/Table2[[#This Row],[Day Low]])-1</f>
        <v>1.8582089552238834E-2</v>
      </c>
      <c r="AD388" s="2">
        <f>(Table2[[#This Row],[Day High]]/Table2[[#This Row],[Close Price]])-1</f>
        <v>2.395779910616147E-2</v>
      </c>
      <c r="AE388" s="2">
        <f>(Table2[[#This Row],[Close Price]]/Table2[[#This Row],[Current Week Low]])-1</f>
        <v>0.12245065789473686</v>
      </c>
      <c r="AF388" s="2">
        <f>(Table2[[#This Row],[Current Week High]]/Table2[[#This Row],[Close Price]])-1</f>
        <v>3.2969448311231497E-2</v>
      </c>
      <c r="AG388" s="2">
        <f>(Table2[[#This Row],[Close Price]]/Table2[[#This Row],[Current Month Low]])-1</f>
        <v>0.12245065789473686</v>
      </c>
      <c r="AH388" s="2">
        <f>(Table2[[#This Row],[Current Month High]]/Table2[[#This Row],[Close Price]])-1</f>
        <v>3.5167411531980441E-2</v>
      </c>
      <c r="AI388">
        <v>5.7952963587075903</v>
      </c>
      <c r="AJ388">
        <v>38.822213181448298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-0.02</v>
      </c>
      <c r="AM388" t="s">
        <v>10519</v>
      </c>
      <c r="AN388">
        <v>0.92</v>
      </c>
      <c r="AO388" t="s">
        <v>10520</v>
      </c>
      <c r="AP388">
        <v>4.1613599018997E-2</v>
      </c>
      <c r="AQ388">
        <f>(Table2[[#This Row],[Sharpe Ratio]]-AVERAGE(Table2[Sharpe Ratio]))/_xlfn.STDEV.P(Table2[Sharpe Ratio])</f>
        <v>-0.11731811429336665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-0.21464366914685784</v>
      </c>
      <c r="AS388">
        <f>_xlfn.RANK.AVG(Table2[[#This Row],[1Y Return vs Nifty Z-Score]],Table2[1Y Return vs Nifty Z-Score])</f>
        <v>536</v>
      </c>
      <c r="AT388">
        <f>_xlfn.RANK.AVG(Table2[[#This Row],[6M Return vs Nifty Z-Score]],Table2[6M Return vs Nifty Z-Score])</f>
        <v>265</v>
      </c>
      <c r="AU388">
        <f>_xlfn.RANK.AVG(Table2[[#This Row],[Sharpe Ratio Z-Score]],Table2[Sharpe Ratio Z-Score])</f>
        <v>364</v>
      </c>
      <c r="AV388">
        <f>(Table2[[#This Row],[Rank 1Y]]+Table2[[#This Row],[Rank 6M]]+Table2[[#This Row],[Rank Sharpe]])/3</f>
        <v>388.33333333333331</v>
      </c>
    </row>
    <row r="389" spans="1:48" x14ac:dyDescent="0.3">
      <c r="A389" t="s">
        <v>305</v>
      </c>
      <c r="B389" t="s">
        <v>306</v>
      </c>
      <c r="C389" t="s">
        <v>10475</v>
      </c>
      <c r="D389" t="s">
        <v>254</v>
      </c>
      <c r="E389">
        <v>86680.915395000004</v>
      </c>
      <c r="F389">
        <v>4105.1000000000004</v>
      </c>
      <c r="G389">
        <v>37.671657162278301</v>
      </c>
      <c r="H389">
        <f>(Table2[[#This Row],[1Y Return vs Nifty]]-AVERAGE(Table2[1Y Return vs Nifty]))/_xlfn.STDEV.P(Table2[1Y Return vs Nifty])</f>
        <v>-1.7131105044015976E-2</v>
      </c>
      <c r="I389">
        <v>-5.3783980014793702</v>
      </c>
      <c r="J389">
        <f>(Table2[[#This Row],[1M Return vs Nifty]]-AVERAGE(Table2[1M Return vs Nifty]))/_xlfn.STDEV.P(Table2[1M Return vs Nifty])</f>
        <v>-0.45891444198573988</v>
      </c>
      <c r="K389">
        <v>0.64276558977795495</v>
      </c>
      <c r="L389">
        <f>(Table2[[#This Row],[6M Return vs Nifty]]-AVERAGE(Table2[6M Return vs Nifty]))/_xlfn.STDEV.P(Table2[6M Return vs Nifty])</f>
        <v>-0.14208179097956769</v>
      </c>
      <c r="M389">
        <v>-4.3774743462949601</v>
      </c>
      <c r="N389">
        <f>(Table2[[#This Row],[1W Return vs Nifty]]-AVERAGE(Table2[1W Return vs Nifty]))/_xlfn.STDEV.P(Table2[1W Return vs Nifty])</f>
        <v>-0.69105691486832621</v>
      </c>
      <c r="O389">
        <v>4078.75</v>
      </c>
      <c r="P389">
        <v>3992.26299135415</v>
      </c>
      <c r="Q389">
        <v>3528.3858260571901</v>
      </c>
      <c r="R389">
        <v>46.550763411991703</v>
      </c>
      <c r="S389" s="2">
        <f>(Table2[[#This Row],[Close Price]]-Table2[[#This Row],[20D EMA]])/Table2[[#This Row],[20D EMA]]</f>
        <v>6.4603125957708521E-3</v>
      </c>
      <c r="T389" s="2">
        <f>(Table2[[#This Row],[Close Price]]-Table2[[#This Row],[50D EMA]])/Table2[[#This Row],[50D EMA]]</f>
        <v>2.826392171312761E-2</v>
      </c>
      <c r="U389" s="2">
        <f>(Table2[[#This Row],[Close Price]]-Table2[[#This Row],[200D EMA]])/Table2[[#This Row],[200D EMA]]</f>
        <v>0.16344986131725339</v>
      </c>
      <c r="V389">
        <v>1.50219940022181</v>
      </c>
      <c r="W389">
        <v>4050</v>
      </c>
      <c r="X389">
        <v>4154</v>
      </c>
      <c r="Y389">
        <v>3703.55</v>
      </c>
      <c r="Z389">
        <v>4154</v>
      </c>
      <c r="AA389">
        <v>3703.55</v>
      </c>
      <c r="AB389">
        <v>4296.3999999999996</v>
      </c>
      <c r="AC389" s="2">
        <f>(Table2[[#This Row],[Close Price]]/Table2[[#This Row],[Day Low]])-1</f>
        <v>1.3604938271605027E-2</v>
      </c>
      <c r="AD389" s="2">
        <f>(Table2[[#This Row],[Day High]]/Table2[[#This Row],[Close Price]])-1</f>
        <v>1.1912011887651897E-2</v>
      </c>
      <c r="AE389" s="2">
        <f>(Table2[[#This Row],[Close Price]]/Table2[[#This Row],[Current Week Low]])-1</f>
        <v>0.10842299955448165</v>
      </c>
      <c r="AF389" s="2">
        <f>(Table2[[#This Row],[Current Week High]]/Table2[[#This Row],[Close Price]])-1</f>
        <v>1.1912011887651897E-2</v>
      </c>
      <c r="AG389" s="2">
        <f>(Table2[[#This Row],[Close Price]]/Table2[[#This Row],[Current Month Low]])-1</f>
        <v>0.10842299955448165</v>
      </c>
      <c r="AH389" s="2">
        <f>(Table2[[#This Row],[Current Month High]]/Table2[[#This Row],[Close Price]])-1</f>
        <v>4.6600570022654608E-2</v>
      </c>
      <c r="AI389">
        <v>4.6600570022654599</v>
      </c>
      <c r="AJ389">
        <v>73.097763066349003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0.02</v>
      </c>
      <c r="AM389" t="s">
        <v>10520</v>
      </c>
      <c r="AN389">
        <v>-1.95</v>
      </c>
      <c r="AO389" t="s">
        <v>10519</v>
      </c>
      <c r="AP389">
        <v>3.4368368986749998E-3</v>
      </c>
      <c r="AQ389">
        <f>(Table2[[#This Row],[Sharpe Ratio]]-AVERAGE(Table2[Sharpe Ratio]))/_xlfn.STDEV.P(Table2[Sharpe Ratio])</f>
        <v>-0.55738344479708668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-1.8665676976747365</v>
      </c>
      <c r="AS389">
        <f>_xlfn.RANK.AVG(Table2[[#This Row],[1Y Return vs Nifty Z-Score]],Table2[1Y Return vs Nifty Z-Score])</f>
        <v>295</v>
      </c>
      <c r="AT389">
        <f>_xlfn.RANK.AVG(Table2[[#This Row],[6M Return vs Nifty Z-Score]],Table2[6M Return vs Nifty Z-Score])</f>
        <v>379</v>
      </c>
      <c r="AU389">
        <f>_xlfn.RANK.AVG(Table2[[#This Row],[Sharpe Ratio Z-Score]],Table2[Sharpe Ratio Z-Score])</f>
        <v>492</v>
      </c>
      <c r="AV389">
        <f>(Table2[[#This Row],[Rank 1Y]]+Table2[[#This Row],[Rank 6M]]+Table2[[#This Row],[Rank Sharpe]])/3</f>
        <v>388.66666666666669</v>
      </c>
    </row>
    <row r="390" spans="1:48" x14ac:dyDescent="0.3">
      <c r="A390" t="s">
        <v>852</v>
      </c>
      <c r="B390" t="s">
        <v>853</v>
      </c>
      <c r="C390" t="s">
        <v>10477</v>
      </c>
      <c r="D390" t="s">
        <v>124</v>
      </c>
      <c r="E390">
        <v>17798.417265299999</v>
      </c>
      <c r="F390">
        <v>716.8</v>
      </c>
      <c r="G390">
        <v>24.354760322669001</v>
      </c>
      <c r="H390">
        <f>(Table2[[#This Row],[1Y Return vs Nifty]]-AVERAGE(Table2[1Y Return vs Nifty]))/_xlfn.STDEV.P(Table2[1Y Return vs Nifty])</f>
        <v>-0.19954565340562272</v>
      </c>
      <c r="I390">
        <v>-5.1671000675161096</v>
      </c>
      <c r="J390">
        <f>(Table2[[#This Row],[1M Return vs Nifty]]-AVERAGE(Table2[1M Return vs Nifty]))/_xlfn.STDEV.P(Table2[1M Return vs Nifty])</f>
        <v>-0.43765870704665416</v>
      </c>
      <c r="K390">
        <v>6.4944912375753399</v>
      </c>
      <c r="L390">
        <f>(Table2[[#This Row],[6M Return vs Nifty]]-AVERAGE(Table2[6M Return vs Nifty]))/_xlfn.STDEV.P(Table2[6M Return vs Nifty])</f>
        <v>6.084479209422744E-2</v>
      </c>
      <c r="M390">
        <v>0.41987074642712402</v>
      </c>
      <c r="N390">
        <f>(Table2[[#This Row],[1W Return vs Nifty]]-AVERAGE(Table2[1W Return vs Nifty]))/_xlfn.STDEV.P(Table2[1W Return vs Nifty])</f>
        <v>0.27976447252733516</v>
      </c>
      <c r="O390">
        <v>705.76</v>
      </c>
      <c r="P390">
        <v>668.70444757508596</v>
      </c>
      <c r="Q390">
        <v>570.93494631654596</v>
      </c>
      <c r="R390">
        <v>52.2565789632812</v>
      </c>
      <c r="S390" s="2">
        <f>(Table2[[#This Row],[Close Price]]-Table2[[#This Row],[20D EMA]])/Table2[[#This Row],[20D EMA]]</f>
        <v>1.5642711403309854E-2</v>
      </c>
      <c r="T390" s="2">
        <f>(Table2[[#This Row],[Close Price]]-Table2[[#This Row],[50D EMA]])/Table2[[#This Row],[50D EMA]]</f>
        <v>7.1923482189063123E-2</v>
      </c>
      <c r="U390" s="2">
        <f>(Table2[[#This Row],[Close Price]]-Table2[[#This Row],[200D EMA]])/Table2[[#This Row],[200D EMA]]</f>
        <v>0.2554845427215825</v>
      </c>
      <c r="V390">
        <v>0.73412478048245899</v>
      </c>
      <c r="W390">
        <v>689.1</v>
      </c>
      <c r="X390">
        <v>720</v>
      </c>
      <c r="Y390">
        <v>688.1</v>
      </c>
      <c r="Z390">
        <v>732</v>
      </c>
      <c r="AA390">
        <v>685.25</v>
      </c>
      <c r="AB390">
        <v>739</v>
      </c>
      <c r="AC390" s="2">
        <f>(Table2[[#This Row],[Close Price]]/Table2[[#This Row],[Day Low]])-1</f>
        <v>4.0197358873893307E-2</v>
      </c>
      <c r="AD390" s="2">
        <f>(Table2[[#This Row],[Day High]]/Table2[[#This Row],[Close Price]])-1</f>
        <v>4.4642857142858094E-3</v>
      </c>
      <c r="AE390" s="2">
        <f>(Table2[[#This Row],[Close Price]]/Table2[[#This Row],[Current Week Low]])-1</f>
        <v>4.1709053916581862E-2</v>
      </c>
      <c r="AF390" s="2">
        <f>(Table2[[#This Row],[Current Week High]]/Table2[[#This Row],[Close Price]])-1</f>
        <v>2.1205357142857206E-2</v>
      </c>
      <c r="AG390" s="2">
        <f>(Table2[[#This Row],[Close Price]]/Table2[[#This Row],[Current Month Low]])-1</f>
        <v>4.6041590660342857E-2</v>
      </c>
      <c r="AH390" s="2">
        <f>(Table2[[#This Row],[Current Month High]]/Table2[[#This Row],[Close Price]])-1</f>
        <v>3.0970982142857206E-2</v>
      </c>
      <c r="AI390">
        <v>4.2131696428571397</v>
      </c>
      <c r="AJ390">
        <v>59.218125277654302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0.22</v>
      </c>
      <c r="AM390" t="s">
        <v>10520</v>
      </c>
      <c r="AN390">
        <v>4.32</v>
      </c>
      <c r="AO390" t="s">
        <v>10520</v>
      </c>
      <c r="AQ390">
        <f>(Table2[[#This Row],[Sharpe Ratio]]-AVERAGE(Table2[Sharpe Ratio]))/_xlfn.STDEV.P(Table2[Sharpe Ratio])</f>
        <v>-0.59700002519057438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-0.89359512102128869</v>
      </c>
      <c r="AS390">
        <f>_xlfn.RANK.AVG(Table2[[#This Row],[1Y Return vs Nifty Z-Score]],Table2[1Y Return vs Nifty Z-Score])</f>
        <v>355</v>
      </c>
      <c r="AT390">
        <f>_xlfn.RANK.AVG(Table2[[#This Row],[6M Return vs Nifty Z-Score]],Table2[6M Return vs Nifty Z-Score])</f>
        <v>296</v>
      </c>
      <c r="AU390">
        <f>_xlfn.RANK.AVG(Table2[[#This Row],[Sharpe Ratio Z-Score]],Table2[Sharpe Ratio Z-Score])</f>
        <v>517.5</v>
      </c>
      <c r="AV390">
        <f>(Table2[[#This Row],[Rank 1Y]]+Table2[[#This Row],[Rank 6M]]+Table2[[#This Row],[Rank Sharpe]])/3</f>
        <v>389.5</v>
      </c>
    </row>
    <row r="391" spans="1:48" x14ac:dyDescent="0.3">
      <c r="A391" t="s">
        <v>1310</v>
      </c>
      <c r="B391" t="s">
        <v>1311</v>
      </c>
      <c r="C391" t="s">
        <v>10475</v>
      </c>
      <c r="D391" t="s">
        <v>541</v>
      </c>
      <c r="E391">
        <v>8435.0778726940007</v>
      </c>
      <c r="F391">
        <v>257.33999999999997</v>
      </c>
      <c r="G391">
        <v>25.323066353004499</v>
      </c>
      <c r="H391">
        <f>(Table2[[#This Row],[1Y Return vs Nifty]]-AVERAGE(Table2[1Y Return vs Nifty]))/_xlfn.STDEV.P(Table2[1Y Return vs Nifty])</f>
        <v>-0.18628181954651382</v>
      </c>
      <c r="I391">
        <v>3.0886313384025001</v>
      </c>
      <c r="J391">
        <f>(Table2[[#This Row],[1M Return vs Nifty]]-AVERAGE(Table2[1M Return vs Nifty]))/_xlfn.STDEV.P(Table2[1M Return vs Nifty])</f>
        <v>0.3928351610240251</v>
      </c>
      <c r="K391">
        <v>-1.8332294569509699</v>
      </c>
      <c r="L391">
        <f>(Table2[[#This Row],[6M Return vs Nifty]]-AVERAGE(Table2[6M Return vs Nifty]))/_xlfn.STDEV.P(Table2[6M Return vs Nifty])</f>
        <v>-0.22794453383209104</v>
      </c>
      <c r="M391">
        <v>4.9039263683067498</v>
      </c>
      <c r="N391">
        <f>(Table2[[#This Row],[1W Return vs Nifty]]-AVERAGE(Table2[1W Return vs Nifty]))/_xlfn.STDEV.P(Table2[1W Return vs Nifty])</f>
        <v>1.1871866020290538</v>
      </c>
      <c r="O391">
        <v>243.19</v>
      </c>
      <c r="P391">
        <v>235.22832206905699</v>
      </c>
      <c r="Q391">
        <v>222.15060175192801</v>
      </c>
      <c r="R391">
        <v>69.872713686410606</v>
      </c>
      <c r="S391" s="2">
        <f>(Table2[[#This Row],[Close Price]]-Table2[[#This Row],[20D EMA]])/Table2[[#This Row],[20D EMA]]</f>
        <v>5.8184958263086381E-2</v>
      </c>
      <c r="T391" s="2">
        <f>(Table2[[#This Row],[Close Price]]-Table2[[#This Row],[50D EMA]])/Table2[[#This Row],[50D EMA]]</f>
        <v>9.4000916796284292E-2</v>
      </c>
      <c r="U391" s="2">
        <f>(Table2[[#This Row],[Close Price]]-Table2[[#This Row],[200D EMA]])/Table2[[#This Row],[200D EMA]]</f>
        <v>0.15840334426537994</v>
      </c>
      <c r="V391">
        <v>1.1375740079402299</v>
      </c>
      <c r="W391">
        <v>253.62</v>
      </c>
      <c r="X391">
        <v>262.32</v>
      </c>
      <c r="Y391">
        <v>228</v>
      </c>
      <c r="Z391">
        <v>262.32</v>
      </c>
      <c r="AA391">
        <v>228</v>
      </c>
      <c r="AB391">
        <v>264.85000000000002</v>
      </c>
      <c r="AC391" s="2">
        <f>(Table2[[#This Row],[Close Price]]/Table2[[#This Row],[Day Low]])-1</f>
        <v>1.4667612964277099E-2</v>
      </c>
      <c r="AD391" s="2">
        <f>(Table2[[#This Row],[Day High]]/Table2[[#This Row],[Close Price]])-1</f>
        <v>1.9351830263464764E-2</v>
      </c>
      <c r="AE391" s="2">
        <f>(Table2[[#This Row],[Close Price]]/Table2[[#This Row],[Current Week Low]])-1</f>
        <v>0.12868421052631573</v>
      </c>
      <c r="AF391" s="2">
        <f>(Table2[[#This Row],[Current Week High]]/Table2[[#This Row],[Close Price]])-1</f>
        <v>1.9351830263464764E-2</v>
      </c>
      <c r="AG391" s="2">
        <f>(Table2[[#This Row],[Close Price]]/Table2[[#This Row],[Current Month Low]])-1</f>
        <v>0.12868421052631573</v>
      </c>
      <c r="AH391" s="2">
        <f>(Table2[[#This Row],[Current Month High]]/Table2[[#This Row],[Close Price]])-1</f>
        <v>2.9183181782855616E-2</v>
      </c>
      <c r="AI391">
        <v>9.0386259423331108</v>
      </c>
      <c r="AJ391">
        <v>57.635528330781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</v>
      </c>
      <c r="AM391" t="s">
        <v>10520</v>
      </c>
      <c r="AN391">
        <v>5.74</v>
      </c>
      <c r="AO391" t="s">
        <v>10520</v>
      </c>
      <c r="AP391">
        <v>2.5433337628369999E-2</v>
      </c>
      <c r="AQ391">
        <f>(Table2[[#This Row],[Sharpe Ratio]]-AVERAGE(Table2[Sharpe Ratio]))/_xlfn.STDEV.P(Table2[Sharpe Ratio])</f>
        <v>-0.30382874749116168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0.8619666621833123</v>
      </c>
      <c r="AS391">
        <f>_xlfn.RANK.AVG(Table2[[#This Row],[1Y Return vs Nifty Z-Score]],Table2[1Y Return vs Nifty Z-Score])</f>
        <v>351</v>
      </c>
      <c r="AT391">
        <f>_xlfn.RANK.AVG(Table2[[#This Row],[6M Return vs Nifty Z-Score]],Table2[6M Return vs Nifty Z-Score])</f>
        <v>405</v>
      </c>
      <c r="AU391">
        <f>_xlfn.RANK.AVG(Table2[[#This Row],[Sharpe Ratio Z-Score]],Table2[Sharpe Ratio Z-Score])</f>
        <v>415</v>
      </c>
      <c r="AV391">
        <f>(Table2[[#This Row],[Rank 1Y]]+Table2[[#This Row],[Rank 6M]]+Table2[[#This Row],[Rank Sharpe]])/3</f>
        <v>390.33333333333331</v>
      </c>
    </row>
    <row r="392" spans="1:48" x14ac:dyDescent="0.3">
      <c r="A392" t="s">
        <v>577</v>
      </c>
      <c r="B392" t="s">
        <v>578</v>
      </c>
      <c r="C392" t="s">
        <v>10479</v>
      </c>
      <c r="D392" t="s">
        <v>527</v>
      </c>
      <c r="E392">
        <v>32800.199747507999</v>
      </c>
      <c r="F392">
        <v>75.209999999999994</v>
      </c>
      <c r="G392">
        <v>-6.1936648602534596</v>
      </c>
      <c r="H392">
        <f>(Table2[[#This Row],[1Y Return vs Nifty]]-AVERAGE(Table2[1Y Return vs Nifty]))/_xlfn.STDEV.P(Table2[1Y Return vs Nifty])</f>
        <v>-0.61799728294190925</v>
      </c>
      <c r="I392">
        <v>-5.9772742734084501</v>
      </c>
      <c r="J392">
        <f>(Table2[[#This Row],[1M Return vs Nifty]]-AVERAGE(Table2[1M Return vs Nifty]))/_xlfn.STDEV.P(Table2[1M Return vs Nifty])</f>
        <v>-0.51915902203755282</v>
      </c>
      <c r="K392">
        <v>5.5879538603286996</v>
      </c>
      <c r="L392">
        <f>(Table2[[#This Row],[6M Return vs Nifty]]-AVERAGE(Table2[6M Return vs Nifty]))/_xlfn.STDEV.P(Table2[6M Return vs Nifty])</f>
        <v>2.9407820598035671E-2</v>
      </c>
      <c r="M392">
        <v>-1.3870979775133001</v>
      </c>
      <c r="N392">
        <f>(Table2[[#This Row],[1W Return vs Nifty]]-AVERAGE(Table2[1W Return vs Nifty]))/_xlfn.STDEV.P(Table2[1W Return vs Nifty])</f>
        <v>-8.5905257219170639E-2</v>
      </c>
      <c r="O392">
        <v>73.489999999999995</v>
      </c>
      <c r="P392">
        <v>72.141687857281596</v>
      </c>
      <c r="Q392">
        <v>67.252175297283799</v>
      </c>
      <c r="R392">
        <v>56.424551613353401</v>
      </c>
      <c r="S392" s="2">
        <f>(Table2[[#This Row],[Close Price]]-Table2[[#This Row],[20D EMA]])/Table2[[#This Row],[20D EMA]]</f>
        <v>2.3404544836032101E-2</v>
      </c>
      <c r="T392" s="2">
        <f>(Table2[[#This Row],[Close Price]]-Table2[[#This Row],[50D EMA]])/Table2[[#This Row],[50D EMA]]</f>
        <v>4.2531748755150575E-2</v>
      </c>
      <c r="U392" s="2">
        <f>(Table2[[#This Row],[Close Price]]-Table2[[#This Row],[200D EMA]])/Table2[[#This Row],[200D EMA]]</f>
        <v>0.1183281383470372</v>
      </c>
      <c r="V392">
        <v>0.77397854298362601</v>
      </c>
      <c r="W392">
        <v>72.81</v>
      </c>
      <c r="X392">
        <v>75.69</v>
      </c>
      <c r="Y392">
        <v>69.599999999999994</v>
      </c>
      <c r="Z392">
        <v>75.69</v>
      </c>
      <c r="AA392">
        <v>69.599999999999994</v>
      </c>
      <c r="AB392">
        <v>76.45</v>
      </c>
      <c r="AC392" s="2">
        <f>(Table2[[#This Row],[Close Price]]/Table2[[#This Row],[Day Low]])-1</f>
        <v>3.296250515039123E-2</v>
      </c>
      <c r="AD392" s="2">
        <f>(Table2[[#This Row],[Day High]]/Table2[[#This Row],[Close Price]])-1</f>
        <v>6.3821300358994915E-3</v>
      </c>
      <c r="AE392" s="2">
        <f>(Table2[[#This Row],[Close Price]]/Table2[[#This Row],[Current Week Low]])-1</f>
        <v>8.0603448275861966E-2</v>
      </c>
      <c r="AF392" s="2">
        <f>(Table2[[#This Row],[Current Week High]]/Table2[[#This Row],[Close Price]])-1</f>
        <v>6.3821300358994915E-3</v>
      </c>
      <c r="AG392" s="2">
        <f>(Table2[[#This Row],[Close Price]]/Table2[[#This Row],[Current Month Low]])-1</f>
        <v>8.0603448275861966E-2</v>
      </c>
      <c r="AH392" s="2">
        <f>(Table2[[#This Row],[Current Month High]]/Table2[[#This Row],[Close Price]])-1</f>
        <v>1.6487169259407075E-2</v>
      </c>
      <c r="AI392">
        <v>6.3688339316580302</v>
      </c>
      <c r="AJ392">
        <v>30.5729166666666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0.05</v>
      </c>
      <c r="AM392" t="s">
        <v>10520</v>
      </c>
      <c r="AN392">
        <v>4</v>
      </c>
      <c r="AO392" t="s">
        <v>10520</v>
      </c>
      <c r="AP392">
        <v>5.4941892825102999E-2</v>
      </c>
      <c r="AQ392">
        <f>(Table2[[#This Row],[Sharpe Ratio]]-AVERAGE(Table2[Sharpe Ratio]))/_xlfn.STDEV.P(Table2[Sharpe Ratio])</f>
        <v>3.6317754572330926E-2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-1.157335987028266</v>
      </c>
      <c r="AS392">
        <f>_xlfn.RANK.AVG(Table2[[#This Row],[1Y Return vs Nifty Z-Score]],Table2[1Y Return vs Nifty Z-Score])</f>
        <v>543</v>
      </c>
      <c r="AT392">
        <f>_xlfn.RANK.AVG(Table2[[#This Row],[6M Return vs Nifty Z-Score]],Table2[6M Return vs Nifty Z-Score])</f>
        <v>307</v>
      </c>
      <c r="AU392">
        <f>_xlfn.RANK.AVG(Table2[[#This Row],[Sharpe Ratio Z-Score]],Table2[Sharpe Ratio Z-Score])</f>
        <v>324</v>
      </c>
      <c r="AV392">
        <f>(Table2[[#This Row],[Rank 1Y]]+Table2[[#This Row],[Rank 6M]]+Table2[[#This Row],[Rank Sharpe]])/3</f>
        <v>391.33333333333331</v>
      </c>
    </row>
    <row r="393" spans="1:48" x14ac:dyDescent="0.3">
      <c r="A393" t="s">
        <v>1498</v>
      </c>
      <c r="B393" t="s">
        <v>1499</v>
      </c>
      <c r="C393" t="s">
        <v>10489</v>
      </c>
      <c r="D393" t="s">
        <v>373</v>
      </c>
      <c r="E393">
        <v>6588.6059931999998</v>
      </c>
      <c r="F393">
        <v>342.8</v>
      </c>
      <c r="G393">
        <v>31.649626480769001</v>
      </c>
      <c r="H393">
        <f>(Table2[[#This Row],[1Y Return vs Nifty]]-AVERAGE(Table2[1Y Return vs Nifty]))/_xlfn.STDEV.P(Table2[1Y Return vs Nifty])</f>
        <v>-9.9620743600042111E-2</v>
      </c>
      <c r="I393">
        <v>3.2697394128553201</v>
      </c>
      <c r="J393">
        <f>(Table2[[#This Row],[1M Return vs Nifty]]-AVERAGE(Table2[1M Return vs Nifty]))/_xlfn.STDEV.P(Table2[1M Return vs Nifty])</f>
        <v>0.41105391571647126</v>
      </c>
      <c r="K393">
        <v>13.1723236902805</v>
      </c>
      <c r="L393">
        <f>(Table2[[#This Row],[6M Return vs Nifty]]-AVERAGE(Table2[6M Return vs Nifty]))/_xlfn.STDEV.P(Table2[6M Return vs Nifty])</f>
        <v>0.29241916921438993</v>
      </c>
      <c r="M393">
        <v>3.4257635732554599</v>
      </c>
      <c r="N393">
        <f>(Table2[[#This Row],[1W Return vs Nifty]]-AVERAGE(Table2[1W Return vs Nifty]))/_xlfn.STDEV.P(Table2[1W Return vs Nifty])</f>
        <v>0.8880561397103458</v>
      </c>
      <c r="O393">
        <v>333.72</v>
      </c>
      <c r="P393">
        <v>314.72397046160501</v>
      </c>
      <c r="Q393">
        <v>272.20239196659702</v>
      </c>
      <c r="R393">
        <v>52.622159806898303</v>
      </c>
      <c r="S393" s="2">
        <f>(Table2[[#This Row],[Close Price]]-Table2[[#This Row],[20D EMA]])/Table2[[#This Row],[20D EMA]]</f>
        <v>2.7208438211674409E-2</v>
      </c>
      <c r="T393" s="2">
        <f>(Table2[[#This Row],[Close Price]]-Table2[[#This Row],[50D EMA]])/Table2[[#This Row],[50D EMA]]</f>
        <v>8.920842444004487E-2</v>
      </c>
      <c r="U393" s="2">
        <f>(Table2[[#This Row],[Close Price]]-Table2[[#This Row],[200D EMA]])/Table2[[#This Row],[200D EMA]]</f>
        <v>0.25935704504046492</v>
      </c>
      <c r="V393">
        <v>1.2416882842257599</v>
      </c>
      <c r="W393">
        <v>335.5</v>
      </c>
      <c r="X393">
        <v>349.85</v>
      </c>
      <c r="Y393">
        <v>318.05</v>
      </c>
      <c r="Z393">
        <v>349.85</v>
      </c>
      <c r="AA393">
        <v>310.85000000000002</v>
      </c>
      <c r="AB393">
        <v>357.7</v>
      </c>
      <c r="AC393" s="2">
        <f>(Table2[[#This Row],[Close Price]]/Table2[[#This Row],[Day Low]])-1</f>
        <v>2.1758569299552999E-2</v>
      </c>
      <c r="AD393" s="2">
        <f>(Table2[[#This Row],[Day High]]/Table2[[#This Row],[Close Price]])-1</f>
        <v>2.0565927654609073E-2</v>
      </c>
      <c r="AE393" s="2">
        <f>(Table2[[#This Row],[Close Price]]/Table2[[#This Row],[Current Week Low]])-1</f>
        <v>7.7817953152020225E-2</v>
      </c>
      <c r="AF393" s="2">
        <f>(Table2[[#This Row],[Current Week High]]/Table2[[#This Row],[Close Price]])-1</f>
        <v>2.0565927654609073E-2</v>
      </c>
      <c r="AG393" s="2">
        <f>(Table2[[#This Row],[Close Price]]/Table2[[#This Row],[Current Month Low]])-1</f>
        <v>0.10278269261701789</v>
      </c>
      <c r="AH393" s="2">
        <f>(Table2[[#This Row],[Current Month High]]/Table2[[#This Row],[Close Price]])-1</f>
        <v>4.3465577596266014E-2</v>
      </c>
      <c r="AI393">
        <v>4.3465577596265996</v>
      </c>
      <c r="AJ393">
        <v>67.137981472452395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0.15</v>
      </c>
      <c r="AM393" t="s">
        <v>10520</v>
      </c>
      <c r="AN393">
        <v>1.44</v>
      </c>
      <c r="AO393" t="s">
        <v>10520</v>
      </c>
      <c r="AP393">
        <v>-3.7000891318958999E-2</v>
      </c>
      <c r="AQ393">
        <f>(Table2[[#This Row],[Sharpe Ratio]]-AVERAGE(Table2[Sharpe Ratio]))/_xlfn.STDEV.P(Table2[Sharpe Ratio])</f>
        <v>-1.0235110377246197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0.4683974433165452</v>
      </c>
      <c r="AS393">
        <f>_xlfn.RANK.AVG(Table2[[#This Row],[1Y Return vs Nifty Z-Score]],Table2[1Y Return vs Nifty Z-Score])</f>
        <v>317</v>
      </c>
      <c r="AT393">
        <f>_xlfn.RANK.AVG(Table2[[#This Row],[6M Return vs Nifty Z-Score]],Table2[6M Return vs Nifty Z-Score])</f>
        <v>238</v>
      </c>
      <c r="AU393">
        <f>_xlfn.RANK.AVG(Table2[[#This Row],[Sharpe Ratio Z-Score]],Table2[Sharpe Ratio Z-Score])</f>
        <v>619</v>
      </c>
      <c r="AV393">
        <f>(Table2[[#This Row],[Rank 1Y]]+Table2[[#This Row],[Rank 6M]]+Table2[[#This Row],[Rank Sharpe]])/3</f>
        <v>391.33333333333331</v>
      </c>
    </row>
    <row r="394" spans="1:48" x14ac:dyDescent="0.3">
      <c r="A394" t="s">
        <v>985</v>
      </c>
      <c r="B394" t="s">
        <v>986</v>
      </c>
      <c r="C394" t="s">
        <v>10474</v>
      </c>
      <c r="D394" t="s">
        <v>285</v>
      </c>
      <c r="E394">
        <v>13744.95055356</v>
      </c>
      <c r="F394">
        <v>1000.05</v>
      </c>
      <c r="G394">
        <v>40.597696205836897</v>
      </c>
      <c r="H394">
        <f>(Table2[[#This Row],[1Y Return vs Nifty]]-AVERAGE(Table2[1Y Return vs Nifty]))/_xlfn.STDEV.P(Table2[1Y Return vs Nifty])</f>
        <v>2.2949710858349209E-2</v>
      </c>
      <c r="I394">
        <v>-12.0739044747321</v>
      </c>
      <c r="J394">
        <f>(Table2[[#This Row],[1M Return vs Nifty]]-AVERAGE(Table2[1M Return vs Nifty]))/_xlfn.STDEV.P(Table2[1M Return vs Nifty])</f>
        <v>-1.1324558638490412</v>
      </c>
      <c r="K394">
        <v>-2.8532160368119999</v>
      </c>
      <c r="L394">
        <f>(Table2[[#This Row],[6M Return vs Nifty]]-AVERAGE(Table2[6M Return vs Nifty]))/_xlfn.STDEV.P(Table2[6M Return vs Nifty])</f>
        <v>-0.2633157053275002</v>
      </c>
      <c r="M394">
        <v>-9.1424168863716098</v>
      </c>
      <c r="N394">
        <f>(Table2[[#This Row],[1W Return vs Nifty]]-AVERAGE(Table2[1W Return vs Nifty]))/_xlfn.STDEV.P(Table2[1W Return vs Nifty])</f>
        <v>-1.6553211147975022</v>
      </c>
      <c r="O394">
        <v>1039.74</v>
      </c>
      <c r="P394">
        <v>1026.9450754596201</v>
      </c>
      <c r="Q394">
        <v>920.10203173841001</v>
      </c>
      <c r="R394">
        <v>25.670753553946199</v>
      </c>
      <c r="S394" s="2">
        <f>(Table2[[#This Row],[Close Price]]-Table2[[#This Row],[20D EMA]])/Table2[[#This Row],[20D EMA]]</f>
        <v>-3.8173004789659008E-2</v>
      </c>
      <c r="T394" s="2">
        <f>(Table2[[#This Row],[Close Price]]-Table2[[#This Row],[50D EMA]])/Table2[[#This Row],[50D EMA]]</f>
        <v>-2.6189400097744203E-2</v>
      </c>
      <c r="U394" s="2">
        <f>(Table2[[#This Row],[Close Price]]-Table2[[#This Row],[200D EMA]])/Table2[[#This Row],[200D EMA]]</f>
        <v>8.6890329011162962E-2</v>
      </c>
      <c r="V394">
        <v>0.81235628814009797</v>
      </c>
      <c r="W394">
        <v>988.8</v>
      </c>
      <c r="X394">
        <v>1006.4</v>
      </c>
      <c r="Y394">
        <v>975.95</v>
      </c>
      <c r="Z394">
        <v>1074</v>
      </c>
      <c r="AA394">
        <v>975.95</v>
      </c>
      <c r="AB394">
        <v>1143.1500000000001</v>
      </c>
      <c r="AC394" s="2">
        <f>(Table2[[#This Row],[Close Price]]/Table2[[#This Row],[Day Low]])-1</f>
        <v>1.1377427184465994E-2</v>
      </c>
      <c r="AD394" s="2">
        <f>(Table2[[#This Row],[Day High]]/Table2[[#This Row],[Close Price]])-1</f>
        <v>6.3496825158741999E-3</v>
      </c>
      <c r="AE394" s="2">
        <f>(Table2[[#This Row],[Close Price]]/Table2[[#This Row],[Current Week Low]])-1</f>
        <v>2.4693888006557696E-2</v>
      </c>
      <c r="AF394" s="2">
        <f>(Table2[[#This Row],[Current Week High]]/Table2[[#This Row],[Close Price]])-1</f>
        <v>7.3946302684865906E-2</v>
      </c>
      <c r="AG394" s="2">
        <f>(Table2[[#This Row],[Close Price]]/Table2[[#This Row],[Current Month Low]])-1</f>
        <v>2.4693888006557696E-2</v>
      </c>
      <c r="AH394" s="2">
        <f>(Table2[[#This Row],[Current Month High]]/Table2[[#This Row],[Close Price]])-1</f>
        <v>0.14309284535773226</v>
      </c>
      <c r="AI394">
        <v>19.894005299734999</v>
      </c>
      <c r="AJ394">
        <v>74.833916083915994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-0.22</v>
      </c>
      <c r="AM394" t="s">
        <v>10519</v>
      </c>
      <c r="AN394">
        <v>-7.46</v>
      </c>
      <c r="AO394" t="s">
        <v>10519</v>
      </c>
      <c r="AP394">
        <v>9.6854790836139997E-3</v>
      </c>
      <c r="AQ394">
        <f>(Table2[[#This Row],[Sharpe Ratio]]-AVERAGE(Table2[Sharpe Ratio]))/_xlfn.STDEV.P(Table2[Sharpe Ratio])</f>
        <v>-0.48535505277033308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-3.5134980258860273</v>
      </c>
      <c r="AS394">
        <f>_xlfn.RANK.AVG(Table2[[#This Row],[1Y Return vs Nifty Z-Score]],Table2[1Y Return vs Nifty Z-Score])</f>
        <v>286</v>
      </c>
      <c r="AT394">
        <f>_xlfn.RANK.AVG(Table2[[#This Row],[6M Return vs Nifty Z-Score]],Table2[6M Return vs Nifty Z-Score])</f>
        <v>418</v>
      </c>
      <c r="AU394">
        <f>_xlfn.RANK.AVG(Table2[[#This Row],[Sharpe Ratio Z-Score]],Table2[Sharpe Ratio Z-Score])</f>
        <v>471</v>
      </c>
      <c r="AV394">
        <f>(Table2[[#This Row],[Rank 1Y]]+Table2[[#This Row],[Rank 6M]]+Table2[[#This Row],[Rank Sharpe]])/3</f>
        <v>391.66666666666669</v>
      </c>
    </row>
    <row r="395" spans="1:48" x14ac:dyDescent="0.3">
      <c r="A395" t="s">
        <v>1319</v>
      </c>
      <c r="B395" t="s">
        <v>1320</v>
      </c>
      <c r="C395" t="s">
        <v>10483</v>
      </c>
      <c r="D395" t="s">
        <v>370</v>
      </c>
      <c r="E395">
        <v>8346.3548940660003</v>
      </c>
      <c r="F395">
        <v>225.08</v>
      </c>
      <c r="G395">
        <v>83.523005845094005</v>
      </c>
      <c r="H395">
        <f>(Table2[[#This Row],[1Y Return vs Nifty]]-AVERAGE(Table2[1Y Return vs Nifty]))/_xlfn.STDEV.P(Table2[1Y Return vs Nifty])</f>
        <v>0.61093962062751872</v>
      </c>
      <c r="I395">
        <v>-7.9755888508790402</v>
      </c>
      <c r="J395">
        <f>(Table2[[#This Row],[1M Return vs Nifty]]-AVERAGE(Table2[1M Return vs Nifty]))/_xlfn.STDEV.P(Table2[1M Return vs Nifty])</f>
        <v>-0.72018155068665601</v>
      </c>
      <c r="K395">
        <v>-12.823260953658099</v>
      </c>
      <c r="L395">
        <f>(Table2[[#This Row],[6M Return vs Nifty]]-AVERAGE(Table2[6M Return vs Nifty]))/_xlfn.STDEV.P(Table2[6M Return vs Nifty])</f>
        <v>-0.60905767442158709</v>
      </c>
      <c r="M395">
        <v>-2.6345040707471199</v>
      </c>
      <c r="N395">
        <f>(Table2[[#This Row],[1W Return vs Nifty]]-AVERAGE(Table2[1W Return vs Nifty]))/_xlfn.STDEV.P(Table2[1W Return vs Nifty])</f>
        <v>-0.3383383198137806</v>
      </c>
      <c r="O395">
        <v>223.97</v>
      </c>
      <c r="P395">
        <v>222.70016064374599</v>
      </c>
      <c r="Q395">
        <v>198.634871104231</v>
      </c>
      <c r="R395">
        <v>37.667371073186501</v>
      </c>
      <c r="S395" s="2">
        <f>(Table2[[#This Row],[Close Price]]-Table2[[#This Row],[20D EMA]])/Table2[[#This Row],[20D EMA]]</f>
        <v>4.9560208956557295E-3</v>
      </c>
      <c r="T395" s="2">
        <f>(Table2[[#This Row],[Close Price]]-Table2[[#This Row],[50D EMA]])/Table2[[#This Row],[50D EMA]]</f>
        <v>1.0686293846285361E-2</v>
      </c>
      <c r="U395" s="2">
        <f>(Table2[[#This Row],[Close Price]]-Table2[[#This Row],[200D EMA]])/Table2[[#This Row],[200D EMA]]</f>
        <v>0.13313437237257444</v>
      </c>
      <c r="V395">
        <v>0.91487471271198495</v>
      </c>
      <c r="W395">
        <v>219.6</v>
      </c>
      <c r="X395">
        <v>229</v>
      </c>
      <c r="Y395">
        <v>204</v>
      </c>
      <c r="Z395">
        <v>229</v>
      </c>
      <c r="AA395">
        <v>204</v>
      </c>
      <c r="AB395">
        <v>262</v>
      </c>
      <c r="AC395" s="2">
        <f>(Table2[[#This Row],[Close Price]]/Table2[[#This Row],[Day Low]])-1</f>
        <v>2.4954462659380727E-2</v>
      </c>
      <c r="AD395" s="2">
        <f>(Table2[[#This Row],[Day High]]/Table2[[#This Row],[Close Price]])-1</f>
        <v>1.7416029856051063E-2</v>
      </c>
      <c r="AE395" s="2">
        <f>(Table2[[#This Row],[Close Price]]/Table2[[#This Row],[Current Week Low]])-1</f>
        <v>0.1033333333333335</v>
      </c>
      <c r="AF395" s="2">
        <f>(Table2[[#This Row],[Current Week High]]/Table2[[#This Row],[Close Price]])-1</f>
        <v>1.7416029856051063E-2</v>
      </c>
      <c r="AG395" s="2">
        <f>(Table2[[#This Row],[Close Price]]/Table2[[#This Row],[Current Month Low]])-1</f>
        <v>0.1033333333333335</v>
      </c>
      <c r="AH395" s="2">
        <f>(Table2[[#This Row],[Current Month High]]/Table2[[#This Row],[Close Price]])-1</f>
        <v>0.16403056690954321</v>
      </c>
      <c r="AI395">
        <v>16.403056690954301</v>
      </c>
      <c r="AJ395">
        <v>118.52427184466001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-0.06</v>
      </c>
      <c r="AM395" t="s">
        <v>10519</v>
      </c>
      <c r="AN395">
        <v>-5.52</v>
      </c>
      <c r="AO395" t="s">
        <v>10519</v>
      </c>
      <c r="AQ395">
        <f>(Table2[[#This Row],[Sharpe Ratio]]-AVERAGE(Table2[Sharpe Ratio]))/_xlfn.STDEV.P(Table2[Sharpe Ratio])</f>
        <v>-0.59700002519057438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-1.6536379494850793</v>
      </c>
      <c r="AS395">
        <f>_xlfn.RANK.AVG(Table2[[#This Row],[1Y Return vs Nifty Z-Score]],Table2[1Y Return vs Nifty Z-Score])</f>
        <v>133</v>
      </c>
      <c r="AT395">
        <f>_xlfn.RANK.AVG(Table2[[#This Row],[6M Return vs Nifty Z-Score]],Table2[6M Return vs Nifty Z-Score])</f>
        <v>529</v>
      </c>
      <c r="AU395">
        <f>_xlfn.RANK.AVG(Table2[[#This Row],[Sharpe Ratio Z-Score]],Table2[Sharpe Ratio Z-Score])</f>
        <v>517.5</v>
      </c>
      <c r="AV395">
        <f>(Table2[[#This Row],[Rank 1Y]]+Table2[[#This Row],[Rank 6M]]+Table2[[#This Row],[Rank Sharpe]])/3</f>
        <v>393.16666666666669</v>
      </c>
    </row>
    <row r="396" spans="1:48" x14ac:dyDescent="0.3">
      <c r="A396" t="s">
        <v>44</v>
      </c>
      <c r="B396" t="s">
        <v>45</v>
      </c>
      <c r="C396" t="s">
        <v>10478</v>
      </c>
      <c r="D396" t="s">
        <v>46</v>
      </c>
      <c r="E396">
        <v>497631.27923350001</v>
      </c>
      <c r="F396">
        <v>3679.9</v>
      </c>
      <c r="G396">
        <v>11.1990830400335</v>
      </c>
      <c r="H396">
        <f>(Table2[[#This Row],[1Y Return vs Nifty]]-AVERAGE(Table2[1Y Return vs Nifty]))/_xlfn.STDEV.P(Table2[1Y Return vs Nifty])</f>
        <v>-0.37975181996277174</v>
      </c>
      <c r="I396">
        <v>-3.7382982811579799</v>
      </c>
      <c r="J396">
        <f>(Table2[[#This Row],[1M Return vs Nifty]]-AVERAGE(Table2[1M Return vs Nifty]))/_xlfn.STDEV.P(Table2[1M Return vs Nifty])</f>
        <v>-0.29392690862499443</v>
      </c>
      <c r="K396">
        <v>-17.066139352646299</v>
      </c>
      <c r="L396">
        <f>(Table2[[#This Row],[6M Return vs Nifty]]-AVERAGE(Table2[6M Return vs Nifty]))/_xlfn.STDEV.P(Table2[6M Return vs Nifty])</f>
        <v>-0.75619253133825937</v>
      </c>
      <c r="M396">
        <v>-2.1141282686849698</v>
      </c>
      <c r="N396">
        <f>(Table2[[#This Row],[1W Return vs Nifty]]-AVERAGE(Table2[1W Return vs Nifty]))/_xlfn.STDEV.P(Table2[1W Return vs Nifty])</f>
        <v>-0.23303174954191941</v>
      </c>
      <c r="O396">
        <v>3613.43</v>
      </c>
      <c r="P396">
        <v>3595.3454155954</v>
      </c>
      <c r="Q396">
        <v>3375.5645172659601</v>
      </c>
      <c r="R396">
        <v>52.1346523207594</v>
      </c>
      <c r="S396" s="2">
        <f>(Table2[[#This Row],[Close Price]]-Table2[[#This Row],[20D EMA]])/Table2[[#This Row],[20D EMA]]</f>
        <v>1.8395264333334327E-2</v>
      </c>
      <c r="T396" s="2">
        <f>(Table2[[#This Row],[Close Price]]-Table2[[#This Row],[50D EMA]])/Table2[[#This Row],[50D EMA]]</f>
        <v>2.3517791653016339E-2</v>
      </c>
      <c r="U396" s="2">
        <f>(Table2[[#This Row],[Close Price]]-Table2[[#This Row],[200D EMA]])/Table2[[#This Row],[200D EMA]]</f>
        <v>9.0158396077861552E-2</v>
      </c>
      <c r="V396">
        <v>0.93494607413200803</v>
      </c>
      <c r="W396">
        <v>3596.1</v>
      </c>
      <c r="X396">
        <v>3701</v>
      </c>
      <c r="Y396">
        <v>3460</v>
      </c>
      <c r="Z396">
        <v>3714</v>
      </c>
      <c r="AA396">
        <v>3460</v>
      </c>
      <c r="AB396">
        <v>3714</v>
      </c>
      <c r="AC396" s="2">
        <f>(Table2[[#This Row],[Close Price]]/Table2[[#This Row],[Day Low]])-1</f>
        <v>2.330302271905671E-2</v>
      </c>
      <c r="AD396" s="2">
        <f>(Table2[[#This Row],[Day High]]/Table2[[#This Row],[Close Price]])-1</f>
        <v>5.733851463354922E-3</v>
      </c>
      <c r="AE396" s="2">
        <f>(Table2[[#This Row],[Close Price]]/Table2[[#This Row],[Current Week Low]])-1</f>
        <v>6.3554913294797677E-2</v>
      </c>
      <c r="AF396" s="2">
        <f>(Table2[[#This Row],[Current Week High]]/Table2[[#This Row],[Close Price]])-1</f>
        <v>9.2665561564173604E-3</v>
      </c>
      <c r="AG396" s="2">
        <f>(Table2[[#This Row],[Close Price]]/Table2[[#This Row],[Current Month Low]])-1</f>
        <v>6.3554913294797677E-2</v>
      </c>
      <c r="AH396" s="2">
        <f>(Table2[[#This Row],[Current Month High]]/Table2[[#This Row],[Close Price]])-1</f>
        <v>9.2665561564173604E-3</v>
      </c>
      <c r="AI396">
        <v>6.5219163564227101</v>
      </c>
      <c r="AJ396">
        <v>42.355899419729198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-0.05</v>
      </c>
      <c r="AM396" t="s">
        <v>10519</v>
      </c>
      <c r="AN396">
        <v>0.38</v>
      </c>
      <c r="AO396" t="s">
        <v>10520</v>
      </c>
      <c r="AP396">
        <v>0.115097621288446</v>
      </c>
      <c r="AQ396">
        <f>(Table2[[#This Row],[Sharpe Ratio]]-AVERAGE(Table2[Sharpe Ratio]))/_xlfn.STDEV.P(Table2[Sharpe Ratio])</f>
        <v>0.72973566268302004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-0.93316734678492486</v>
      </c>
      <c r="AS396">
        <f>_xlfn.RANK.AVG(Table2[[#This Row],[1Y Return vs Nifty Z-Score]],Table2[1Y Return vs Nifty Z-Score])</f>
        <v>429</v>
      </c>
      <c r="AT396">
        <f>_xlfn.RANK.AVG(Table2[[#This Row],[6M Return vs Nifty Z-Score]],Table2[6M Return vs Nifty Z-Score])</f>
        <v>577</v>
      </c>
      <c r="AU396">
        <f>_xlfn.RANK.AVG(Table2[[#This Row],[Sharpe Ratio Z-Score]],Table2[Sharpe Ratio Z-Score])</f>
        <v>174</v>
      </c>
      <c r="AV396">
        <f>(Table2[[#This Row],[Rank 1Y]]+Table2[[#This Row],[Rank 6M]]+Table2[[#This Row],[Rank Sharpe]])/3</f>
        <v>393.33333333333331</v>
      </c>
    </row>
    <row r="397" spans="1:48" x14ac:dyDescent="0.3">
      <c r="A397" t="s">
        <v>1254</v>
      </c>
      <c r="B397" t="s">
        <v>1255</v>
      </c>
      <c r="C397" t="s">
        <v>10485</v>
      </c>
      <c r="D397" t="s">
        <v>158</v>
      </c>
      <c r="E397">
        <v>9011.9907000000003</v>
      </c>
      <c r="F397">
        <v>495.9</v>
      </c>
      <c r="G397">
        <v>25.778823262948499</v>
      </c>
      <c r="H397">
        <f>(Table2[[#This Row],[1Y Return vs Nifty]]-AVERAGE(Table2[1Y Return vs Nifty]))/_xlfn.STDEV.P(Table2[1Y Return vs Nifty])</f>
        <v>-0.18003887181691683</v>
      </c>
      <c r="I397">
        <v>-2.3454310094620001</v>
      </c>
      <c r="J397">
        <f>(Table2[[#This Row],[1M Return vs Nifty]]-AVERAGE(Table2[1M Return vs Nifty]))/_xlfn.STDEV.P(Table2[1M Return vs Nifty])</f>
        <v>-0.15380997999641152</v>
      </c>
      <c r="K397">
        <v>-20.713137702030899</v>
      </c>
      <c r="L397">
        <f>(Table2[[#This Row],[6M Return vs Nifty]]-AVERAGE(Table2[6M Return vs Nifty]))/_xlfn.STDEV.P(Table2[6M Return vs Nifty])</f>
        <v>-0.88266341498177991</v>
      </c>
      <c r="M397">
        <v>-3.44478239782763</v>
      </c>
      <c r="N397">
        <f>(Table2[[#This Row],[1W Return vs Nifty]]-AVERAGE(Table2[1W Return vs Nifty]))/_xlfn.STDEV.P(Table2[1W Return vs Nifty])</f>
        <v>-0.50231141628047393</v>
      </c>
      <c r="O397">
        <v>488.53</v>
      </c>
      <c r="P397">
        <v>469.98177158560998</v>
      </c>
      <c r="Q397">
        <v>421.09459442981102</v>
      </c>
      <c r="R397">
        <v>42.916004938318601</v>
      </c>
      <c r="S397" s="2">
        <f>(Table2[[#This Row],[Close Price]]-Table2[[#This Row],[20D EMA]])/Table2[[#This Row],[20D EMA]]</f>
        <v>1.5086074550181166E-2</v>
      </c>
      <c r="T397" s="2">
        <f>(Table2[[#This Row],[Close Price]]-Table2[[#This Row],[50D EMA]])/Table2[[#This Row],[50D EMA]]</f>
        <v>5.5147305664532228E-2</v>
      </c>
      <c r="U397" s="2">
        <f>(Table2[[#This Row],[Close Price]]-Table2[[#This Row],[200D EMA]])/Table2[[#This Row],[200D EMA]]</f>
        <v>0.17764513380058999</v>
      </c>
      <c r="V397">
        <v>0.69743691035322397</v>
      </c>
      <c r="W397">
        <v>482</v>
      </c>
      <c r="X397">
        <v>502</v>
      </c>
      <c r="Y397">
        <v>452.2</v>
      </c>
      <c r="Z397">
        <v>502</v>
      </c>
      <c r="AA397">
        <v>452.2</v>
      </c>
      <c r="AB397">
        <v>541</v>
      </c>
      <c r="AC397" s="2">
        <f>(Table2[[#This Row],[Close Price]]/Table2[[#This Row],[Day Low]])-1</f>
        <v>2.8838174273858819E-2</v>
      </c>
      <c r="AD397" s="2">
        <f>(Table2[[#This Row],[Day High]]/Table2[[#This Row],[Close Price]])-1</f>
        <v>1.2300867110304647E-2</v>
      </c>
      <c r="AE397" s="2">
        <f>(Table2[[#This Row],[Close Price]]/Table2[[#This Row],[Current Week Low]])-1</f>
        <v>9.6638655462184753E-2</v>
      </c>
      <c r="AF397" s="2">
        <f>(Table2[[#This Row],[Current Week High]]/Table2[[#This Row],[Close Price]])-1</f>
        <v>1.2300867110304647E-2</v>
      </c>
      <c r="AG397" s="2">
        <f>(Table2[[#This Row],[Close Price]]/Table2[[#This Row],[Current Month Low]])-1</f>
        <v>9.6638655462184753E-2</v>
      </c>
      <c r="AH397" s="2">
        <f>(Table2[[#This Row],[Current Month High]]/Table2[[#This Row],[Close Price]])-1</f>
        <v>9.0945755192579192E-2</v>
      </c>
      <c r="AI397">
        <v>10.4053236539624</v>
      </c>
      <c r="AJ397">
        <v>59.581657280772298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0.14000000000000001</v>
      </c>
      <c r="AM397" t="s">
        <v>10520</v>
      </c>
      <c r="AN397">
        <v>-5.01</v>
      </c>
      <c r="AO397" t="s">
        <v>10519</v>
      </c>
      <c r="AP397">
        <v>8.7037962305531E-2</v>
      </c>
      <c r="AQ397">
        <f>(Table2[[#This Row],[Sharpe Ratio]]-AVERAGE(Table2[Sharpe Ratio]))/_xlfn.STDEV.P(Table2[Sharpe Ratio])</f>
        <v>0.40629065534529407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-1.312533027730288</v>
      </c>
      <c r="AS397">
        <f>_xlfn.RANK.AVG(Table2[[#This Row],[1Y Return vs Nifty Z-Score]],Table2[1Y Return vs Nifty Z-Score])</f>
        <v>347</v>
      </c>
      <c r="AT397">
        <f>_xlfn.RANK.AVG(Table2[[#This Row],[6M Return vs Nifty Z-Score]],Table2[6M Return vs Nifty Z-Score])</f>
        <v>604</v>
      </c>
      <c r="AU397">
        <f>_xlfn.RANK.AVG(Table2[[#This Row],[Sharpe Ratio Z-Score]],Table2[Sharpe Ratio Z-Score])</f>
        <v>229</v>
      </c>
      <c r="AV397">
        <f>(Table2[[#This Row],[Rank 1Y]]+Table2[[#This Row],[Rank 6M]]+Table2[[#This Row],[Rank Sharpe]])/3</f>
        <v>393.33333333333331</v>
      </c>
    </row>
    <row r="398" spans="1:48" x14ac:dyDescent="0.3">
      <c r="A398" t="s">
        <v>1626</v>
      </c>
      <c r="B398" t="s">
        <v>1627</v>
      </c>
      <c r="C398" t="s">
        <v>10480</v>
      </c>
      <c r="D398" t="s">
        <v>211</v>
      </c>
      <c r="E398">
        <v>5313.4028490399996</v>
      </c>
      <c r="F398">
        <v>605.20000000000005</v>
      </c>
      <c r="G398">
        <v>47.307209088851899</v>
      </c>
      <c r="H398">
        <f>(Table2[[#This Row],[1Y Return vs Nifty]]-AVERAGE(Table2[1Y Return vs Nifty]))/_xlfn.STDEV.P(Table2[1Y Return vs Nifty])</f>
        <v>0.11485646488840233</v>
      </c>
      <c r="I398">
        <v>-10.9986113328644</v>
      </c>
      <c r="J398">
        <f>(Table2[[#This Row],[1M Return vs Nifty]]-AVERAGE(Table2[1M Return vs Nifty]))/_xlfn.STDEV.P(Table2[1M Return vs Nifty])</f>
        <v>-1.024285634369511</v>
      </c>
      <c r="K398">
        <v>-1.86051207091339</v>
      </c>
      <c r="L398">
        <f>(Table2[[#This Row],[6M Return vs Nifty]]-AVERAGE(Table2[6M Return vs Nifty]))/_xlfn.STDEV.P(Table2[6M Return vs Nifty])</f>
        <v>-0.22889064237543999</v>
      </c>
      <c r="M398">
        <v>-4.1293186764312999</v>
      </c>
      <c r="N398">
        <f>(Table2[[#This Row],[1W Return vs Nifty]]-AVERAGE(Table2[1W Return vs Nifty]))/_xlfn.STDEV.P(Table2[1W Return vs Nifty])</f>
        <v>-0.64083854886571712</v>
      </c>
      <c r="O398">
        <v>601.58000000000004</v>
      </c>
      <c r="P398">
        <v>590.95204318585297</v>
      </c>
      <c r="Q398">
        <v>512.81747036801801</v>
      </c>
      <c r="R398">
        <v>41.408544391594802</v>
      </c>
      <c r="S398" s="2">
        <f>(Table2[[#This Row],[Close Price]]-Table2[[#This Row],[20D EMA]])/Table2[[#This Row],[20D EMA]]</f>
        <v>6.0174872834868253E-3</v>
      </c>
      <c r="T398" s="2">
        <f>(Table2[[#This Row],[Close Price]]-Table2[[#This Row],[50D EMA]])/Table2[[#This Row],[50D EMA]]</f>
        <v>2.4110174384600825E-2</v>
      </c>
      <c r="U398" s="2">
        <f>(Table2[[#This Row],[Close Price]]-Table2[[#This Row],[200D EMA]])/Table2[[#This Row],[200D EMA]]</f>
        <v>0.18014700155531888</v>
      </c>
      <c r="V398">
        <v>0.44332777892189901</v>
      </c>
      <c r="W398">
        <v>583.65</v>
      </c>
      <c r="X398">
        <v>606.70000000000005</v>
      </c>
      <c r="Y398">
        <v>551.04999999999995</v>
      </c>
      <c r="Z398">
        <v>606.70000000000005</v>
      </c>
      <c r="AA398">
        <v>551.04999999999995</v>
      </c>
      <c r="AB398">
        <v>662.8</v>
      </c>
      <c r="AC398" s="2">
        <f>(Table2[[#This Row],[Close Price]]/Table2[[#This Row],[Day Low]])-1</f>
        <v>3.6922813329906656E-2</v>
      </c>
      <c r="AD398" s="2">
        <f>(Table2[[#This Row],[Day High]]/Table2[[#This Row],[Close Price]])-1</f>
        <v>2.4785194976866265E-3</v>
      </c>
      <c r="AE398" s="2">
        <f>(Table2[[#This Row],[Close Price]]/Table2[[#This Row],[Current Week Low]])-1</f>
        <v>9.8266944923328436E-2</v>
      </c>
      <c r="AF398" s="2">
        <f>(Table2[[#This Row],[Current Week High]]/Table2[[#This Row],[Close Price]])-1</f>
        <v>2.4785194976866265E-3</v>
      </c>
      <c r="AG398" s="2">
        <f>(Table2[[#This Row],[Close Price]]/Table2[[#This Row],[Current Month Low]])-1</f>
        <v>9.8266944923328436E-2</v>
      </c>
      <c r="AH398" s="2">
        <f>(Table2[[#This Row],[Current Month High]]/Table2[[#This Row],[Close Price]])-1</f>
        <v>9.517514871116961E-2</v>
      </c>
      <c r="AI398">
        <v>9.5175148711169602</v>
      </c>
      <c r="AJ398">
        <v>83.366156642932793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0.05</v>
      </c>
      <c r="AM398" t="s">
        <v>10520</v>
      </c>
      <c r="AN398">
        <v>-2.68</v>
      </c>
      <c r="AO398" t="s">
        <v>10519</v>
      </c>
      <c r="AQ398">
        <f>(Table2[[#This Row],[Sharpe Ratio]]-AVERAGE(Table2[Sharpe Ratio]))/_xlfn.STDEV.P(Table2[Sharpe Ratio])</f>
        <v>-0.59700002519057438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-2.3761583859128401</v>
      </c>
      <c r="AS398">
        <f>_xlfn.RANK.AVG(Table2[[#This Row],[1Y Return vs Nifty Z-Score]],Table2[1Y Return vs Nifty Z-Score])</f>
        <v>258</v>
      </c>
      <c r="AT398">
        <f>_xlfn.RANK.AVG(Table2[[#This Row],[6M Return vs Nifty Z-Score]],Table2[6M Return vs Nifty Z-Score])</f>
        <v>406</v>
      </c>
      <c r="AU398">
        <f>_xlfn.RANK.AVG(Table2[[#This Row],[Sharpe Ratio Z-Score]],Table2[Sharpe Ratio Z-Score])</f>
        <v>517.5</v>
      </c>
      <c r="AV398">
        <f>(Table2[[#This Row],[Rank 1Y]]+Table2[[#This Row],[Rank 6M]]+Table2[[#This Row],[Rank Sharpe]])/3</f>
        <v>393.83333333333331</v>
      </c>
    </row>
    <row r="399" spans="1:48" x14ac:dyDescent="0.3">
      <c r="A399" t="s">
        <v>279</v>
      </c>
      <c r="B399" t="s">
        <v>280</v>
      </c>
      <c r="C399" t="s">
        <v>10475</v>
      </c>
      <c r="D399" t="s">
        <v>37</v>
      </c>
      <c r="E399">
        <v>96739.669145099993</v>
      </c>
      <c r="F399">
        <v>1967.3</v>
      </c>
      <c r="G399">
        <v>17.609194285410499</v>
      </c>
      <c r="H399">
        <f>(Table2[[#This Row],[1Y Return vs Nifty]]-AVERAGE(Table2[1Y Return vs Nifty]))/_xlfn.STDEV.P(Table2[1Y Return vs Nifty])</f>
        <v>-0.29194626271799495</v>
      </c>
      <c r="I399">
        <v>6.1054924023663304</v>
      </c>
      <c r="J399">
        <f>(Table2[[#This Row],[1M Return vs Nifty]]-AVERAGE(Table2[1M Return vs Nifty]))/_xlfn.STDEV.P(Table2[1M Return vs Nifty])</f>
        <v>0.69631943046706213</v>
      </c>
      <c r="K399">
        <v>15.8272224287565</v>
      </c>
      <c r="L399">
        <f>(Table2[[#This Row],[6M Return vs Nifty]]-AVERAGE(Table2[6M Return vs Nifty]))/_xlfn.STDEV.P(Table2[6M Return vs Nifty])</f>
        <v>0.38448594777374562</v>
      </c>
      <c r="M399">
        <v>2.4170691201194301</v>
      </c>
      <c r="N399">
        <f>(Table2[[#This Row],[1W Return vs Nifty]]-AVERAGE(Table2[1W Return vs Nifty]))/_xlfn.STDEV.P(Table2[1W Return vs Nifty])</f>
        <v>0.68393028894813168</v>
      </c>
      <c r="O399">
        <v>1869.63</v>
      </c>
      <c r="P399">
        <v>1791.5994403493701</v>
      </c>
      <c r="Q399">
        <v>1610.94119011611</v>
      </c>
      <c r="R399">
        <v>75.593055717358297</v>
      </c>
      <c r="S399" s="2">
        <f>(Table2[[#This Row],[Close Price]]-Table2[[#This Row],[20D EMA]])/Table2[[#This Row],[20D EMA]]</f>
        <v>5.2240282836710922E-2</v>
      </c>
      <c r="T399" s="2">
        <f>(Table2[[#This Row],[Close Price]]-Table2[[#This Row],[50D EMA]])/Table2[[#This Row],[50D EMA]]</f>
        <v>9.8069108358488588E-2</v>
      </c>
      <c r="U399" s="2">
        <f>(Table2[[#This Row],[Close Price]]-Table2[[#This Row],[200D EMA]])/Table2[[#This Row],[200D EMA]]</f>
        <v>0.22121155761012301</v>
      </c>
      <c r="V399">
        <v>1.00485469406892</v>
      </c>
      <c r="W399">
        <v>1952.2</v>
      </c>
      <c r="X399">
        <v>1980.05</v>
      </c>
      <c r="Y399">
        <v>1856.85</v>
      </c>
      <c r="Z399">
        <v>1980.05</v>
      </c>
      <c r="AA399">
        <v>1782.15</v>
      </c>
      <c r="AB399">
        <v>1980.05</v>
      </c>
      <c r="AC399" s="2">
        <f>(Table2[[#This Row],[Close Price]]/Table2[[#This Row],[Day Low]])-1</f>
        <v>7.7348632312261856E-3</v>
      </c>
      <c r="AD399" s="2">
        <f>(Table2[[#This Row],[Day High]]/Table2[[#This Row],[Close Price]])-1</f>
        <v>6.4809637574341217E-3</v>
      </c>
      <c r="AE399" s="2">
        <f>(Table2[[#This Row],[Close Price]]/Table2[[#This Row],[Current Week Low]])-1</f>
        <v>5.9482456848964693E-2</v>
      </c>
      <c r="AF399" s="2">
        <f>(Table2[[#This Row],[Current Week High]]/Table2[[#This Row],[Close Price]])-1</f>
        <v>6.4809637574341217E-3</v>
      </c>
      <c r="AG399" s="2">
        <f>(Table2[[#This Row],[Close Price]]/Table2[[#This Row],[Current Month Low]])-1</f>
        <v>0.10389136716886904</v>
      </c>
      <c r="AH399" s="2">
        <f>(Table2[[#This Row],[Current Month High]]/Table2[[#This Row],[Close Price]])-1</f>
        <v>6.4809637574341217E-3</v>
      </c>
      <c r="AI399">
        <v>0.64809637574341195</v>
      </c>
      <c r="AJ399">
        <v>55.394944707740898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0.05</v>
      </c>
      <c r="AM399" t="s">
        <v>10520</v>
      </c>
      <c r="AN399">
        <v>5.93</v>
      </c>
      <c r="AO399" t="s">
        <v>10520</v>
      </c>
      <c r="AP399">
        <v>-2.0839877009517001E-2</v>
      </c>
      <c r="AQ399">
        <f>(Table2[[#This Row],[Sharpe Ratio]]-AVERAGE(Table2[Sharpe Ratio]))/_xlfn.STDEV.P(Table2[Sharpe Ratio])</f>
        <v>-0.83722226653587128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0.63556713793507313</v>
      </c>
      <c r="AS399">
        <f>_xlfn.RANK.AVG(Table2[[#This Row],[1Y Return vs Nifty Z-Score]],Table2[1Y Return vs Nifty Z-Score])</f>
        <v>389</v>
      </c>
      <c r="AT399">
        <f>_xlfn.RANK.AVG(Table2[[#This Row],[6M Return vs Nifty Z-Score]],Table2[6M Return vs Nifty Z-Score])</f>
        <v>214</v>
      </c>
      <c r="AU399">
        <f>_xlfn.RANK.AVG(Table2[[#This Row],[Sharpe Ratio Z-Score]],Table2[Sharpe Ratio Z-Score])</f>
        <v>580</v>
      </c>
      <c r="AV399">
        <f>(Table2[[#This Row],[Rank 1Y]]+Table2[[#This Row],[Rank 6M]]+Table2[[#This Row],[Rank Sharpe]])/3</f>
        <v>394.33333333333331</v>
      </c>
    </row>
    <row r="400" spans="1:48" x14ac:dyDescent="0.3">
      <c r="A400" t="s">
        <v>134</v>
      </c>
      <c r="B400" t="s">
        <v>135</v>
      </c>
      <c r="C400" t="s">
        <v>10475</v>
      </c>
      <c r="D400" t="s">
        <v>54</v>
      </c>
      <c r="E400">
        <v>209150.11546895999</v>
      </c>
      <c r="F400">
        <v>331.9</v>
      </c>
      <c r="G400">
        <v>6.6958018099902104</v>
      </c>
      <c r="H400">
        <f>(Table2[[#This Row],[1Y Return vs Nifty]]-AVERAGE(Table2[1Y Return vs Nifty]))/_xlfn.STDEV.P(Table2[1Y Return vs Nifty])</f>
        <v>-0.44143766326526812</v>
      </c>
      <c r="I400">
        <v>-12.0920264953065</v>
      </c>
      <c r="J400">
        <f>(Table2[[#This Row],[1M Return vs Nifty]]-AVERAGE(Table2[1M Return vs Nifty]))/_xlfn.STDEV.P(Table2[1M Return vs Nifty])</f>
        <v>-1.1342788673146458</v>
      </c>
      <c r="K400">
        <v>15.922757272288599</v>
      </c>
      <c r="L400">
        <f>(Table2[[#This Row],[6M Return vs Nifty]]-AVERAGE(Table2[6M Return vs Nifty]))/_xlfn.STDEV.P(Table2[6M Return vs Nifty])</f>
        <v>0.38779891227845642</v>
      </c>
      <c r="M400">
        <v>-3.7127571241668198</v>
      </c>
      <c r="N400">
        <f>(Table2[[#This Row],[1W Return vs Nifty]]-AVERAGE(Table2[1W Return vs Nifty]))/_xlfn.STDEV.P(Table2[1W Return vs Nifty])</f>
        <v>-0.55654049311012699</v>
      </c>
      <c r="O400">
        <v>343.29</v>
      </c>
      <c r="P400">
        <v>348.07748578080998</v>
      </c>
      <c r="Q400">
        <v>298.47877639847297</v>
      </c>
      <c r="R400">
        <v>24.514834852235399</v>
      </c>
      <c r="S400" s="2">
        <f>(Table2[[#This Row],[Close Price]]-Table2[[#This Row],[20D EMA]])/Table2[[#This Row],[20D EMA]]</f>
        <v>-3.3178944915377796E-2</v>
      </c>
      <c r="T400" s="2">
        <f>(Table2[[#This Row],[Close Price]]-Table2[[#This Row],[50D EMA]])/Table2[[#This Row],[50D EMA]]</f>
        <v>-4.6476679594833738E-2</v>
      </c>
      <c r="U400" s="2">
        <f>(Table2[[#This Row],[Close Price]]-Table2[[#This Row],[200D EMA]])/Table2[[#This Row],[200D EMA]]</f>
        <v>0.11197185945612845</v>
      </c>
      <c r="V400">
        <v>0.84232107373689302</v>
      </c>
      <c r="W400">
        <v>329.55</v>
      </c>
      <c r="X400">
        <v>336.65</v>
      </c>
      <c r="Y400">
        <v>326</v>
      </c>
      <c r="Z400">
        <v>343</v>
      </c>
      <c r="AA400">
        <v>326</v>
      </c>
      <c r="AB400">
        <v>358.4</v>
      </c>
      <c r="AC400" s="2">
        <f>(Table2[[#This Row],[Close Price]]/Table2[[#This Row],[Day Low]])-1</f>
        <v>7.1309361250189163E-3</v>
      </c>
      <c r="AD400" s="2">
        <f>(Table2[[#This Row],[Day High]]/Table2[[#This Row],[Close Price]])-1</f>
        <v>1.4311539620367686E-2</v>
      </c>
      <c r="AE400" s="2">
        <f>(Table2[[#This Row],[Close Price]]/Table2[[#This Row],[Current Week Low]])-1</f>
        <v>1.8098159509202461E-2</v>
      </c>
      <c r="AF400" s="2">
        <f>(Table2[[#This Row],[Current Week High]]/Table2[[#This Row],[Close Price]])-1</f>
        <v>3.3443808376016904E-2</v>
      </c>
      <c r="AG400" s="2">
        <f>(Table2[[#This Row],[Close Price]]/Table2[[#This Row],[Current Month Low]])-1</f>
        <v>1.8098159509202461E-2</v>
      </c>
      <c r="AH400" s="2">
        <f>(Table2[[#This Row],[Current Month High]]/Table2[[#This Row],[Close Price]])-1</f>
        <v>7.9843326303103312E-2</v>
      </c>
      <c r="AI400">
        <v>18.921361855980699</v>
      </c>
      <c r="AJ400">
        <v>63.658777120315499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-0.14000000000000001</v>
      </c>
      <c r="AM400" t="s">
        <v>10519</v>
      </c>
      <c r="AN400">
        <v>-5.13</v>
      </c>
      <c r="AO400" t="s">
        <v>10519</v>
      </c>
      <c r="AQ400">
        <f>(Table2[[#This Row],[Sharpe Ratio]]-AVERAGE(Table2[Sharpe Ratio]))/_xlfn.STDEV.P(Table2[Sharpe Ratio])</f>
        <v>-0.59700002519057438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455</v>
      </c>
      <c r="AT400">
        <f>_xlfn.RANK.AVG(Table2[[#This Row],[6M Return vs Nifty Z-Score]],Table2[6M Return vs Nifty Z-Score])</f>
        <v>213</v>
      </c>
      <c r="AU400">
        <f>_xlfn.RANK.AVG(Table2[[#This Row],[Sharpe Ratio Z-Score]],Table2[Sharpe Ratio Z-Score])</f>
        <v>517.5</v>
      </c>
      <c r="AV400">
        <f>(Table2[[#This Row],[Rank 1Y]]+Table2[[#This Row],[Rank 6M]]+Table2[[#This Row],[Rank Sharpe]])/3</f>
        <v>395.16666666666669</v>
      </c>
    </row>
    <row r="401" spans="1:48" x14ac:dyDescent="0.3">
      <c r="A401" t="s">
        <v>1033</v>
      </c>
      <c r="B401" t="s">
        <v>1034</v>
      </c>
      <c r="C401" t="s">
        <v>10479</v>
      </c>
      <c r="D401" t="s">
        <v>271</v>
      </c>
      <c r="E401">
        <v>12422.914125165</v>
      </c>
      <c r="F401">
        <v>5323.85</v>
      </c>
      <c r="G401">
        <v>-13.5228184521378</v>
      </c>
      <c r="H401">
        <f>(Table2[[#This Row],[1Y Return vs Nifty]]-AVERAGE(Table2[1Y Return vs Nifty]))/_xlfn.STDEV.P(Table2[1Y Return vs Nifty])</f>
        <v>-0.71839186123134002</v>
      </c>
      <c r="I401">
        <v>-6.6161616950495503</v>
      </c>
      <c r="J401">
        <f>(Table2[[#This Row],[1M Return vs Nifty]]-AVERAGE(Table2[1M Return vs Nifty]))/_xlfn.STDEV.P(Table2[1M Return vs Nifty])</f>
        <v>-0.58342856521576636</v>
      </c>
      <c r="K401">
        <v>-2.3926235495613999</v>
      </c>
      <c r="L401">
        <f>(Table2[[#This Row],[6M Return vs Nifty]]-AVERAGE(Table2[6M Return vs Nifty]))/_xlfn.STDEV.P(Table2[6M Return vs Nifty])</f>
        <v>-0.24734324433859411</v>
      </c>
      <c r="M401">
        <v>-1.88392155253747</v>
      </c>
      <c r="N401">
        <f>(Table2[[#This Row],[1W Return vs Nifty]]-AVERAGE(Table2[1W Return vs Nifty]))/_xlfn.STDEV.P(Table2[1W Return vs Nifty])</f>
        <v>-0.18644564843004299</v>
      </c>
      <c r="O401">
        <v>5255.31</v>
      </c>
      <c r="P401">
        <v>5005.7693649586599</v>
      </c>
      <c r="Q401">
        <v>4607.9785510233996</v>
      </c>
      <c r="R401">
        <v>44.298645470076401</v>
      </c>
      <c r="S401" s="2">
        <f>(Table2[[#This Row],[Close Price]]-Table2[[#This Row],[20D EMA]])/Table2[[#This Row],[20D EMA]]</f>
        <v>1.304204699627614E-2</v>
      </c>
      <c r="T401" s="2">
        <f>(Table2[[#This Row],[Close Price]]-Table2[[#This Row],[50D EMA]])/Table2[[#This Row],[50D EMA]]</f>
        <v>6.3542806679821387E-2</v>
      </c>
      <c r="U401" s="2">
        <f>(Table2[[#This Row],[Close Price]]-Table2[[#This Row],[200D EMA]])/Table2[[#This Row],[200D EMA]]</f>
        <v>0.15535477022079686</v>
      </c>
      <c r="V401">
        <v>0.43351566083071003</v>
      </c>
      <c r="W401">
        <v>5170</v>
      </c>
      <c r="X401">
        <v>5340</v>
      </c>
      <c r="Y401">
        <v>4997.95</v>
      </c>
      <c r="Z401">
        <v>5355</v>
      </c>
      <c r="AA401">
        <v>4997.95</v>
      </c>
      <c r="AB401">
        <v>5840</v>
      </c>
      <c r="AC401" s="2">
        <f>(Table2[[#This Row],[Close Price]]/Table2[[#This Row],[Day Low]])-1</f>
        <v>2.9758220502901445E-2</v>
      </c>
      <c r="AD401" s="2">
        <f>(Table2[[#This Row],[Day High]]/Table2[[#This Row],[Close Price]])-1</f>
        <v>3.0335189759289616E-3</v>
      </c>
      <c r="AE401" s="2">
        <f>(Table2[[#This Row],[Close Price]]/Table2[[#This Row],[Current Week Low]])-1</f>
        <v>6.5206734761252161E-2</v>
      </c>
      <c r="AF401" s="2">
        <f>(Table2[[#This Row],[Current Week High]]/Table2[[#This Row],[Close Price]])-1</f>
        <v>5.8510288606927752E-3</v>
      </c>
      <c r="AG401" s="2">
        <f>(Table2[[#This Row],[Close Price]]/Table2[[#This Row],[Current Month Low]])-1</f>
        <v>6.5206734761252161E-2</v>
      </c>
      <c r="AH401" s="2">
        <f>(Table2[[#This Row],[Current Month High]]/Table2[[#This Row],[Close Price]])-1</f>
        <v>9.6950515134723858E-2</v>
      </c>
      <c r="AI401">
        <v>9.6950515134723805</v>
      </c>
      <c r="AJ401">
        <v>40.766251107203701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0.06</v>
      </c>
      <c r="AM401" t="s">
        <v>10520</v>
      </c>
      <c r="AN401">
        <v>-1.92</v>
      </c>
      <c r="AO401" t="s">
        <v>10519</v>
      </c>
      <c r="AP401">
        <v>0.104584450689232</v>
      </c>
      <c r="AQ401">
        <f>(Table2[[#This Row],[Sharpe Ratio]]-AVERAGE(Table2[Sharpe Ratio]))/_xlfn.STDEV.P(Table2[Sharpe Ratio])</f>
        <v>0.60854985127754302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-1.1270594679382004</v>
      </c>
      <c r="AS401">
        <f>_xlfn.RANK.AVG(Table2[[#This Row],[1Y Return vs Nifty Z-Score]],Table2[1Y Return vs Nifty Z-Score])</f>
        <v>579</v>
      </c>
      <c r="AT401">
        <f>_xlfn.RANK.AVG(Table2[[#This Row],[6M Return vs Nifty Z-Score]],Table2[6M Return vs Nifty Z-Score])</f>
        <v>412</v>
      </c>
      <c r="AU401">
        <f>_xlfn.RANK.AVG(Table2[[#This Row],[Sharpe Ratio Z-Score]],Table2[Sharpe Ratio Z-Score])</f>
        <v>195</v>
      </c>
      <c r="AV401">
        <f>(Table2[[#This Row],[Rank 1Y]]+Table2[[#This Row],[Rank 6M]]+Table2[[#This Row],[Rank Sharpe]])/3</f>
        <v>395.33333333333331</v>
      </c>
    </row>
    <row r="402" spans="1:48" x14ac:dyDescent="0.3">
      <c r="A402" t="s">
        <v>1734</v>
      </c>
      <c r="B402" t="s">
        <v>1735</v>
      </c>
      <c r="C402" t="s">
        <v>10479</v>
      </c>
      <c r="D402" t="s">
        <v>271</v>
      </c>
      <c r="E402">
        <v>4425.5458455999997</v>
      </c>
      <c r="F402">
        <v>1426.95</v>
      </c>
      <c r="G402">
        <v>-3.34055688510538</v>
      </c>
      <c r="H402">
        <f>(Table2[[#This Row],[1Y Return vs Nifty]]-AVERAGE(Table2[1Y Return vs Nifty]))/_xlfn.STDEV.P(Table2[1Y Return vs Nifty])</f>
        <v>-0.5789154751467529</v>
      </c>
      <c r="I402">
        <v>7.1316883241425399</v>
      </c>
      <c r="J402">
        <f>(Table2[[#This Row],[1M Return vs Nifty]]-AVERAGE(Table2[1M Return vs Nifty]))/_xlfn.STDEV.P(Table2[1M Return vs Nifty])</f>
        <v>0.79955067414140146</v>
      </c>
      <c r="K402">
        <v>-7.3642048197919303</v>
      </c>
      <c r="L402">
        <f>(Table2[[#This Row],[6M Return vs Nifty]]-AVERAGE(Table2[6M Return vs Nifty]))/_xlfn.STDEV.P(Table2[6M Return vs Nifty])</f>
        <v>-0.41974811434840076</v>
      </c>
      <c r="M402">
        <v>-3.8032406992221399</v>
      </c>
      <c r="N402">
        <f>(Table2[[#This Row],[1W Return vs Nifty]]-AVERAGE(Table2[1W Return vs Nifty]))/_xlfn.STDEV.P(Table2[1W Return vs Nifty])</f>
        <v>-0.57485132715977461</v>
      </c>
      <c r="O402">
        <v>1410.32</v>
      </c>
      <c r="P402">
        <v>1357.16089589023</v>
      </c>
      <c r="Q402">
        <v>1228.84563494643</v>
      </c>
      <c r="R402">
        <v>44.258834419607197</v>
      </c>
      <c r="S402" s="2">
        <f>(Table2[[#This Row],[Close Price]]-Table2[[#This Row],[20D EMA]])/Table2[[#This Row],[20D EMA]]</f>
        <v>1.1791650121958215E-2</v>
      </c>
      <c r="T402" s="2">
        <f>(Table2[[#This Row],[Close Price]]-Table2[[#This Row],[50D EMA]])/Table2[[#This Row],[50D EMA]]</f>
        <v>5.1422866898910957E-2</v>
      </c>
      <c r="U402" s="2">
        <f>(Table2[[#This Row],[Close Price]]-Table2[[#This Row],[200D EMA]])/Table2[[#This Row],[200D EMA]]</f>
        <v>0.16121175794566434</v>
      </c>
      <c r="V402">
        <v>0.86240356929511897</v>
      </c>
      <c r="W402">
        <v>1406.7</v>
      </c>
      <c r="X402">
        <v>1460.95</v>
      </c>
      <c r="Y402">
        <v>1355</v>
      </c>
      <c r="Z402">
        <v>1460.95</v>
      </c>
      <c r="AA402">
        <v>1355</v>
      </c>
      <c r="AB402">
        <v>1526.6</v>
      </c>
      <c r="AC402" s="2">
        <f>(Table2[[#This Row],[Close Price]]/Table2[[#This Row],[Day Low]])-1</f>
        <v>1.4395393474088358E-2</v>
      </c>
      <c r="AD402" s="2">
        <f>(Table2[[#This Row],[Day High]]/Table2[[#This Row],[Close Price]])-1</f>
        <v>2.382704369459332E-2</v>
      </c>
      <c r="AE402" s="2">
        <f>(Table2[[#This Row],[Close Price]]/Table2[[#This Row],[Current Week Low]])-1</f>
        <v>5.3099630996310099E-2</v>
      </c>
      <c r="AF402" s="2">
        <f>(Table2[[#This Row],[Current Week High]]/Table2[[#This Row],[Close Price]])-1</f>
        <v>2.382704369459332E-2</v>
      </c>
      <c r="AG402" s="2">
        <f>(Table2[[#This Row],[Close Price]]/Table2[[#This Row],[Current Month Low]])-1</f>
        <v>5.3099630996310099E-2</v>
      </c>
      <c r="AH402" s="2">
        <f>(Table2[[#This Row],[Current Month High]]/Table2[[#This Row],[Close Price]])-1</f>
        <v>6.9834261887241844E-2</v>
      </c>
      <c r="AI402">
        <v>6.98342618872418</v>
      </c>
      <c r="AJ402">
        <v>48.039215686274503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-0.06</v>
      </c>
      <c r="AM402" t="s">
        <v>10519</v>
      </c>
      <c r="AN402">
        <v>1.58</v>
      </c>
      <c r="AO402" t="s">
        <v>10520</v>
      </c>
      <c r="AP402">
        <v>0.102705010159715</v>
      </c>
      <c r="AQ402">
        <f>(Table2[[#This Row],[Sharpe Ratio]]-AVERAGE(Table2[Sharpe Ratio]))/_xlfn.STDEV.P(Table2[Sharpe Ratio])</f>
        <v>0.5868854519977591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-0.1870787905157677</v>
      </c>
      <c r="AS402">
        <f>_xlfn.RANK.AVG(Table2[[#This Row],[1Y Return vs Nifty Z-Score]],Table2[1Y Return vs Nifty Z-Score])</f>
        <v>518</v>
      </c>
      <c r="AT402">
        <f>_xlfn.RANK.AVG(Table2[[#This Row],[6M Return vs Nifty Z-Score]],Table2[6M Return vs Nifty Z-Score])</f>
        <v>471</v>
      </c>
      <c r="AU402">
        <f>_xlfn.RANK.AVG(Table2[[#This Row],[Sharpe Ratio Z-Score]],Table2[Sharpe Ratio Z-Score])</f>
        <v>198</v>
      </c>
      <c r="AV402">
        <f>(Table2[[#This Row],[Rank 1Y]]+Table2[[#This Row],[Rank 6M]]+Table2[[#This Row],[Rank Sharpe]])/3</f>
        <v>395.66666666666669</v>
      </c>
    </row>
    <row r="403" spans="1:48" x14ac:dyDescent="0.3">
      <c r="A403" t="s">
        <v>737</v>
      </c>
      <c r="B403" t="s">
        <v>738</v>
      </c>
      <c r="C403" t="s">
        <v>10480</v>
      </c>
      <c r="D403" t="s">
        <v>60</v>
      </c>
      <c r="E403">
        <v>21943.019452159999</v>
      </c>
      <c r="F403">
        <v>166.51</v>
      </c>
      <c r="G403">
        <v>37.5483018805947</v>
      </c>
      <c r="H403">
        <f>(Table2[[#This Row],[1Y Return vs Nifty]]-AVERAGE(Table2[1Y Return vs Nifty]))/_xlfn.STDEV.P(Table2[1Y Return vs Nifty])</f>
        <v>-1.8820822871475924E-2</v>
      </c>
      <c r="I403">
        <v>-0.174754120149956</v>
      </c>
      <c r="J403">
        <f>(Table2[[#This Row],[1M Return vs Nifty]]-AVERAGE(Table2[1M Return vs Nifty]))/_xlfn.STDEV.P(Table2[1M Return vs Nifty])</f>
        <v>6.4551514279430899E-2</v>
      </c>
      <c r="K403">
        <v>0.86972520632310601</v>
      </c>
      <c r="L403">
        <f>(Table2[[#This Row],[6M Return vs Nifty]]-AVERAGE(Table2[6M Return vs Nifty]))/_xlfn.STDEV.P(Table2[6M Return vs Nifty])</f>
        <v>-0.13421126829049015</v>
      </c>
      <c r="M403">
        <v>9.7163814861832698</v>
      </c>
      <c r="N403">
        <f>(Table2[[#This Row],[1W Return vs Nifty]]-AVERAGE(Table2[1W Return vs Nifty]))/_xlfn.STDEV.P(Table2[1W Return vs Nifty])</f>
        <v>2.1610657506031359</v>
      </c>
      <c r="O403">
        <v>156.82</v>
      </c>
      <c r="P403">
        <v>153.16190308507001</v>
      </c>
      <c r="Q403">
        <v>136.889701005304</v>
      </c>
      <c r="R403">
        <v>75.3882076694548</v>
      </c>
      <c r="S403" s="2">
        <f>(Table2[[#This Row],[Close Price]]-Table2[[#This Row],[20D EMA]])/Table2[[#This Row],[20D EMA]]</f>
        <v>6.1790587935212332E-2</v>
      </c>
      <c r="T403" s="2">
        <f>(Table2[[#This Row],[Close Price]]-Table2[[#This Row],[50D EMA]])/Table2[[#This Row],[50D EMA]]</f>
        <v>8.7150241973136824E-2</v>
      </c>
      <c r="U403" s="2">
        <f>(Table2[[#This Row],[Close Price]]-Table2[[#This Row],[200D EMA]])/Table2[[#This Row],[200D EMA]]</f>
        <v>0.21638077062896283</v>
      </c>
      <c r="V403">
        <v>1.0637032732565901</v>
      </c>
      <c r="W403">
        <v>161.15</v>
      </c>
      <c r="X403">
        <v>172.25</v>
      </c>
      <c r="Y403">
        <v>145.25</v>
      </c>
      <c r="Z403">
        <v>172.25</v>
      </c>
      <c r="AA403">
        <v>145.25</v>
      </c>
      <c r="AB403">
        <v>172.25</v>
      </c>
      <c r="AC403" s="2">
        <f>(Table2[[#This Row],[Close Price]]/Table2[[#This Row],[Day Low]])-1</f>
        <v>3.3260937015203051E-2</v>
      </c>
      <c r="AD403" s="2">
        <f>(Table2[[#This Row],[Day High]]/Table2[[#This Row],[Close Price]])-1</f>
        <v>3.4472404059816331E-2</v>
      </c>
      <c r="AE403" s="2">
        <f>(Table2[[#This Row],[Close Price]]/Table2[[#This Row],[Current Week Low]])-1</f>
        <v>0.14636833046471587</v>
      </c>
      <c r="AF403" s="2">
        <f>(Table2[[#This Row],[Current Week High]]/Table2[[#This Row],[Close Price]])-1</f>
        <v>3.4472404059816331E-2</v>
      </c>
      <c r="AG403" s="2">
        <f>(Table2[[#This Row],[Close Price]]/Table2[[#This Row],[Current Month Low]])-1</f>
        <v>0.14636833046471587</v>
      </c>
      <c r="AH403" s="2">
        <f>(Table2[[#This Row],[Current Month High]]/Table2[[#This Row],[Close Price]])-1</f>
        <v>3.4472404059816331E-2</v>
      </c>
      <c r="AI403">
        <v>3.44724040598163</v>
      </c>
      <c r="AJ403">
        <v>90.297142857142802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-0.06</v>
      </c>
      <c r="AM403" t="s">
        <v>10519</v>
      </c>
      <c r="AN403">
        <v>6.89</v>
      </c>
      <c r="AO403" t="s">
        <v>10520</v>
      </c>
      <c r="AQ403">
        <f>(Table2[[#This Row],[Sharpe Ratio]]-AVERAGE(Table2[Sharpe Ratio]))/_xlfn.STDEV.P(Table2[Sharpe Ratio])</f>
        <v>-0.59700002519057438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1.4755851485300264</v>
      </c>
      <c r="AS403">
        <f>_xlfn.RANK.AVG(Table2[[#This Row],[1Y Return vs Nifty Z-Score]],Table2[1Y Return vs Nifty Z-Score])</f>
        <v>296</v>
      </c>
      <c r="AT403">
        <f>_xlfn.RANK.AVG(Table2[[#This Row],[6M Return vs Nifty Z-Score]],Table2[6M Return vs Nifty Z-Score])</f>
        <v>376</v>
      </c>
      <c r="AU403">
        <f>_xlfn.RANK.AVG(Table2[[#This Row],[Sharpe Ratio Z-Score]],Table2[Sharpe Ratio Z-Score])</f>
        <v>517.5</v>
      </c>
      <c r="AV403">
        <f>(Table2[[#This Row],[Rank 1Y]]+Table2[[#This Row],[Rank 6M]]+Table2[[#This Row],[Rank Sharpe]])/3</f>
        <v>396.5</v>
      </c>
    </row>
    <row r="404" spans="1:48" x14ac:dyDescent="0.3">
      <c r="A404" t="s">
        <v>207</v>
      </c>
      <c r="B404" t="s">
        <v>208</v>
      </c>
      <c r="C404" t="s">
        <v>10480</v>
      </c>
      <c r="D404" t="s">
        <v>60</v>
      </c>
      <c r="E404">
        <v>121137.00351552499</v>
      </c>
      <c r="F404">
        <v>1575</v>
      </c>
      <c r="G404">
        <v>14.822244164774199</v>
      </c>
      <c r="H404">
        <f>(Table2[[#This Row],[1Y Return vs Nifty]]-AVERAGE(Table2[1Y Return vs Nifty]))/_xlfn.STDEV.P(Table2[1Y Return vs Nifty])</f>
        <v>-0.33012184173502901</v>
      </c>
      <c r="I404">
        <v>-4.2867511754935199</v>
      </c>
      <c r="J404">
        <f>(Table2[[#This Row],[1M Return vs Nifty]]-AVERAGE(Table2[1M Return vs Nifty]))/_xlfn.STDEV.P(Table2[1M Return vs Nifty])</f>
        <v>-0.34909909668149292</v>
      </c>
      <c r="K404">
        <v>1.5059464514660299</v>
      </c>
      <c r="L404">
        <f>(Table2[[#This Row],[6M Return vs Nifty]]-AVERAGE(Table2[6M Return vs Nifty]))/_xlfn.STDEV.P(Table2[6M Return vs Nifty])</f>
        <v>-0.11214833999780696</v>
      </c>
      <c r="M404">
        <v>-1.37220088510084</v>
      </c>
      <c r="N404">
        <f>(Table2[[#This Row],[1W Return vs Nifty]]-AVERAGE(Table2[1W Return vs Nifty]))/_xlfn.STDEV.P(Table2[1W Return vs Nifty])</f>
        <v>-8.2890586470141886E-2</v>
      </c>
      <c r="O404">
        <v>1507.84</v>
      </c>
      <c r="P404">
        <v>1490.6618709315901</v>
      </c>
      <c r="Q404">
        <v>1380.5151546618799</v>
      </c>
      <c r="R404">
        <v>49.135375365962702</v>
      </c>
      <c r="S404" s="2">
        <f>(Table2[[#This Row],[Close Price]]-Table2[[#This Row],[20D EMA]])/Table2[[#This Row],[20D EMA]]</f>
        <v>4.4540534804753874E-2</v>
      </c>
      <c r="T404" s="2">
        <f>(Table2[[#This Row],[Close Price]]-Table2[[#This Row],[50D EMA]])/Table2[[#This Row],[50D EMA]]</f>
        <v>5.65776389086163E-2</v>
      </c>
      <c r="U404" s="2">
        <f>(Table2[[#This Row],[Close Price]]-Table2[[#This Row],[200D EMA]])/Table2[[#This Row],[200D EMA]]</f>
        <v>0.14087845735076621</v>
      </c>
      <c r="V404">
        <v>0.91388979206073395</v>
      </c>
      <c r="W404">
        <v>1501</v>
      </c>
      <c r="X404">
        <v>1600</v>
      </c>
      <c r="Y404">
        <v>1470.65</v>
      </c>
      <c r="Z404">
        <v>1600</v>
      </c>
      <c r="AA404">
        <v>1467</v>
      </c>
      <c r="AB404">
        <v>1600</v>
      </c>
      <c r="AC404" s="2">
        <f>(Table2[[#This Row],[Close Price]]/Table2[[#This Row],[Day Low]])-1</f>
        <v>4.9300466355762795E-2</v>
      </c>
      <c r="AD404" s="2">
        <f>(Table2[[#This Row],[Day High]]/Table2[[#This Row],[Close Price]])-1</f>
        <v>1.5873015873015817E-2</v>
      </c>
      <c r="AE404" s="2">
        <f>(Table2[[#This Row],[Close Price]]/Table2[[#This Row],[Current Week Low]])-1</f>
        <v>7.0955019889164639E-2</v>
      </c>
      <c r="AF404" s="2">
        <f>(Table2[[#This Row],[Current Week High]]/Table2[[#This Row],[Close Price]])-1</f>
        <v>1.5873015873015817E-2</v>
      </c>
      <c r="AG404" s="2">
        <f>(Table2[[#This Row],[Close Price]]/Table2[[#This Row],[Current Month Low]])-1</f>
        <v>7.361963190184051E-2</v>
      </c>
      <c r="AH404" s="2">
        <f>(Table2[[#This Row],[Current Month High]]/Table2[[#This Row],[Close Price]])-1</f>
        <v>1.5873015873015817E-2</v>
      </c>
      <c r="AI404">
        <v>1.5873015873015801</v>
      </c>
      <c r="AJ404">
        <v>51.129875737657699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-0.01</v>
      </c>
      <c r="AM404" t="s">
        <v>10519</v>
      </c>
      <c r="AN404">
        <v>4.16</v>
      </c>
      <c r="AO404" t="s">
        <v>10520</v>
      </c>
      <c r="AP404">
        <v>2.2189345779073E-2</v>
      </c>
      <c r="AQ404">
        <f>(Table2[[#This Row],[Sharpe Ratio]]-AVERAGE(Table2[Sharpe Ratio]))/_xlfn.STDEV.P(Table2[Sharpe Ratio])</f>
        <v>-0.34122239394061643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-1.2154822588250871</v>
      </c>
      <c r="AS404">
        <f>_xlfn.RANK.AVG(Table2[[#This Row],[1Y Return vs Nifty Z-Score]],Table2[1Y Return vs Nifty Z-Score])</f>
        <v>406</v>
      </c>
      <c r="AT404">
        <f>_xlfn.RANK.AVG(Table2[[#This Row],[6M Return vs Nifty Z-Score]],Table2[6M Return vs Nifty Z-Score])</f>
        <v>362</v>
      </c>
      <c r="AU404">
        <f>_xlfn.RANK.AVG(Table2[[#This Row],[Sharpe Ratio Z-Score]],Table2[Sharpe Ratio Z-Score])</f>
        <v>426</v>
      </c>
      <c r="AV404">
        <f>(Table2[[#This Row],[Rank 1Y]]+Table2[[#This Row],[Rank 6M]]+Table2[[#This Row],[Rank Sharpe]])/3</f>
        <v>398</v>
      </c>
    </row>
    <row r="405" spans="1:48" x14ac:dyDescent="0.3">
      <c r="A405" t="s">
        <v>1224</v>
      </c>
      <c r="B405" t="s">
        <v>1225</v>
      </c>
      <c r="C405" t="s">
        <v>10488</v>
      </c>
      <c r="D405" t="s">
        <v>138</v>
      </c>
      <c r="E405">
        <v>9383.6406928500001</v>
      </c>
      <c r="F405">
        <v>609.65</v>
      </c>
      <c r="G405">
        <v>-2.2973116775422899</v>
      </c>
      <c r="H405">
        <f>(Table2[[#This Row],[1Y Return vs Nifty]]-AVERAGE(Table2[1Y Return vs Nifty]))/_xlfn.STDEV.P(Table2[1Y Return vs Nifty])</f>
        <v>-0.56462512615178273</v>
      </c>
      <c r="I405">
        <v>-7.6699452228445404</v>
      </c>
      <c r="J405">
        <f>(Table2[[#This Row],[1M Return vs Nifty]]-AVERAGE(Table2[1M Return vs Nifty]))/_xlfn.STDEV.P(Table2[1M Return vs Nifty])</f>
        <v>-0.68943501274629249</v>
      </c>
      <c r="K405">
        <v>-5.85447296790647</v>
      </c>
      <c r="L405">
        <f>(Table2[[#This Row],[6M Return vs Nifty]]-AVERAGE(Table2[6M Return vs Nifty]))/_xlfn.STDEV.P(Table2[6M Return vs Nifty])</f>
        <v>-0.36739351939637899</v>
      </c>
      <c r="M405">
        <v>-2.3662242373729399</v>
      </c>
      <c r="N405">
        <f>(Table2[[#This Row],[1W Return vs Nifty]]-AVERAGE(Table2[1W Return vs Nifty]))/_xlfn.STDEV.P(Table2[1W Return vs Nifty])</f>
        <v>-0.28404749957620329</v>
      </c>
      <c r="O405">
        <v>608.55999999999995</v>
      </c>
      <c r="P405">
        <v>606.48120969093497</v>
      </c>
      <c r="Q405">
        <v>572.87836454543503</v>
      </c>
      <c r="R405">
        <v>47.174584485918302</v>
      </c>
      <c r="S405" s="2">
        <f>(Table2[[#This Row],[Close Price]]-Table2[[#This Row],[20D EMA]])/Table2[[#This Row],[20D EMA]]</f>
        <v>1.7911134481399236E-3</v>
      </c>
      <c r="T405" s="2">
        <f>(Table2[[#This Row],[Close Price]]-Table2[[#This Row],[50D EMA]])/Table2[[#This Row],[50D EMA]]</f>
        <v>5.2248779656006647E-3</v>
      </c>
      <c r="U405" s="2">
        <f>(Table2[[#This Row],[Close Price]]-Table2[[#This Row],[200D EMA]])/Table2[[#This Row],[200D EMA]]</f>
        <v>6.4187509478983967E-2</v>
      </c>
      <c r="V405">
        <v>1.2576172219768</v>
      </c>
      <c r="W405">
        <v>601.54999999999995</v>
      </c>
      <c r="X405">
        <v>617.95000000000005</v>
      </c>
      <c r="Y405">
        <v>582.5</v>
      </c>
      <c r="Z405">
        <v>636.4</v>
      </c>
      <c r="AA405">
        <v>582.5</v>
      </c>
      <c r="AB405">
        <v>647</v>
      </c>
      <c r="AC405" s="2">
        <f>(Table2[[#This Row],[Close Price]]/Table2[[#This Row],[Day Low]])-1</f>
        <v>1.3465214861607455E-2</v>
      </c>
      <c r="AD405" s="2">
        <f>(Table2[[#This Row],[Day High]]/Table2[[#This Row],[Close Price]])-1</f>
        <v>1.3614368900188856E-2</v>
      </c>
      <c r="AE405" s="2">
        <f>(Table2[[#This Row],[Close Price]]/Table2[[#This Row],[Current Week Low]])-1</f>
        <v>4.6609442060085771E-2</v>
      </c>
      <c r="AF405" s="2">
        <f>(Table2[[#This Row],[Current Week High]]/Table2[[#This Row],[Close Price]])-1</f>
        <v>4.3877634708439306E-2</v>
      </c>
      <c r="AG405" s="2">
        <f>(Table2[[#This Row],[Close Price]]/Table2[[#This Row],[Current Month Low]])-1</f>
        <v>4.6609442060085771E-2</v>
      </c>
      <c r="AH405" s="2">
        <f>(Table2[[#This Row],[Current Month High]]/Table2[[#This Row],[Close Price]])-1</f>
        <v>6.1264660050848851E-2</v>
      </c>
      <c r="AI405">
        <v>11.342573607807701</v>
      </c>
      <c r="AJ405">
        <v>28.917318672023601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-0.11</v>
      </c>
      <c r="AM405" t="s">
        <v>10519</v>
      </c>
      <c r="AN405">
        <v>-1.58</v>
      </c>
      <c r="AO405" t="s">
        <v>10519</v>
      </c>
      <c r="AP405">
        <v>8.9223784619188007E-2</v>
      </c>
      <c r="AQ405">
        <f>(Table2[[#This Row],[Sharpe Ratio]]-AVERAGE(Table2[Sharpe Ratio]))/_xlfn.STDEV.P(Table2[Sharpe Ratio])</f>
        <v>0.43148673184466391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-1.4740144260259935</v>
      </c>
      <c r="AS405">
        <f>_xlfn.RANK.AVG(Table2[[#This Row],[1Y Return vs Nifty Z-Score]],Table2[1Y Return vs Nifty Z-Score])</f>
        <v>514</v>
      </c>
      <c r="AT405">
        <f>_xlfn.RANK.AVG(Table2[[#This Row],[6M Return vs Nifty Z-Score]],Table2[6M Return vs Nifty Z-Score])</f>
        <v>456</v>
      </c>
      <c r="AU405">
        <f>_xlfn.RANK.AVG(Table2[[#This Row],[Sharpe Ratio Z-Score]],Table2[Sharpe Ratio Z-Score])</f>
        <v>225</v>
      </c>
      <c r="AV405">
        <f>(Table2[[#This Row],[Rank 1Y]]+Table2[[#This Row],[Rank 6M]]+Table2[[#This Row],[Rank Sharpe]])/3</f>
        <v>398.33333333333331</v>
      </c>
    </row>
    <row r="406" spans="1:48" x14ac:dyDescent="0.3">
      <c r="A406" t="s">
        <v>28</v>
      </c>
      <c r="B406" t="s">
        <v>29</v>
      </c>
      <c r="C406" t="s">
        <v>10475</v>
      </c>
      <c r="D406" t="s">
        <v>24</v>
      </c>
      <c r="E406">
        <v>843122.95739396999</v>
      </c>
      <c r="F406">
        <v>1207.2</v>
      </c>
      <c r="G406">
        <v>-5.3493812495739199</v>
      </c>
      <c r="H406">
        <f>(Table2[[#This Row],[1Y Return vs Nifty]]-AVERAGE(Table2[1Y Return vs Nifty]))/_xlfn.STDEV.P(Table2[1Y Return vs Nifty])</f>
        <v>-0.60643230535094872</v>
      </c>
      <c r="I406">
        <v>-4.7148572870442598</v>
      </c>
      <c r="J406">
        <f>(Table2[[#This Row],[1M Return vs Nifty]]-AVERAGE(Table2[1M Return vs Nifty]))/_xlfn.STDEV.P(Table2[1M Return vs Nifty])</f>
        <v>-0.3921648752352358</v>
      </c>
      <c r="K406">
        <v>2.46381852903265</v>
      </c>
      <c r="L406">
        <f>(Table2[[#This Row],[6M Return vs Nifty]]-AVERAGE(Table2[6M Return vs Nifty]))/_xlfn.STDEV.P(Table2[6M Return vs Nifty])</f>
        <v>-7.8931179894691714E-2</v>
      </c>
      <c r="M406">
        <v>-4.9719221093726</v>
      </c>
      <c r="N406">
        <f>(Table2[[#This Row],[1W Return vs Nifty]]-AVERAGE(Table2[1W Return vs Nifty]))/_xlfn.STDEV.P(Table2[1W Return vs Nifty])</f>
        <v>-0.81135316017300274</v>
      </c>
      <c r="O406">
        <v>1216.73</v>
      </c>
      <c r="P406">
        <v>1182.22357878857</v>
      </c>
      <c r="Q406">
        <v>1081.5926682874201</v>
      </c>
      <c r="R406">
        <v>30.748586876092801</v>
      </c>
      <c r="S406" s="2">
        <f>(Table2[[#This Row],[Close Price]]-Table2[[#This Row],[20D EMA]])/Table2[[#This Row],[20D EMA]]</f>
        <v>-7.8324689947646339E-3</v>
      </c>
      <c r="T406" s="2">
        <f>(Table2[[#This Row],[Close Price]]-Table2[[#This Row],[50D EMA]])/Table2[[#This Row],[50D EMA]]</f>
        <v>2.1126647835110458E-2</v>
      </c>
      <c r="U406" s="2">
        <f>(Table2[[#This Row],[Close Price]]-Table2[[#This Row],[200D EMA]])/Table2[[#This Row],[200D EMA]]</f>
        <v>0.11613182614437001</v>
      </c>
      <c r="V406">
        <v>0.82902610095829998</v>
      </c>
      <c r="W406">
        <v>1185.95</v>
      </c>
      <c r="X406">
        <v>1220</v>
      </c>
      <c r="Y406">
        <v>1185.95</v>
      </c>
      <c r="Z406">
        <v>1248.6500000000001</v>
      </c>
      <c r="AA406">
        <v>1179.45</v>
      </c>
      <c r="AB406">
        <v>1257.8</v>
      </c>
      <c r="AC406" s="2">
        <f>(Table2[[#This Row],[Close Price]]/Table2[[#This Row],[Day Low]])-1</f>
        <v>1.7918124710148087E-2</v>
      </c>
      <c r="AD406" s="2">
        <f>(Table2[[#This Row],[Day High]]/Table2[[#This Row],[Close Price]])-1</f>
        <v>1.0603048376408131E-2</v>
      </c>
      <c r="AE406" s="2">
        <f>(Table2[[#This Row],[Close Price]]/Table2[[#This Row],[Current Week Low]])-1</f>
        <v>1.7918124710148087E-2</v>
      </c>
      <c r="AF406" s="2">
        <f>(Table2[[#This Row],[Current Week High]]/Table2[[#This Row],[Close Price]])-1</f>
        <v>3.4335652750165702E-2</v>
      </c>
      <c r="AG406" s="2">
        <f>(Table2[[#This Row],[Close Price]]/Table2[[#This Row],[Current Month Low]])-1</f>
        <v>2.3527915553859913E-2</v>
      </c>
      <c r="AH406" s="2">
        <f>(Table2[[#This Row],[Current Month High]]/Table2[[#This Row],[Close Price]])-1</f>
        <v>4.1915175612988742E-2</v>
      </c>
      <c r="AI406">
        <v>4.1915175612988698</v>
      </c>
      <c r="AJ406">
        <v>34.282536151279203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0.01</v>
      </c>
      <c r="AM406" t="s">
        <v>10520</v>
      </c>
      <c r="AN406">
        <v>-3.29</v>
      </c>
      <c r="AO406" t="s">
        <v>10519</v>
      </c>
      <c r="AP406">
        <v>5.8031718452098001E-2</v>
      </c>
      <c r="AQ406">
        <f>(Table2[[#This Row],[Sharpe Ratio]]-AVERAGE(Table2[Sharpe Ratio]))/_xlfn.STDEV.P(Table2[Sharpe Ratio])</f>
        <v>7.1934319734587568E-2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-1.8169472009192913</v>
      </c>
      <c r="AS406">
        <f>_xlfn.RANK.AVG(Table2[[#This Row],[1Y Return vs Nifty Z-Score]],Table2[1Y Return vs Nifty Z-Score])</f>
        <v>533</v>
      </c>
      <c r="AT406">
        <f>_xlfn.RANK.AVG(Table2[[#This Row],[6M Return vs Nifty Z-Score]],Table2[6M Return vs Nifty Z-Score])</f>
        <v>351</v>
      </c>
      <c r="AU406">
        <f>_xlfn.RANK.AVG(Table2[[#This Row],[Sharpe Ratio Z-Score]],Table2[Sharpe Ratio Z-Score])</f>
        <v>313</v>
      </c>
      <c r="AV406">
        <f>(Table2[[#This Row],[Rank 1Y]]+Table2[[#This Row],[Rank 6M]]+Table2[[#This Row],[Rank Sharpe]])/3</f>
        <v>399</v>
      </c>
    </row>
    <row r="407" spans="1:48" x14ac:dyDescent="0.3">
      <c r="A407" t="s">
        <v>154</v>
      </c>
      <c r="B407" t="s">
        <v>155</v>
      </c>
      <c r="C407" t="s">
        <v>10475</v>
      </c>
      <c r="D407" t="s">
        <v>37</v>
      </c>
      <c r="E407">
        <v>169807.3399967</v>
      </c>
      <c r="F407">
        <v>1750.95</v>
      </c>
      <c r="G407">
        <v>5.5907749138651903</v>
      </c>
      <c r="H407">
        <f>(Table2[[#This Row],[1Y Return vs Nifty]]-AVERAGE(Table2[1Y Return vs Nifty]))/_xlfn.STDEV.P(Table2[1Y Return vs Nifty])</f>
        <v>-0.456574296417259</v>
      </c>
      <c r="I407">
        <v>11.9131327104386</v>
      </c>
      <c r="J407">
        <f>(Table2[[#This Row],[1M Return vs Nifty]]-AVERAGE(Table2[1M Return vs Nifty]))/_xlfn.STDEV.P(Table2[1M Return vs Nifty])</f>
        <v>1.2805450340709206</v>
      </c>
      <c r="K407">
        <v>7.1371130471587101</v>
      </c>
      <c r="L407">
        <f>(Table2[[#This Row],[6M Return vs Nifty]]-AVERAGE(Table2[6M Return vs Nifty]))/_xlfn.STDEV.P(Table2[6M Return vs Nifty])</f>
        <v>8.3129679643003315E-2</v>
      </c>
      <c r="M407">
        <v>1.32908623198985</v>
      </c>
      <c r="N407">
        <f>(Table2[[#This Row],[1W Return vs Nifty]]-AVERAGE(Table2[1W Return vs Nifty]))/_xlfn.STDEV.P(Table2[1W Return vs Nifty])</f>
        <v>0.46375912416803605</v>
      </c>
      <c r="O407">
        <v>1593.69</v>
      </c>
      <c r="P407">
        <v>1527.0688890587501</v>
      </c>
      <c r="Q407">
        <v>1443.0337723494599</v>
      </c>
      <c r="R407">
        <v>76.133763336044694</v>
      </c>
      <c r="S407" s="2">
        <f>(Table2[[#This Row],[Close Price]]-Table2[[#This Row],[20D EMA]])/Table2[[#This Row],[20D EMA]]</f>
        <v>9.8676656062345866E-2</v>
      </c>
      <c r="T407" s="2">
        <f>(Table2[[#This Row],[Close Price]]-Table2[[#This Row],[50D EMA]])/Table2[[#This Row],[50D EMA]]</f>
        <v>0.14660838980174962</v>
      </c>
      <c r="U407" s="2">
        <f>(Table2[[#This Row],[Close Price]]-Table2[[#This Row],[200D EMA]])/Table2[[#This Row],[200D EMA]]</f>
        <v>0.21338116511937877</v>
      </c>
      <c r="V407">
        <v>1.2936085060331901</v>
      </c>
      <c r="W407">
        <v>1686.25</v>
      </c>
      <c r="X407">
        <v>1777.7</v>
      </c>
      <c r="Y407">
        <v>1578.05</v>
      </c>
      <c r="Z407">
        <v>1777.7</v>
      </c>
      <c r="AA407">
        <v>1468.1</v>
      </c>
      <c r="AB407">
        <v>1777.7</v>
      </c>
      <c r="AC407" s="2">
        <f>(Table2[[#This Row],[Close Price]]/Table2[[#This Row],[Day Low]])-1</f>
        <v>3.8369162342476004E-2</v>
      </c>
      <c r="AD407" s="2">
        <f>(Table2[[#This Row],[Day High]]/Table2[[#This Row],[Close Price]])-1</f>
        <v>1.5277420828692989E-2</v>
      </c>
      <c r="AE407" s="2">
        <f>(Table2[[#This Row],[Close Price]]/Table2[[#This Row],[Current Week Low]])-1</f>
        <v>0.10956560311777208</v>
      </c>
      <c r="AF407" s="2">
        <f>(Table2[[#This Row],[Current Week High]]/Table2[[#This Row],[Close Price]])-1</f>
        <v>1.5277420828692989E-2</v>
      </c>
      <c r="AG407" s="2">
        <f>(Table2[[#This Row],[Close Price]]/Table2[[#This Row],[Current Month Low]])-1</f>
        <v>0.19266398746679392</v>
      </c>
      <c r="AH407" s="2">
        <f>(Table2[[#This Row],[Current Month High]]/Table2[[#This Row],[Close Price]])-1</f>
        <v>1.5277420828692989E-2</v>
      </c>
      <c r="AI407">
        <v>1.52774208286929</v>
      </c>
      <c r="AJ407">
        <v>39.891343426676698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0.13</v>
      </c>
      <c r="AM407" t="s">
        <v>10520</v>
      </c>
      <c r="AN407">
        <v>14.84</v>
      </c>
      <c r="AO407" t="s">
        <v>10520</v>
      </c>
      <c r="AP407">
        <v>1.3575711072410001E-2</v>
      </c>
      <c r="AQ407">
        <f>(Table2[[#This Row],[Sharpe Ratio]]-AVERAGE(Table2[Sharpe Ratio]))/_xlfn.STDEV.P(Table2[Sharpe Ratio])</f>
        <v>-0.44051216587253728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0.93034737559216363</v>
      </c>
      <c r="AS407">
        <f>_xlfn.RANK.AVG(Table2[[#This Row],[1Y Return vs Nifty Z-Score]],Table2[1Y Return vs Nifty Z-Score])</f>
        <v>463</v>
      </c>
      <c r="AT407">
        <f>_xlfn.RANK.AVG(Table2[[#This Row],[6M Return vs Nifty Z-Score]],Table2[6M Return vs Nifty Z-Score])</f>
        <v>290</v>
      </c>
      <c r="AU407">
        <f>_xlfn.RANK.AVG(Table2[[#This Row],[Sharpe Ratio Z-Score]],Table2[Sharpe Ratio Z-Score])</f>
        <v>451</v>
      </c>
      <c r="AV407">
        <f>(Table2[[#This Row],[Rank 1Y]]+Table2[[#This Row],[Rank 6M]]+Table2[[#This Row],[Rank Sharpe]])/3</f>
        <v>401.33333333333331</v>
      </c>
    </row>
    <row r="408" spans="1:48" x14ac:dyDescent="0.3">
      <c r="A408" t="s">
        <v>937</v>
      </c>
      <c r="B408" t="s">
        <v>938</v>
      </c>
      <c r="C408" t="s">
        <v>10475</v>
      </c>
      <c r="D408" t="s">
        <v>939</v>
      </c>
      <c r="E408">
        <v>15659.294954249999</v>
      </c>
      <c r="F408">
        <v>176.66</v>
      </c>
      <c r="G408">
        <v>15.993334749134601</v>
      </c>
      <c r="H408">
        <f>(Table2[[#This Row],[1Y Return vs Nifty]]-AVERAGE(Table2[1Y Return vs Nifty]))/_xlfn.STDEV.P(Table2[1Y Return vs Nifty])</f>
        <v>-0.31408026969241637</v>
      </c>
      <c r="I408">
        <v>-6.3117360222786596</v>
      </c>
      <c r="J408">
        <f>(Table2[[#This Row],[1M Return vs Nifty]]-AVERAGE(Table2[1M Return vs Nifty]))/_xlfn.STDEV.P(Table2[1M Return vs Nifty])</f>
        <v>-0.55280454874906493</v>
      </c>
      <c r="K408">
        <v>9.4730984494100099</v>
      </c>
      <c r="L408">
        <f>(Table2[[#This Row],[6M Return vs Nifty]]-AVERAGE(Table2[6M Return vs Nifty]))/_xlfn.STDEV.P(Table2[6M Return vs Nifty])</f>
        <v>0.1641371574914478</v>
      </c>
      <c r="M408">
        <v>0.68246916900073895</v>
      </c>
      <c r="N408">
        <f>(Table2[[#This Row],[1W Return vs Nifty]]-AVERAGE(Table2[1W Return vs Nifty]))/_xlfn.STDEV.P(Table2[1W Return vs Nifty])</f>
        <v>0.33290556619549455</v>
      </c>
      <c r="O408">
        <v>175.72</v>
      </c>
      <c r="P408">
        <v>170.808097928145</v>
      </c>
      <c r="Q408">
        <v>155.287780938981</v>
      </c>
      <c r="R408">
        <v>51.894667554775701</v>
      </c>
      <c r="S408" s="2">
        <f>(Table2[[#This Row],[Close Price]]-Table2[[#This Row],[20D EMA]])/Table2[[#This Row],[20D EMA]]</f>
        <v>5.3494195310721474E-3</v>
      </c>
      <c r="T408" s="2">
        <f>(Table2[[#This Row],[Close Price]]-Table2[[#This Row],[50D EMA]])/Table2[[#This Row],[50D EMA]]</f>
        <v>3.4260097400749423E-2</v>
      </c>
      <c r="U408" s="2">
        <f>(Table2[[#This Row],[Close Price]]-Table2[[#This Row],[200D EMA]])/Table2[[#This Row],[200D EMA]]</f>
        <v>0.1376297538144165</v>
      </c>
      <c r="V408">
        <v>0.68138009160894697</v>
      </c>
      <c r="W408">
        <v>175.61</v>
      </c>
      <c r="X408">
        <v>177.95</v>
      </c>
      <c r="Y408">
        <v>159.35</v>
      </c>
      <c r="Z408">
        <v>178.64</v>
      </c>
      <c r="AA408">
        <v>159.35</v>
      </c>
      <c r="AB408">
        <v>191.2</v>
      </c>
      <c r="AC408" s="2">
        <f>(Table2[[#This Row],[Close Price]]/Table2[[#This Row],[Day Low]])-1</f>
        <v>5.9791583622799127E-3</v>
      </c>
      <c r="AD408" s="2">
        <f>(Table2[[#This Row],[Day High]]/Table2[[#This Row],[Close Price]])-1</f>
        <v>7.3021623457487639E-3</v>
      </c>
      <c r="AE408" s="2">
        <f>(Table2[[#This Row],[Close Price]]/Table2[[#This Row],[Current Week Low]])-1</f>
        <v>0.10862880451835588</v>
      </c>
      <c r="AF408" s="2">
        <f>(Table2[[#This Row],[Current Week High]]/Table2[[#This Row],[Close Price]])-1</f>
        <v>1.1207970112079746E-2</v>
      </c>
      <c r="AG408" s="2">
        <f>(Table2[[#This Row],[Close Price]]/Table2[[#This Row],[Current Month Low]])-1</f>
        <v>0.10862880451835588</v>
      </c>
      <c r="AH408" s="2">
        <f>(Table2[[#This Row],[Current Month High]]/Table2[[#This Row],[Close Price]])-1</f>
        <v>8.2304992641231811E-2</v>
      </c>
      <c r="AI408">
        <v>8.2304992641231802</v>
      </c>
      <c r="AJ408">
        <v>48.453781512604998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</v>
      </c>
      <c r="AM408" t="s">
        <v>10520</v>
      </c>
      <c r="AN408">
        <v>-3.66</v>
      </c>
      <c r="AO408" t="s">
        <v>10519</v>
      </c>
      <c r="AP408">
        <v>-3.5601442353500002E-4</v>
      </c>
      <c r="AQ408">
        <f>(Table2[[#This Row],[Sharpe Ratio]]-AVERAGE(Table2[Sharpe Ratio]))/_xlfn.STDEV.P(Table2[Sharpe Ratio])</f>
        <v>-0.60110382017620589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-0.97094591493074489</v>
      </c>
      <c r="AS408">
        <f>_xlfn.RANK.AVG(Table2[[#This Row],[1Y Return vs Nifty Z-Score]],Table2[1Y Return vs Nifty Z-Score])</f>
        <v>398</v>
      </c>
      <c r="AT408">
        <f>_xlfn.RANK.AVG(Table2[[#This Row],[6M Return vs Nifty Z-Score]],Table2[6M Return vs Nifty Z-Score])</f>
        <v>266</v>
      </c>
      <c r="AU408">
        <f>_xlfn.RANK.AVG(Table2[[#This Row],[Sharpe Ratio Z-Score]],Table2[Sharpe Ratio Z-Score])</f>
        <v>540</v>
      </c>
      <c r="AV408">
        <f>(Table2[[#This Row],[Rank 1Y]]+Table2[[#This Row],[Rank 6M]]+Table2[[#This Row],[Rank Sharpe]])/3</f>
        <v>401.33333333333331</v>
      </c>
    </row>
    <row r="409" spans="1:48" x14ac:dyDescent="0.3">
      <c r="A409" t="s">
        <v>909</v>
      </c>
      <c r="B409" t="s">
        <v>910</v>
      </c>
      <c r="C409" t="s">
        <v>10478</v>
      </c>
      <c r="D409" t="s">
        <v>46</v>
      </c>
      <c r="E409">
        <v>16419.244233149999</v>
      </c>
      <c r="F409">
        <v>1709.8</v>
      </c>
      <c r="G409">
        <v>5.4336177906778502</v>
      </c>
      <c r="H409">
        <f>(Table2[[#This Row],[1Y Return vs Nifty]]-AVERAGE(Table2[1Y Return vs Nifty]))/_xlfn.STDEV.P(Table2[1Y Return vs Nifty])</f>
        <v>-0.45872703109661461</v>
      </c>
      <c r="I409">
        <v>-6.7878835860550701</v>
      </c>
      <c r="J409">
        <f>(Table2[[#This Row],[1M Return vs Nifty]]-AVERAGE(Table2[1M Return vs Nifty]))/_xlfn.STDEV.P(Table2[1M Return vs Nifty])</f>
        <v>-0.60070310704392527</v>
      </c>
      <c r="K409">
        <v>28.039507662034001</v>
      </c>
      <c r="L409">
        <f>(Table2[[#This Row],[6M Return vs Nifty]]-AVERAGE(Table2[6M Return vs Nifty]))/_xlfn.STDEV.P(Table2[6M Return vs Nifty])</f>
        <v>0.80798449556440854</v>
      </c>
      <c r="M409">
        <v>-3.4756643784877301</v>
      </c>
      <c r="N409">
        <f>(Table2[[#This Row],[1W Return vs Nifty]]-AVERAGE(Table2[1W Return vs Nifty]))/_xlfn.STDEV.P(Table2[1W Return vs Nifty])</f>
        <v>-0.50856089109008218</v>
      </c>
      <c r="O409">
        <v>1721.06</v>
      </c>
      <c r="P409">
        <v>1655.57154783184</v>
      </c>
      <c r="Q409">
        <v>1418.2307625938399</v>
      </c>
      <c r="R409">
        <v>42.8706333810347</v>
      </c>
      <c r="S409" s="2">
        <f>(Table2[[#This Row],[Close Price]]-Table2[[#This Row],[20D EMA]])/Table2[[#This Row],[20D EMA]]</f>
        <v>-6.5424796346437606E-3</v>
      </c>
      <c r="T409" s="2">
        <f>(Table2[[#This Row],[Close Price]]-Table2[[#This Row],[50D EMA]])/Table2[[#This Row],[50D EMA]]</f>
        <v>3.2755124500163282E-2</v>
      </c>
      <c r="U409" s="2">
        <f>(Table2[[#This Row],[Close Price]]-Table2[[#This Row],[200D EMA]])/Table2[[#This Row],[200D EMA]]</f>
        <v>0.20558659782058408</v>
      </c>
      <c r="V409">
        <v>0.50563032156337395</v>
      </c>
      <c r="W409">
        <v>1684.55</v>
      </c>
      <c r="X409">
        <v>1720</v>
      </c>
      <c r="Y409">
        <v>1652</v>
      </c>
      <c r="Z409">
        <v>1759.6</v>
      </c>
      <c r="AA409">
        <v>1652</v>
      </c>
      <c r="AB409">
        <v>1844.85</v>
      </c>
      <c r="AC409" s="2">
        <f>(Table2[[#This Row],[Close Price]]/Table2[[#This Row],[Day Low]])-1</f>
        <v>1.498916624617852E-2</v>
      </c>
      <c r="AD409" s="2">
        <f>(Table2[[#This Row],[Day High]]/Table2[[#This Row],[Close Price]])-1</f>
        <v>5.9656100128671063E-3</v>
      </c>
      <c r="AE409" s="2">
        <f>(Table2[[#This Row],[Close Price]]/Table2[[#This Row],[Current Week Low]])-1</f>
        <v>3.4987893462469666E-2</v>
      </c>
      <c r="AF409" s="2">
        <f>(Table2[[#This Row],[Current Week High]]/Table2[[#This Row],[Close Price]])-1</f>
        <v>2.9126213592232997E-2</v>
      </c>
      <c r="AG409" s="2">
        <f>(Table2[[#This Row],[Close Price]]/Table2[[#This Row],[Current Month Low]])-1</f>
        <v>3.4987893462469666E-2</v>
      </c>
      <c r="AH409" s="2">
        <f>(Table2[[#This Row],[Current Month High]]/Table2[[#This Row],[Close Price]])-1</f>
        <v>7.8985846297812579E-2</v>
      </c>
      <c r="AI409">
        <v>8.7846531758100301</v>
      </c>
      <c r="AJ409">
        <v>66.817893555783201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0.14000000000000001</v>
      </c>
      <c r="AM409" t="s">
        <v>10520</v>
      </c>
      <c r="AN409">
        <v>-4.53</v>
      </c>
      <c r="AO409" t="s">
        <v>10519</v>
      </c>
      <c r="AP409">
        <v>-3.9832116005313001E-2</v>
      </c>
      <c r="AQ409">
        <f>(Table2[[#This Row],[Sharpe Ratio]]-AVERAGE(Table2[Sharpe Ratio]))/_xlfn.STDEV.P(Table2[Sharpe Ratio])</f>
        <v>-1.0561466976950455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-1.8161532313612594</v>
      </c>
      <c r="AS409">
        <f>_xlfn.RANK.AVG(Table2[[#This Row],[1Y Return vs Nifty Z-Score]],Table2[1Y Return vs Nifty Z-Score])</f>
        <v>465</v>
      </c>
      <c r="AT409">
        <f>_xlfn.RANK.AVG(Table2[[#This Row],[6M Return vs Nifty Z-Score]],Table2[6M Return vs Nifty Z-Score])</f>
        <v>118</v>
      </c>
      <c r="AU409">
        <f>_xlfn.RANK.AVG(Table2[[#This Row],[Sharpe Ratio Z-Score]],Table2[Sharpe Ratio Z-Score])</f>
        <v>623</v>
      </c>
      <c r="AV409">
        <f>(Table2[[#This Row],[Rank 1Y]]+Table2[[#This Row],[Rank 6M]]+Table2[[#This Row],[Rank Sharpe]])/3</f>
        <v>402</v>
      </c>
    </row>
    <row r="410" spans="1:48" x14ac:dyDescent="0.3">
      <c r="A410" t="s">
        <v>2014</v>
      </c>
      <c r="B410" t="s">
        <v>2015</v>
      </c>
      <c r="C410" t="s">
        <v>10480</v>
      </c>
      <c r="D410" t="s">
        <v>60</v>
      </c>
      <c r="E410">
        <v>3083.6984819999998</v>
      </c>
      <c r="F410">
        <v>387.8</v>
      </c>
      <c r="G410">
        <v>33.088093525006201</v>
      </c>
      <c r="H410">
        <f>(Table2[[#This Row],[1Y Return vs Nifty]]-AVERAGE(Table2[1Y Return vs Nifty]))/_xlfn.STDEV.P(Table2[1Y Return vs Nifty])</f>
        <v>-7.991665492473457E-2</v>
      </c>
      <c r="I410">
        <v>-6.5536950810316101</v>
      </c>
      <c r="J410">
        <f>(Table2[[#This Row],[1M Return vs Nifty]]-AVERAGE(Table2[1M Return vs Nifty]))/_xlfn.STDEV.P(Table2[1M Return vs Nifty])</f>
        <v>-0.57714467135460645</v>
      </c>
      <c r="K410">
        <v>11.3834826946033</v>
      </c>
      <c r="L410">
        <f>(Table2[[#This Row],[6M Return vs Nifty]]-AVERAGE(Table2[6M Return vs Nifty]))/_xlfn.STDEV.P(Table2[6M Return vs Nifty])</f>
        <v>0.23038560633679062</v>
      </c>
      <c r="M410">
        <v>-7.8902859730937696</v>
      </c>
      <c r="N410">
        <f>(Table2[[#This Row],[1W Return vs Nifty]]-AVERAGE(Table2[1W Return vs Nifty]))/_xlfn.STDEV.P(Table2[1W Return vs Nifty])</f>
        <v>-1.4019319074474756</v>
      </c>
      <c r="O410">
        <v>392.06</v>
      </c>
      <c r="P410">
        <v>386.71226763877002</v>
      </c>
      <c r="Q410">
        <v>345.21399689307401</v>
      </c>
      <c r="R410">
        <v>38.956150694749702</v>
      </c>
      <c r="S410" s="2">
        <f>(Table2[[#This Row],[Close Price]]-Table2[[#This Row],[20D EMA]])/Table2[[#This Row],[20D EMA]]</f>
        <v>-1.086568382390448E-2</v>
      </c>
      <c r="T410" s="2">
        <f>(Table2[[#This Row],[Close Price]]-Table2[[#This Row],[50D EMA]])/Table2[[#This Row],[50D EMA]]</f>
        <v>2.8127692143608248E-3</v>
      </c>
      <c r="U410" s="2">
        <f>(Table2[[#This Row],[Close Price]]-Table2[[#This Row],[200D EMA]])/Table2[[#This Row],[200D EMA]]</f>
        <v>0.12336117159269332</v>
      </c>
      <c r="V410">
        <v>0.94211470377842699</v>
      </c>
      <c r="W410">
        <v>380.05</v>
      </c>
      <c r="X410">
        <v>391.55</v>
      </c>
      <c r="Y410">
        <v>368</v>
      </c>
      <c r="Z410">
        <v>391.7</v>
      </c>
      <c r="AA410">
        <v>368</v>
      </c>
      <c r="AB410">
        <v>424.7</v>
      </c>
      <c r="AC410" s="2">
        <f>(Table2[[#This Row],[Close Price]]/Table2[[#This Row],[Day Low]])-1</f>
        <v>2.0392053677147803E-2</v>
      </c>
      <c r="AD410" s="2">
        <f>(Table2[[#This Row],[Day High]]/Table2[[#This Row],[Close Price]])-1</f>
        <v>9.6699329551315216E-3</v>
      </c>
      <c r="AE410" s="2">
        <f>(Table2[[#This Row],[Close Price]]/Table2[[#This Row],[Current Week Low]])-1</f>
        <v>5.3804347826087007E-2</v>
      </c>
      <c r="AF410" s="2">
        <f>(Table2[[#This Row],[Current Week High]]/Table2[[#This Row],[Close Price]])-1</f>
        <v>1.0056730273336756E-2</v>
      </c>
      <c r="AG410" s="2">
        <f>(Table2[[#This Row],[Close Price]]/Table2[[#This Row],[Current Month Low]])-1</f>
        <v>5.3804347826087007E-2</v>
      </c>
      <c r="AH410" s="2">
        <f>(Table2[[#This Row],[Current Month High]]/Table2[[#This Row],[Close Price]])-1</f>
        <v>9.5152140278494057E-2</v>
      </c>
      <c r="AI410">
        <v>9.5152140278493995</v>
      </c>
      <c r="AJ410">
        <v>65.091528309919099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-0.12</v>
      </c>
      <c r="AM410" t="s">
        <v>10519</v>
      </c>
      <c r="AN410">
        <v>-7.64</v>
      </c>
      <c r="AO410" t="s">
        <v>10519</v>
      </c>
      <c r="AP410">
        <v>-5.2338071086533003E-2</v>
      </c>
      <c r="AQ410">
        <f>(Table2[[#This Row],[Sharpe Ratio]]-AVERAGE(Table2[Sharpe Ratio]))/_xlfn.STDEV.P(Table2[Sharpe Ratio])</f>
        <v>-1.2003034294455415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-3.0289110568355673</v>
      </c>
      <c r="AS410">
        <f>_xlfn.RANK.AVG(Table2[[#This Row],[1Y Return vs Nifty Z-Score]],Table2[1Y Return vs Nifty Z-Score])</f>
        <v>314</v>
      </c>
      <c r="AT410">
        <f>_xlfn.RANK.AVG(Table2[[#This Row],[6M Return vs Nifty Z-Score]],Table2[6M Return vs Nifty Z-Score])</f>
        <v>253</v>
      </c>
      <c r="AU410">
        <f>_xlfn.RANK.AVG(Table2[[#This Row],[Sharpe Ratio Z-Score]],Table2[Sharpe Ratio Z-Score])</f>
        <v>639</v>
      </c>
      <c r="AV410">
        <f>(Table2[[#This Row],[Rank 1Y]]+Table2[[#This Row],[Rank 6M]]+Table2[[#This Row],[Rank Sharpe]])/3</f>
        <v>402</v>
      </c>
    </row>
    <row r="411" spans="1:48" x14ac:dyDescent="0.3">
      <c r="A411" t="s">
        <v>604</v>
      </c>
      <c r="B411" t="s">
        <v>605</v>
      </c>
      <c r="C411" t="s">
        <v>10480</v>
      </c>
      <c r="D411" t="s">
        <v>60</v>
      </c>
      <c r="E411">
        <v>29958.70366599</v>
      </c>
      <c r="F411">
        <v>2401.65</v>
      </c>
      <c r="G411">
        <v>33.735904536182701</v>
      </c>
      <c r="H411">
        <f>(Table2[[#This Row],[1Y Return vs Nifty]]-AVERAGE(Table2[1Y Return vs Nifty]))/_xlfn.STDEV.P(Table2[1Y Return vs Nifty])</f>
        <v>-7.1042954508586872E-2</v>
      </c>
      <c r="I411">
        <v>-1.2336015446070501</v>
      </c>
      <c r="J411">
        <f>(Table2[[#This Row],[1M Return vs Nifty]]-AVERAGE(Table2[1M Return vs Nifty]))/_xlfn.STDEV.P(Table2[1M Return vs Nifty])</f>
        <v>-4.1964341190821271E-2</v>
      </c>
      <c r="K411">
        <v>-6.0093379895408399</v>
      </c>
      <c r="L411">
        <f>(Table2[[#This Row],[6M Return vs Nifty]]-AVERAGE(Table2[6M Return vs Nifty]))/_xlfn.STDEV.P(Table2[6M Return vs Nifty])</f>
        <v>-0.37276394028918702</v>
      </c>
      <c r="M411">
        <v>3.0746503855634102</v>
      </c>
      <c r="N411">
        <f>(Table2[[#This Row],[1W Return vs Nifty]]-AVERAGE(Table2[1W Return vs Nifty]))/_xlfn.STDEV.P(Table2[1W Return vs Nifty])</f>
        <v>0.81700263294360731</v>
      </c>
      <c r="O411">
        <v>2311.8200000000002</v>
      </c>
      <c r="P411">
        <v>2303.84418086598</v>
      </c>
      <c r="Q411">
        <v>2116.1633221074899</v>
      </c>
      <c r="R411">
        <v>75.103127917828999</v>
      </c>
      <c r="S411" s="2">
        <f>(Table2[[#This Row],[Close Price]]-Table2[[#This Row],[20D EMA]])/Table2[[#This Row],[20D EMA]]</f>
        <v>3.8856831414210417E-2</v>
      </c>
      <c r="T411" s="2">
        <f>(Table2[[#This Row],[Close Price]]-Table2[[#This Row],[50D EMA]])/Table2[[#This Row],[50D EMA]]</f>
        <v>4.245331344295012E-2</v>
      </c>
      <c r="U411" s="2">
        <f>(Table2[[#This Row],[Close Price]]-Table2[[#This Row],[200D EMA]])/Table2[[#This Row],[200D EMA]]</f>
        <v>0.13490767697844497</v>
      </c>
      <c r="V411">
        <v>0.85202000146756396</v>
      </c>
      <c r="W411">
        <v>2366.65</v>
      </c>
      <c r="X411">
        <v>2409</v>
      </c>
      <c r="Y411">
        <v>2236.1</v>
      </c>
      <c r="Z411">
        <v>2409.25</v>
      </c>
      <c r="AA411">
        <v>2160.15</v>
      </c>
      <c r="AB411">
        <v>2409.25</v>
      </c>
      <c r="AC411" s="2">
        <f>(Table2[[#This Row],[Close Price]]/Table2[[#This Row],[Day Low]])-1</f>
        <v>1.4788836541102413E-2</v>
      </c>
      <c r="AD411" s="2">
        <f>(Table2[[#This Row],[Day High]]/Table2[[#This Row],[Close Price]])-1</f>
        <v>3.0603959777653067E-3</v>
      </c>
      <c r="AE411" s="2">
        <f>(Table2[[#This Row],[Close Price]]/Table2[[#This Row],[Current Week Low]])-1</f>
        <v>7.4035150485219914E-2</v>
      </c>
      <c r="AF411" s="2">
        <f>(Table2[[#This Row],[Current Week High]]/Table2[[#This Row],[Close Price]])-1</f>
        <v>3.1644910790498137E-3</v>
      </c>
      <c r="AG411" s="2">
        <f>(Table2[[#This Row],[Close Price]]/Table2[[#This Row],[Current Month Low]])-1</f>
        <v>0.11179779182001259</v>
      </c>
      <c r="AH411" s="2">
        <f>(Table2[[#This Row],[Current Month High]]/Table2[[#This Row],[Close Price]])-1</f>
        <v>3.1644910790498137E-3</v>
      </c>
      <c r="AI411">
        <v>5.7606229050860698</v>
      </c>
      <c r="AJ411">
        <v>60.7476322746896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-0.11</v>
      </c>
      <c r="AM411" t="s">
        <v>10519</v>
      </c>
      <c r="AN411">
        <v>6.69</v>
      </c>
      <c r="AO411" t="s">
        <v>10520</v>
      </c>
      <c r="AP411">
        <v>1.7910956300637999E-2</v>
      </c>
      <c r="AQ411">
        <f>(Table2[[#This Row],[Sharpe Ratio]]-AVERAGE(Table2[Sharpe Ratio]))/_xlfn.STDEV.P(Table2[Sharpe Ratio])</f>
        <v>-0.39053959045710446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-5.9308193502092377E-2</v>
      </c>
      <c r="AS411">
        <f>_xlfn.RANK.AVG(Table2[[#This Row],[1Y Return vs Nifty Z-Score]],Table2[1Y Return vs Nifty Z-Score])</f>
        <v>312</v>
      </c>
      <c r="AT411">
        <f>_xlfn.RANK.AVG(Table2[[#This Row],[6M Return vs Nifty Z-Score]],Table2[6M Return vs Nifty Z-Score])</f>
        <v>457</v>
      </c>
      <c r="AU411">
        <f>_xlfn.RANK.AVG(Table2[[#This Row],[Sharpe Ratio Z-Score]],Table2[Sharpe Ratio Z-Score])</f>
        <v>438</v>
      </c>
      <c r="AV411">
        <f>(Table2[[#This Row],[Rank 1Y]]+Table2[[#This Row],[Rank 6M]]+Table2[[#This Row],[Rank Sharpe]])/3</f>
        <v>402.33333333333331</v>
      </c>
    </row>
    <row r="412" spans="1:48" x14ac:dyDescent="0.3">
      <c r="A412" t="s">
        <v>182</v>
      </c>
      <c r="B412" t="s">
        <v>183</v>
      </c>
      <c r="C412" t="s">
        <v>10482</v>
      </c>
      <c r="D412" t="s">
        <v>184</v>
      </c>
      <c r="E412">
        <v>144656.86013096399</v>
      </c>
      <c r="F412">
        <v>667.6</v>
      </c>
      <c r="G412">
        <v>18.4316220470958</v>
      </c>
      <c r="H412">
        <f>(Table2[[#This Row],[1Y Return vs Nifty]]-AVERAGE(Table2[1Y Return vs Nifty]))/_xlfn.STDEV.P(Table2[1Y Return vs Nifty])</f>
        <v>-0.2806806660467307</v>
      </c>
      <c r="I412">
        <v>-8.6226418532198998</v>
      </c>
      <c r="J412">
        <f>(Table2[[#This Row],[1M Return vs Nifty]]-AVERAGE(Table2[1M Return vs Nifty]))/_xlfn.STDEV.P(Table2[1M Return vs Nifty])</f>
        <v>-0.78527251892910144</v>
      </c>
      <c r="K412">
        <v>1.2475893053117</v>
      </c>
      <c r="L412">
        <f>(Table2[[#This Row],[6M Return vs Nifty]]-AVERAGE(Table2[6M Return vs Nifty]))/_xlfn.STDEV.P(Table2[6M Return vs Nifty])</f>
        <v>-0.12110766858518343</v>
      </c>
      <c r="M412">
        <v>-6.8590772604943799</v>
      </c>
      <c r="N412">
        <f>(Table2[[#This Row],[1W Return vs Nifty]]-AVERAGE(Table2[1W Return vs Nifty]))/_xlfn.STDEV.P(Table2[1W Return vs Nifty])</f>
        <v>-1.1932499273708279</v>
      </c>
      <c r="O412">
        <v>676.1</v>
      </c>
      <c r="P412">
        <v>669.252710131448</v>
      </c>
      <c r="Q412">
        <v>593.62985376914696</v>
      </c>
      <c r="R412">
        <v>25.599309796980499</v>
      </c>
      <c r="S412" s="2">
        <f>(Table2[[#This Row],[Close Price]]-Table2[[#This Row],[20D EMA]])/Table2[[#This Row],[20D EMA]]</f>
        <v>-1.2572104718236946E-2</v>
      </c>
      <c r="T412" s="2">
        <f>(Table2[[#This Row],[Close Price]]-Table2[[#This Row],[50D EMA]])/Table2[[#This Row],[50D EMA]]</f>
        <v>-2.4694859003609655E-3</v>
      </c>
      <c r="U412" s="2">
        <f>(Table2[[#This Row],[Close Price]]-Table2[[#This Row],[200D EMA]])/Table2[[#This Row],[200D EMA]]</f>
        <v>0.12460651323580309</v>
      </c>
      <c r="V412">
        <v>0.63928312132530796</v>
      </c>
      <c r="W412">
        <v>655</v>
      </c>
      <c r="X412">
        <v>668.5</v>
      </c>
      <c r="Y412">
        <v>633.29999999999995</v>
      </c>
      <c r="Z412">
        <v>675</v>
      </c>
      <c r="AA412">
        <v>633.29999999999995</v>
      </c>
      <c r="AB412">
        <v>712.1</v>
      </c>
      <c r="AC412" s="2">
        <f>(Table2[[#This Row],[Close Price]]/Table2[[#This Row],[Day Low]])-1</f>
        <v>1.9236641221374029E-2</v>
      </c>
      <c r="AD412" s="2">
        <f>(Table2[[#This Row],[Day High]]/Table2[[#This Row],[Close Price]])-1</f>
        <v>1.348112642300725E-3</v>
      </c>
      <c r="AE412" s="2">
        <f>(Table2[[#This Row],[Close Price]]/Table2[[#This Row],[Current Week Low]])-1</f>
        <v>5.4160745302384461E-2</v>
      </c>
      <c r="AF412" s="2">
        <f>(Table2[[#This Row],[Current Week High]]/Table2[[#This Row],[Close Price]])-1</f>
        <v>1.1084481725584183E-2</v>
      </c>
      <c r="AG412" s="2">
        <f>(Table2[[#This Row],[Close Price]]/Table2[[#This Row],[Current Month Low]])-1</f>
        <v>5.4160745302384461E-2</v>
      </c>
      <c r="AH412" s="2">
        <f>(Table2[[#This Row],[Current Month High]]/Table2[[#This Row],[Close Price]])-1</f>
        <v>6.6656680647094069E-2</v>
      </c>
      <c r="AI412">
        <v>7.13750748951467</v>
      </c>
      <c r="AJ412">
        <v>52.367910532922501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0.02</v>
      </c>
      <c r="AM412" t="s">
        <v>10520</v>
      </c>
      <c r="AN412">
        <v>-5.57</v>
      </c>
      <c r="AO412" t="s">
        <v>10519</v>
      </c>
      <c r="AP412">
        <v>1.3239170502323001E-2</v>
      </c>
      <c r="AQ412">
        <f>(Table2[[#This Row],[Sharpe Ratio]]-AVERAGE(Table2[Sharpe Ratio]))/_xlfn.STDEV.P(Table2[Sharpe Ratio])</f>
        <v>-0.44439148483459279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-2.8247022657664362</v>
      </c>
      <c r="AS412">
        <f>_xlfn.RANK.AVG(Table2[[#This Row],[1Y Return vs Nifty Z-Score]],Table2[1Y Return vs Nifty Z-Score])</f>
        <v>386</v>
      </c>
      <c r="AT412">
        <f>_xlfn.RANK.AVG(Table2[[#This Row],[6M Return vs Nifty Z-Score]],Table2[6M Return vs Nifty Z-Score])</f>
        <v>369</v>
      </c>
      <c r="AU412">
        <f>_xlfn.RANK.AVG(Table2[[#This Row],[Sharpe Ratio Z-Score]],Table2[Sharpe Ratio Z-Score])</f>
        <v>453</v>
      </c>
      <c r="AV412">
        <f>(Table2[[#This Row],[Rank 1Y]]+Table2[[#This Row],[Rank 6M]]+Table2[[#This Row],[Rank Sharpe]])/3</f>
        <v>402.66666666666669</v>
      </c>
    </row>
    <row r="413" spans="1:48" x14ac:dyDescent="0.3">
      <c r="A413" t="s">
        <v>560</v>
      </c>
      <c r="B413" t="s">
        <v>561</v>
      </c>
      <c r="C413" t="s">
        <v>10479</v>
      </c>
      <c r="D413" t="s">
        <v>395</v>
      </c>
      <c r="E413">
        <v>34104.920800200001</v>
      </c>
      <c r="F413">
        <v>550.4</v>
      </c>
      <c r="G413">
        <v>0.60866124866323101</v>
      </c>
      <c r="H413">
        <f>(Table2[[#This Row],[1Y Return vs Nifty]]-AVERAGE(Table2[1Y Return vs Nifty]))/_xlfn.STDEV.P(Table2[1Y Return vs Nifty])</f>
        <v>-0.52481917546602308</v>
      </c>
      <c r="I413">
        <v>-1.7518770477135199</v>
      </c>
      <c r="J413">
        <f>(Table2[[#This Row],[1M Return vs Nifty]]-AVERAGE(Table2[1M Return vs Nifty]))/_xlfn.STDEV.P(Table2[1M Return vs Nifty])</f>
        <v>-9.4100803260383531E-2</v>
      </c>
      <c r="K413">
        <v>-11.9176119289528</v>
      </c>
      <c r="L413">
        <f>(Table2[[#This Row],[6M Return vs Nifty]]-AVERAGE(Table2[6M Return vs Nifty]))/_xlfn.STDEV.P(Table2[6M Return vs Nifty])</f>
        <v>-0.57765150928178122</v>
      </c>
      <c r="M413">
        <v>1.1051471585267301</v>
      </c>
      <c r="N413">
        <f>(Table2[[#This Row],[1W Return vs Nifty]]-AVERAGE(Table2[1W Return vs Nifty]))/_xlfn.STDEV.P(Table2[1W Return vs Nifty])</f>
        <v>0.41844138325309044</v>
      </c>
      <c r="O413">
        <v>529.12</v>
      </c>
      <c r="P413">
        <v>512.95853783710697</v>
      </c>
      <c r="Q413">
        <v>473.18898281462799</v>
      </c>
      <c r="R413">
        <v>55.510940199981398</v>
      </c>
      <c r="S413" s="2">
        <f>(Table2[[#This Row],[Close Price]]-Table2[[#This Row],[20D EMA]])/Table2[[#This Row],[20D EMA]]</f>
        <v>4.0217719987904396E-2</v>
      </c>
      <c r="T413" s="2">
        <f>(Table2[[#This Row],[Close Price]]-Table2[[#This Row],[50D EMA]])/Table2[[#This Row],[50D EMA]]</f>
        <v>7.2991205723497987E-2</v>
      </c>
      <c r="U413" s="2">
        <f>(Table2[[#This Row],[Close Price]]-Table2[[#This Row],[200D EMA]])/Table2[[#This Row],[200D EMA]]</f>
        <v>0.16317162907323951</v>
      </c>
      <c r="V413">
        <v>1.2942360283355601</v>
      </c>
      <c r="W413">
        <v>532.5</v>
      </c>
      <c r="X413">
        <v>558.5</v>
      </c>
      <c r="Y413">
        <v>500.5</v>
      </c>
      <c r="Z413">
        <v>558.5</v>
      </c>
      <c r="AA413">
        <v>500.5</v>
      </c>
      <c r="AB413">
        <v>558.5</v>
      </c>
      <c r="AC413" s="2">
        <f>(Table2[[#This Row],[Close Price]]/Table2[[#This Row],[Day Low]])-1</f>
        <v>3.3615023474178329E-2</v>
      </c>
      <c r="AD413" s="2">
        <f>(Table2[[#This Row],[Day High]]/Table2[[#This Row],[Close Price]])-1</f>
        <v>1.4716569767441845E-2</v>
      </c>
      <c r="AE413" s="2">
        <f>(Table2[[#This Row],[Close Price]]/Table2[[#This Row],[Current Week Low]])-1</f>
        <v>9.9700299700299588E-2</v>
      </c>
      <c r="AF413" s="2">
        <f>(Table2[[#This Row],[Current Week High]]/Table2[[#This Row],[Close Price]])-1</f>
        <v>1.4716569767441845E-2</v>
      </c>
      <c r="AG413" s="2">
        <f>(Table2[[#This Row],[Close Price]]/Table2[[#This Row],[Current Month Low]])-1</f>
        <v>9.9700299700299588E-2</v>
      </c>
      <c r="AH413" s="2">
        <f>(Table2[[#This Row],[Current Month High]]/Table2[[#This Row],[Close Price]])-1</f>
        <v>1.4716569767441845E-2</v>
      </c>
      <c r="AI413">
        <v>1.4716569767441801</v>
      </c>
      <c r="AJ413">
        <v>50.794520547945197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10519</v>
      </c>
      <c r="AN413">
        <v>2.5099999999999998</v>
      </c>
      <c r="AO413" t="s">
        <v>10520</v>
      </c>
      <c r="AP413">
        <v>0.10421093756675701</v>
      </c>
      <c r="AQ413">
        <f>(Table2[[#This Row],[Sharpe Ratio]]-AVERAGE(Table2[Sharpe Ratio]))/_xlfn.STDEV.P(Table2[Sharpe Ratio])</f>
        <v>0.6042443479671421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-0.17388575678795526</v>
      </c>
      <c r="AS413">
        <f>_xlfn.RANK.AVG(Table2[[#This Row],[1Y Return vs Nifty Z-Score]],Table2[1Y Return vs Nifty Z-Score])</f>
        <v>492</v>
      </c>
      <c r="AT413">
        <f>_xlfn.RANK.AVG(Table2[[#This Row],[6M Return vs Nifty Z-Score]],Table2[6M Return vs Nifty Z-Score])</f>
        <v>520</v>
      </c>
      <c r="AU413">
        <f>_xlfn.RANK.AVG(Table2[[#This Row],[Sharpe Ratio Z-Score]],Table2[Sharpe Ratio Z-Score])</f>
        <v>196</v>
      </c>
      <c r="AV413">
        <f>(Table2[[#This Row],[Rank 1Y]]+Table2[[#This Row],[Rank 6M]]+Table2[[#This Row],[Rank Sharpe]])/3</f>
        <v>402.66666666666669</v>
      </c>
    </row>
    <row r="414" spans="1:48" x14ac:dyDescent="0.3">
      <c r="A414" t="s">
        <v>461</v>
      </c>
      <c r="B414" t="s">
        <v>462</v>
      </c>
      <c r="C414" t="s">
        <v>10485</v>
      </c>
      <c r="D414" t="s">
        <v>127</v>
      </c>
      <c r="E414">
        <v>47593.653063309997</v>
      </c>
      <c r="F414">
        <v>54453.75</v>
      </c>
      <c r="G414">
        <v>1.70391126988645</v>
      </c>
      <c r="H414">
        <f>(Table2[[#This Row],[1Y Return vs Nifty]]-AVERAGE(Table2[1Y Return vs Nifty]))/_xlfn.STDEV.P(Table2[1Y Return vs Nifty])</f>
        <v>-0.50981646572284722</v>
      </c>
      <c r="I414">
        <v>-11.2375061716694</v>
      </c>
      <c r="J414">
        <f>(Table2[[#This Row],[1M Return vs Nifty]]-AVERAGE(Table2[1M Return vs Nifty]))/_xlfn.STDEV.P(Table2[1M Return vs Nifty])</f>
        <v>-1.0483175085895287</v>
      </c>
      <c r="K414">
        <v>24.865063993785199</v>
      </c>
      <c r="L414">
        <f>(Table2[[#This Row],[6M Return vs Nifty]]-AVERAGE(Table2[6M Return vs Nifty]))/_xlfn.STDEV.P(Table2[6M Return vs Nifty])</f>
        <v>0.69790089877096595</v>
      </c>
      <c r="M414">
        <v>-4.1609664268559703</v>
      </c>
      <c r="N414">
        <f>(Table2[[#This Row],[1W Return vs Nifty]]-AVERAGE(Table2[1W Return vs Nifty]))/_xlfn.STDEV.P(Table2[1W Return vs Nifty])</f>
        <v>-0.64724298973486394</v>
      </c>
      <c r="O414">
        <v>55167.360000000001</v>
      </c>
      <c r="P414">
        <v>53502.605650973303</v>
      </c>
      <c r="Q414">
        <v>45685.532711658503</v>
      </c>
      <c r="R414">
        <v>35.370525178721898</v>
      </c>
      <c r="S414" s="2">
        <f>(Table2[[#This Row],[Close Price]]-Table2[[#This Row],[20D EMA]])/Table2[[#This Row],[20D EMA]]</f>
        <v>-1.2935366129537476E-2</v>
      </c>
      <c r="T414" s="2">
        <f>(Table2[[#This Row],[Close Price]]-Table2[[#This Row],[50D EMA]])/Table2[[#This Row],[50D EMA]]</f>
        <v>1.7777533214578953E-2</v>
      </c>
      <c r="U414" s="2">
        <f>(Table2[[#This Row],[Close Price]]-Table2[[#This Row],[200D EMA]])/Table2[[#This Row],[200D EMA]]</f>
        <v>0.19192546891554432</v>
      </c>
      <c r="V414">
        <v>0.48264063161478099</v>
      </c>
      <c r="W414">
        <v>53835</v>
      </c>
      <c r="X414">
        <v>55199.9</v>
      </c>
      <c r="Y414">
        <v>52954.15</v>
      </c>
      <c r="Z414">
        <v>55888</v>
      </c>
      <c r="AA414">
        <v>52954.15</v>
      </c>
      <c r="AB414">
        <v>59000</v>
      </c>
      <c r="AC414" s="2">
        <f>(Table2[[#This Row],[Close Price]]/Table2[[#This Row],[Day Low]])-1</f>
        <v>1.1493452215101785E-2</v>
      </c>
      <c r="AD414" s="2">
        <f>(Table2[[#This Row],[Day High]]/Table2[[#This Row],[Close Price]])-1</f>
        <v>1.3702453917315172E-2</v>
      </c>
      <c r="AE414" s="2">
        <f>(Table2[[#This Row],[Close Price]]/Table2[[#This Row],[Current Week Low]])-1</f>
        <v>2.8318838089177012E-2</v>
      </c>
      <c r="AF414" s="2">
        <f>(Table2[[#This Row],[Current Week High]]/Table2[[#This Row],[Close Price]])-1</f>
        <v>2.6338865551041035E-2</v>
      </c>
      <c r="AG414" s="2">
        <f>(Table2[[#This Row],[Close Price]]/Table2[[#This Row],[Current Month Low]])-1</f>
        <v>2.8318838089177012E-2</v>
      </c>
      <c r="AH414" s="2">
        <f>(Table2[[#This Row],[Current Month High]]/Table2[[#This Row],[Close Price]])-1</f>
        <v>8.3488281339668902E-2</v>
      </c>
      <c r="AI414">
        <v>10.174230424901801</v>
      </c>
      <c r="AJ414">
        <v>55.681334107159699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</v>
      </c>
      <c r="AM414" t="s">
        <v>10520</v>
      </c>
      <c r="AN414">
        <v>-4.09</v>
      </c>
      <c r="AO414" t="s">
        <v>10519</v>
      </c>
      <c r="AP414">
        <v>-2.2445407164779999E-2</v>
      </c>
      <c r="AQ414">
        <f>(Table2[[#This Row],[Sharpe Ratio]]-AVERAGE(Table2[Sharpe Ratio]))/_xlfn.STDEV.P(Table2[Sharpe Ratio])</f>
        <v>-0.85572928806333071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-2.3632053533396045</v>
      </c>
      <c r="AS414">
        <f>_xlfn.RANK.AVG(Table2[[#This Row],[1Y Return vs Nifty Z-Score]],Table2[1Y Return vs Nifty Z-Score])</f>
        <v>481</v>
      </c>
      <c r="AT414">
        <f>_xlfn.RANK.AVG(Table2[[#This Row],[6M Return vs Nifty Z-Score]],Table2[6M Return vs Nifty Z-Score])</f>
        <v>144</v>
      </c>
      <c r="AU414">
        <f>_xlfn.RANK.AVG(Table2[[#This Row],[Sharpe Ratio Z-Score]],Table2[Sharpe Ratio Z-Score])</f>
        <v>589</v>
      </c>
      <c r="AV414">
        <f>(Table2[[#This Row],[Rank 1Y]]+Table2[[#This Row],[Rank 6M]]+Table2[[#This Row],[Rank Sharpe]])/3</f>
        <v>404.66666666666669</v>
      </c>
    </row>
    <row r="415" spans="1:48" x14ac:dyDescent="0.3">
      <c r="A415" t="s">
        <v>485</v>
      </c>
      <c r="B415" t="s">
        <v>486</v>
      </c>
      <c r="C415" t="s">
        <v>10475</v>
      </c>
      <c r="D415" t="s">
        <v>54</v>
      </c>
      <c r="E415">
        <v>43305.554655095999</v>
      </c>
      <c r="F415">
        <v>180.47</v>
      </c>
      <c r="G415">
        <v>8.2782251816080592</v>
      </c>
      <c r="H415">
        <f>(Table2[[#This Row],[1Y Return vs Nifty]]-AVERAGE(Table2[1Y Return vs Nifty]))/_xlfn.STDEV.P(Table2[1Y Return vs Nifty])</f>
        <v>-0.41976166410967281</v>
      </c>
      <c r="I415">
        <v>-10.5586613153213</v>
      </c>
      <c r="J415">
        <f>(Table2[[#This Row],[1M Return vs Nifty]]-AVERAGE(Table2[1M Return vs Nifty]))/_xlfn.STDEV.P(Table2[1M Return vs Nifty])</f>
        <v>-0.98002840580158657</v>
      </c>
      <c r="K415">
        <v>-8.6293208115573297</v>
      </c>
      <c r="L415">
        <f>(Table2[[#This Row],[6M Return vs Nifty]]-AVERAGE(Table2[6M Return vs Nifty]))/_xlfn.STDEV.P(Table2[6M Return vs Nifty])</f>
        <v>-0.46361990206585824</v>
      </c>
      <c r="M415">
        <v>-7.2903149373626599</v>
      </c>
      <c r="N415">
        <f>(Table2[[#This Row],[1W Return vs Nifty]]-AVERAGE(Table2[1W Return vs Nifty]))/_xlfn.STDEV.P(Table2[1W Return vs Nifty])</f>
        <v>-1.2805179374186511</v>
      </c>
      <c r="O415">
        <v>179.13</v>
      </c>
      <c r="P415">
        <v>175.16507547512899</v>
      </c>
      <c r="Q415">
        <v>158.96077425694</v>
      </c>
      <c r="R415">
        <v>32.762824665255302</v>
      </c>
      <c r="S415" s="2">
        <f>(Table2[[#This Row],[Close Price]]-Table2[[#This Row],[20D EMA]])/Table2[[#This Row],[20D EMA]]</f>
        <v>7.4806006810696334E-3</v>
      </c>
      <c r="T415" s="2">
        <f>(Table2[[#This Row],[Close Price]]-Table2[[#This Row],[50D EMA]])/Table2[[#This Row],[50D EMA]]</f>
        <v>3.0285286667342759E-2</v>
      </c>
      <c r="U415" s="2">
        <f>(Table2[[#This Row],[Close Price]]-Table2[[#This Row],[200D EMA]])/Table2[[#This Row],[200D EMA]]</f>
        <v>0.13531153105918481</v>
      </c>
      <c r="V415">
        <v>1.1819696240712001</v>
      </c>
      <c r="W415">
        <v>174.17</v>
      </c>
      <c r="X415">
        <v>180.9</v>
      </c>
      <c r="Y415">
        <v>165</v>
      </c>
      <c r="Z415">
        <v>180.9</v>
      </c>
      <c r="AA415">
        <v>165</v>
      </c>
      <c r="AB415">
        <v>194.25</v>
      </c>
      <c r="AC415" s="2">
        <f>(Table2[[#This Row],[Close Price]]/Table2[[#This Row],[Day Low]])-1</f>
        <v>3.6171556525234072E-2</v>
      </c>
      <c r="AD415" s="2">
        <f>(Table2[[#This Row],[Day High]]/Table2[[#This Row],[Close Price]])-1</f>
        <v>2.382667479359446E-3</v>
      </c>
      <c r="AE415" s="2">
        <f>(Table2[[#This Row],[Close Price]]/Table2[[#This Row],[Current Week Low]])-1</f>
        <v>9.3757575757575706E-2</v>
      </c>
      <c r="AF415" s="2">
        <f>(Table2[[#This Row],[Current Week High]]/Table2[[#This Row],[Close Price]])-1</f>
        <v>2.382667479359446E-3</v>
      </c>
      <c r="AG415" s="2">
        <f>(Table2[[#This Row],[Close Price]]/Table2[[#This Row],[Current Month Low]])-1</f>
        <v>9.3757575757575706E-2</v>
      </c>
      <c r="AH415" s="2">
        <f>(Table2[[#This Row],[Current Month High]]/Table2[[#This Row],[Close Price]])-1</f>
        <v>7.6356181082728458E-2</v>
      </c>
      <c r="AI415">
        <v>7.6356181082728396</v>
      </c>
      <c r="AJ415">
        <v>54.909871244635198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0.03</v>
      </c>
      <c r="AM415" t="s">
        <v>10520</v>
      </c>
      <c r="AN415">
        <v>-1.92</v>
      </c>
      <c r="AO415" t="s">
        <v>10519</v>
      </c>
      <c r="AP415">
        <v>6.5036254780614006E-2</v>
      </c>
      <c r="AQ415">
        <f>(Table2[[#This Row],[Sharpe Ratio]]-AVERAGE(Table2[Sharpe Ratio]))/_xlfn.STDEV.P(Table2[Sharpe Ratio])</f>
        <v>0.15267593906623009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-2.9912519703295386</v>
      </c>
      <c r="AS415">
        <f>_xlfn.RANK.AVG(Table2[[#This Row],[1Y Return vs Nifty Z-Score]],Table2[1Y Return vs Nifty Z-Score])</f>
        <v>446</v>
      </c>
      <c r="AT415">
        <f>_xlfn.RANK.AVG(Table2[[#This Row],[6M Return vs Nifty Z-Score]],Table2[6M Return vs Nifty Z-Score])</f>
        <v>481</v>
      </c>
      <c r="AU415">
        <f>_xlfn.RANK.AVG(Table2[[#This Row],[Sharpe Ratio Z-Score]],Table2[Sharpe Ratio Z-Score])</f>
        <v>288</v>
      </c>
      <c r="AV415">
        <f>(Table2[[#This Row],[Rank 1Y]]+Table2[[#This Row],[Rank 6M]]+Table2[[#This Row],[Rank Sharpe]])/3</f>
        <v>405</v>
      </c>
    </row>
    <row r="416" spans="1:48" x14ac:dyDescent="0.3">
      <c r="A416" t="s">
        <v>1053</v>
      </c>
      <c r="B416" t="s">
        <v>1054</v>
      </c>
      <c r="C416" t="s">
        <v>10475</v>
      </c>
      <c r="D416" t="s">
        <v>24</v>
      </c>
      <c r="E416">
        <v>11879.556410843999</v>
      </c>
      <c r="F416">
        <v>108.41</v>
      </c>
      <c r="G416">
        <v>31.3502128549516</v>
      </c>
      <c r="H416">
        <f>(Table2[[#This Row],[1Y Return vs Nifty]]-AVERAGE(Table2[1Y Return vs Nifty]))/_xlfn.STDEV.P(Table2[1Y Return vs Nifty])</f>
        <v>-0.10372210459912563</v>
      </c>
      <c r="I416">
        <v>-12.234567800429501</v>
      </c>
      <c r="J416">
        <f>(Table2[[#This Row],[1M Return vs Nifty]]-AVERAGE(Table2[1M Return vs Nifty]))/_xlfn.STDEV.P(Table2[1M Return vs Nifty])</f>
        <v>-1.1486179578241282</v>
      </c>
      <c r="K416">
        <v>-34.334783453277801</v>
      </c>
      <c r="L416">
        <f>(Table2[[#This Row],[6M Return vs Nifty]]-AVERAGE(Table2[6M Return vs Nifty]))/_xlfn.STDEV.P(Table2[6M Return vs Nifty])</f>
        <v>-1.3550358730416803</v>
      </c>
      <c r="M416">
        <v>-4.5723828586259101</v>
      </c>
      <c r="N416">
        <f>(Table2[[#This Row],[1W Return vs Nifty]]-AVERAGE(Table2[1W Return vs Nifty]))/_xlfn.STDEV.P(Table2[1W Return vs Nifty])</f>
        <v>-0.73049984605195517</v>
      </c>
      <c r="O416">
        <v>111.43</v>
      </c>
      <c r="P416">
        <v>117.301202129929</v>
      </c>
      <c r="Q416">
        <v>116.933566013432</v>
      </c>
      <c r="R416">
        <v>37.142357158421802</v>
      </c>
      <c r="S416" s="2">
        <f>(Table2[[#This Row],[Close Price]]-Table2[[#This Row],[20D EMA]])/Table2[[#This Row],[20D EMA]]</f>
        <v>-2.7102216638248317E-2</v>
      </c>
      <c r="T416" s="2">
        <f>(Table2[[#This Row],[Close Price]]-Table2[[#This Row],[50D EMA]])/Table2[[#This Row],[50D EMA]]</f>
        <v>-7.5798047833138441E-2</v>
      </c>
      <c r="U416" s="2">
        <f>(Table2[[#This Row],[Close Price]]-Table2[[#This Row],[200D EMA]])/Table2[[#This Row],[200D EMA]]</f>
        <v>-7.2892380725419009E-2</v>
      </c>
      <c r="V416">
        <v>0.91222624709251099</v>
      </c>
      <c r="W416">
        <v>107.08</v>
      </c>
      <c r="X416">
        <v>109.35</v>
      </c>
      <c r="Y416">
        <v>104.45</v>
      </c>
      <c r="Z416">
        <v>111.86</v>
      </c>
      <c r="AA416">
        <v>104.45</v>
      </c>
      <c r="AB416">
        <v>118.7</v>
      </c>
      <c r="AC416" s="2">
        <f>(Table2[[#This Row],[Close Price]]/Table2[[#This Row],[Day Low]])-1</f>
        <v>1.2420620097123525E-2</v>
      </c>
      <c r="AD416" s="2">
        <f>(Table2[[#This Row],[Day High]]/Table2[[#This Row],[Close Price]])-1</f>
        <v>8.6707868277833278E-3</v>
      </c>
      <c r="AE416" s="2">
        <f>(Table2[[#This Row],[Close Price]]/Table2[[#This Row],[Current Week Low]])-1</f>
        <v>3.7912876974628862E-2</v>
      </c>
      <c r="AF416" s="2">
        <f>(Table2[[#This Row],[Current Week High]]/Table2[[#This Row],[Close Price]])-1</f>
        <v>3.182363250622644E-2</v>
      </c>
      <c r="AG416" s="2">
        <f>(Table2[[#This Row],[Close Price]]/Table2[[#This Row],[Current Month Low]])-1</f>
        <v>3.7912876974628862E-2</v>
      </c>
      <c r="AH416" s="2">
        <f>(Table2[[#This Row],[Current Month High]]/Table2[[#This Row],[Close Price]])-1</f>
        <v>9.4917443040309912E-2</v>
      </c>
      <c r="AI416">
        <v>40.669679918826603</v>
      </c>
      <c r="AJ416">
        <v>64.257575757575694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-0.23</v>
      </c>
      <c r="AM416" t="s">
        <v>10519</v>
      </c>
      <c r="AN416">
        <v>-0.33</v>
      </c>
      <c r="AO416" t="s">
        <v>10519</v>
      </c>
      <c r="AP416">
        <v>0.10129677596044501</v>
      </c>
      <c r="AQ416">
        <f>(Table2[[#This Row],[Sharpe Ratio]]-AVERAGE(Table2[Sharpe Ratio]))/_xlfn.STDEV.P(Table2[Sharpe Ratio])</f>
        <v>0.57065267022398714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319</v>
      </c>
      <c r="AT416">
        <f>_xlfn.RANK.AVG(Table2[[#This Row],[6M Return vs Nifty Z-Score]],Table2[6M Return vs Nifty Z-Score])</f>
        <v>696</v>
      </c>
      <c r="AU416">
        <f>_xlfn.RANK.AVG(Table2[[#This Row],[Sharpe Ratio Z-Score]],Table2[Sharpe Ratio Z-Score])</f>
        <v>200</v>
      </c>
      <c r="AV416">
        <f>(Table2[[#This Row],[Rank 1Y]]+Table2[[#This Row],[Rank 6M]]+Table2[[#This Row],[Rank Sharpe]])/3</f>
        <v>405</v>
      </c>
    </row>
    <row r="417" spans="1:48" x14ac:dyDescent="0.3">
      <c r="A417" t="s">
        <v>1185</v>
      </c>
      <c r="B417" t="s">
        <v>1186</v>
      </c>
      <c r="C417" t="s">
        <v>10487</v>
      </c>
      <c r="D417" t="s">
        <v>146</v>
      </c>
      <c r="E417">
        <v>10046.5871205</v>
      </c>
      <c r="F417">
        <v>721.55</v>
      </c>
      <c r="G417">
        <v>20.540966764401499</v>
      </c>
      <c r="H417">
        <f>(Table2[[#This Row],[1Y Return vs Nifty]]-AVERAGE(Table2[1Y Return vs Nifty]))/_xlfn.STDEV.P(Table2[1Y Return vs Nifty])</f>
        <v>-0.251786910348196</v>
      </c>
      <c r="I417">
        <v>-10.854589703007999</v>
      </c>
      <c r="J417">
        <f>(Table2[[#This Row],[1M Return vs Nifty]]-AVERAGE(Table2[1M Return vs Nifty]))/_xlfn.STDEV.P(Table2[1M Return vs Nifty])</f>
        <v>-1.0097976290572819</v>
      </c>
      <c r="K417">
        <v>4.2212063391299504</v>
      </c>
      <c r="L417">
        <f>(Table2[[#This Row],[6M Return vs Nifty]]-AVERAGE(Table2[6M Return vs Nifty]))/_xlfn.STDEV.P(Table2[6M Return vs Nifty])</f>
        <v>-1.7988352957338905E-2</v>
      </c>
      <c r="M417">
        <v>0.29028008364597502</v>
      </c>
      <c r="N417">
        <f>(Table2[[#This Row],[1W Return vs Nifty]]-AVERAGE(Table2[1W Return vs Nifty]))/_xlfn.STDEV.P(Table2[1W Return vs Nifty])</f>
        <v>0.25353967847914793</v>
      </c>
      <c r="O417">
        <v>732.19</v>
      </c>
      <c r="P417">
        <v>732.86951759171802</v>
      </c>
      <c r="Q417">
        <v>621.78817747499602</v>
      </c>
      <c r="R417">
        <v>48.3236033141063</v>
      </c>
      <c r="S417" s="2">
        <f>(Table2[[#This Row],[Close Price]]-Table2[[#This Row],[20D EMA]])/Table2[[#This Row],[20D EMA]]</f>
        <v>-1.4531747224081317E-2</v>
      </c>
      <c r="T417" s="2">
        <f>(Table2[[#This Row],[Close Price]]-Table2[[#This Row],[50D EMA]])/Table2[[#This Row],[50D EMA]]</f>
        <v>-1.5445474699118509E-2</v>
      </c>
      <c r="U417" s="2">
        <f>(Table2[[#This Row],[Close Price]]-Table2[[#This Row],[200D EMA]])/Table2[[#This Row],[200D EMA]]</f>
        <v>0.16044342131129641</v>
      </c>
      <c r="V417">
        <v>0.75545309350876499</v>
      </c>
      <c r="W417">
        <v>717.6</v>
      </c>
      <c r="X417">
        <v>730</v>
      </c>
      <c r="Y417">
        <v>701</v>
      </c>
      <c r="Z417">
        <v>737.05</v>
      </c>
      <c r="AA417">
        <v>695.55</v>
      </c>
      <c r="AB417">
        <v>794.95</v>
      </c>
      <c r="AC417" s="2">
        <f>(Table2[[#This Row],[Close Price]]/Table2[[#This Row],[Day Low]])-1</f>
        <v>5.5044593088069416E-3</v>
      </c>
      <c r="AD417" s="2">
        <f>(Table2[[#This Row],[Day High]]/Table2[[#This Row],[Close Price]])-1</f>
        <v>1.1710900145520231E-2</v>
      </c>
      <c r="AE417" s="2">
        <f>(Table2[[#This Row],[Close Price]]/Table2[[#This Row],[Current Week Low]])-1</f>
        <v>2.9315263908701761E-2</v>
      </c>
      <c r="AF417" s="2">
        <f>(Table2[[#This Row],[Current Week High]]/Table2[[#This Row],[Close Price]])-1</f>
        <v>2.1481532811308934E-2</v>
      </c>
      <c r="AG417" s="2">
        <f>(Table2[[#This Row],[Close Price]]/Table2[[#This Row],[Current Month Low]])-1</f>
        <v>3.738049025950696E-2</v>
      </c>
      <c r="AH417" s="2">
        <f>(Table2[[#This Row],[Current Month High]]/Table2[[#This Row],[Close Price]])-1</f>
        <v>0.10172545215161821</v>
      </c>
      <c r="AI417">
        <v>12.2652622825861</v>
      </c>
      <c r="AJ417">
        <v>75.5382556866561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</v>
      </c>
      <c r="AM417" t="s">
        <v>10519</v>
      </c>
      <c r="AN417">
        <v>0.11</v>
      </c>
      <c r="AO417" t="s">
        <v>10520</v>
      </c>
      <c r="AQ417">
        <f>(Table2[[#This Row],[Sharpe Ratio]]-AVERAGE(Table2[Sharpe Ratio]))/_xlfn.STDEV.P(Table2[Sharpe Ratio])</f>
        <v>-0.59700002519057438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372</v>
      </c>
      <c r="AT417">
        <f>_xlfn.RANK.AVG(Table2[[#This Row],[6M Return vs Nifty Z-Score]],Table2[6M Return vs Nifty Z-Score])</f>
        <v>326</v>
      </c>
      <c r="AU417">
        <f>_xlfn.RANK.AVG(Table2[[#This Row],[Sharpe Ratio Z-Score]],Table2[Sharpe Ratio Z-Score])</f>
        <v>517.5</v>
      </c>
      <c r="AV417">
        <f>(Table2[[#This Row],[Rank 1Y]]+Table2[[#This Row],[Rank 6M]]+Table2[[#This Row],[Rank Sharpe]])/3</f>
        <v>405.16666666666669</v>
      </c>
    </row>
    <row r="418" spans="1:48" x14ac:dyDescent="0.3">
      <c r="A418" t="s">
        <v>796</v>
      </c>
      <c r="B418" t="s">
        <v>797</v>
      </c>
      <c r="C418" t="s">
        <v>10474</v>
      </c>
      <c r="D418" t="s">
        <v>21</v>
      </c>
      <c r="E418">
        <v>19822.918848779998</v>
      </c>
      <c r="F418">
        <v>738.1</v>
      </c>
      <c r="G418">
        <v>9.6257837099971493</v>
      </c>
      <c r="H418">
        <f>(Table2[[#This Row],[1Y Return vs Nifty]]-AVERAGE(Table2[1Y Return vs Nifty]))/_xlfn.STDEV.P(Table2[1Y Return vs Nifty])</f>
        <v>-0.4013028382054436</v>
      </c>
      <c r="I418">
        <v>18.6416696785497</v>
      </c>
      <c r="J418">
        <f>(Table2[[#This Row],[1M Return vs Nifty]]-AVERAGE(Table2[1M Return vs Nifty]))/_xlfn.STDEV.P(Table2[1M Return vs Nifty])</f>
        <v>1.9574091928415236</v>
      </c>
      <c r="K418">
        <v>-16.612228737612401</v>
      </c>
      <c r="L418">
        <f>(Table2[[#This Row],[6M Return vs Nifty]]-AVERAGE(Table2[6M Return vs Nifty]))/_xlfn.STDEV.P(Table2[6M Return vs Nifty])</f>
        <v>-0.7404517848177139</v>
      </c>
      <c r="M418">
        <v>0.477474691231631</v>
      </c>
      <c r="N418">
        <f>(Table2[[#This Row],[1W Return vs Nifty]]-AVERAGE(Table2[1W Return vs Nifty]))/_xlfn.STDEV.P(Table2[1W Return vs Nifty])</f>
        <v>0.29142157463979607</v>
      </c>
      <c r="O418">
        <v>666.12</v>
      </c>
      <c r="P418">
        <v>635.966310493273</v>
      </c>
      <c r="Q418">
        <v>633.50131724032804</v>
      </c>
      <c r="R418">
        <v>63.607219419184197</v>
      </c>
      <c r="S418" s="2">
        <f>(Table2[[#This Row],[Close Price]]-Table2[[#This Row],[20D EMA]])/Table2[[#This Row],[20D EMA]]</f>
        <v>0.10805860805860809</v>
      </c>
      <c r="T418" s="2">
        <f>(Table2[[#This Row],[Close Price]]-Table2[[#This Row],[50D EMA]])/Table2[[#This Row],[50D EMA]]</f>
        <v>0.1605960690394265</v>
      </c>
      <c r="U418" s="2">
        <f>(Table2[[#This Row],[Close Price]]-Table2[[#This Row],[200D EMA]])/Table2[[#This Row],[200D EMA]]</f>
        <v>0.1651120209431087</v>
      </c>
      <c r="V418">
        <v>1.98998328811521</v>
      </c>
      <c r="W418">
        <v>711.8</v>
      </c>
      <c r="X418">
        <v>750</v>
      </c>
      <c r="Y418">
        <v>639.45000000000005</v>
      </c>
      <c r="Z418">
        <v>752.4</v>
      </c>
      <c r="AA418">
        <v>592.35</v>
      </c>
      <c r="AB418">
        <v>752.4</v>
      </c>
      <c r="AC418" s="2">
        <f>(Table2[[#This Row],[Close Price]]/Table2[[#This Row],[Day Low]])-1</f>
        <v>3.6948581062096197E-2</v>
      </c>
      <c r="AD418" s="2">
        <f>(Table2[[#This Row],[Day High]]/Table2[[#This Row],[Close Price]])-1</f>
        <v>1.612247662918298E-2</v>
      </c>
      <c r="AE418" s="2">
        <f>(Table2[[#This Row],[Close Price]]/Table2[[#This Row],[Current Week Low]])-1</f>
        <v>0.15427320353428731</v>
      </c>
      <c r="AF418" s="2">
        <f>(Table2[[#This Row],[Current Week High]]/Table2[[#This Row],[Close Price]])-1</f>
        <v>1.9374068554396384E-2</v>
      </c>
      <c r="AG418" s="2">
        <f>(Table2[[#This Row],[Close Price]]/Table2[[#This Row],[Current Month Low]])-1</f>
        <v>0.24605385329619311</v>
      </c>
      <c r="AH418" s="2">
        <f>(Table2[[#This Row],[Current Month High]]/Table2[[#This Row],[Close Price]])-1</f>
        <v>1.9374068554396384E-2</v>
      </c>
      <c r="AI418">
        <v>17.870207288985199</v>
      </c>
      <c r="AJ418">
        <v>57.176320272572397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0.11</v>
      </c>
      <c r="AM418" t="s">
        <v>10520</v>
      </c>
      <c r="AN418">
        <v>17.66</v>
      </c>
      <c r="AO418" t="s">
        <v>10520</v>
      </c>
      <c r="AP418">
        <v>9.3889081783556996E-2</v>
      </c>
      <c r="AQ418">
        <f>(Table2[[#This Row],[Sharpe Ratio]]-AVERAGE(Table2[Sharpe Ratio]))/_xlfn.STDEV.P(Table2[Sharpe Ratio])</f>
        <v>0.48526383143382074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1.5923399758919827</v>
      </c>
      <c r="AS418">
        <f>_xlfn.RANK.AVG(Table2[[#This Row],[1Y Return vs Nifty Z-Score]],Table2[1Y Return vs Nifty Z-Score])</f>
        <v>437</v>
      </c>
      <c r="AT418">
        <f>_xlfn.RANK.AVG(Table2[[#This Row],[6M Return vs Nifty Z-Score]],Table2[6M Return vs Nifty Z-Score])</f>
        <v>567</v>
      </c>
      <c r="AU418">
        <f>_xlfn.RANK.AVG(Table2[[#This Row],[Sharpe Ratio Z-Score]],Table2[Sharpe Ratio Z-Score])</f>
        <v>212</v>
      </c>
      <c r="AV418">
        <f>(Table2[[#This Row],[Rank 1Y]]+Table2[[#This Row],[Rank 6M]]+Table2[[#This Row],[Rank Sharpe]])/3</f>
        <v>405.33333333333331</v>
      </c>
    </row>
    <row r="419" spans="1:48" x14ac:dyDescent="0.3">
      <c r="A419" t="s">
        <v>806</v>
      </c>
      <c r="B419" t="s">
        <v>807</v>
      </c>
      <c r="C419" t="s">
        <v>10474</v>
      </c>
      <c r="D419" t="s">
        <v>21</v>
      </c>
      <c r="E419">
        <v>19500.840219045</v>
      </c>
      <c r="F419">
        <v>727.85</v>
      </c>
      <c r="G419">
        <v>60.6848378819152</v>
      </c>
      <c r="H419">
        <f>(Table2[[#This Row],[1Y Return vs Nifty]]-AVERAGE(Table2[1Y Return vs Nifty]))/_xlfn.STDEV.P(Table2[1Y Return vs Nifty])</f>
        <v>0.29810291815952816</v>
      </c>
      <c r="I419">
        <v>-3.1331133450487201</v>
      </c>
      <c r="J419">
        <f>(Table2[[#This Row],[1M Return vs Nifty]]-AVERAGE(Table2[1M Return vs Nifty]))/_xlfn.STDEV.P(Table2[1M Return vs Nifty])</f>
        <v>-0.2330477019532311</v>
      </c>
      <c r="K419">
        <v>-28.889389767704099</v>
      </c>
      <c r="L419">
        <f>(Table2[[#This Row],[6M Return vs Nifty]]-AVERAGE(Table2[6M Return vs Nifty]))/_xlfn.STDEV.P(Table2[6M Return vs Nifty])</f>
        <v>-1.1662001003801536</v>
      </c>
      <c r="M419">
        <v>-7.7809201430991504</v>
      </c>
      <c r="N419">
        <f>(Table2[[#This Row],[1W Return vs Nifty]]-AVERAGE(Table2[1W Return vs Nifty]))/_xlfn.STDEV.P(Table2[1W Return vs Nifty])</f>
        <v>-1.3797999397117944</v>
      </c>
      <c r="O419">
        <v>711.48</v>
      </c>
      <c r="P419">
        <v>694.42885344907302</v>
      </c>
      <c r="Q419">
        <v>653.86171963782601</v>
      </c>
      <c r="R419">
        <v>45.285942543282196</v>
      </c>
      <c r="S419" s="2">
        <f>(Table2[[#This Row],[Close Price]]-Table2[[#This Row],[20D EMA]])/Table2[[#This Row],[20D EMA]]</f>
        <v>2.3008376904480807E-2</v>
      </c>
      <c r="T419" s="2">
        <f>(Table2[[#This Row],[Close Price]]-Table2[[#This Row],[50D EMA]])/Table2[[#This Row],[50D EMA]]</f>
        <v>4.8127531546149953E-2</v>
      </c>
      <c r="U419" s="2">
        <f>(Table2[[#This Row],[Close Price]]-Table2[[#This Row],[200D EMA]])/Table2[[#This Row],[200D EMA]]</f>
        <v>0.11315585259090578</v>
      </c>
      <c r="V419">
        <v>1.3664404442667</v>
      </c>
      <c r="W419">
        <v>707.5</v>
      </c>
      <c r="X419">
        <v>730.35</v>
      </c>
      <c r="Y419">
        <v>681.5</v>
      </c>
      <c r="Z419">
        <v>730.35</v>
      </c>
      <c r="AA419">
        <v>681.5</v>
      </c>
      <c r="AB419">
        <v>760.45</v>
      </c>
      <c r="AC419" s="2">
        <f>(Table2[[#This Row],[Close Price]]/Table2[[#This Row],[Day Low]])-1</f>
        <v>2.8763250883392155E-2</v>
      </c>
      <c r="AD419" s="2">
        <f>(Table2[[#This Row],[Day High]]/Table2[[#This Row],[Close Price]])-1</f>
        <v>3.4347736484166003E-3</v>
      </c>
      <c r="AE419" s="2">
        <f>(Table2[[#This Row],[Close Price]]/Table2[[#This Row],[Current Week Low]])-1</f>
        <v>6.8011738811445399E-2</v>
      </c>
      <c r="AF419" s="2">
        <f>(Table2[[#This Row],[Current Week High]]/Table2[[#This Row],[Close Price]])-1</f>
        <v>3.4347736484166003E-3</v>
      </c>
      <c r="AG419" s="2">
        <f>(Table2[[#This Row],[Close Price]]/Table2[[#This Row],[Current Month Low]])-1</f>
        <v>6.8011738811445399E-2</v>
      </c>
      <c r="AH419" s="2">
        <f>(Table2[[#This Row],[Current Month High]]/Table2[[#This Row],[Close Price]])-1</f>
        <v>4.4789448375352148E-2</v>
      </c>
      <c r="AI419">
        <v>18.4103867555128</v>
      </c>
      <c r="AJ419">
        <v>92.552910052909994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-0.04</v>
      </c>
      <c r="AM419" t="s">
        <v>10519</v>
      </c>
      <c r="AN419">
        <v>3.46</v>
      </c>
      <c r="AO419" t="s">
        <v>10520</v>
      </c>
      <c r="AP419">
        <v>4.4762078145298999E-2</v>
      </c>
      <c r="AQ419">
        <f>(Table2[[#This Row],[Sharpe Ratio]]-AVERAGE(Table2[Sharpe Ratio]))/_xlfn.STDEV.P(Table2[Sharpe Ratio])</f>
        <v>-8.1025447489059182E-2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-2.5619702713747099</v>
      </c>
      <c r="AS419">
        <f>_xlfn.RANK.AVG(Table2[[#This Row],[1Y Return vs Nifty Z-Score]],Table2[1Y Return vs Nifty Z-Score])</f>
        <v>201</v>
      </c>
      <c r="AT419">
        <f>_xlfn.RANK.AVG(Table2[[#This Row],[6M Return vs Nifty Z-Score]],Table2[6M Return vs Nifty Z-Score])</f>
        <v>665</v>
      </c>
      <c r="AU419">
        <f>_xlfn.RANK.AVG(Table2[[#This Row],[Sharpe Ratio Z-Score]],Table2[Sharpe Ratio Z-Score])</f>
        <v>354</v>
      </c>
      <c r="AV419">
        <f>(Table2[[#This Row],[Rank 1Y]]+Table2[[#This Row],[Rank 6M]]+Table2[[#This Row],[Rank Sharpe]])/3</f>
        <v>406.66666666666669</v>
      </c>
    </row>
    <row r="420" spans="1:48" x14ac:dyDescent="0.3">
      <c r="A420" t="s">
        <v>1555</v>
      </c>
      <c r="B420" t="s">
        <v>1556</v>
      </c>
      <c r="C420" t="s">
        <v>10485</v>
      </c>
      <c r="D420" t="s">
        <v>271</v>
      </c>
      <c r="E420">
        <v>6117.2778747399998</v>
      </c>
      <c r="F420">
        <v>775.95</v>
      </c>
      <c r="G420">
        <v>30.120598638307499</v>
      </c>
      <c r="H420">
        <f>(Table2[[#This Row],[1Y Return vs Nifty]]-AVERAGE(Table2[1Y Return vs Nifty]))/_xlfn.STDEV.P(Table2[1Y Return vs Nifty])</f>
        <v>-0.12056533201836915</v>
      </c>
      <c r="I420">
        <v>-0.49652156832073702</v>
      </c>
      <c r="J420">
        <f>(Table2[[#This Row],[1M Return vs Nifty]]-AVERAGE(Table2[1M Return vs Nifty]))/_xlfn.STDEV.P(Table2[1M Return vs Nifty])</f>
        <v>3.218298392014534E-2</v>
      </c>
      <c r="K420">
        <v>0.62206132191295105</v>
      </c>
      <c r="L420">
        <f>(Table2[[#This Row],[6M Return vs Nifty]]-AVERAGE(Table2[6M Return vs Nifty]))/_xlfn.STDEV.P(Table2[6M Return vs Nifty])</f>
        <v>-0.14279977514112377</v>
      </c>
      <c r="M420">
        <v>-2.3480238842669299</v>
      </c>
      <c r="N420">
        <f>(Table2[[#This Row],[1W Return vs Nifty]]-AVERAGE(Table2[1W Return vs Nifty]))/_xlfn.STDEV.P(Table2[1W Return vs Nifty])</f>
        <v>-0.28036435989957814</v>
      </c>
      <c r="O420">
        <v>760.44</v>
      </c>
      <c r="P420">
        <v>734.27413476722199</v>
      </c>
      <c r="Q420">
        <v>683.37984791855104</v>
      </c>
      <c r="R420">
        <v>53.302952377721198</v>
      </c>
      <c r="S420" s="2">
        <f>(Table2[[#This Row],[Close Price]]-Table2[[#This Row],[20D EMA]])/Table2[[#This Row],[20D EMA]]</f>
        <v>2.0396086476250578E-2</v>
      </c>
      <c r="T420" s="2">
        <f>(Table2[[#This Row],[Close Price]]-Table2[[#This Row],[50D EMA]])/Table2[[#This Row],[50D EMA]]</f>
        <v>5.675790996776707E-2</v>
      </c>
      <c r="U420" s="2">
        <f>(Table2[[#This Row],[Close Price]]-Table2[[#This Row],[200D EMA]])/Table2[[#This Row],[200D EMA]]</f>
        <v>0.13545929451007463</v>
      </c>
      <c r="V420">
        <v>1.3399827574633001</v>
      </c>
      <c r="W420">
        <v>768.25</v>
      </c>
      <c r="X420">
        <v>784</v>
      </c>
      <c r="Y420">
        <v>726</v>
      </c>
      <c r="Z420">
        <v>787.8</v>
      </c>
      <c r="AA420">
        <v>726</v>
      </c>
      <c r="AB420">
        <v>799</v>
      </c>
      <c r="AC420" s="2">
        <f>(Table2[[#This Row],[Close Price]]/Table2[[#This Row],[Day Low]])-1</f>
        <v>1.0022779043280305E-2</v>
      </c>
      <c r="AD420" s="2">
        <f>(Table2[[#This Row],[Day High]]/Table2[[#This Row],[Close Price]])-1</f>
        <v>1.0374379792512434E-2</v>
      </c>
      <c r="AE420" s="2">
        <f>(Table2[[#This Row],[Close Price]]/Table2[[#This Row],[Current Week Low]])-1</f>
        <v>6.8801652892562126E-2</v>
      </c>
      <c r="AF420" s="2">
        <f>(Table2[[#This Row],[Current Week High]]/Table2[[#This Row],[Close Price]])-1</f>
        <v>1.5271602551710783E-2</v>
      </c>
      <c r="AG420" s="2">
        <f>(Table2[[#This Row],[Close Price]]/Table2[[#This Row],[Current Month Low]])-1</f>
        <v>6.8801652892562126E-2</v>
      </c>
      <c r="AH420" s="2">
        <f>(Table2[[#This Row],[Current Month High]]/Table2[[#This Row],[Close Price]])-1</f>
        <v>2.9705522263032247E-2</v>
      </c>
      <c r="AI420">
        <v>13.899091436303801</v>
      </c>
      <c r="AJ420">
        <v>66.495011264885704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0.03</v>
      </c>
      <c r="AM420" t="s">
        <v>10520</v>
      </c>
      <c r="AN420">
        <v>1.17</v>
      </c>
      <c r="AO420" t="s">
        <v>10520</v>
      </c>
      <c r="AQ420">
        <f>(Table2[[#This Row],[Sharpe Ratio]]-AVERAGE(Table2[Sharpe Ratio]))/_xlfn.STDEV.P(Table2[Sharpe Ratio])</f>
        <v>-0.59700002519057438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-1.1085465083295001</v>
      </c>
      <c r="AS420">
        <f>_xlfn.RANK.AVG(Table2[[#This Row],[1Y Return vs Nifty Z-Score]],Table2[1Y Return vs Nifty Z-Score])</f>
        <v>324</v>
      </c>
      <c r="AT420">
        <f>_xlfn.RANK.AVG(Table2[[#This Row],[6M Return vs Nifty Z-Score]],Table2[6M Return vs Nifty Z-Score])</f>
        <v>380</v>
      </c>
      <c r="AU420">
        <f>_xlfn.RANK.AVG(Table2[[#This Row],[Sharpe Ratio Z-Score]],Table2[Sharpe Ratio Z-Score])</f>
        <v>517.5</v>
      </c>
      <c r="AV420">
        <f>(Table2[[#This Row],[Rank 1Y]]+Table2[[#This Row],[Rank 6M]]+Table2[[#This Row],[Rank Sharpe]])/3</f>
        <v>407.16666666666669</v>
      </c>
    </row>
    <row r="421" spans="1:48" x14ac:dyDescent="0.3">
      <c r="A421" t="s">
        <v>961</v>
      </c>
      <c r="B421" t="s">
        <v>962</v>
      </c>
      <c r="C421" t="s">
        <v>10487</v>
      </c>
      <c r="D421" t="s">
        <v>370</v>
      </c>
      <c r="E421">
        <v>14793.1783736049</v>
      </c>
      <c r="F421">
        <v>4380.3999999999996</v>
      </c>
      <c r="G421">
        <v>56.252219527524403</v>
      </c>
      <c r="H421">
        <f>(Table2[[#This Row],[1Y Return vs Nifty]]-AVERAGE(Table2[1Y Return vs Nifty]))/_xlfn.STDEV.P(Table2[1Y Return vs Nifty])</f>
        <v>0.23738501331171313</v>
      </c>
      <c r="I421">
        <v>3.4171270264373401</v>
      </c>
      <c r="J421">
        <f>(Table2[[#This Row],[1M Return vs Nifty]]-AVERAGE(Table2[1M Return vs Nifty]))/_xlfn.STDEV.P(Table2[1M Return vs Nifty])</f>
        <v>0.42588052565459078</v>
      </c>
      <c r="K421">
        <v>-16.547449354800101</v>
      </c>
      <c r="L421">
        <f>(Table2[[#This Row],[6M Return vs Nifty]]-AVERAGE(Table2[6M Return vs Nifty]))/_xlfn.STDEV.P(Table2[6M Return vs Nifty])</f>
        <v>-0.7382053604979617</v>
      </c>
      <c r="M421">
        <v>-2.4712396474978999</v>
      </c>
      <c r="N421">
        <f>(Table2[[#This Row],[1W Return vs Nifty]]-AVERAGE(Table2[1W Return vs Nifty]))/_xlfn.STDEV.P(Table2[1W Return vs Nifty])</f>
        <v>-0.30529908856656074</v>
      </c>
      <c r="O421">
        <v>4355.6499999999996</v>
      </c>
      <c r="P421">
        <v>4180.0465696166602</v>
      </c>
      <c r="Q421">
        <v>3655.61879562373</v>
      </c>
      <c r="R421">
        <v>50.675215456051703</v>
      </c>
      <c r="S421" s="2">
        <f>(Table2[[#This Row],[Close Price]]-Table2[[#This Row],[20D EMA]])/Table2[[#This Row],[20D EMA]]</f>
        <v>5.6822747465935051E-3</v>
      </c>
      <c r="T421" s="2">
        <f>(Table2[[#This Row],[Close Price]]-Table2[[#This Row],[50D EMA]])/Table2[[#This Row],[50D EMA]]</f>
        <v>4.7930908674472791E-2</v>
      </c>
      <c r="U421" s="2">
        <f>(Table2[[#This Row],[Close Price]]-Table2[[#This Row],[200D EMA]])/Table2[[#This Row],[200D EMA]]</f>
        <v>0.19826498464334705</v>
      </c>
      <c r="V421">
        <v>0.86346575781898205</v>
      </c>
      <c r="W421">
        <v>4353</v>
      </c>
      <c r="X421">
        <v>4524</v>
      </c>
      <c r="Y421">
        <v>4057.25</v>
      </c>
      <c r="Z421">
        <v>4524</v>
      </c>
      <c r="AA421">
        <v>4030.65</v>
      </c>
      <c r="AB421">
        <v>4888</v>
      </c>
      <c r="AC421" s="2">
        <f>(Table2[[#This Row],[Close Price]]/Table2[[#This Row],[Day Low]])-1</f>
        <v>6.2945095336548462E-3</v>
      </c>
      <c r="AD421" s="2">
        <f>(Table2[[#This Row],[Day High]]/Table2[[#This Row],[Close Price]])-1</f>
        <v>3.2782394301890339E-2</v>
      </c>
      <c r="AE421" s="2">
        <f>(Table2[[#This Row],[Close Price]]/Table2[[#This Row],[Current Week Low]])-1</f>
        <v>7.9647544519070745E-2</v>
      </c>
      <c r="AF421" s="2">
        <f>(Table2[[#This Row],[Current Week High]]/Table2[[#This Row],[Close Price]])-1</f>
        <v>3.2782394301890339E-2</v>
      </c>
      <c r="AG421" s="2">
        <f>(Table2[[#This Row],[Close Price]]/Table2[[#This Row],[Current Month Low]])-1</f>
        <v>8.6772604914839846E-2</v>
      </c>
      <c r="AH421" s="2">
        <f>(Table2[[#This Row],[Current Month High]]/Table2[[#This Row],[Close Price]])-1</f>
        <v>0.11587982832618038</v>
      </c>
      <c r="AI421">
        <v>11.587982832618</v>
      </c>
      <c r="AJ421">
        <v>99.749196288104997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-0.01</v>
      </c>
      <c r="AM421" t="s">
        <v>10519</v>
      </c>
      <c r="AN421">
        <v>-4.1100000000000003</v>
      </c>
      <c r="AO421" t="s">
        <v>10519</v>
      </c>
      <c r="AP421">
        <v>1.7513006443474002E-2</v>
      </c>
      <c r="AQ421">
        <f>(Table2[[#This Row],[Sharpe Ratio]]-AVERAGE(Table2[Sharpe Ratio]))/_xlfn.STDEV.P(Table2[Sharpe Ratio])</f>
        <v>-0.39512677715630234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-0.77536568725452093</v>
      </c>
      <c r="AS421">
        <f>_xlfn.RANK.AVG(Table2[[#This Row],[1Y Return vs Nifty Z-Score]],Table2[1Y Return vs Nifty Z-Score])</f>
        <v>218</v>
      </c>
      <c r="AT421">
        <f>_xlfn.RANK.AVG(Table2[[#This Row],[6M Return vs Nifty Z-Score]],Table2[6M Return vs Nifty Z-Score])</f>
        <v>566</v>
      </c>
      <c r="AU421">
        <f>_xlfn.RANK.AVG(Table2[[#This Row],[Sharpe Ratio Z-Score]],Table2[Sharpe Ratio Z-Score])</f>
        <v>441</v>
      </c>
      <c r="AV421">
        <f>(Table2[[#This Row],[Rank 1Y]]+Table2[[#This Row],[Rank 6M]]+Table2[[#This Row],[Rank Sharpe]])/3</f>
        <v>408.33333333333331</v>
      </c>
    </row>
    <row r="422" spans="1:48" x14ac:dyDescent="0.3">
      <c r="A422" t="s">
        <v>1332</v>
      </c>
      <c r="B422" t="s">
        <v>1333</v>
      </c>
      <c r="C422" t="s">
        <v>10480</v>
      </c>
      <c r="D422" t="s">
        <v>60</v>
      </c>
      <c r="E422">
        <v>8238.1902504000009</v>
      </c>
      <c r="F422">
        <v>502.1</v>
      </c>
      <c r="G422">
        <v>23.169886843514501</v>
      </c>
      <c r="H422">
        <f>(Table2[[#This Row],[1Y Return vs Nifty]]-AVERAGE(Table2[1Y Return vs Nifty]))/_xlfn.STDEV.P(Table2[1Y Return vs Nifty])</f>
        <v>-0.21577602322592052</v>
      </c>
      <c r="I422">
        <v>5.0043903800546401</v>
      </c>
      <c r="J422">
        <f>(Table2[[#This Row],[1M Return vs Nifty]]-AVERAGE(Table2[1M Return vs Nifty]))/_xlfn.STDEV.P(Table2[1M Return vs Nifty])</f>
        <v>0.58555292987639374</v>
      </c>
      <c r="K422">
        <v>5.0011766221903402</v>
      </c>
      <c r="L422">
        <f>(Table2[[#This Row],[6M Return vs Nifty]]-AVERAGE(Table2[6M Return vs Nifty]))/_xlfn.STDEV.P(Table2[6M Return vs Nifty])</f>
        <v>9.0595153069775794E-3</v>
      </c>
      <c r="M422">
        <v>1.89996392762221</v>
      </c>
      <c r="N422">
        <f>(Table2[[#This Row],[1W Return vs Nifty]]-AVERAGE(Table2[1W Return vs Nifty]))/_xlfn.STDEV.P(Table2[1W Return vs Nifty])</f>
        <v>0.57928558011297893</v>
      </c>
      <c r="O422">
        <v>491.65</v>
      </c>
      <c r="P422">
        <v>476.707465264799</v>
      </c>
      <c r="Q422">
        <v>432.93095479097298</v>
      </c>
      <c r="R422">
        <v>66.139661383394298</v>
      </c>
      <c r="S422" s="2">
        <f>(Table2[[#This Row],[Close Price]]-Table2[[#This Row],[20D EMA]])/Table2[[#This Row],[20D EMA]]</f>
        <v>2.125495779517959E-2</v>
      </c>
      <c r="T422" s="2">
        <f>(Table2[[#This Row],[Close Price]]-Table2[[#This Row],[50D EMA]])/Table2[[#This Row],[50D EMA]]</f>
        <v>5.3266492734902131E-2</v>
      </c>
      <c r="U422" s="2">
        <f>(Table2[[#This Row],[Close Price]]-Table2[[#This Row],[200D EMA]])/Table2[[#This Row],[200D EMA]]</f>
        <v>0.15976922981269182</v>
      </c>
      <c r="V422">
        <v>0.63577524838328403</v>
      </c>
      <c r="W422">
        <v>497.05</v>
      </c>
      <c r="X422">
        <v>517</v>
      </c>
      <c r="Y422">
        <v>471.55</v>
      </c>
      <c r="Z422">
        <v>517</v>
      </c>
      <c r="AA422">
        <v>464.35</v>
      </c>
      <c r="AB422">
        <v>521.65</v>
      </c>
      <c r="AC422" s="2">
        <f>(Table2[[#This Row],[Close Price]]/Table2[[#This Row],[Day Low]])-1</f>
        <v>1.0159943667639171E-2</v>
      </c>
      <c r="AD422" s="2">
        <f>(Table2[[#This Row],[Day High]]/Table2[[#This Row],[Close Price]])-1</f>
        <v>2.9675363473411709E-2</v>
      </c>
      <c r="AE422" s="2">
        <f>(Table2[[#This Row],[Close Price]]/Table2[[#This Row],[Current Week Low]])-1</f>
        <v>6.4786342911674177E-2</v>
      </c>
      <c r="AF422" s="2">
        <f>(Table2[[#This Row],[Current Week High]]/Table2[[#This Row],[Close Price]])-1</f>
        <v>2.9675363473411709E-2</v>
      </c>
      <c r="AG422" s="2">
        <f>(Table2[[#This Row],[Close Price]]/Table2[[#This Row],[Current Month Low]])-1</f>
        <v>8.1296435878109197E-2</v>
      </c>
      <c r="AH422" s="2">
        <f>(Table2[[#This Row],[Current Month High]]/Table2[[#This Row],[Close Price]])-1</f>
        <v>3.8936466839274875E-2</v>
      </c>
      <c r="AI422">
        <v>3.8936466839274799</v>
      </c>
      <c r="AJ422">
        <v>50.082199970109102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-0.03</v>
      </c>
      <c r="AM422" t="s">
        <v>10519</v>
      </c>
      <c r="AN422">
        <v>0.42</v>
      </c>
      <c r="AO422" t="s">
        <v>10520</v>
      </c>
      <c r="AP422">
        <v>-4.0313548512250002E-3</v>
      </c>
      <c r="AQ422">
        <f>(Table2[[#This Row],[Sharpe Ratio]]-AVERAGE(Table2[Sharpe Ratio]))/_xlfn.STDEV.P(Table2[Sharpe Ratio])</f>
        <v>-0.64346964195353584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0.3146523601168939</v>
      </c>
      <c r="AS422">
        <f>_xlfn.RANK.AVG(Table2[[#This Row],[1Y Return vs Nifty Z-Score]],Table2[1Y Return vs Nifty Z-Score])</f>
        <v>363</v>
      </c>
      <c r="AT422">
        <f>_xlfn.RANK.AVG(Table2[[#This Row],[6M Return vs Nifty Z-Score]],Table2[6M Return vs Nifty Z-Score])</f>
        <v>317</v>
      </c>
      <c r="AU422">
        <f>_xlfn.RANK.AVG(Table2[[#This Row],[Sharpe Ratio Z-Score]],Table2[Sharpe Ratio Z-Score])</f>
        <v>548</v>
      </c>
      <c r="AV422">
        <f>(Table2[[#This Row],[Rank 1Y]]+Table2[[#This Row],[Rank 6M]]+Table2[[#This Row],[Rank Sharpe]])/3</f>
        <v>409.33333333333331</v>
      </c>
    </row>
    <row r="423" spans="1:48" x14ac:dyDescent="0.3">
      <c r="A423" t="s">
        <v>41</v>
      </c>
      <c r="B423" t="s">
        <v>42</v>
      </c>
      <c r="C423" t="s">
        <v>10477</v>
      </c>
      <c r="D423" t="s">
        <v>43</v>
      </c>
      <c r="E423">
        <v>612577.71100029501</v>
      </c>
      <c r="F423">
        <v>502.2</v>
      </c>
      <c r="G423">
        <v>-21.8181359587544</v>
      </c>
      <c r="H423">
        <f>(Table2[[#This Row],[1Y Return vs Nifty]]-AVERAGE(Table2[1Y Return vs Nifty]))/_xlfn.STDEV.P(Table2[1Y Return vs Nifty])</f>
        <v>-0.83202093072933514</v>
      </c>
      <c r="I423">
        <v>11.8074782544196</v>
      </c>
      <c r="J423">
        <f>(Table2[[#This Row],[1M Return vs Nifty]]-AVERAGE(Table2[1M Return vs Nifty]))/_xlfn.STDEV.P(Table2[1M Return vs Nifty])</f>
        <v>1.2699166144259673</v>
      </c>
      <c r="K423">
        <v>-4.6586963706761599</v>
      </c>
      <c r="L423">
        <f>(Table2[[#This Row],[6M Return vs Nifty]]-AVERAGE(Table2[6M Return vs Nifty]))/_xlfn.STDEV.P(Table2[6M Return vs Nifty])</f>
        <v>-0.32592628842889632</v>
      </c>
      <c r="M423">
        <v>2.9391346124918099</v>
      </c>
      <c r="N423">
        <f>(Table2[[#This Row],[1W Return vs Nifty]]-AVERAGE(Table2[1W Return vs Nifty]))/_xlfn.STDEV.P(Table2[1W Return vs Nifty])</f>
        <v>0.78957879574103551</v>
      </c>
      <c r="O423">
        <v>464.87</v>
      </c>
      <c r="P423">
        <v>447.82037172337101</v>
      </c>
      <c r="Q423">
        <v>434.905460351253</v>
      </c>
      <c r="R423">
        <v>77.145676738413499</v>
      </c>
      <c r="S423" s="2">
        <f>(Table2[[#This Row],[Close Price]]-Table2[[#This Row],[20D EMA]])/Table2[[#This Row],[20D EMA]]</f>
        <v>8.0302019919547371E-2</v>
      </c>
      <c r="T423" s="2">
        <f>(Table2[[#This Row],[Close Price]]-Table2[[#This Row],[50D EMA]])/Table2[[#This Row],[50D EMA]]</f>
        <v>0.12143178763252095</v>
      </c>
      <c r="U423" s="2">
        <f>(Table2[[#This Row],[Close Price]]-Table2[[#This Row],[200D EMA]])/Table2[[#This Row],[200D EMA]]</f>
        <v>0.15473371981670753</v>
      </c>
      <c r="V423">
        <v>1.41609701528656</v>
      </c>
      <c r="W423">
        <v>487.4</v>
      </c>
      <c r="X423">
        <v>506.4</v>
      </c>
      <c r="Y423">
        <v>465.85</v>
      </c>
      <c r="Z423">
        <v>510.65</v>
      </c>
      <c r="AA423">
        <v>422.55</v>
      </c>
      <c r="AB423">
        <v>510.65</v>
      </c>
      <c r="AC423" s="2">
        <f>(Table2[[#This Row],[Close Price]]/Table2[[#This Row],[Day Low]])-1</f>
        <v>3.0365203118588369E-2</v>
      </c>
      <c r="AD423" s="2">
        <f>(Table2[[#This Row],[Day High]]/Table2[[#This Row],[Close Price]])-1</f>
        <v>8.3632019115889022E-3</v>
      </c>
      <c r="AE423" s="2">
        <f>(Table2[[#This Row],[Close Price]]/Table2[[#This Row],[Current Week Low]])-1</f>
        <v>7.8029408607920958E-2</v>
      </c>
      <c r="AF423" s="2">
        <f>(Table2[[#This Row],[Current Week High]]/Table2[[#This Row],[Close Price]])-1</f>
        <v>1.6825965750696836E-2</v>
      </c>
      <c r="AG423" s="2">
        <f>(Table2[[#This Row],[Close Price]]/Table2[[#This Row],[Current Month Low]])-1</f>
        <v>0.18849840255591044</v>
      </c>
      <c r="AH423" s="2">
        <f>(Table2[[#This Row],[Current Month High]]/Table2[[#This Row],[Close Price]])-1</f>
        <v>1.6825965750696836E-2</v>
      </c>
      <c r="AI423">
        <v>1.6825965750696801</v>
      </c>
      <c r="AJ423">
        <v>25.7543508200826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0.02</v>
      </c>
      <c r="AM423" t="s">
        <v>10520</v>
      </c>
      <c r="AN423">
        <v>10.96</v>
      </c>
      <c r="AO423" t="s">
        <v>10520</v>
      </c>
      <c r="AP423">
        <v>0.116157527090856</v>
      </c>
      <c r="AQ423">
        <f>(Table2[[#This Row],[Sharpe Ratio]]-AVERAGE(Table2[Sharpe Ratio]))/_xlfn.STDEV.P(Table2[Sharpe Ratio])</f>
        <v>0.74195324666173257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1.6435014376705039</v>
      </c>
      <c r="AS423">
        <f>_xlfn.RANK.AVG(Table2[[#This Row],[1Y Return vs Nifty Z-Score]],Table2[1Y Return vs Nifty Z-Score])</f>
        <v>620</v>
      </c>
      <c r="AT423">
        <f>_xlfn.RANK.AVG(Table2[[#This Row],[6M Return vs Nifty Z-Score]],Table2[6M Return vs Nifty Z-Score])</f>
        <v>439</v>
      </c>
      <c r="AU423">
        <f>_xlfn.RANK.AVG(Table2[[#This Row],[Sharpe Ratio Z-Score]],Table2[Sharpe Ratio Z-Score])</f>
        <v>172</v>
      </c>
      <c r="AV423">
        <f>(Table2[[#This Row],[Rank 1Y]]+Table2[[#This Row],[Rank 6M]]+Table2[[#This Row],[Rank Sharpe]])/3</f>
        <v>410.33333333333331</v>
      </c>
    </row>
    <row r="424" spans="1:48" x14ac:dyDescent="0.3">
      <c r="A424" t="s">
        <v>646</v>
      </c>
      <c r="B424" t="s">
        <v>647</v>
      </c>
      <c r="C424" t="s">
        <v>10485</v>
      </c>
      <c r="D424" t="s">
        <v>271</v>
      </c>
      <c r="E424">
        <v>27795.753127304899</v>
      </c>
      <c r="F424">
        <v>5602.6</v>
      </c>
      <c r="G424">
        <v>-17.1312423918266</v>
      </c>
      <c r="H424">
        <f>(Table2[[#This Row],[1Y Return vs Nifty]]-AVERAGE(Table2[1Y Return vs Nifty]))/_xlfn.STDEV.P(Table2[1Y Return vs Nifty])</f>
        <v>-0.76781996983527023</v>
      </c>
      <c r="I424">
        <v>-19.874747281242399</v>
      </c>
      <c r="J424">
        <f>(Table2[[#This Row],[1M Return vs Nifty]]-AVERAGE(Table2[1M Return vs Nifty]))/_xlfn.STDEV.P(Table2[1M Return vs Nifty])</f>
        <v>-1.91718974120672</v>
      </c>
      <c r="K424">
        <v>4.7386843513849204</v>
      </c>
      <c r="L424">
        <f>(Table2[[#This Row],[6M Return vs Nifty]]-AVERAGE(Table2[6M Return vs Nifty]))/_xlfn.STDEV.P(Table2[6M Return vs Nifty])</f>
        <v>-4.3211444724281798E-5</v>
      </c>
      <c r="M424">
        <v>-3.71261824661712</v>
      </c>
      <c r="N424">
        <f>(Table2[[#This Row],[1W Return vs Nifty]]-AVERAGE(Table2[1W Return vs Nifty]))/_xlfn.STDEV.P(Table2[1W Return vs Nifty])</f>
        <v>-0.55651238896233868</v>
      </c>
      <c r="O424">
        <v>5909.52</v>
      </c>
      <c r="P424">
        <v>5889.0702530546296</v>
      </c>
      <c r="Q424">
        <v>5233.6126673527897</v>
      </c>
      <c r="R424">
        <v>21.357465718844999</v>
      </c>
      <c r="S424" s="2">
        <f>(Table2[[#This Row],[Close Price]]-Table2[[#This Row],[20D EMA]])/Table2[[#This Row],[20D EMA]]</f>
        <v>-5.1936536300748633E-2</v>
      </c>
      <c r="T424" s="2">
        <f>(Table2[[#This Row],[Close Price]]-Table2[[#This Row],[50D EMA]])/Table2[[#This Row],[50D EMA]]</f>
        <v>-4.8644393893253118E-2</v>
      </c>
      <c r="U424" s="2">
        <f>(Table2[[#This Row],[Close Price]]-Table2[[#This Row],[200D EMA]])/Table2[[#This Row],[200D EMA]]</f>
        <v>7.0503370444081392E-2</v>
      </c>
      <c r="V424">
        <v>0.59505085356718801</v>
      </c>
      <c r="W424">
        <v>5570</v>
      </c>
      <c r="X424">
        <v>5768.9</v>
      </c>
      <c r="Y424">
        <v>5500.05</v>
      </c>
      <c r="Z424">
        <v>5768.9</v>
      </c>
      <c r="AA424">
        <v>5023.5</v>
      </c>
      <c r="AB424">
        <v>6750</v>
      </c>
      <c r="AC424" s="2">
        <f>(Table2[[#This Row],[Close Price]]/Table2[[#This Row],[Day Low]])-1</f>
        <v>5.8527827648116038E-3</v>
      </c>
      <c r="AD424" s="2">
        <f>(Table2[[#This Row],[Day High]]/Table2[[#This Row],[Close Price]])-1</f>
        <v>2.9682647342305302E-2</v>
      </c>
      <c r="AE424" s="2">
        <f>(Table2[[#This Row],[Close Price]]/Table2[[#This Row],[Current Week Low]])-1</f>
        <v>1.8645285042863335E-2</v>
      </c>
      <c r="AF424" s="2">
        <f>(Table2[[#This Row],[Current Week High]]/Table2[[#This Row],[Close Price]])-1</f>
        <v>2.9682647342305302E-2</v>
      </c>
      <c r="AG424" s="2">
        <f>(Table2[[#This Row],[Close Price]]/Table2[[#This Row],[Current Month Low]])-1</f>
        <v>0.11527819249527238</v>
      </c>
      <c r="AH424" s="2">
        <f>(Table2[[#This Row],[Current Month High]]/Table2[[#This Row],[Close Price]])-1</f>
        <v>0.20479777246278497</v>
      </c>
      <c r="AI424">
        <v>31.189090779280999</v>
      </c>
      <c r="AJ424">
        <v>39.212324512361697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0.05</v>
      </c>
      <c r="AM424" t="s">
        <v>10520</v>
      </c>
      <c r="AN424">
        <v>-8.07</v>
      </c>
      <c r="AO424" t="s">
        <v>10519</v>
      </c>
      <c r="AP424">
        <v>5.8072418764243003E-2</v>
      </c>
      <c r="AQ424">
        <f>(Table2[[#This Row],[Sharpe Ratio]]-AVERAGE(Table2[Sharpe Ratio]))/_xlfn.STDEV.P(Table2[Sharpe Ratio])</f>
        <v>7.2403474144782057E-2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-3.1691618373042711</v>
      </c>
      <c r="AS424">
        <f>_xlfn.RANK.AVG(Table2[[#This Row],[1Y Return vs Nifty Z-Score]],Table2[1Y Return vs Nifty Z-Score])</f>
        <v>598</v>
      </c>
      <c r="AT424">
        <f>_xlfn.RANK.AVG(Table2[[#This Row],[6M Return vs Nifty Z-Score]],Table2[6M Return vs Nifty Z-Score])</f>
        <v>321</v>
      </c>
      <c r="AU424">
        <f>_xlfn.RANK.AVG(Table2[[#This Row],[Sharpe Ratio Z-Score]],Table2[Sharpe Ratio Z-Score])</f>
        <v>312</v>
      </c>
      <c r="AV424">
        <f>(Table2[[#This Row],[Rank 1Y]]+Table2[[#This Row],[Rank 6M]]+Table2[[#This Row],[Rank Sharpe]])/3</f>
        <v>410.33333333333331</v>
      </c>
    </row>
    <row r="425" spans="1:48" x14ac:dyDescent="0.3">
      <c r="A425" t="s">
        <v>1530</v>
      </c>
      <c r="B425" t="s">
        <v>1531</v>
      </c>
      <c r="C425" t="s">
        <v>10483</v>
      </c>
      <c r="D425" t="s">
        <v>622</v>
      </c>
      <c r="E425">
        <v>6333.0663159449996</v>
      </c>
      <c r="F425">
        <v>488.05</v>
      </c>
      <c r="G425">
        <v>16.338042622557602</v>
      </c>
      <c r="H425">
        <f>(Table2[[#This Row],[1Y Return vs Nifty]]-AVERAGE(Table2[1Y Return vs Nifty]))/_xlfn.STDEV.P(Table2[1Y Return vs Nifty])</f>
        <v>-0.30935846912547654</v>
      </c>
      <c r="I425">
        <v>-13.726285125657499</v>
      </c>
      <c r="J425">
        <f>(Table2[[#This Row],[1M Return vs Nifty]]-AVERAGE(Table2[1M Return vs Nifty]))/_xlfn.STDEV.P(Table2[1M Return vs Nifty])</f>
        <v>-1.2986788101682942</v>
      </c>
      <c r="K425">
        <v>-17.262148967794101</v>
      </c>
      <c r="L425">
        <f>(Table2[[#This Row],[6M Return vs Nifty]]-AVERAGE(Table2[6M Return vs Nifty]))/_xlfn.STDEV.P(Table2[6M Return vs Nifty])</f>
        <v>-0.76298976754609915</v>
      </c>
      <c r="M425">
        <v>-5.8820499264157302</v>
      </c>
      <c r="N425">
        <f>(Table2[[#This Row],[1W Return vs Nifty]]-AVERAGE(Table2[1W Return vs Nifty]))/_xlfn.STDEV.P(Table2[1W Return vs Nifty])</f>
        <v>-0.99553243703795824</v>
      </c>
      <c r="O425">
        <v>496.5</v>
      </c>
      <c r="P425">
        <v>489.904636989599</v>
      </c>
      <c r="Q425">
        <v>444.88917170370797</v>
      </c>
      <c r="R425">
        <v>30.890248342559101</v>
      </c>
      <c r="S425" s="2">
        <f>(Table2[[#This Row],[Close Price]]-Table2[[#This Row],[20D EMA]])/Table2[[#This Row],[20D EMA]]</f>
        <v>-1.7019133937562918E-2</v>
      </c>
      <c r="T425" s="2">
        <f>(Table2[[#This Row],[Close Price]]-Table2[[#This Row],[50D EMA]])/Table2[[#This Row],[50D EMA]]</f>
        <v>-3.7857102169832333E-3</v>
      </c>
      <c r="U425" s="2">
        <f>(Table2[[#This Row],[Close Price]]-Table2[[#This Row],[200D EMA]])/Table2[[#This Row],[200D EMA]]</f>
        <v>9.70147871457675E-2</v>
      </c>
      <c r="V425">
        <v>0.828740079147683</v>
      </c>
      <c r="W425">
        <v>478.6</v>
      </c>
      <c r="X425">
        <v>498.7</v>
      </c>
      <c r="Y425">
        <v>454.9</v>
      </c>
      <c r="Z425">
        <v>498.7</v>
      </c>
      <c r="AA425">
        <v>454.9</v>
      </c>
      <c r="AB425">
        <v>541.29999999999995</v>
      </c>
      <c r="AC425" s="2">
        <f>(Table2[[#This Row],[Close Price]]/Table2[[#This Row],[Day Low]])-1</f>
        <v>1.9745089845382369E-2</v>
      </c>
      <c r="AD425" s="2">
        <f>(Table2[[#This Row],[Day High]]/Table2[[#This Row],[Close Price]])-1</f>
        <v>2.1821534678823751E-2</v>
      </c>
      <c r="AE425" s="2">
        <f>(Table2[[#This Row],[Close Price]]/Table2[[#This Row],[Current Week Low]])-1</f>
        <v>7.287315893603008E-2</v>
      </c>
      <c r="AF425" s="2">
        <f>(Table2[[#This Row],[Current Week High]]/Table2[[#This Row],[Close Price]])-1</f>
        <v>2.1821534678823751E-2</v>
      </c>
      <c r="AG425" s="2">
        <f>(Table2[[#This Row],[Close Price]]/Table2[[#This Row],[Current Month Low]])-1</f>
        <v>7.287315893603008E-2</v>
      </c>
      <c r="AH425" s="2">
        <f>(Table2[[#This Row],[Current Month High]]/Table2[[#This Row],[Close Price]])-1</f>
        <v>0.10910767339411942</v>
      </c>
      <c r="AI425">
        <v>14.7013625653109</v>
      </c>
      <c r="AJ425">
        <v>63.885157824042899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-0.05</v>
      </c>
      <c r="AM425" t="s">
        <v>10519</v>
      </c>
      <c r="AN425">
        <v>-6.01</v>
      </c>
      <c r="AO425" t="s">
        <v>10519</v>
      </c>
      <c r="AP425">
        <v>7.5343947272395004E-2</v>
      </c>
      <c r="AQ425">
        <f>(Table2[[#This Row],[Sharpe Ratio]]-AVERAGE(Table2[Sharpe Ratio]))/_xlfn.STDEV.P(Table2[Sharpe Ratio])</f>
        <v>0.27149319467397359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-3.0950662892038543</v>
      </c>
      <c r="AS425">
        <f>_xlfn.RANK.AVG(Table2[[#This Row],[1Y Return vs Nifty Z-Score]],Table2[1Y Return vs Nifty Z-Score])</f>
        <v>395</v>
      </c>
      <c r="AT425">
        <f>_xlfn.RANK.AVG(Table2[[#This Row],[6M Return vs Nifty Z-Score]],Table2[6M Return vs Nifty Z-Score])</f>
        <v>581</v>
      </c>
      <c r="AU425">
        <f>_xlfn.RANK.AVG(Table2[[#This Row],[Sharpe Ratio Z-Score]],Table2[Sharpe Ratio Z-Score])</f>
        <v>257</v>
      </c>
      <c r="AV425">
        <f>(Table2[[#This Row],[Rank 1Y]]+Table2[[#This Row],[Rank 6M]]+Table2[[#This Row],[Rank Sharpe]])/3</f>
        <v>411</v>
      </c>
    </row>
    <row r="426" spans="1:48" x14ac:dyDescent="0.3">
      <c r="A426" t="s">
        <v>1470</v>
      </c>
      <c r="B426" t="s">
        <v>1471</v>
      </c>
      <c r="C426" t="s">
        <v>10489</v>
      </c>
      <c r="D426" t="s">
        <v>373</v>
      </c>
      <c r="E426">
        <v>6844.9554050460001</v>
      </c>
      <c r="F426">
        <v>84.19</v>
      </c>
      <c r="G426">
        <v>6.1109652060488804</v>
      </c>
      <c r="H426">
        <f>(Table2[[#This Row],[1Y Return vs Nifty]]-AVERAGE(Table2[1Y Return vs Nifty]))/_xlfn.STDEV.P(Table2[1Y Return vs Nifty])</f>
        <v>-0.44944874169128546</v>
      </c>
      <c r="I426">
        <v>-2.0934502627307499</v>
      </c>
      <c r="J426">
        <f>(Table2[[#This Row],[1M Return vs Nifty]]-AVERAGE(Table2[1M Return vs Nifty]))/_xlfn.STDEV.P(Table2[1M Return vs Nifty])</f>
        <v>-0.1284617152887991</v>
      </c>
      <c r="K426">
        <v>-11.2022010716141</v>
      </c>
      <c r="L426">
        <f>(Table2[[#This Row],[6M Return vs Nifty]]-AVERAGE(Table2[6M Return vs Nifty]))/_xlfn.STDEV.P(Table2[6M Return vs Nifty])</f>
        <v>-0.55284243764865004</v>
      </c>
      <c r="M426">
        <v>-7.8946050808481196</v>
      </c>
      <c r="N426">
        <f>(Table2[[#This Row],[1W Return vs Nifty]]-AVERAGE(Table2[1W Return vs Nifty]))/_xlfn.STDEV.P(Table2[1W Return vs Nifty])</f>
        <v>-1.4028059496731955</v>
      </c>
      <c r="O426">
        <v>85.2</v>
      </c>
      <c r="P426">
        <v>80.901777766645196</v>
      </c>
      <c r="Q426">
        <v>73.348388371623201</v>
      </c>
      <c r="R426">
        <v>42.105272015974798</v>
      </c>
      <c r="S426" s="2">
        <f>(Table2[[#This Row],[Close Price]]-Table2[[#This Row],[20D EMA]])/Table2[[#This Row],[20D EMA]]</f>
        <v>-1.1854460093896773E-2</v>
      </c>
      <c r="T426" s="2">
        <f>(Table2[[#This Row],[Close Price]]-Table2[[#This Row],[50D EMA]])/Table2[[#This Row],[50D EMA]]</f>
        <v>4.0644622703340579E-2</v>
      </c>
      <c r="U426" s="2">
        <f>(Table2[[#This Row],[Close Price]]-Table2[[#This Row],[200D EMA]])/Table2[[#This Row],[200D EMA]]</f>
        <v>0.14780981380868574</v>
      </c>
      <c r="V426">
        <v>1.1700674015997301</v>
      </c>
      <c r="W426">
        <v>83.8</v>
      </c>
      <c r="X426">
        <v>86.47</v>
      </c>
      <c r="Y426">
        <v>82</v>
      </c>
      <c r="Z426">
        <v>90.75</v>
      </c>
      <c r="AA426">
        <v>82</v>
      </c>
      <c r="AB426">
        <v>95.74</v>
      </c>
      <c r="AC426" s="2">
        <f>(Table2[[#This Row],[Close Price]]/Table2[[#This Row],[Day Low]])-1</f>
        <v>4.6539379474941356E-3</v>
      </c>
      <c r="AD426" s="2">
        <f>(Table2[[#This Row],[Day High]]/Table2[[#This Row],[Close Price]])-1</f>
        <v>2.7081601140277911E-2</v>
      </c>
      <c r="AE426" s="2">
        <f>(Table2[[#This Row],[Close Price]]/Table2[[#This Row],[Current Week Low]])-1</f>
        <v>2.6707317073170644E-2</v>
      </c>
      <c r="AF426" s="2">
        <f>(Table2[[#This Row],[Current Week High]]/Table2[[#This Row],[Close Price]])-1</f>
        <v>7.7918992754483885E-2</v>
      </c>
      <c r="AG426" s="2">
        <f>(Table2[[#This Row],[Close Price]]/Table2[[#This Row],[Current Month Low]])-1</f>
        <v>2.6707317073170644E-2</v>
      </c>
      <c r="AH426" s="2">
        <f>(Table2[[#This Row],[Current Month High]]/Table2[[#This Row],[Close Price]])-1</f>
        <v>0.13718968998693426</v>
      </c>
      <c r="AI426">
        <v>13.7189689986934</v>
      </c>
      <c r="AJ426">
        <v>43.546462063085997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0.15</v>
      </c>
      <c r="AM426" t="s">
        <v>10520</v>
      </c>
      <c r="AN426">
        <v>-6.5</v>
      </c>
      <c r="AO426" t="s">
        <v>10519</v>
      </c>
      <c r="AP426">
        <v>7.0822589352018003E-2</v>
      </c>
      <c r="AQ426">
        <f>(Table2[[#This Row],[Sharpe Ratio]]-AVERAGE(Table2[Sharpe Ratio]))/_xlfn.STDEV.P(Table2[Sharpe Ratio])</f>
        <v>0.21937528951257235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-2.3141835547893579</v>
      </c>
      <c r="AS426">
        <f>_xlfn.RANK.AVG(Table2[[#This Row],[1Y Return vs Nifty Z-Score]],Table2[1Y Return vs Nifty Z-Score])</f>
        <v>458</v>
      </c>
      <c r="AT426">
        <f>_xlfn.RANK.AVG(Table2[[#This Row],[6M Return vs Nifty Z-Score]],Table2[6M Return vs Nifty Z-Score])</f>
        <v>511</v>
      </c>
      <c r="AU426">
        <f>_xlfn.RANK.AVG(Table2[[#This Row],[Sharpe Ratio Z-Score]],Table2[Sharpe Ratio Z-Score])</f>
        <v>267</v>
      </c>
      <c r="AV426">
        <f>(Table2[[#This Row],[Rank 1Y]]+Table2[[#This Row],[Rank 6M]]+Table2[[#This Row],[Rank Sharpe]])/3</f>
        <v>412</v>
      </c>
    </row>
    <row r="427" spans="1:48" x14ac:dyDescent="0.3">
      <c r="A427" t="s">
        <v>1482</v>
      </c>
      <c r="B427" t="s">
        <v>1483</v>
      </c>
      <c r="C427" t="s">
        <v>622</v>
      </c>
      <c r="D427" t="s">
        <v>622</v>
      </c>
      <c r="E427">
        <v>6692.8701454550001</v>
      </c>
      <c r="F427">
        <v>554.20000000000005</v>
      </c>
      <c r="G427">
        <v>19.499026127340301</v>
      </c>
      <c r="H427">
        <f>(Table2[[#This Row],[1Y Return vs Nifty]]-AVERAGE(Table2[1Y Return vs Nifty]))/_xlfn.STDEV.P(Table2[1Y Return vs Nifty])</f>
        <v>-0.26605938936626577</v>
      </c>
      <c r="I427">
        <v>-11.3347090210824</v>
      </c>
      <c r="J427">
        <f>(Table2[[#This Row],[1M Return vs Nifty]]-AVERAGE(Table2[1M Return vs Nifty]))/_xlfn.STDEV.P(Table2[1M Return vs Nifty])</f>
        <v>-1.0580957300973919</v>
      </c>
      <c r="K427">
        <v>-15.700167385619499</v>
      </c>
      <c r="L427">
        <f>(Table2[[#This Row],[6M Return vs Nifty]]-AVERAGE(Table2[6M Return vs Nifty]))/_xlfn.STDEV.P(Table2[6M Return vs Nifty])</f>
        <v>-0.70882325250891509</v>
      </c>
      <c r="M427">
        <v>-4.3763044272533502</v>
      </c>
      <c r="N427">
        <f>(Table2[[#This Row],[1W Return vs Nifty]]-AVERAGE(Table2[1W Return vs Nifty]))/_xlfn.STDEV.P(Table2[1W Return vs Nifty])</f>
        <v>-0.69082016258030776</v>
      </c>
      <c r="O427">
        <v>522.54999999999995</v>
      </c>
      <c r="P427">
        <v>507.47035071720001</v>
      </c>
      <c r="Q427">
        <v>489.18226992687499</v>
      </c>
      <c r="R427">
        <v>40.520018079453202</v>
      </c>
      <c r="S427" s="2">
        <f>(Table2[[#This Row],[Close Price]]-Table2[[#This Row],[20D EMA]])/Table2[[#This Row],[20D EMA]]</f>
        <v>6.0568366663477362E-2</v>
      </c>
      <c r="T427" s="2">
        <f>(Table2[[#This Row],[Close Price]]-Table2[[#This Row],[50D EMA]])/Table2[[#This Row],[50D EMA]]</f>
        <v>9.2083506389600389E-2</v>
      </c>
      <c r="U427" s="2">
        <f>(Table2[[#This Row],[Close Price]]-Table2[[#This Row],[200D EMA]])/Table2[[#This Row],[200D EMA]]</f>
        <v>0.132911051912908</v>
      </c>
      <c r="V427">
        <v>1.11769443330373</v>
      </c>
      <c r="W427">
        <v>507.55</v>
      </c>
      <c r="X427">
        <v>568.25</v>
      </c>
      <c r="Y427">
        <v>483</v>
      </c>
      <c r="Z427">
        <v>568.25</v>
      </c>
      <c r="AA427">
        <v>483</v>
      </c>
      <c r="AB427">
        <v>569.85</v>
      </c>
      <c r="AC427" s="2">
        <f>(Table2[[#This Row],[Close Price]]/Table2[[#This Row],[Day Low]])-1</f>
        <v>9.1912126884050815E-2</v>
      </c>
      <c r="AD427" s="2">
        <f>(Table2[[#This Row],[Day High]]/Table2[[#This Row],[Close Price]])-1</f>
        <v>2.5351858534824911E-2</v>
      </c>
      <c r="AE427" s="2">
        <f>(Table2[[#This Row],[Close Price]]/Table2[[#This Row],[Current Week Low]])-1</f>
        <v>0.14741200828157353</v>
      </c>
      <c r="AF427" s="2">
        <f>(Table2[[#This Row],[Current Week High]]/Table2[[#This Row],[Close Price]])-1</f>
        <v>2.5351858534824911E-2</v>
      </c>
      <c r="AG427" s="2">
        <f>(Table2[[#This Row],[Close Price]]/Table2[[#This Row],[Current Month Low]])-1</f>
        <v>0.14741200828157353</v>
      </c>
      <c r="AH427" s="2">
        <f>(Table2[[#This Row],[Current Month High]]/Table2[[#This Row],[Close Price]])-1</f>
        <v>2.823890292313247E-2</v>
      </c>
      <c r="AI427">
        <v>20.1732226632984</v>
      </c>
      <c r="AJ427">
        <v>75.407501186896596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0.13</v>
      </c>
      <c r="AM427" t="s">
        <v>10520</v>
      </c>
      <c r="AN427">
        <v>4.71</v>
      </c>
      <c r="AO427" t="s">
        <v>10520</v>
      </c>
      <c r="AP427">
        <v>5.8374531579412997E-2</v>
      </c>
      <c r="AQ427">
        <f>(Table2[[#This Row],[Sharpe Ratio]]-AVERAGE(Table2[Sharpe Ratio]))/_xlfn.STDEV.P(Table2[Sharpe Ratio])</f>
        <v>7.5885942758494626E-2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-2.6479125917943858</v>
      </c>
      <c r="AS427">
        <f>_xlfn.RANK.AVG(Table2[[#This Row],[1Y Return vs Nifty Z-Score]],Table2[1Y Return vs Nifty Z-Score])</f>
        <v>377</v>
      </c>
      <c r="AT427">
        <f>_xlfn.RANK.AVG(Table2[[#This Row],[6M Return vs Nifty Z-Score]],Table2[6M Return vs Nifty Z-Score])</f>
        <v>554</v>
      </c>
      <c r="AU427">
        <f>_xlfn.RANK.AVG(Table2[[#This Row],[Sharpe Ratio Z-Score]],Table2[Sharpe Ratio Z-Score])</f>
        <v>310</v>
      </c>
      <c r="AV427">
        <f>(Table2[[#This Row],[Rank 1Y]]+Table2[[#This Row],[Rank 6M]]+Table2[[#This Row],[Rank Sharpe]])/3</f>
        <v>413.66666666666669</v>
      </c>
    </row>
    <row r="428" spans="1:48" x14ac:dyDescent="0.3">
      <c r="A428" t="s">
        <v>1228</v>
      </c>
      <c r="B428" t="s">
        <v>1229</v>
      </c>
      <c r="C428" t="s">
        <v>10489</v>
      </c>
      <c r="D428" t="s">
        <v>555</v>
      </c>
      <c r="E428">
        <v>9336.5938530099993</v>
      </c>
      <c r="F428">
        <v>598.65</v>
      </c>
      <c r="G428">
        <v>16.284545329965798</v>
      </c>
      <c r="H428">
        <f>(Table2[[#This Row],[1Y Return vs Nifty]]-AVERAGE(Table2[1Y Return vs Nifty]))/_xlfn.STDEV.P(Table2[1Y Return vs Nifty])</f>
        <v>-0.31009127381595641</v>
      </c>
      <c r="I428">
        <v>5.9377769810032097</v>
      </c>
      <c r="J428">
        <f>(Table2[[#This Row],[1M Return vs Nifty]]-AVERAGE(Table2[1M Return vs Nifty]))/_xlfn.STDEV.P(Table2[1M Return vs Nifty])</f>
        <v>0.67944792361024919</v>
      </c>
      <c r="K428">
        <v>13.6493500869628</v>
      </c>
      <c r="L428">
        <f>(Table2[[#This Row],[6M Return vs Nifty]]-AVERAGE(Table2[6M Return vs Nifty]))/_xlfn.STDEV.P(Table2[6M Return vs Nifty])</f>
        <v>0.30896152655323417</v>
      </c>
      <c r="M428">
        <v>4.5711563833913997</v>
      </c>
      <c r="N428">
        <f>(Table2[[#This Row],[1W Return vs Nifty]]-AVERAGE(Table2[1W Return vs Nifty]))/_xlfn.STDEV.P(Table2[1W Return vs Nifty])</f>
        <v>1.119845142910497</v>
      </c>
      <c r="O428">
        <v>567.13</v>
      </c>
      <c r="P428">
        <v>544.41544815186899</v>
      </c>
      <c r="Q428">
        <v>500.997080883016</v>
      </c>
      <c r="R428">
        <v>64.182702333907102</v>
      </c>
      <c r="S428" s="2">
        <f>(Table2[[#This Row],[Close Price]]-Table2[[#This Row],[20D EMA]])/Table2[[#This Row],[20D EMA]]</f>
        <v>5.5578086153086563E-2</v>
      </c>
      <c r="T428" s="2">
        <f>(Table2[[#This Row],[Close Price]]-Table2[[#This Row],[50D EMA]])/Table2[[#This Row],[50D EMA]]</f>
        <v>9.9619788586531505E-2</v>
      </c>
      <c r="U428" s="2">
        <f>(Table2[[#This Row],[Close Price]]-Table2[[#This Row],[200D EMA]])/Table2[[#This Row],[200D EMA]]</f>
        <v>0.19491714192200288</v>
      </c>
      <c r="V428">
        <v>1.4633849139446999</v>
      </c>
      <c r="W428">
        <v>586</v>
      </c>
      <c r="X428">
        <v>606.5</v>
      </c>
      <c r="Y428">
        <v>525</v>
      </c>
      <c r="Z428">
        <v>606.5</v>
      </c>
      <c r="AA428">
        <v>516.85</v>
      </c>
      <c r="AB428">
        <v>617</v>
      </c>
      <c r="AC428" s="2">
        <f>(Table2[[#This Row],[Close Price]]/Table2[[#This Row],[Day Low]])-1</f>
        <v>2.158703071672341E-2</v>
      </c>
      <c r="AD428" s="2">
        <f>(Table2[[#This Row],[Day High]]/Table2[[#This Row],[Close Price]])-1</f>
        <v>1.3112837217071682E-2</v>
      </c>
      <c r="AE428" s="2">
        <f>(Table2[[#This Row],[Close Price]]/Table2[[#This Row],[Current Week Low]])-1</f>
        <v>0.14028571428571435</v>
      </c>
      <c r="AF428" s="2">
        <f>(Table2[[#This Row],[Current Week High]]/Table2[[#This Row],[Close Price]])-1</f>
        <v>1.3112837217071682E-2</v>
      </c>
      <c r="AG428" s="2">
        <f>(Table2[[#This Row],[Close Price]]/Table2[[#This Row],[Current Month Low]])-1</f>
        <v>0.15826642159233817</v>
      </c>
      <c r="AH428" s="2">
        <f>(Table2[[#This Row],[Current Month High]]/Table2[[#This Row],[Close Price]])-1</f>
        <v>3.065230101060723E-2</v>
      </c>
      <c r="AI428">
        <v>3.0652301010607199</v>
      </c>
      <c r="AJ428">
        <v>48.034124629080097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0.06</v>
      </c>
      <c r="AM428" t="s">
        <v>10520</v>
      </c>
      <c r="AN428">
        <v>1.47</v>
      </c>
      <c r="AO428" t="s">
        <v>10520</v>
      </c>
      <c r="AP428">
        <v>-3.3356938799023003E-2</v>
      </c>
      <c r="AQ428">
        <f>(Table2[[#This Row],[Sharpe Ratio]]-AVERAGE(Table2[Sharpe Ratio]))/_xlfn.STDEV.P(Table2[Sharpe Ratio])</f>
        <v>-0.98150702583457272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0.81665629342345125</v>
      </c>
      <c r="AS428">
        <f>_xlfn.RANK.AVG(Table2[[#This Row],[1Y Return vs Nifty Z-Score]],Table2[1Y Return vs Nifty Z-Score])</f>
        <v>396</v>
      </c>
      <c r="AT428">
        <f>_xlfn.RANK.AVG(Table2[[#This Row],[6M Return vs Nifty Z-Score]],Table2[6M Return vs Nifty Z-Score])</f>
        <v>235</v>
      </c>
      <c r="AU428">
        <f>_xlfn.RANK.AVG(Table2[[#This Row],[Sharpe Ratio Z-Score]],Table2[Sharpe Ratio Z-Score])</f>
        <v>611</v>
      </c>
      <c r="AV428">
        <f>(Table2[[#This Row],[Rank 1Y]]+Table2[[#This Row],[Rank 6M]]+Table2[[#This Row],[Rank Sharpe]])/3</f>
        <v>414</v>
      </c>
    </row>
    <row r="429" spans="1:48" x14ac:dyDescent="0.3">
      <c r="A429" t="s">
        <v>1914</v>
      </c>
      <c r="B429" t="s">
        <v>1915</v>
      </c>
      <c r="C429" t="s">
        <v>10480</v>
      </c>
      <c r="D429" t="s">
        <v>60</v>
      </c>
      <c r="E429">
        <v>3562.8597881800001</v>
      </c>
      <c r="F429">
        <v>350.15</v>
      </c>
      <c r="G429">
        <v>21.100515885254701</v>
      </c>
      <c r="H429">
        <f>(Table2[[#This Row],[1Y Return vs Nifty]]-AVERAGE(Table2[1Y Return vs Nifty]))/_xlfn.STDEV.P(Table2[1Y Return vs Nifty])</f>
        <v>-0.24412221928721414</v>
      </c>
      <c r="I429">
        <v>-3.3957756842219902</v>
      </c>
      <c r="J429">
        <f>(Table2[[#This Row],[1M Return vs Nifty]]-AVERAGE(Table2[1M Return vs Nifty]))/_xlfn.STDEV.P(Table2[1M Return vs Nifty])</f>
        <v>-0.2594704925372508</v>
      </c>
      <c r="K429">
        <v>-15.4150753763704</v>
      </c>
      <c r="L429">
        <f>(Table2[[#This Row],[6M Return vs Nifty]]-AVERAGE(Table2[6M Return vs Nifty]))/_xlfn.STDEV.P(Table2[6M Return vs Nifty])</f>
        <v>-0.69893681032406352</v>
      </c>
      <c r="M429">
        <v>4.4327995034043599E-4</v>
      </c>
      <c r="N429">
        <f>(Table2[[#This Row],[1W Return vs Nifty]]-AVERAGE(Table2[1W Return vs Nifty]))/_xlfn.STDEV.P(Table2[1W Return vs Nifty])</f>
        <v>0.1948864520708595</v>
      </c>
      <c r="O429">
        <v>351.28</v>
      </c>
      <c r="P429">
        <v>345.10656410518499</v>
      </c>
      <c r="Q429">
        <v>316.668424245403</v>
      </c>
      <c r="R429">
        <v>55.053382041185799</v>
      </c>
      <c r="S429" s="2">
        <f>(Table2[[#This Row],[Close Price]]-Table2[[#This Row],[20D EMA]])/Table2[[#This Row],[20D EMA]]</f>
        <v>-3.2168071054429386E-3</v>
      </c>
      <c r="T429" s="2">
        <f>(Table2[[#This Row],[Close Price]]-Table2[[#This Row],[50D EMA]])/Table2[[#This Row],[50D EMA]]</f>
        <v>1.461414073039133E-2</v>
      </c>
      <c r="U429" s="2">
        <f>(Table2[[#This Row],[Close Price]]-Table2[[#This Row],[200D EMA]])/Table2[[#This Row],[200D EMA]]</f>
        <v>0.10573070502492014</v>
      </c>
      <c r="V429">
        <v>0.54678369923743597</v>
      </c>
      <c r="W429">
        <v>346.95</v>
      </c>
      <c r="X429">
        <v>359.7</v>
      </c>
      <c r="Y429">
        <v>324.7</v>
      </c>
      <c r="Z429">
        <v>362.05</v>
      </c>
      <c r="AA429">
        <v>324.7</v>
      </c>
      <c r="AB429">
        <v>379.05</v>
      </c>
      <c r="AC429" s="2">
        <f>(Table2[[#This Row],[Close Price]]/Table2[[#This Row],[Day Low]])-1</f>
        <v>9.2232310131141748E-3</v>
      </c>
      <c r="AD429" s="2">
        <f>(Table2[[#This Row],[Day High]]/Table2[[#This Row],[Close Price]])-1</f>
        <v>2.7274025417678205E-2</v>
      </c>
      <c r="AE429" s="2">
        <f>(Table2[[#This Row],[Close Price]]/Table2[[#This Row],[Current Week Low]])-1</f>
        <v>7.8380043116723197E-2</v>
      </c>
      <c r="AF429" s="2">
        <f>(Table2[[#This Row],[Current Week High]]/Table2[[#This Row],[Close Price]])-1</f>
        <v>3.3985434813651461E-2</v>
      </c>
      <c r="AG429" s="2">
        <f>(Table2[[#This Row],[Close Price]]/Table2[[#This Row],[Current Month Low]])-1</f>
        <v>7.8380043116723197E-2</v>
      </c>
      <c r="AH429" s="2">
        <f>(Table2[[#This Row],[Current Month High]]/Table2[[#This Row],[Close Price]])-1</f>
        <v>8.2536055976010436E-2</v>
      </c>
      <c r="AI429">
        <v>10.509781522204699</v>
      </c>
      <c r="AJ429">
        <v>48.4944868532654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-0.03</v>
      </c>
      <c r="AM429" t="s">
        <v>10519</v>
      </c>
      <c r="AN429">
        <v>-2.29</v>
      </c>
      <c r="AO429" t="s">
        <v>10519</v>
      </c>
      <c r="AP429">
        <v>5.4502935443483003E-2</v>
      </c>
      <c r="AQ429">
        <f>(Table2[[#This Row],[Sharpe Ratio]]-AVERAGE(Table2[Sharpe Ratio]))/_xlfn.STDEV.P(Table2[Sharpe Ratio])</f>
        <v>3.125787221219687E-2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-0.97638519786547207</v>
      </c>
      <c r="AS429">
        <f>_xlfn.RANK.AVG(Table2[[#This Row],[1Y Return vs Nifty Z-Score]],Table2[1Y Return vs Nifty Z-Score])</f>
        <v>369</v>
      </c>
      <c r="AT429">
        <f>_xlfn.RANK.AVG(Table2[[#This Row],[6M Return vs Nifty Z-Score]],Table2[6M Return vs Nifty Z-Score])</f>
        <v>548</v>
      </c>
      <c r="AU429">
        <f>_xlfn.RANK.AVG(Table2[[#This Row],[Sharpe Ratio Z-Score]],Table2[Sharpe Ratio Z-Score])</f>
        <v>327</v>
      </c>
      <c r="AV429">
        <f>(Table2[[#This Row],[Rank 1Y]]+Table2[[#This Row],[Rank 6M]]+Table2[[#This Row],[Rank Sharpe]])/3</f>
        <v>414.66666666666669</v>
      </c>
    </row>
    <row r="430" spans="1:48" x14ac:dyDescent="0.3">
      <c r="A430" t="s">
        <v>405</v>
      </c>
      <c r="B430" t="s">
        <v>406</v>
      </c>
      <c r="C430" t="s">
        <v>10482</v>
      </c>
      <c r="D430" t="s">
        <v>133</v>
      </c>
      <c r="E430">
        <v>58897.160095851003</v>
      </c>
      <c r="F430">
        <v>147.38999999999999</v>
      </c>
      <c r="G430">
        <v>29.086777635073901</v>
      </c>
      <c r="H430">
        <f>(Table2[[#This Row],[1Y Return vs Nifty]]-AVERAGE(Table2[1Y Return vs Nifty]))/_xlfn.STDEV.P(Table2[1Y Return vs Nifty])</f>
        <v>-0.13472658847795832</v>
      </c>
      <c r="I430">
        <v>-7.0011212757420402</v>
      </c>
      <c r="J430">
        <f>(Table2[[#This Row],[1M Return vs Nifty]]-AVERAGE(Table2[1M Return vs Nifty]))/_xlfn.STDEV.P(Table2[1M Return vs Nifty])</f>
        <v>-0.62215397372299719</v>
      </c>
      <c r="K430">
        <v>6.0578085987387498</v>
      </c>
      <c r="L430">
        <f>(Table2[[#This Row],[6M Return vs Nifty]]-AVERAGE(Table2[6M Return vs Nifty]))/_xlfn.STDEV.P(Table2[6M Return vs Nifty])</f>
        <v>4.5701478630768629E-2</v>
      </c>
      <c r="M430">
        <v>-4.2786252086871102</v>
      </c>
      <c r="N430">
        <f>(Table2[[#This Row],[1W Return vs Nifty]]-AVERAGE(Table2[1W Return vs Nifty]))/_xlfn.STDEV.P(Table2[1W Return vs Nifty])</f>
        <v>-0.67105317216053084</v>
      </c>
      <c r="O430">
        <v>148.13</v>
      </c>
      <c r="P430">
        <v>150.09927237397301</v>
      </c>
      <c r="Q430">
        <v>132.822800155457</v>
      </c>
      <c r="R430">
        <v>38.801082944807497</v>
      </c>
      <c r="S430" s="2">
        <f>(Table2[[#This Row],[Close Price]]-Table2[[#This Row],[20D EMA]])/Table2[[#This Row],[20D EMA]]</f>
        <v>-4.9956119624654637E-3</v>
      </c>
      <c r="T430" s="2">
        <f>(Table2[[#This Row],[Close Price]]-Table2[[#This Row],[50D EMA]])/Table2[[#This Row],[50D EMA]]</f>
        <v>-1.8049870136764273E-2</v>
      </c>
      <c r="U430" s="2">
        <f>(Table2[[#This Row],[Close Price]]-Table2[[#This Row],[200D EMA]])/Table2[[#This Row],[200D EMA]]</f>
        <v>0.10967394022331559</v>
      </c>
      <c r="V430">
        <v>0.78101572960348198</v>
      </c>
      <c r="W430">
        <v>143.84</v>
      </c>
      <c r="X430">
        <v>147.97999999999999</v>
      </c>
      <c r="Y430">
        <v>135.30000000000001</v>
      </c>
      <c r="Z430">
        <v>147.97999999999999</v>
      </c>
      <c r="AA430">
        <v>135.30000000000001</v>
      </c>
      <c r="AB430">
        <v>158.75</v>
      </c>
      <c r="AC430" s="2">
        <f>(Table2[[#This Row],[Close Price]]/Table2[[#This Row],[Day Low]])-1</f>
        <v>2.4680200222469306E-2</v>
      </c>
      <c r="AD430" s="2">
        <f>(Table2[[#This Row],[Day High]]/Table2[[#This Row],[Close Price]])-1</f>
        <v>4.0029852771559238E-3</v>
      </c>
      <c r="AE430" s="2">
        <f>(Table2[[#This Row],[Close Price]]/Table2[[#This Row],[Current Week Low]])-1</f>
        <v>8.9356984478935475E-2</v>
      </c>
      <c r="AF430" s="2">
        <f>(Table2[[#This Row],[Current Week High]]/Table2[[#This Row],[Close Price]])-1</f>
        <v>4.0029852771559238E-3</v>
      </c>
      <c r="AG430" s="2">
        <f>(Table2[[#This Row],[Close Price]]/Table2[[#This Row],[Current Month Low]])-1</f>
        <v>8.9356984478935475E-2</v>
      </c>
      <c r="AH430" s="2">
        <f>(Table2[[#This Row],[Current Month High]]/Table2[[#This Row],[Close Price]])-1</f>
        <v>7.7074428387271965E-2</v>
      </c>
      <c r="AI430">
        <v>18.970079381233401</v>
      </c>
      <c r="AJ430">
        <v>80.183374083129493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-0.11</v>
      </c>
      <c r="AM430" t="s">
        <v>10519</v>
      </c>
      <c r="AN430">
        <v>-5.51</v>
      </c>
      <c r="AO430" t="s">
        <v>10519</v>
      </c>
      <c r="AP430">
        <v>-3.6690084627465001E-2</v>
      </c>
      <c r="AQ430">
        <f>(Table2[[#This Row],[Sharpe Ratio]]-AVERAGE(Table2[Sharpe Ratio]))/_xlfn.STDEV.P(Table2[Sharpe Ratio])</f>
        <v>-1.0199283543900823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327</v>
      </c>
      <c r="AT430">
        <f>_xlfn.RANK.AVG(Table2[[#This Row],[6M Return vs Nifty Z-Score]],Table2[6M Return vs Nifty Z-Score])</f>
        <v>300</v>
      </c>
      <c r="AU430">
        <f>_xlfn.RANK.AVG(Table2[[#This Row],[Sharpe Ratio Z-Score]],Table2[Sharpe Ratio Z-Score])</f>
        <v>618</v>
      </c>
      <c r="AV430">
        <f>(Table2[[#This Row],[Rank 1Y]]+Table2[[#This Row],[Rank 6M]]+Table2[[#This Row],[Rank Sharpe]])/3</f>
        <v>415</v>
      </c>
    </row>
    <row r="431" spans="1:48" x14ac:dyDescent="0.3">
      <c r="A431" t="s">
        <v>327</v>
      </c>
      <c r="B431" t="s">
        <v>328</v>
      </c>
      <c r="C431" t="s">
        <v>10475</v>
      </c>
      <c r="D431" t="s">
        <v>24</v>
      </c>
      <c r="E431">
        <v>77157.467586960003</v>
      </c>
      <c r="F431">
        <v>24.97</v>
      </c>
      <c r="G431">
        <v>19.257378630352701</v>
      </c>
      <c r="H431">
        <f>(Table2[[#This Row],[1Y Return vs Nifty]]-AVERAGE(Table2[1Y Return vs Nifty]))/_xlfn.STDEV.P(Table2[1Y Return vs Nifty])</f>
        <v>-0.26936947125370636</v>
      </c>
      <c r="I431">
        <v>-1.7623316806017599</v>
      </c>
      <c r="J431">
        <f>(Table2[[#This Row],[1M Return vs Nifty]]-AVERAGE(Table2[1M Return vs Nifty]))/_xlfn.STDEV.P(Table2[1M Return vs Nifty])</f>
        <v>-9.5152497904953587E-2</v>
      </c>
      <c r="K431">
        <v>-13.762117192889599</v>
      </c>
      <c r="L431">
        <f>(Table2[[#This Row],[6M Return vs Nifty]]-AVERAGE(Table2[6M Return vs Nifty]))/_xlfn.STDEV.P(Table2[6M Return vs Nifty])</f>
        <v>-0.64161540184964494</v>
      </c>
      <c r="M431">
        <v>-4.9543408823516204</v>
      </c>
      <c r="N431">
        <f>(Table2[[#This Row],[1W Return vs Nifty]]-AVERAGE(Table2[1W Return vs Nifty]))/_xlfn.STDEV.P(Table2[1W Return vs Nifty])</f>
        <v>-0.80779531080450107</v>
      </c>
      <c r="O431">
        <v>24.98</v>
      </c>
      <c r="P431">
        <v>24.484725902917901</v>
      </c>
      <c r="Q431">
        <v>22.771055752231501</v>
      </c>
      <c r="R431">
        <v>42.568196807518298</v>
      </c>
      <c r="S431" s="2">
        <f>(Table2[[#This Row],[Close Price]]-Table2[[#This Row],[20D EMA]])/Table2[[#This Row],[20D EMA]]</f>
        <v>-4.0032025620502656E-4</v>
      </c>
      <c r="T431" s="2">
        <f>(Table2[[#This Row],[Close Price]]-Table2[[#This Row],[50D EMA]])/Table2[[#This Row],[50D EMA]]</f>
        <v>1.9819462100830226E-2</v>
      </c>
      <c r="U431" s="2">
        <f>(Table2[[#This Row],[Close Price]]-Table2[[#This Row],[200D EMA]])/Table2[[#This Row],[200D EMA]]</f>
        <v>9.6567514115062827E-2</v>
      </c>
      <c r="V431">
        <v>0.852374144857455</v>
      </c>
      <c r="W431">
        <v>24.65</v>
      </c>
      <c r="X431">
        <v>25.11</v>
      </c>
      <c r="Y431">
        <v>24.25</v>
      </c>
      <c r="Z431">
        <v>26.19</v>
      </c>
      <c r="AA431">
        <v>23.61</v>
      </c>
      <c r="AB431">
        <v>27.44</v>
      </c>
      <c r="AC431" s="2">
        <f>(Table2[[#This Row],[Close Price]]/Table2[[#This Row],[Day Low]])-1</f>
        <v>1.2981744421906694E-2</v>
      </c>
      <c r="AD431" s="2">
        <f>(Table2[[#This Row],[Day High]]/Table2[[#This Row],[Close Price]])-1</f>
        <v>5.6067280736884495E-3</v>
      </c>
      <c r="AE431" s="2">
        <f>(Table2[[#This Row],[Close Price]]/Table2[[#This Row],[Current Week Low]])-1</f>
        <v>2.9690721649484386E-2</v>
      </c>
      <c r="AF431" s="2">
        <f>(Table2[[#This Row],[Current Week High]]/Table2[[#This Row],[Close Price]])-1</f>
        <v>4.885863035642779E-2</v>
      </c>
      <c r="AG431" s="2">
        <f>(Table2[[#This Row],[Close Price]]/Table2[[#This Row],[Current Month Low]])-1</f>
        <v>5.7602710715798366E-2</v>
      </c>
      <c r="AH431" s="2">
        <f>(Table2[[#This Row],[Current Month High]]/Table2[[#This Row],[Close Price]])-1</f>
        <v>9.8918702442931661E-2</v>
      </c>
      <c r="AI431">
        <v>31.557869443331999</v>
      </c>
      <c r="AJ431">
        <v>59.044585987261101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0.02</v>
      </c>
      <c r="AM431" t="s">
        <v>10520</v>
      </c>
      <c r="AN431">
        <v>-3.22</v>
      </c>
      <c r="AO431" t="s">
        <v>10519</v>
      </c>
      <c r="AP431">
        <v>5.3831741802952998E-2</v>
      </c>
      <c r="AQ431">
        <f>(Table2[[#This Row],[Sharpe Ratio]]-AVERAGE(Table2[Sharpe Ratio]))/_xlfn.STDEV.P(Table2[Sharpe Ratio])</f>
        <v>2.3520991585156931E-2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-1.790411690227649</v>
      </c>
      <c r="AS431">
        <f>_xlfn.RANK.AVG(Table2[[#This Row],[1Y Return vs Nifty Z-Score]],Table2[1Y Return vs Nifty Z-Score])</f>
        <v>380</v>
      </c>
      <c r="AT431">
        <f>_xlfn.RANK.AVG(Table2[[#This Row],[6M Return vs Nifty Z-Score]],Table2[6M Return vs Nifty Z-Score])</f>
        <v>536</v>
      </c>
      <c r="AU431">
        <f>_xlfn.RANK.AVG(Table2[[#This Row],[Sharpe Ratio Z-Score]],Table2[Sharpe Ratio Z-Score])</f>
        <v>330</v>
      </c>
      <c r="AV431">
        <f>(Table2[[#This Row],[Rank 1Y]]+Table2[[#This Row],[Rank 6M]]+Table2[[#This Row],[Rank Sharpe]])/3</f>
        <v>415.33333333333331</v>
      </c>
    </row>
    <row r="432" spans="1:48" x14ac:dyDescent="0.3">
      <c r="A432" t="s">
        <v>523</v>
      </c>
      <c r="B432" t="s">
        <v>524</v>
      </c>
      <c r="C432" t="s">
        <v>10482</v>
      </c>
      <c r="D432" t="s">
        <v>133</v>
      </c>
      <c r="E432">
        <v>38667.019069034999</v>
      </c>
      <c r="F432">
        <v>748.95</v>
      </c>
      <c r="G432">
        <v>0.57832267376647195</v>
      </c>
      <c r="H432">
        <f>(Table2[[#This Row],[1Y Return vs Nifty]]-AVERAGE(Table2[1Y Return vs Nifty]))/_xlfn.STDEV.P(Table2[1Y Return vs Nifty])</f>
        <v>-0.52523475257113861</v>
      </c>
      <c r="I432">
        <v>-4.74615535283389</v>
      </c>
      <c r="J432">
        <f>(Table2[[#This Row],[1M Return vs Nifty]]-AVERAGE(Table2[1M Return vs Nifty]))/_xlfn.STDEV.P(Table2[1M Return vs Nifty])</f>
        <v>-0.39531333664255902</v>
      </c>
      <c r="K432">
        <v>13.6162196963369</v>
      </c>
      <c r="L432">
        <f>(Table2[[#This Row],[6M Return vs Nifty]]-AVERAGE(Table2[6M Return vs Nifty]))/_xlfn.STDEV.P(Table2[6M Return vs Nifty])</f>
        <v>0.30781262836998724</v>
      </c>
      <c r="M432">
        <v>-3.7151631035458301</v>
      </c>
      <c r="N432">
        <f>(Table2[[#This Row],[1W Return vs Nifty]]-AVERAGE(Table2[1W Return vs Nifty]))/_xlfn.STDEV.P(Table2[1W Return vs Nifty])</f>
        <v>-0.55702738246113903</v>
      </c>
      <c r="O432">
        <v>729.9</v>
      </c>
      <c r="P432">
        <v>717.51386192845405</v>
      </c>
      <c r="Q432">
        <v>628.63005903214605</v>
      </c>
      <c r="R432">
        <v>46.269097100841698</v>
      </c>
      <c r="S432" s="2">
        <f>(Table2[[#This Row],[Close Price]]-Table2[[#This Row],[20D EMA]])/Table2[[#This Row],[20D EMA]]</f>
        <v>2.6099465680230263E-2</v>
      </c>
      <c r="T432" s="2">
        <f>(Table2[[#This Row],[Close Price]]-Table2[[#This Row],[50D EMA]])/Table2[[#This Row],[50D EMA]]</f>
        <v>4.3812586403634682E-2</v>
      </c>
      <c r="U432" s="2">
        <f>(Table2[[#This Row],[Close Price]]-Table2[[#This Row],[200D EMA]])/Table2[[#This Row],[200D EMA]]</f>
        <v>0.19140023490620456</v>
      </c>
      <c r="V432">
        <v>1.2985605834281899</v>
      </c>
      <c r="W432">
        <v>724.7</v>
      </c>
      <c r="X432">
        <v>753.6</v>
      </c>
      <c r="Y432">
        <v>674.8</v>
      </c>
      <c r="Z432">
        <v>753.6</v>
      </c>
      <c r="AA432">
        <v>674.8</v>
      </c>
      <c r="AB432">
        <v>786</v>
      </c>
      <c r="AC432" s="2">
        <f>(Table2[[#This Row],[Close Price]]/Table2[[#This Row],[Day Low]])-1</f>
        <v>3.3462122257485793E-2</v>
      </c>
      <c r="AD432" s="2">
        <f>(Table2[[#This Row],[Day High]]/Table2[[#This Row],[Close Price]])-1</f>
        <v>6.2086921690365227E-3</v>
      </c>
      <c r="AE432" s="2">
        <f>(Table2[[#This Row],[Close Price]]/Table2[[#This Row],[Current Week Low]])-1</f>
        <v>0.10988441019561357</v>
      </c>
      <c r="AF432" s="2">
        <f>(Table2[[#This Row],[Current Week High]]/Table2[[#This Row],[Close Price]])-1</f>
        <v>6.2086921690365227E-3</v>
      </c>
      <c r="AG432" s="2">
        <f>(Table2[[#This Row],[Close Price]]/Table2[[#This Row],[Current Month Low]])-1</f>
        <v>0.10988441019561357</v>
      </c>
      <c r="AH432" s="2">
        <f>(Table2[[#This Row],[Current Month High]]/Table2[[#This Row],[Close Price]])-1</f>
        <v>4.9469256959743468E-2</v>
      </c>
      <c r="AI432">
        <v>4.9469256959743397</v>
      </c>
      <c r="AJ432">
        <v>52.225609756097498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7.0000000000000007E-2</v>
      </c>
      <c r="AM432" t="s">
        <v>10520</v>
      </c>
      <c r="AN432">
        <v>-1.35</v>
      </c>
      <c r="AO432" t="s">
        <v>10519</v>
      </c>
      <c r="AQ432">
        <f>(Table2[[#This Row],[Sharpe Ratio]]-AVERAGE(Table2[Sharpe Ratio]))/_xlfn.STDEV.P(Table2[Sharpe Ratio])</f>
        <v>-0.59700002519057438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-1.7667628684954235</v>
      </c>
      <c r="AS432">
        <f>_xlfn.RANK.AVG(Table2[[#This Row],[1Y Return vs Nifty Z-Score]],Table2[1Y Return vs Nifty Z-Score])</f>
        <v>493</v>
      </c>
      <c r="AT432">
        <f>_xlfn.RANK.AVG(Table2[[#This Row],[6M Return vs Nifty Z-Score]],Table2[6M Return vs Nifty Z-Score])</f>
        <v>236</v>
      </c>
      <c r="AU432">
        <f>_xlfn.RANK.AVG(Table2[[#This Row],[Sharpe Ratio Z-Score]],Table2[Sharpe Ratio Z-Score])</f>
        <v>517.5</v>
      </c>
      <c r="AV432">
        <f>(Table2[[#This Row],[Rank 1Y]]+Table2[[#This Row],[Rank 6M]]+Table2[[#This Row],[Rank Sharpe]])/3</f>
        <v>415.5</v>
      </c>
    </row>
    <row r="433" spans="1:48" x14ac:dyDescent="0.3">
      <c r="A433" t="s">
        <v>802</v>
      </c>
      <c r="B433" t="s">
        <v>803</v>
      </c>
      <c r="C433" t="s">
        <v>10485</v>
      </c>
      <c r="D433" t="s">
        <v>527</v>
      </c>
      <c r="E433">
        <v>19593.798316674998</v>
      </c>
      <c r="F433">
        <v>1756.3</v>
      </c>
      <c r="G433">
        <v>19.398583578589701</v>
      </c>
      <c r="H433">
        <f>(Table2[[#This Row],[1Y Return vs Nifty]]-AVERAGE(Table2[1Y Return vs Nifty]))/_xlfn.STDEV.P(Table2[1Y Return vs Nifty])</f>
        <v>-0.26743524910200633</v>
      </c>
      <c r="I433">
        <v>-5.1041331653850701</v>
      </c>
      <c r="J433">
        <f>(Table2[[#This Row],[1M Return vs Nifty]]-AVERAGE(Table2[1M Return vs Nifty]))/_xlfn.STDEV.P(Table2[1M Return vs Nifty])</f>
        <v>-0.43132448618358865</v>
      </c>
      <c r="K433">
        <v>2.4649283458896898</v>
      </c>
      <c r="L433">
        <f>(Table2[[#This Row],[6M Return vs Nifty]]-AVERAGE(Table2[6M Return vs Nifty]))/_xlfn.STDEV.P(Table2[6M Return vs Nifty])</f>
        <v>-7.8892693582073556E-2</v>
      </c>
      <c r="M433">
        <v>-3.6688248061914499</v>
      </c>
      <c r="N433">
        <f>(Table2[[#This Row],[1W Return vs Nifty]]-AVERAGE(Table2[1W Return vs Nifty]))/_xlfn.STDEV.P(Table2[1W Return vs Nifty])</f>
        <v>-0.54765006870579147</v>
      </c>
      <c r="O433">
        <v>1761.38</v>
      </c>
      <c r="P433">
        <v>1736.56405705722</v>
      </c>
      <c r="Q433">
        <v>1584.8309545258801</v>
      </c>
      <c r="R433">
        <v>35.882529367367297</v>
      </c>
      <c r="S433" s="2">
        <f>(Table2[[#This Row],[Close Price]]-Table2[[#This Row],[20D EMA]])/Table2[[#This Row],[20D EMA]]</f>
        <v>-2.8841022380180054E-3</v>
      </c>
      <c r="T433" s="2">
        <f>(Table2[[#This Row],[Close Price]]-Table2[[#This Row],[50D EMA]])/Table2[[#This Row],[50D EMA]]</f>
        <v>1.1364938058331386E-2</v>
      </c>
      <c r="U433" s="2">
        <f>(Table2[[#This Row],[Close Price]]-Table2[[#This Row],[200D EMA]])/Table2[[#This Row],[200D EMA]]</f>
        <v>0.10819390231144037</v>
      </c>
      <c r="V433">
        <v>0.66785701862972702</v>
      </c>
      <c r="W433">
        <v>1725</v>
      </c>
      <c r="X433">
        <v>1759.6</v>
      </c>
      <c r="Y433">
        <v>1681</v>
      </c>
      <c r="Z433">
        <v>1761</v>
      </c>
      <c r="AA433">
        <v>1681</v>
      </c>
      <c r="AB433">
        <v>1850</v>
      </c>
      <c r="AC433" s="2">
        <f>(Table2[[#This Row],[Close Price]]/Table2[[#This Row],[Day Low]])-1</f>
        <v>1.8144927536231759E-2</v>
      </c>
      <c r="AD433" s="2">
        <f>(Table2[[#This Row],[Day High]]/Table2[[#This Row],[Close Price]])-1</f>
        <v>1.8789500654785574E-3</v>
      </c>
      <c r="AE433" s="2">
        <f>(Table2[[#This Row],[Close Price]]/Table2[[#This Row],[Current Week Low]])-1</f>
        <v>4.4794765020820915E-2</v>
      </c>
      <c r="AF433" s="2">
        <f>(Table2[[#This Row],[Current Week High]]/Table2[[#This Row],[Close Price]])-1</f>
        <v>2.67608039628775E-3</v>
      </c>
      <c r="AG433" s="2">
        <f>(Table2[[#This Row],[Close Price]]/Table2[[#This Row],[Current Month Low]])-1</f>
        <v>4.4794765020820915E-2</v>
      </c>
      <c r="AH433" s="2">
        <f>(Table2[[#This Row],[Current Month High]]/Table2[[#This Row],[Close Price]])-1</f>
        <v>5.3350794283436809E-2</v>
      </c>
      <c r="AI433">
        <v>8.2930023344531101</v>
      </c>
      <c r="AJ433">
        <v>54.495073891625601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-0.06</v>
      </c>
      <c r="AM433" t="s">
        <v>10519</v>
      </c>
      <c r="AN433">
        <v>-4.04</v>
      </c>
      <c r="AO433" t="s">
        <v>10519</v>
      </c>
      <c r="AQ433">
        <f>(Table2[[#This Row],[Sharpe Ratio]]-AVERAGE(Table2[Sharpe Ratio]))/_xlfn.STDEV.P(Table2[Sharpe Ratio])</f>
        <v>-0.59700002519057438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-1.9223025227640345</v>
      </c>
      <c r="AS433">
        <f>_xlfn.RANK.AVG(Table2[[#This Row],[1Y Return vs Nifty Z-Score]],Table2[1Y Return vs Nifty Z-Score])</f>
        <v>379</v>
      </c>
      <c r="AT433">
        <f>_xlfn.RANK.AVG(Table2[[#This Row],[6M Return vs Nifty Z-Score]],Table2[6M Return vs Nifty Z-Score])</f>
        <v>350</v>
      </c>
      <c r="AU433">
        <f>_xlfn.RANK.AVG(Table2[[#This Row],[Sharpe Ratio Z-Score]],Table2[Sharpe Ratio Z-Score])</f>
        <v>517.5</v>
      </c>
      <c r="AV433">
        <f>(Table2[[#This Row],[Rank 1Y]]+Table2[[#This Row],[Rank 6M]]+Table2[[#This Row],[Rank Sharpe]])/3</f>
        <v>415.5</v>
      </c>
    </row>
    <row r="434" spans="1:48" x14ac:dyDescent="0.3">
      <c r="A434" t="s">
        <v>1142</v>
      </c>
      <c r="B434" t="s">
        <v>1143</v>
      </c>
      <c r="C434" t="s">
        <v>10480</v>
      </c>
      <c r="D434" t="s">
        <v>295</v>
      </c>
      <c r="E434">
        <v>10514.526062655001</v>
      </c>
      <c r="F434">
        <v>2121.4</v>
      </c>
      <c r="G434">
        <v>21.500683119322598</v>
      </c>
      <c r="H434">
        <f>(Table2[[#This Row],[1Y Return vs Nifty]]-AVERAGE(Table2[1Y Return vs Nifty]))/_xlfn.STDEV.P(Table2[1Y Return vs Nifty])</f>
        <v>-0.23864073766647415</v>
      </c>
      <c r="I434">
        <v>1.8843665079917999</v>
      </c>
      <c r="J434">
        <f>(Table2[[#This Row],[1M Return vs Nifty]]-AVERAGE(Table2[1M Return vs Nifty]))/_xlfn.STDEV.P(Table2[1M Return vs Nifty])</f>
        <v>0.27169089069659441</v>
      </c>
      <c r="K434">
        <v>17.808956744984201</v>
      </c>
      <c r="L434">
        <f>(Table2[[#This Row],[6M Return vs Nifty]]-AVERAGE(Table2[6M Return vs Nifty]))/_xlfn.STDEV.P(Table2[6M Return vs Nifty])</f>
        <v>0.45320867976025647</v>
      </c>
      <c r="M434">
        <v>0.526516968619684</v>
      </c>
      <c r="N434">
        <f>(Table2[[#This Row],[1W Return vs Nifty]]-AVERAGE(Table2[1W Return vs Nifty]))/_xlfn.STDEV.P(Table2[1W Return vs Nifty])</f>
        <v>0.30134608306157756</v>
      </c>
      <c r="O434">
        <v>2035.76</v>
      </c>
      <c r="P434">
        <v>1975.2023477313401</v>
      </c>
      <c r="Q434">
        <v>1768.3760423855899</v>
      </c>
      <c r="R434">
        <v>54.671131942813801</v>
      </c>
      <c r="S434" s="2">
        <f>(Table2[[#This Row],[Close Price]]-Table2[[#This Row],[20D EMA]])/Table2[[#This Row],[20D EMA]]</f>
        <v>4.2067827248791656E-2</v>
      </c>
      <c r="T434" s="2">
        <f>(Table2[[#This Row],[Close Price]]-Table2[[#This Row],[50D EMA]])/Table2[[#This Row],[50D EMA]]</f>
        <v>7.4016544399402112E-2</v>
      </c>
      <c r="U434" s="2">
        <f>(Table2[[#This Row],[Close Price]]-Table2[[#This Row],[200D EMA]])/Table2[[#This Row],[200D EMA]]</f>
        <v>0.19963172376966312</v>
      </c>
      <c r="V434">
        <v>0.63491151822637504</v>
      </c>
      <c r="W434">
        <v>2045.65</v>
      </c>
      <c r="X434">
        <v>2137</v>
      </c>
      <c r="Y434">
        <v>1955.3</v>
      </c>
      <c r="Z434">
        <v>2137</v>
      </c>
      <c r="AA434">
        <v>1955.3</v>
      </c>
      <c r="AB434">
        <v>2137</v>
      </c>
      <c r="AC434" s="2">
        <f>(Table2[[#This Row],[Close Price]]/Table2[[#This Row],[Day Low]])-1</f>
        <v>3.7029794930706572E-2</v>
      </c>
      <c r="AD434" s="2">
        <f>(Table2[[#This Row],[Day High]]/Table2[[#This Row],[Close Price]])-1</f>
        <v>7.3536343923823466E-3</v>
      </c>
      <c r="AE434" s="2">
        <f>(Table2[[#This Row],[Close Price]]/Table2[[#This Row],[Current Week Low]])-1</f>
        <v>8.4948601237661903E-2</v>
      </c>
      <c r="AF434" s="2">
        <f>(Table2[[#This Row],[Current Week High]]/Table2[[#This Row],[Close Price]])-1</f>
        <v>7.3536343923823466E-3</v>
      </c>
      <c r="AG434" s="2">
        <f>(Table2[[#This Row],[Close Price]]/Table2[[#This Row],[Current Month Low]])-1</f>
        <v>8.4948601237661903E-2</v>
      </c>
      <c r="AH434" s="2">
        <f>(Table2[[#This Row],[Current Month High]]/Table2[[#This Row],[Close Price]])-1</f>
        <v>7.3536343923823466E-3</v>
      </c>
      <c r="AI434">
        <v>0.735363439238234</v>
      </c>
      <c r="AJ434">
        <v>63.688271604938201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0.05</v>
      </c>
      <c r="AM434" t="s">
        <v>10520</v>
      </c>
      <c r="AN434">
        <v>3.59</v>
      </c>
      <c r="AO434" t="s">
        <v>10520</v>
      </c>
      <c r="AP434">
        <v>-7.4886236617556001E-2</v>
      </c>
      <c r="AQ434">
        <f>(Table2[[#This Row],[Sharpe Ratio]]-AVERAGE(Table2[Sharpe Ratio]))/_xlfn.STDEV.P(Table2[Sharpe Ratio])</f>
        <v>-1.4602171928335648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-0.6726122769816103</v>
      </c>
      <c r="AS434">
        <f>_xlfn.RANK.AVG(Table2[[#This Row],[1Y Return vs Nifty Z-Score]],Table2[1Y Return vs Nifty Z-Score])</f>
        <v>368</v>
      </c>
      <c r="AT434">
        <f>_xlfn.RANK.AVG(Table2[[#This Row],[6M Return vs Nifty Z-Score]],Table2[6M Return vs Nifty Z-Score])</f>
        <v>198</v>
      </c>
      <c r="AU434">
        <f>_xlfn.RANK.AVG(Table2[[#This Row],[Sharpe Ratio Z-Score]],Table2[Sharpe Ratio Z-Score])</f>
        <v>681</v>
      </c>
      <c r="AV434">
        <f>(Table2[[#This Row],[Rank 1Y]]+Table2[[#This Row],[Rank 6M]]+Table2[[#This Row],[Rank Sharpe]])/3</f>
        <v>415.66666666666669</v>
      </c>
    </row>
    <row r="435" spans="1:48" x14ac:dyDescent="0.3">
      <c r="A435" t="s">
        <v>263</v>
      </c>
      <c r="B435" t="s">
        <v>264</v>
      </c>
      <c r="C435" t="s">
        <v>10475</v>
      </c>
      <c r="D435" t="s">
        <v>37</v>
      </c>
      <c r="E435">
        <v>101182.36133817</v>
      </c>
      <c r="F435">
        <v>724.9</v>
      </c>
      <c r="G435">
        <v>-3.8805529317630998</v>
      </c>
      <c r="H435">
        <f>(Table2[[#This Row],[1Y Return vs Nifty]]-AVERAGE(Table2[1Y Return vs Nifty]))/_xlfn.STDEV.P(Table2[1Y Return vs Nifty])</f>
        <v>-0.58631232864456906</v>
      </c>
      <c r="I435">
        <v>12.128162930865299</v>
      </c>
      <c r="J435">
        <f>(Table2[[#This Row],[1M Return vs Nifty]]-AVERAGE(Table2[1M Return vs Nifty]))/_xlfn.STDEV.P(Table2[1M Return vs Nifty])</f>
        <v>1.302176222239934</v>
      </c>
      <c r="K435">
        <v>31.148963918446</v>
      </c>
      <c r="L435">
        <f>(Table2[[#This Row],[6M Return vs Nifty]]-AVERAGE(Table2[6M Return vs Nifty]))/_xlfn.STDEV.P(Table2[6M Return vs Nifty])</f>
        <v>0.91581445399190753</v>
      </c>
      <c r="M435">
        <v>6.5406908940300603</v>
      </c>
      <c r="N435">
        <f>(Table2[[#This Row],[1W Return vs Nifty]]-AVERAGE(Table2[1W Return vs Nifty]))/_xlfn.STDEV.P(Table2[1W Return vs Nifty])</f>
        <v>1.5184127233504785</v>
      </c>
      <c r="O435">
        <v>653.05999999999995</v>
      </c>
      <c r="P435">
        <v>622.97002857868199</v>
      </c>
      <c r="Q435">
        <v>574.227126569794</v>
      </c>
      <c r="R435">
        <v>80.247419411280802</v>
      </c>
      <c r="S435" s="2">
        <f>(Table2[[#This Row],[Close Price]]-Table2[[#This Row],[20D EMA]])/Table2[[#This Row],[20D EMA]]</f>
        <v>0.11000520625976179</v>
      </c>
      <c r="T435" s="2">
        <f>(Table2[[#This Row],[Close Price]]-Table2[[#This Row],[50D EMA]])/Table2[[#This Row],[50D EMA]]</f>
        <v>0.16361938254697928</v>
      </c>
      <c r="U435" s="2">
        <f>(Table2[[#This Row],[Close Price]]-Table2[[#This Row],[200D EMA]])/Table2[[#This Row],[200D EMA]]</f>
        <v>0.26239246886552747</v>
      </c>
      <c r="V435">
        <v>1.3187048350910999</v>
      </c>
      <c r="W435">
        <v>701.6</v>
      </c>
      <c r="X435">
        <v>731.45</v>
      </c>
      <c r="Y435">
        <v>611.25</v>
      </c>
      <c r="Z435">
        <v>731.45</v>
      </c>
      <c r="AA435">
        <v>601.20000000000005</v>
      </c>
      <c r="AB435">
        <v>731.45</v>
      </c>
      <c r="AC435" s="2">
        <f>(Table2[[#This Row],[Close Price]]/Table2[[#This Row],[Day Low]])-1</f>
        <v>3.3209806157354471E-2</v>
      </c>
      <c r="AD435" s="2">
        <f>(Table2[[#This Row],[Day High]]/Table2[[#This Row],[Close Price]])-1</f>
        <v>9.0357290660780798E-3</v>
      </c>
      <c r="AE435" s="2">
        <f>(Table2[[#This Row],[Close Price]]/Table2[[#This Row],[Current Week Low]])-1</f>
        <v>0.18593047034764831</v>
      </c>
      <c r="AF435" s="2">
        <f>(Table2[[#This Row],[Current Week High]]/Table2[[#This Row],[Close Price]])-1</f>
        <v>9.0357290660780798E-3</v>
      </c>
      <c r="AG435" s="2">
        <f>(Table2[[#This Row],[Close Price]]/Table2[[#This Row],[Current Month Low]])-1</f>
        <v>0.20575515635395858</v>
      </c>
      <c r="AH435" s="2">
        <f>(Table2[[#This Row],[Current Month High]]/Table2[[#This Row],[Close Price]])-1</f>
        <v>9.0357290660780798E-3</v>
      </c>
      <c r="AI435">
        <v>0.90357290660780798</v>
      </c>
      <c r="AJ435">
        <v>56.413852627036299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0.13</v>
      </c>
      <c r="AM435" t="s">
        <v>10520</v>
      </c>
      <c r="AN435">
        <v>12.13</v>
      </c>
      <c r="AO435" t="s">
        <v>10520</v>
      </c>
      <c r="AP435">
        <v>-4.2608937166371999E-2</v>
      </c>
      <c r="AQ435">
        <f>(Table2[[#This Row],[Sharpe Ratio]]-AVERAGE(Table2[Sharpe Ratio]))/_xlfn.STDEV.P(Table2[Sharpe Ratio])</f>
        <v>-1.0881552456735204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2.0619358252642304</v>
      </c>
      <c r="AS435">
        <f>_xlfn.RANK.AVG(Table2[[#This Row],[1Y Return vs Nifty Z-Score]],Table2[1Y Return vs Nifty Z-Score])</f>
        <v>526</v>
      </c>
      <c r="AT435">
        <f>_xlfn.RANK.AVG(Table2[[#This Row],[6M Return vs Nifty Z-Score]],Table2[6M Return vs Nifty Z-Score])</f>
        <v>106</v>
      </c>
      <c r="AU435">
        <f>_xlfn.RANK.AVG(Table2[[#This Row],[Sharpe Ratio Z-Score]],Table2[Sharpe Ratio Z-Score])</f>
        <v>625</v>
      </c>
      <c r="AV435">
        <f>(Table2[[#This Row],[Rank 1Y]]+Table2[[#This Row],[Rank 6M]]+Table2[[#This Row],[Rank Sharpe]])/3</f>
        <v>419</v>
      </c>
    </row>
    <row r="436" spans="1:48" x14ac:dyDescent="0.3">
      <c r="A436" t="s">
        <v>513</v>
      </c>
      <c r="B436" t="s">
        <v>514</v>
      </c>
      <c r="C436" t="s">
        <v>10485</v>
      </c>
      <c r="D436" t="s">
        <v>271</v>
      </c>
      <c r="E436">
        <v>40098.890499950001</v>
      </c>
      <c r="F436">
        <v>4395.55</v>
      </c>
      <c r="G436">
        <v>-3.4658305493513901</v>
      </c>
      <c r="H436">
        <f>(Table2[[#This Row],[1Y Return vs Nifty]]-AVERAGE(Table2[1Y Return vs Nifty]))/_xlfn.STDEV.P(Table2[1Y Return vs Nifty])</f>
        <v>-0.5806314709346807</v>
      </c>
      <c r="I436">
        <v>-3.8753282442749799</v>
      </c>
      <c r="J436">
        <f>(Table2[[#This Row],[1M Return vs Nifty]]-AVERAGE(Table2[1M Return vs Nifty]))/_xlfn.STDEV.P(Table2[1M Return vs Nifty])</f>
        <v>-0.30771157996605014</v>
      </c>
      <c r="K436">
        <v>-7.1509229744407197</v>
      </c>
      <c r="L436">
        <f>(Table2[[#This Row],[6M Return vs Nifty]]-AVERAGE(Table2[6M Return vs Nifty]))/_xlfn.STDEV.P(Table2[6M Return vs Nifty])</f>
        <v>-0.4123519104397152</v>
      </c>
      <c r="M436">
        <v>-1.2425776918220199</v>
      </c>
      <c r="N436">
        <f>(Table2[[#This Row],[1W Return vs Nifty]]-AVERAGE(Table2[1W Return vs Nifty]))/_xlfn.STDEV.P(Table2[1W Return vs Nifty])</f>
        <v>-5.6659209342715754E-2</v>
      </c>
      <c r="O436">
        <v>4254.28</v>
      </c>
      <c r="P436">
        <v>4107.3788204083203</v>
      </c>
      <c r="Q436">
        <v>3798.0396961812098</v>
      </c>
      <c r="R436">
        <v>47.787291386524998</v>
      </c>
      <c r="S436" s="2">
        <f>(Table2[[#This Row],[Close Price]]-Table2[[#This Row],[20D EMA]])/Table2[[#This Row],[20D EMA]]</f>
        <v>3.3206559041718091E-2</v>
      </c>
      <c r="T436" s="2">
        <f>(Table2[[#This Row],[Close Price]]-Table2[[#This Row],[50D EMA]])/Table2[[#This Row],[50D EMA]]</f>
        <v>7.0159386847846769E-2</v>
      </c>
      <c r="U436" s="2">
        <f>(Table2[[#This Row],[Close Price]]-Table2[[#This Row],[200D EMA]])/Table2[[#This Row],[200D EMA]]</f>
        <v>0.15732071058118879</v>
      </c>
      <c r="V436">
        <v>1.1440415245645299</v>
      </c>
      <c r="W436">
        <v>4256.8</v>
      </c>
      <c r="X436">
        <v>4430.95</v>
      </c>
      <c r="Y436">
        <v>4225.5</v>
      </c>
      <c r="Z436">
        <v>4537.1000000000004</v>
      </c>
      <c r="AA436">
        <v>4167.7</v>
      </c>
      <c r="AB436">
        <v>4699.95</v>
      </c>
      <c r="AC436" s="2">
        <f>(Table2[[#This Row],[Close Price]]/Table2[[#This Row],[Day Low]])-1</f>
        <v>3.2594906972373661E-2</v>
      </c>
      <c r="AD436" s="2">
        <f>(Table2[[#This Row],[Day High]]/Table2[[#This Row],[Close Price]])-1</f>
        <v>8.053599663295774E-3</v>
      </c>
      <c r="AE436" s="2">
        <f>(Table2[[#This Row],[Close Price]]/Table2[[#This Row],[Current Week Low]])-1</f>
        <v>4.0243758135132035E-2</v>
      </c>
      <c r="AF436" s="2">
        <f>(Table2[[#This Row],[Current Week High]]/Table2[[#This Row],[Close Price]])-1</f>
        <v>3.2203023512415996E-2</v>
      </c>
      <c r="AG436" s="2">
        <f>(Table2[[#This Row],[Close Price]]/Table2[[#This Row],[Current Month Low]])-1</f>
        <v>5.4670441730450881E-2</v>
      </c>
      <c r="AH436" s="2">
        <f>(Table2[[#This Row],[Current Month High]]/Table2[[#This Row],[Close Price]])-1</f>
        <v>6.9251856991730198E-2</v>
      </c>
      <c r="AI436">
        <v>6.9251856991730198</v>
      </c>
      <c r="AJ436">
        <v>32.1572459410703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-0.01</v>
      </c>
      <c r="AM436" t="s">
        <v>10519</v>
      </c>
      <c r="AN436">
        <v>-0.27</v>
      </c>
      <c r="AO436" t="s">
        <v>10519</v>
      </c>
      <c r="AP436">
        <v>6.9935143643526002E-2</v>
      </c>
      <c r="AQ436">
        <f>(Table2[[#This Row],[Sharpe Ratio]]-AVERAGE(Table2[Sharpe Ratio]))/_xlfn.STDEV.P(Table2[Sharpe Ratio])</f>
        <v>0.2091456611386209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-1.1482085095445411</v>
      </c>
      <c r="AS436">
        <f>_xlfn.RANK.AVG(Table2[[#This Row],[1Y Return vs Nifty Z-Score]],Table2[1Y Return vs Nifty Z-Score])</f>
        <v>521</v>
      </c>
      <c r="AT436">
        <f>_xlfn.RANK.AVG(Table2[[#This Row],[6M Return vs Nifty Z-Score]],Table2[6M Return vs Nifty Z-Score])</f>
        <v>469</v>
      </c>
      <c r="AU436">
        <f>_xlfn.RANK.AVG(Table2[[#This Row],[Sharpe Ratio Z-Score]],Table2[Sharpe Ratio Z-Score])</f>
        <v>271</v>
      </c>
      <c r="AV436">
        <f>(Table2[[#This Row],[Rank 1Y]]+Table2[[#This Row],[Rank 6M]]+Table2[[#This Row],[Rank Sharpe]])/3</f>
        <v>420.33333333333331</v>
      </c>
    </row>
    <row r="437" spans="1:48" x14ac:dyDescent="0.3">
      <c r="A437" t="s">
        <v>1649</v>
      </c>
      <c r="B437" t="s">
        <v>1650</v>
      </c>
      <c r="C437" t="s">
        <v>10485</v>
      </c>
      <c r="D437" t="s">
        <v>1428</v>
      </c>
      <c r="E437">
        <v>5035.0736763249997</v>
      </c>
      <c r="F437">
        <v>797.85</v>
      </c>
      <c r="G437">
        <v>-3.4589883118112601</v>
      </c>
      <c r="H437">
        <f>(Table2[[#This Row],[1Y Return vs Nifty]]-AVERAGE(Table2[1Y Return vs Nifty]))/_xlfn.STDEV.P(Table2[1Y Return vs Nifty])</f>
        <v>-0.5805377461213328</v>
      </c>
      <c r="I437">
        <v>6.1785709230952204</v>
      </c>
      <c r="J437">
        <f>(Table2[[#This Row],[1M Return vs Nifty]]-AVERAGE(Table2[1M Return vs Nifty]))/_xlfn.STDEV.P(Table2[1M Return vs Nifty])</f>
        <v>0.70367084009619674</v>
      </c>
      <c r="K437">
        <v>-13.6711536986087</v>
      </c>
      <c r="L437">
        <f>(Table2[[#This Row],[6M Return vs Nifty]]-AVERAGE(Table2[6M Return vs Nifty]))/_xlfn.STDEV.P(Table2[6M Return vs Nifty])</f>
        <v>-0.63846096293882149</v>
      </c>
      <c r="M437">
        <v>-4.9209802183618798</v>
      </c>
      <c r="N437">
        <f>(Table2[[#This Row],[1W Return vs Nifty]]-AVERAGE(Table2[1W Return vs Nifty]))/_xlfn.STDEV.P(Table2[1W Return vs Nifty])</f>
        <v>-0.80104423380816536</v>
      </c>
      <c r="O437">
        <v>798.29</v>
      </c>
      <c r="P437">
        <v>773.53018740601794</v>
      </c>
      <c r="Q437">
        <v>759.11965630308998</v>
      </c>
      <c r="R437">
        <v>41.529555886827701</v>
      </c>
      <c r="S437" s="2">
        <f>(Table2[[#This Row],[Close Price]]-Table2[[#This Row],[20D EMA]])/Table2[[#This Row],[20D EMA]]</f>
        <v>-5.5117814328118969E-4</v>
      </c>
      <c r="T437" s="2">
        <f>(Table2[[#This Row],[Close Price]]-Table2[[#This Row],[50D EMA]])/Table2[[#This Row],[50D EMA]]</f>
        <v>3.1440030382701614E-2</v>
      </c>
      <c r="U437" s="2">
        <f>(Table2[[#This Row],[Close Price]]-Table2[[#This Row],[200D EMA]])/Table2[[#This Row],[200D EMA]]</f>
        <v>5.1020077500728511E-2</v>
      </c>
      <c r="V437">
        <v>0.62367821826664105</v>
      </c>
      <c r="W437">
        <v>782.55</v>
      </c>
      <c r="X437">
        <v>809</v>
      </c>
      <c r="Y437">
        <v>767.5</v>
      </c>
      <c r="Z437">
        <v>811.9</v>
      </c>
      <c r="AA437">
        <v>703.1</v>
      </c>
      <c r="AB437">
        <v>935.6</v>
      </c>
      <c r="AC437" s="2">
        <f>(Table2[[#This Row],[Close Price]]/Table2[[#This Row],[Day Low]])-1</f>
        <v>1.9551466359977177E-2</v>
      </c>
      <c r="AD437" s="2">
        <f>(Table2[[#This Row],[Day High]]/Table2[[#This Row],[Close Price]])-1</f>
        <v>1.3975057968289795E-2</v>
      </c>
      <c r="AE437" s="2">
        <f>(Table2[[#This Row],[Close Price]]/Table2[[#This Row],[Current Week Low]])-1</f>
        <v>3.9543973941368105E-2</v>
      </c>
      <c r="AF437" s="2">
        <f>(Table2[[#This Row],[Current Week High]]/Table2[[#This Row],[Close Price]])-1</f>
        <v>1.7609826408472751E-2</v>
      </c>
      <c r="AG437" s="2">
        <f>(Table2[[#This Row],[Close Price]]/Table2[[#This Row],[Current Month Low]])-1</f>
        <v>0.1347603470345613</v>
      </c>
      <c r="AH437" s="2">
        <f>(Table2[[#This Row],[Current Month High]]/Table2[[#This Row],[Close Price]])-1</f>
        <v>0.17265150090869219</v>
      </c>
      <c r="AI437">
        <v>36.491821771009498</v>
      </c>
      <c r="AJ437">
        <v>38.756521739130399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</v>
      </c>
      <c r="AM437" t="s">
        <v>10521</v>
      </c>
      <c r="AN437">
        <v>-9.6999999999999993</v>
      </c>
      <c r="AO437" t="s">
        <v>10519</v>
      </c>
      <c r="AP437">
        <v>9.5243201498557001E-2</v>
      </c>
      <c r="AQ437">
        <f>(Table2[[#This Row],[Sharpe Ratio]]-AVERAGE(Table2[Sharpe Ratio]))/_xlfn.STDEV.P(Table2[Sharpe Ratio])</f>
        <v>0.5008728330051162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-0.81549926976700671</v>
      </c>
      <c r="AS437">
        <f>_xlfn.RANK.AVG(Table2[[#This Row],[1Y Return vs Nifty Z-Score]],Table2[1Y Return vs Nifty Z-Score])</f>
        <v>520</v>
      </c>
      <c r="AT437">
        <f>_xlfn.RANK.AVG(Table2[[#This Row],[6M Return vs Nifty Z-Score]],Table2[6M Return vs Nifty Z-Score])</f>
        <v>535</v>
      </c>
      <c r="AU437">
        <f>_xlfn.RANK.AVG(Table2[[#This Row],[Sharpe Ratio Z-Score]],Table2[Sharpe Ratio Z-Score])</f>
        <v>210</v>
      </c>
      <c r="AV437">
        <f>(Table2[[#This Row],[Rank 1Y]]+Table2[[#This Row],[Rank 6M]]+Table2[[#This Row],[Rank Sharpe]])/3</f>
        <v>421.66666666666669</v>
      </c>
    </row>
    <row r="438" spans="1:48" x14ac:dyDescent="0.3">
      <c r="A438" t="s">
        <v>1453</v>
      </c>
      <c r="B438" t="s">
        <v>1454</v>
      </c>
      <c r="C438" t="s">
        <v>10475</v>
      </c>
      <c r="D438" t="s">
        <v>24</v>
      </c>
      <c r="E438">
        <v>6995.6272796759904</v>
      </c>
      <c r="F438">
        <v>26.9</v>
      </c>
      <c r="G438">
        <v>18.898195261761899</v>
      </c>
      <c r="H438">
        <f>(Table2[[#This Row],[1Y Return vs Nifty]]-AVERAGE(Table2[1Y Return vs Nifty]))/_xlfn.STDEV.P(Table2[1Y Return vs Nifty])</f>
        <v>-0.27428955682241113</v>
      </c>
      <c r="I438">
        <v>-6.8109701215127503</v>
      </c>
      <c r="J438">
        <f>(Table2[[#This Row],[1M Return vs Nifty]]-AVERAGE(Table2[1M Return vs Nifty]))/_xlfn.STDEV.P(Table2[1M Return vs Nifty])</f>
        <v>-0.60302552103608276</v>
      </c>
      <c r="K438">
        <v>-29.541669146536101</v>
      </c>
      <c r="L438">
        <f>(Table2[[#This Row],[6M Return vs Nifty]]-AVERAGE(Table2[6M Return vs Nifty]))/_xlfn.STDEV.P(Table2[6M Return vs Nifty])</f>
        <v>-1.1888198938432493</v>
      </c>
      <c r="M438">
        <v>-5.0865863825381696</v>
      </c>
      <c r="N438">
        <f>(Table2[[#This Row],[1W Return vs Nifty]]-AVERAGE(Table2[1W Return vs Nifty]))/_xlfn.STDEV.P(Table2[1W Return vs Nifty])</f>
        <v>-0.8345573547030547</v>
      </c>
      <c r="O438">
        <v>26.9</v>
      </c>
      <c r="P438">
        <v>27.256883895410599</v>
      </c>
      <c r="Q438">
        <v>26.233985500098299</v>
      </c>
      <c r="R438">
        <v>47.638697542373002</v>
      </c>
      <c r="S438" s="2">
        <f>(Table2[[#This Row],[Close Price]]-Table2[[#This Row],[20D EMA]])/Table2[[#This Row],[20D EMA]]</f>
        <v>0</v>
      </c>
      <c r="T438" s="2">
        <f>(Table2[[#This Row],[Close Price]]-Table2[[#This Row],[50D EMA]])/Table2[[#This Row],[50D EMA]]</f>
        <v>-1.3093349070276197E-2</v>
      </c>
      <c r="U438" s="2">
        <f>(Table2[[#This Row],[Close Price]]-Table2[[#This Row],[200D EMA]])/Table2[[#This Row],[200D EMA]]</f>
        <v>2.5387469239060292E-2</v>
      </c>
      <c r="V438">
        <v>1.0762054363247</v>
      </c>
      <c r="W438">
        <v>26.65</v>
      </c>
      <c r="X438">
        <v>27.15</v>
      </c>
      <c r="Y438">
        <v>25.9</v>
      </c>
      <c r="Z438">
        <v>27.38</v>
      </c>
      <c r="AA438">
        <v>25.9</v>
      </c>
      <c r="AB438">
        <v>28.19</v>
      </c>
      <c r="AC438" s="2">
        <f>(Table2[[#This Row],[Close Price]]/Table2[[#This Row],[Day Low]])-1</f>
        <v>9.3808630393996673E-3</v>
      </c>
      <c r="AD438" s="2">
        <f>(Table2[[#This Row],[Day High]]/Table2[[#This Row],[Close Price]])-1</f>
        <v>9.2936802973977439E-3</v>
      </c>
      <c r="AE438" s="2">
        <f>(Table2[[#This Row],[Close Price]]/Table2[[#This Row],[Current Week Low]])-1</f>
        <v>3.8610038610038533E-2</v>
      </c>
      <c r="AF438" s="2">
        <f>(Table2[[#This Row],[Current Week High]]/Table2[[#This Row],[Close Price]])-1</f>
        <v>1.7843866171003642E-2</v>
      </c>
      <c r="AG438" s="2">
        <f>(Table2[[#This Row],[Close Price]]/Table2[[#This Row],[Current Month Low]])-1</f>
        <v>3.8610038610038533E-2</v>
      </c>
      <c r="AH438" s="2">
        <f>(Table2[[#This Row],[Current Month High]]/Table2[[#This Row],[Close Price]])-1</f>
        <v>4.7955390334572634E-2</v>
      </c>
      <c r="AI438">
        <v>37.106784637120597</v>
      </c>
      <c r="AJ438">
        <v>50.1730468279764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-0.09</v>
      </c>
      <c r="AM438" t="s">
        <v>10519</v>
      </c>
      <c r="AN438">
        <v>0.79</v>
      </c>
      <c r="AO438" t="s">
        <v>10520</v>
      </c>
      <c r="AP438">
        <v>9.1397519563268997E-2</v>
      </c>
      <c r="AQ438">
        <f>(Table2[[#This Row],[Sharpe Ratio]]-AVERAGE(Table2[Sharpe Ratio]))/_xlfn.STDEV.P(Table2[Sharpe Ratio])</f>
        <v>0.45654347666706679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384</v>
      </c>
      <c r="AT438">
        <f>_xlfn.RANK.AVG(Table2[[#This Row],[6M Return vs Nifty Z-Score]],Table2[6M Return vs Nifty Z-Score])</f>
        <v>667</v>
      </c>
      <c r="AU438">
        <f>_xlfn.RANK.AVG(Table2[[#This Row],[Sharpe Ratio Z-Score]],Table2[Sharpe Ratio Z-Score])</f>
        <v>215</v>
      </c>
      <c r="AV438">
        <f>(Table2[[#This Row],[Rank 1Y]]+Table2[[#This Row],[Rank 6M]]+Table2[[#This Row],[Rank Sharpe]])/3</f>
        <v>422</v>
      </c>
    </row>
    <row r="439" spans="1:48" x14ac:dyDescent="0.3">
      <c r="A439" t="s">
        <v>1616</v>
      </c>
      <c r="B439" t="s">
        <v>1617</v>
      </c>
      <c r="C439" t="s">
        <v>10479</v>
      </c>
      <c r="D439" t="s">
        <v>198</v>
      </c>
      <c r="E439">
        <v>5389.3802239650004</v>
      </c>
      <c r="F439">
        <v>136.06</v>
      </c>
      <c r="G439">
        <v>-0.48281744807860899</v>
      </c>
      <c r="H439">
        <f>(Table2[[#This Row],[1Y Return vs Nifty]]-AVERAGE(Table2[1Y Return vs Nifty]))/_xlfn.STDEV.P(Table2[1Y Return vs Nifty])</f>
        <v>-0.53977022569270028</v>
      </c>
      <c r="I439">
        <v>0.99115469558756397</v>
      </c>
      <c r="J439">
        <f>(Table2[[#This Row],[1M Return vs Nifty]]-AVERAGE(Table2[1M Return vs Nifty]))/_xlfn.STDEV.P(Table2[1M Return vs Nifty])</f>
        <v>0.18183732150729068</v>
      </c>
      <c r="K439">
        <v>4.6876797965092498</v>
      </c>
      <c r="L439">
        <f>(Table2[[#This Row],[6M Return vs Nifty]]-AVERAGE(Table2[6M Return vs Nifty]))/_xlfn.STDEV.P(Table2[6M Return vs Nifty])</f>
        <v>-1.8119512430460915E-3</v>
      </c>
      <c r="M439">
        <v>5.2988053642973298</v>
      </c>
      <c r="N439">
        <f>(Table2[[#This Row],[1W Return vs Nifty]]-AVERAGE(Table2[1W Return vs Nifty]))/_xlfn.STDEV.P(Table2[1W Return vs Nifty])</f>
        <v>1.2670968372386411</v>
      </c>
      <c r="O439">
        <v>128.04</v>
      </c>
      <c r="P439">
        <v>127.54678558369601</v>
      </c>
      <c r="Q439">
        <v>122.427429002266</v>
      </c>
      <c r="R439">
        <v>75.569131535212094</v>
      </c>
      <c r="S439" s="2">
        <f>(Table2[[#This Row],[Close Price]]-Table2[[#This Row],[20D EMA]])/Table2[[#This Row],[20D EMA]]</f>
        <v>6.2636676038737973E-2</v>
      </c>
      <c r="T439" s="2">
        <f>(Table2[[#This Row],[Close Price]]-Table2[[#This Row],[50D EMA]])/Table2[[#This Row],[50D EMA]]</f>
        <v>6.6745817053285417E-2</v>
      </c>
      <c r="U439" s="2">
        <f>(Table2[[#This Row],[Close Price]]-Table2[[#This Row],[200D EMA]])/Table2[[#This Row],[200D EMA]]</f>
        <v>0.11135226075426025</v>
      </c>
      <c r="V439">
        <v>1.07240860431653</v>
      </c>
      <c r="W439">
        <v>135.5</v>
      </c>
      <c r="X439">
        <v>139</v>
      </c>
      <c r="Y439">
        <v>121.96</v>
      </c>
      <c r="Z439">
        <v>139</v>
      </c>
      <c r="AA439">
        <v>121.96</v>
      </c>
      <c r="AB439">
        <v>139</v>
      </c>
      <c r="AC439" s="2">
        <f>(Table2[[#This Row],[Close Price]]/Table2[[#This Row],[Day Low]])-1</f>
        <v>4.1328413284134058E-3</v>
      </c>
      <c r="AD439" s="2">
        <f>(Table2[[#This Row],[Day High]]/Table2[[#This Row],[Close Price]])-1</f>
        <v>2.1608114067323214E-2</v>
      </c>
      <c r="AE439" s="2">
        <f>(Table2[[#This Row],[Close Price]]/Table2[[#This Row],[Current Week Low]])-1</f>
        <v>0.11561167595933108</v>
      </c>
      <c r="AF439" s="2">
        <f>(Table2[[#This Row],[Current Week High]]/Table2[[#This Row],[Close Price]])-1</f>
        <v>2.1608114067323214E-2</v>
      </c>
      <c r="AG439" s="2">
        <f>(Table2[[#This Row],[Close Price]]/Table2[[#This Row],[Current Month Low]])-1</f>
        <v>0.11561167595933108</v>
      </c>
      <c r="AH439" s="2">
        <f>(Table2[[#This Row],[Current Month High]]/Table2[[#This Row],[Close Price]])-1</f>
        <v>2.1608114067323214E-2</v>
      </c>
      <c r="AI439">
        <v>5.83566073790975</v>
      </c>
      <c r="AJ439">
        <v>32.936003908158298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-0.14000000000000001</v>
      </c>
      <c r="AM439" t="s">
        <v>10519</v>
      </c>
      <c r="AN439">
        <v>8.1199999999999992</v>
      </c>
      <c r="AO439" t="s">
        <v>10520</v>
      </c>
      <c r="AP439">
        <v>1.6827695363622001E-2</v>
      </c>
      <c r="AQ439">
        <f>(Table2[[#This Row],[Sharpe Ratio]]-AVERAGE(Table2[Sharpe Ratio]))/_xlfn.STDEV.P(Table2[Sharpe Ratio])</f>
        <v>-0.40302639016964376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0.50432559164054169</v>
      </c>
      <c r="AS439">
        <f>_xlfn.RANK.AVG(Table2[[#This Row],[1Y Return vs Nifty Z-Score]],Table2[1Y Return vs Nifty Z-Score])</f>
        <v>502</v>
      </c>
      <c r="AT439">
        <f>_xlfn.RANK.AVG(Table2[[#This Row],[6M Return vs Nifty Z-Score]],Table2[6M Return vs Nifty Z-Score])</f>
        <v>323</v>
      </c>
      <c r="AU439">
        <f>_xlfn.RANK.AVG(Table2[[#This Row],[Sharpe Ratio Z-Score]],Table2[Sharpe Ratio Z-Score])</f>
        <v>442</v>
      </c>
      <c r="AV439">
        <f>(Table2[[#This Row],[Rank 1Y]]+Table2[[#This Row],[Rank 6M]]+Table2[[#This Row],[Rank Sharpe]])/3</f>
        <v>422.33333333333331</v>
      </c>
    </row>
    <row r="440" spans="1:48" x14ac:dyDescent="0.3">
      <c r="A440" t="s">
        <v>1720</v>
      </c>
      <c r="B440" t="s">
        <v>1721</v>
      </c>
      <c r="C440" t="s">
        <v>10482</v>
      </c>
      <c r="D440" t="s">
        <v>133</v>
      </c>
      <c r="E440">
        <v>4516.8400252239999</v>
      </c>
      <c r="F440">
        <v>249.35</v>
      </c>
      <c r="G440">
        <v>-10.6053393475714</v>
      </c>
      <c r="H440">
        <f>(Table2[[#This Row],[1Y Return vs Nifty]]-AVERAGE(Table2[1Y Return vs Nifty]))/_xlfn.STDEV.P(Table2[1Y Return vs Nifty])</f>
        <v>-0.67842829917753067</v>
      </c>
      <c r="I440">
        <v>11.344010625180699</v>
      </c>
      <c r="J440">
        <f>(Table2[[#This Row],[1M Return vs Nifty]]-AVERAGE(Table2[1M Return vs Nifty]))/_xlfn.STDEV.P(Table2[1M Return vs Nifty])</f>
        <v>1.223293607304367</v>
      </c>
      <c r="K440">
        <v>-6.6798286469493098</v>
      </c>
      <c r="L440">
        <f>(Table2[[#This Row],[6M Return vs Nifty]]-AVERAGE(Table2[6M Return vs Nifty]))/_xlfn.STDEV.P(Table2[6M Return vs Nifty])</f>
        <v>-0.39601526584338786</v>
      </c>
      <c r="M440">
        <v>1.1466688455559</v>
      </c>
      <c r="N440">
        <f>(Table2[[#This Row],[1W Return vs Nifty]]-AVERAGE(Table2[1W Return vs Nifty]))/_xlfn.STDEV.P(Table2[1W Return vs Nifty])</f>
        <v>0.42684397698557391</v>
      </c>
      <c r="O440">
        <v>244.5</v>
      </c>
      <c r="P440">
        <v>231.740760981785</v>
      </c>
      <c r="Q440">
        <v>209.77087333240601</v>
      </c>
      <c r="R440">
        <v>55.6259924790483</v>
      </c>
      <c r="S440" s="2">
        <f>(Table2[[#This Row],[Close Price]]-Table2[[#This Row],[20D EMA]])/Table2[[#This Row],[20D EMA]]</f>
        <v>1.9836400817995887E-2</v>
      </c>
      <c r="T440" s="2">
        <f>(Table2[[#This Row],[Close Price]]-Table2[[#This Row],[50D EMA]])/Table2[[#This Row],[50D EMA]]</f>
        <v>7.5986800697522061E-2</v>
      </c>
      <c r="U440" s="2">
        <f>(Table2[[#This Row],[Close Price]]-Table2[[#This Row],[200D EMA]])/Table2[[#This Row],[200D EMA]]</f>
        <v>0.18867789430840723</v>
      </c>
      <c r="V440">
        <v>0.80642516738386005</v>
      </c>
      <c r="W440">
        <v>247.5</v>
      </c>
      <c r="X440">
        <v>255.8</v>
      </c>
      <c r="Y440">
        <v>233.1</v>
      </c>
      <c r="Z440">
        <v>255.8</v>
      </c>
      <c r="AA440">
        <v>213.01</v>
      </c>
      <c r="AB440">
        <v>274.79000000000002</v>
      </c>
      <c r="AC440" s="2">
        <f>(Table2[[#This Row],[Close Price]]/Table2[[#This Row],[Day Low]])-1</f>
        <v>7.4747474747474119E-3</v>
      </c>
      <c r="AD440" s="2">
        <f>(Table2[[#This Row],[Day High]]/Table2[[#This Row],[Close Price]])-1</f>
        <v>2.5867254862642852E-2</v>
      </c>
      <c r="AE440" s="2">
        <f>(Table2[[#This Row],[Close Price]]/Table2[[#This Row],[Current Week Low]])-1</f>
        <v>6.9712569712569783E-2</v>
      </c>
      <c r="AF440" s="2">
        <f>(Table2[[#This Row],[Current Week High]]/Table2[[#This Row],[Close Price]])-1</f>
        <v>2.5867254862642852E-2</v>
      </c>
      <c r="AG440" s="2">
        <f>(Table2[[#This Row],[Close Price]]/Table2[[#This Row],[Current Month Low]])-1</f>
        <v>0.17060231913994661</v>
      </c>
      <c r="AH440" s="2">
        <f>(Table2[[#This Row],[Current Month High]]/Table2[[#This Row],[Close Price]])-1</f>
        <v>0.10202526569079629</v>
      </c>
      <c r="AI440">
        <v>10.2025265690796</v>
      </c>
      <c r="AJ440">
        <v>56.774599182646902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0.18</v>
      </c>
      <c r="AM440" t="s">
        <v>10520</v>
      </c>
      <c r="AN440">
        <v>-4.49</v>
      </c>
      <c r="AO440" t="s">
        <v>10519</v>
      </c>
      <c r="AP440">
        <v>8.3256174146021003E-2</v>
      </c>
      <c r="AQ440">
        <f>(Table2[[#This Row],[Sharpe Ratio]]-AVERAGE(Table2[Sharpe Ratio]))/_xlfn.STDEV.P(Table2[Sharpe Ratio])</f>
        <v>0.36269780556236481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0.93839182483138717</v>
      </c>
      <c r="AS440">
        <f>_xlfn.RANK.AVG(Table2[[#This Row],[1Y Return vs Nifty Z-Score]],Table2[1Y Return vs Nifty Z-Score])</f>
        <v>563</v>
      </c>
      <c r="AT440">
        <f>_xlfn.RANK.AVG(Table2[[#This Row],[6M Return vs Nifty Z-Score]],Table2[6M Return vs Nifty Z-Score])</f>
        <v>467</v>
      </c>
      <c r="AU440">
        <f>_xlfn.RANK.AVG(Table2[[#This Row],[Sharpe Ratio Z-Score]],Table2[Sharpe Ratio Z-Score])</f>
        <v>238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393</v>
      </c>
      <c r="B441" t="s">
        <v>394</v>
      </c>
      <c r="C441" t="s">
        <v>10479</v>
      </c>
      <c r="D441" t="s">
        <v>395</v>
      </c>
      <c r="E441">
        <v>61106.597173050002</v>
      </c>
      <c r="F441">
        <v>3280.1</v>
      </c>
      <c r="G441">
        <v>0.75310911428608995</v>
      </c>
      <c r="H441">
        <f>(Table2[[#This Row],[1Y Return vs Nifty]]-AVERAGE(Table2[1Y Return vs Nifty]))/_xlfn.STDEV.P(Table2[1Y Return vs Nifty])</f>
        <v>-0.52284053190613455</v>
      </c>
      <c r="I441">
        <v>-4.6448274291605198</v>
      </c>
      <c r="J441">
        <f>(Table2[[#This Row],[1M Return vs Nifty]]-AVERAGE(Table2[1M Return vs Nifty]))/_xlfn.STDEV.P(Table2[1M Return vs Nifty])</f>
        <v>-0.3851201490087246</v>
      </c>
      <c r="K441">
        <v>14.4406750776884</v>
      </c>
      <c r="L441">
        <f>(Table2[[#This Row],[6M Return vs Nifty]]-AVERAGE(Table2[6M Return vs Nifty]))/_xlfn.STDEV.P(Table2[6M Return vs Nifty])</f>
        <v>0.33640315422579808</v>
      </c>
      <c r="M441">
        <v>-0.57185207306328401</v>
      </c>
      <c r="N441">
        <f>(Table2[[#This Row],[1W Return vs Nifty]]-AVERAGE(Table2[1W Return vs Nifty]))/_xlfn.STDEV.P(Table2[1W Return vs Nifty])</f>
        <v>7.9073109925501553E-2</v>
      </c>
      <c r="O441">
        <v>3166.61</v>
      </c>
      <c r="P441">
        <v>3055.94537535872</v>
      </c>
      <c r="Q441">
        <v>2691.2353491062099</v>
      </c>
      <c r="R441">
        <v>50.931150108455903</v>
      </c>
      <c r="S441" s="2">
        <f>(Table2[[#This Row],[Close Price]]-Table2[[#This Row],[20D EMA]])/Table2[[#This Row],[20D EMA]]</f>
        <v>3.5839588708429446E-2</v>
      </c>
      <c r="T441" s="2">
        <f>(Table2[[#This Row],[Close Price]]-Table2[[#This Row],[50D EMA]])/Table2[[#This Row],[50D EMA]]</f>
        <v>7.3350337492523968E-2</v>
      </c>
      <c r="U441" s="2">
        <f>(Table2[[#This Row],[Close Price]]-Table2[[#This Row],[200D EMA]])/Table2[[#This Row],[200D EMA]]</f>
        <v>0.21880830715506122</v>
      </c>
      <c r="V441">
        <v>0.96290828616469903</v>
      </c>
      <c r="W441">
        <v>3163.6</v>
      </c>
      <c r="X441">
        <v>3300</v>
      </c>
      <c r="Y441">
        <v>3046.05</v>
      </c>
      <c r="Z441">
        <v>3300</v>
      </c>
      <c r="AA441">
        <v>3046.05</v>
      </c>
      <c r="AB441">
        <v>3300</v>
      </c>
      <c r="AC441" s="2">
        <f>(Table2[[#This Row],[Close Price]]/Table2[[#This Row],[Day Low]])-1</f>
        <v>3.6825135921102481E-2</v>
      </c>
      <c r="AD441" s="2">
        <f>(Table2[[#This Row],[Day High]]/Table2[[#This Row],[Close Price]])-1</f>
        <v>6.0668882046279737E-3</v>
      </c>
      <c r="AE441" s="2">
        <f>(Table2[[#This Row],[Close Price]]/Table2[[#This Row],[Current Week Low]])-1</f>
        <v>7.6837215410121118E-2</v>
      </c>
      <c r="AF441" s="2">
        <f>(Table2[[#This Row],[Current Week High]]/Table2[[#This Row],[Close Price]])-1</f>
        <v>6.0668882046279737E-3</v>
      </c>
      <c r="AG441" s="2">
        <f>(Table2[[#This Row],[Close Price]]/Table2[[#This Row],[Current Month Low]])-1</f>
        <v>7.6837215410121118E-2</v>
      </c>
      <c r="AH441" s="2">
        <f>(Table2[[#This Row],[Current Month High]]/Table2[[#This Row],[Close Price]])-1</f>
        <v>6.0668882046279737E-3</v>
      </c>
      <c r="AI441">
        <v>2.5563245023017598</v>
      </c>
      <c r="AJ441">
        <v>49.516820129455702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0.14000000000000001</v>
      </c>
      <c r="AM441" t="s">
        <v>10520</v>
      </c>
      <c r="AN441">
        <v>2.89</v>
      </c>
      <c r="AO441" t="s">
        <v>10520</v>
      </c>
      <c r="AP441">
        <v>-5.7901717784670003E-3</v>
      </c>
      <c r="AQ441">
        <f>(Table2[[#This Row],[Sharpe Ratio]]-AVERAGE(Table2[Sharpe Ratio]))/_xlfn.STDEV.P(Table2[Sharpe Ratio])</f>
        <v>-0.66374360730300375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-1.1562280240665632</v>
      </c>
      <c r="AS441">
        <f>_xlfn.RANK.AVG(Table2[[#This Row],[1Y Return vs Nifty Z-Score]],Table2[1Y Return vs Nifty Z-Score])</f>
        <v>490</v>
      </c>
      <c r="AT441">
        <f>_xlfn.RANK.AVG(Table2[[#This Row],[6M Return vs Nifty Z-Score]],Table2[6M Return vs Nifty Z-Score])</f>
        <v>226</v>
      </c>
      <c r="AU441">
        <f>_xlfn.RANK.AVG(Table2[[#This Row],[Sharpe Ratio Z-Score]],Table2[Sharpe Ratio Z-Score])</f>
        <v>556</v>
      </c>
      <c r="AV441">
        <f>(Table2[[#This Row],[Rank 1Y]]+Table2[[#This Row],[Rank 6M]]+Table2[[#This Row],[Rank Sharpe]])/3</f>
        <v>424</v>
      </c>
    </row>
    <row r="442" spans="1:48" x14ac:dyDescent="0.3">
      <c r="A442" t="s">
        <v>823</v>
      </c>
      <c r="B442" t="s">
        <v>824</v>
      </c>
      <c r="C442" t="s">
        <v>10485</v>
      </c>
      <c r="D442" t="s">
        <v>133</v>
      </c>
      <c r="E442">
        <v>19038.690875324999</v>
      </c>
      <c r="F442">
        <v>691</v>
      </c>
      <c r="G442">
        <v>45.428979696799999</v>
      </c>
      <c r="H442">
        <f>(Table2[[#This Row],[1Y Return vs Nifty]]-AVERAGE(Table2[1Y Return vs Nifty]))/_xlfn.STDEV.P(Table2[1Y Return vs Nifty])</f>
        <v>8.9128521629761412E-2</v>
      </c>
      <c r="I442">
        <v>-1.0774089458463101</v>
      </c>
      <c r="J442">
        <f>(Table2[[#This Row],[1M Return vs Nifty]]-AVERAGE(Table2[1M Return vs Nifty]))/_xlfn.STDEV.P(Table2[1M Return vs Nifty])</f>
        <v>-2.6251984631374195E-2</v>
      </c>
      <c r="K442">
        <v>-19.148588391176698</v>
      </c>
      <c r="L442">
        <f>(Table2[[#This Row],[6M Return vs Nifty]]-AVERAGE(Table2[6M Return vs Nifty]))/_xlfn.STDEV.P(Table2[6M Return vs Nifty])</f>
        <v>-0.8284078560559085</v>
      </c>
      <c r="M442">
        <v>-4.94529536951267E-2</v>
      </c>
      <c r="N442">
        <f>(Table2[[#This Row],[1W Return vs Nifty]]-AVERAGE(Table2[1W Return vs Nifty]))/_xlfn.STDEV.P(Table2[1W Return vs Nifty])</f>
        <v>0.1847891316077146</v>
      </c>
      <c r="O442">
        <v>683.6</v>
      </c>
      <c r="P442">
        <v>664.89440080607699</v>
      </c>
      <c r="Q442">
        <v>592.12425249993998</v>
      </c>
      <c r="R442">
        <v>49.645559478877999</v>
      </c>
      <c r="S442" s="2">
        <f>(Table2[[#This Row],[Close Price]]-Table2[[#This Row],[20D EMA]])/Table2[[#This Row],[20D EMA]]</f>
        <v>1.0825043885313015E-2</v>
      </c>
      <c r="T442" s="2">
        <f>(Table2[[#This Row],[Close Price]]-Table2[[#This Row],[50D EMA]])/Table2[[#This Row],[50D EMA]]</f>
        <v>3.926277490421666E-2</v>
      </c>
      <c r="U442" s="2">
        <f>(Table2[[#This Row],[Close Price]]-Table2[[#This Row],[200D EMA]])/Table2[[#This Row],[200D EMA]]</f>
        <v>0.16698479598261354</v>
      </c>
      <c r="V442">
        <v>0.60117316350063599</v>
      </c>
      <c r="W442">
        <v>683</v>
      </c>
      <c r="X442">
        <v>699.9</v>
      </c>
      <c r="Y442">
        <v>646.70000000000005</v>
      </c>
      <c r="Z442">
        <v>699.9</v>
      </c>
      <c r="AA442">
        <v>646.70000000000005</v>
      </c>
      <c r="AB442">
        <v>745.3</v>
      </c>
      <c r="AC442" s="2">
        <f>(Table2[[#This Row],[Close Price]]/Table2[[#This Row],[Day Low]])-1</f>
        <v>1.171303074670571E-2</v>
      </c>
      <c r="AD442" s="2">
        <f>(Table2[[#This Row],[Day High]]/Table2[[#This Row],[Close Price]])-1</f>
        <v>1.2879884225759808E-2</v>
      </c>
      <c r="AE442" s="2">
        <f>(Table2[[#This Row],[Close Price]]/Table2[[#This Row],[Current Week Low]])-1</f>
        <v>6.850162362764789E-2</v>
      </c>
      <c r="AF442" s="2">
        <f>(Table2[[#This Row],[Current Week High]]/Table2[[#This Row],[Close Price]])-1</f>
        <v>1.2879884225759808E-2</v>
      </c>
      <c r="AG442" s="2">
        <f>(Table2[[#This Row],[Close Price]]/Table2[[#This Row],[Current Month Low]])-1</f>
        <v>6.850162362764789E-2</v>
      </c>
      <c r="AH442" s="2">
        <f>(Table2[[#This Row],[Current Month High]]/Table2[[#This Row],[Close Price]])-1</f>
        <v>7.8581765557163452E-2</v>
      </c>
      <c r="AI442">
        <v>7.8581765557163399</v>
      </c>
      <c r="AJ442">
        <v>79.924488998828195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0.13</v>
      </c>
      <c r="AM442" t="s">
        <v>10520</v>
      </c>
      <c r="AN442">
        <v>-1.55</v>
      </c>
      <c r="AO442" t="s">
        <v>10519</v>
      </c>
      <c r="AP442">
        <v>2.4804178862514001E-2</v>
      </c>
      <c r="AQ442">
        <f>(Table2[[#This Row],[Sharpe Ratio]]-AVERAGE(Table2[Sharpe Ratio]))/_xlfn.STDEV.P(Table2[Sharpe Ratio])</f>
        <v>-0.31108109014303759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-0.8918232775928443</v>
      </c>
      <c r="AS442">
        <f>_xlfn.RANK.AVG(Table2[[#This Row],[1Y Return vs Nifty Z-Score]],Table2[1Y Return vs Nifty Z-Score])</f>
        <v>265</v>
      </c>
      <c r="AT442">
        <f>_xlfn.RANK.AVG(Table2[[#This Row],[6M Return vs Nifty Z-Score]],Table2[6M Return vs Nifty Z-Score])</f>
        <v>588</v>
      </c>
      <c r="AU442">
        <f>_xlfn.RANK.AVG(Table2[[#This Row],[Sharpe Ratio Z-Score]],Table2[Sharpe Ratio Z-Score])</f>
        <v>419</v>
      </c>
      <c r="AV442">
        <f>(Table2[[#This Row],[Rank 1Y]]+Table2[[#This Row],[Rank 6M]]+Table2[[#This Row],[Rank Sharpe]])/3</f>
        <v>424</v>
      </c>
    </row>
    <row r="443" spans="1:48" x14ac:dyDescent="0.3">
      <c r="A443" t="s">
        <v>1854</v>
      </c>
      <c r="B443" t="s">
        <v>1855</v>
      </c>
      <c r="C443" t="s">
        <v>10480</v>
      </c>
      <c r="D443" t="s">
        <v>295</v>
      </c>
      <c r="E443">
        <v>3843.5149314099999</v>
      </c>
      <c r="F443">
        <v>462.25</v>
      </c>
      <c r="G443">
        <v>8.5359908989834192</v>
      </c>
      <c r="H443">
        <f>(Table2[[#This Row],[1Y Return vs Nifty]]-AVERAGE(Table2[1Y Return vs Nifty]))/_xlfn.STDEV.P(Table2[1Y Return vs Nifty])</f>
        <v>-0.41623079520797213</v>
      </c>
      <c r="I443">
        <v>0.947975810603914</v>
      </c>
      <c r="J443">
        <f>(Table2[[#This Row],[1M Return vs Nifty]]-AVERAGE(Table2[1M Return vs Nifty]))/_xlfn.STDEV.P(Table2[1M Return vs Nifty])</f>
        <v>0.17749369676395874</v>
      </c>
      <c r="K443">
        <v>5.3044150662640304</v>
      </c>
      <c r="L443">
        <f>(Table2[[#This Row],[6M Return vs Nifty]]-AVERAGE(Table2[6M Return vs Nifty]))/_xlfn.STDEV.P(Table2[6M Return vs Nifty])</f>
        <v>1.9575240926419456E-2</v>
      </c>
      <c r="M443">
        <v>1.0923790461359899</v>
      </c>
      <c r="N443">
        <f>(Table2[[#This Row],[1W Return vs Nifty]]-AVERAGE(Table2[1W Return vs Nifty]))/_xlfn.STDEV.P(Table2[1W Return vs Nifty])</f>
        <v>0.41585754649629608</v>
      </c>
      <c r="O443">
        <v>436.2</v>
      </c>
      <c r="P443">
        <v>431.31454710790399</v>
      </c>
      <c r="Q443">
        <v>409.28951178159099</v>
      </c>
      <c r="R443">
        <v>70.545303166892793</v>
      </c>
      <c r="S443" s="2">
        <f>(Table2[[#This Row],[Close Price]]-Table2[[#This Row],[20D EMA]])/Table2[[#This Row],[20D EMA]]</f>
        <v>5.9720311783585542E-2</v>
      </c>
      <c r="T443" s="2">
        <f>(Table2[[#This Row],[Close Price]]-Table2[[#This Row],[50D EMA]])/Table2[[#This Row],[50D EMA]]</f>
        <v>7.1723648320066377E-2</v>
      </c>
      <c r="U443" s="2">
        <f>(Table2[[#This Row],[Close Price]]-Table2[[#This Row],[200D EMA]])/Table2[[#This Row],[200D EMA]]</f>
        <v>0.12939615283049397</v>
      </c>
      <c r="V443">
        <v>1.04463531841151</v>
      </c>
      <c r="W443">
        <v>447.7</v>
      </c>
      <c r="X443">
        <v>464.95</v>
      </c>
      <c r="Y443">
        <v>421.55</v>
      </c>
      <c r="Z443">
        <v>464.95</v>
      </c>
      <c r="AA443">
        <v>406</v>
      </c>
      <c r="AB443">
        <v>464.95</v>
      </c>
      <c r="AC443" s="2">
        <f>(Table2[[#This Row],[Close Price]]/Table2[[#This Row],[Day Low]])-1</f>
        <v>3.2499441590350786E-2</v>
      </c>
      <c r="AD443" s="2">
        <f>(Table2[[#This Row],[Day High]]/Table2[[#This Row],[Close Price]])-1</f>
        <v>5.8409951325040232E-3</v>
      </c>
      <c r="AE443" s="2">
        <f>(Table2[[#This Row],[Close Price]]/Table2[[#This Row],[Current Week Low]])-1</f>
        <v>9.6548452140908569E-2</v>
      </c>
      <c r="AF443" s="2">
        <f>(Table2[[#This Row],[Current Week High]]/Table2[[#This Row],[Close Price]])-1</f>
        <v>5.8409951325040232E-3</v>
      </c>
      <c r="AG443" s="2">
        <f>(Table2[[#This Row],[Close Price]]/Table2[[#This Row],[Current Month Low]])-1</f>
        <v>0.13854679802955672</v>
      </c>
      <c r="AH443" s="2">
        <f>(Table2[[#This Row],[Current Month High]]/Table2[[#This Row],[Close Price]])-1</f>
        <v>5.8409951325040232E-3</v>
      </c>
      <c r="AI443">
        <v>9.2266089778258493</v>
      </c>
      <c r="AJ443">
        <v>51.012740934335099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-7.0000000000000007E-2</v>
      </c>
      <c r="AM443" t="s">
        <v>10519</v>
      </c>
      <c r="AN443">
        <v>6.88</v>
      </c>
      <c r="AO443" t="s">
        <v>10520</v>
      </c>
      <c r="AQ443">
        <f>(Table2[[#This Row],[Sharpe Ratio]]-AVERAGE(Table2[Sharpe Ratio]))/_xlfn.STDEV.P(Table2[Sharpe Ratio])</f>
        <v>-0.59700002519057438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-0.40030433621187217</v>
      </c>
      <c r="AS443">
        <f>_xlfn.RANK.AVG(Table2[[#This Row],[1Y Return vs Nifty Z-Score]],Table2[1Y Return vs Nifty Z-Score])</f>
        <v>443</v>
      </c>
      <c r="AT443">
        <f>_xlfn.RANK.AVG(Table2[[#This Row],[6M Return vs Nifty Z-Score]],Table2[6M Return vs Nifty Z-Score])</f>
        <v>313</v>
      </c>
      <c r="AU443">
        <f>_xlfn.RANK.AVG(Table2[[#This Row],[Sharpe Ratio Z-Score]],Table2[Sharpe Ratio Z-Score])</f>
        <v>517.5</v>
      </c>
      <c r="AV443">
        <f>(Table2[[#This Row],[Rank 1Y]]+Table2[[#This Row],[Rank 6M]]+Table2[[#This Row],[Rank Sharpe]])/3</f>
        <v>424.5</v>
      </c>
    </row>
    <row r="444" spans="1:48" x14ac:dyDescent="0.3">
      <c r="A444" t="s">
        <v>1351</v>
      </c>
      <c r="B444" t="s">
        <v>1352</v>
      </c>
      <c r="C444" t="s">
        <v>10475</v>
      </c>
      <c r="D444" t="s">
        <v>21</v>
      </c>
      <c r="E444">
        <v>7943.4723195839997</v>
      </c>
      <c r="F444">
        <v>31.36</v>
      </c>
      <c r="G444">
        <v>65.633849218587997</v>
      </c>
      <c r="H444">
        <f>(Table2[[#This Row],[1Y Return vs Nifty]]-AVERAGE(Table2[1Y Return vs Nifty]))/_xlfn.STDEV.P(Table2[1Y Return vs Nifty])</f>
        <v>0.36589436226912492</v>
      </c>
      <c r="I444">
        <v>-13.4312200138005</v>
      </c>
      <c r="J444">
        <f>(Table2[[#This Row],[1M Return vs Nifty]]-AVERAGE(Table2[1M Return vs Nifty]))/_xlfn.STDEV.P(Table2[1M Return vs Nifty])</f>
        <v>-1.2689964290405424</v>
      </c>
      <c r="K444">
        <v>-26.451584900567099</v>
      </c>
      <c r="L444">
        <f>(Table2[[#This Row],[6M Return vs Nifty]]-AVERAGE(Table2[6M Return vs Nifty]))/_xlfn.STDEV.P(Table2[6M Return vs Nifty])</f>
        <v>-1.0816617194540101</v>
      </c>
      <c r="M444">
        <v>-3.9527537315340999</v>
      </c>
      <c r="N444">
        <f>(Table2[[#This Row],[1W Return vs Nifty]]-AVERAGE(Table2[1W Return vs Nifty]))/_xlfn.STDEV.P(Table2[1W Return vs Nifty])</f>
        <v>-0.60510773912459925</v>
      </c>
      <c r="O444">
        <v>29.82</v>
      </c>
      <c r="P444">
        <v>30.727373449748001</v>
      </c>
      <c r="Q444">
        <v>28.6889557717722</v>
      </c>
      <c r="R444">
        <v>34.372482081258497</v>
      </c>
      <c r="S444" s="2">
        <f>(Table2[[#This Row],[Close Price]]-Table2[[#This Row],[20D EMA]])/Table2[[#This Row],[20D EMA]]</f>
        <v>5.1643192488262879E-2</v>
      </c>
      <c r="T444" s="2">
        <f>(Table2[[#This Row],[Close Price]]-Table2[[#This Row],[50D EMA]])/Table2[[#This Row],[50D EMA]]</f>
        <v>2.0588370538295618E-2</v>
      </c>
      <c r="U444" s="2">
        <f>(Table2[[#This Row],[Close Price]]-Table2[[#This Row],[200D EMA]])/Table2[[#This Row],[200D EMA]]</f>
        <v>9.3103570916858142E-2</v>
      </c>
      <c r="V444">
        <v>0.97442133792452101</v>
      </c>
      <c r="W444">
        <v>28.7</v>
      </c>
      <c r="X444">
        <v>32.28</v>
      </c>
      <c r="Y444">
        <v>27.52</v>
      </c>
      <c r="Z444">
        <v>32.28</v>
      </c>
      <c r="AA444">
        <v>27.52</v>
      </c>
      <c r="AB444">
        <v>32.28</v>
      </c>
      <c r="AC444" s="2">
        <f>(Table2[[#This Row],[Close Price]]/Table2[[#This Row],[Day Low]])-1</f>
        <v>9.2682926829268375E-2</v>
      </c>
      <c r="AD444" s="2">
        <f>(Table2[[#This Row],[Day High]]/Table2[[#This Row],[Close Price]])-1</f>
        <v>2.9336734693877542E-2</v>
      </c>
      <c r="AE444" s="2">
        <f>(Table2[[#This Row],[Close Price]]/Table2[[#This Row],[Current Week Low]])-1</f>
        <v>0.13953488372093026</v>
      </c>
      <c r="AF444" s="2">
        <f>(Table2[[#This Row],[Current Week High]]/Table2[[#This Row],[Close Price]])-1</f>
        <v>2.9336734693877542E-2</v>
      </c>
      <c r="AG444" s="2">
        <f>(Table2[[#This Row],[Close Price]]/Table2[[#This Row],[Current Month Low]])-1</f>
        <v>0.13953488372093026</v>
      </c>
      <c r="AH444" s="2">
        <f>(Table2[[#This Row],[Current Month High]]/Table2[[#This Row],[Close Price]])-1</f>
        <v>2.9336734693877542E-2</v>
      </c>
      <c r="AI444">
        <v>35.5229591836734</v>
      </c>
      <c r="AJ444">
        <v>128.905109489051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-0.21</v>
      </c>
      <c r="AM444" t="s">
        <v>10519</v>
      </c>
      <c r="AN444">
        <v>2.89</v>
      </c>
      <c r="AO444" t="s">
        <v>10520</v>
      </c>
      <c r="AP444">
        <v>1.6546529792590001E-2</v>
      </c>
      <c r="AQ444">
        <f>(Table2[[#This Row],[Sharpe Ratio]]-AVERAGE(Table2[Sharpe Ratio]))/_xlfn.STDEV.P(Table2[Sharpe Ratio])</f>
        <v>-0.40626739891607694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182</v>
      </c>
      <c r="AT444">
        <f>_xlfn.RANK.AVG(Table2[[#This Row],[6M Return vs Nifty Z-Score]],Table2[6M Return vs Nifty Z-Score])</f>
        <v>649</v>
      </c>
      <c r="AU444">
        <f>_xlfn.RANK.AVG(Table2[[#This Row],[Sharpe Ratio Z-Score]],Table2[Sharpe Ratio Z-Score])</f>
        <v>443</v>
      </c>
      <c r="AV444">
        <f>(Table2[[#This Row],[Rank 1Y]]+Table2[[#This Row],[Rank 6M]]+Table2[[#This Row],[Rank Sharpe]])/3</f>
        <v>424.66666666666669</v>
      </c>
    </row>
    <row r="445" spans="1:48" x14ac:dyDescent="0.3">
      <c r="A445" t="s">
        <v>615</v>
      </c>
      <c r="B445" t="s">
        <v>616</v>
      </c>
      <c r="C445" t="s">
        <v>10479</v>
      </c>
      <c r="D445" t="s">
        <v>198</v>
      </c>
      <c r="E445">
        <v>29708.99959245</v>
      </c>
      <c r="F445">
        <v>1419.9</v>
      </c>
      <c r="G445">
        <v>-8.6707394544173297</v>
      </c>
      <c r="H445">
        <f>(Table2[[#This Row],[1Y Return vs Nifty]]-AVERAGE(Table2[1Y Return vs Nifty]))/_xlfn.STDEV.P(Table2[1Y Return vs Nifty])</f>
        <v>-0.65192819408394287</v>
      </c>
      <c r="I445">
        <v>0.60090279887576403</v>
      </c>
      <c r="J445">
        <f>(Table2[[#This Row],[1M Return vs Nifty]]-AVERAGE(Table2[1M Return vs Nifty]))/_xlfn.STDEV.P(Table2[1M Return vs Nifty])</f>
        <v>0.14257952697805606</v>
      </c>
      <c r="K445">
        <v>-1.21084345228033</v>
      </c>
      <c r="L445">
        <f>(Table2[[#This Row],[6M Return vs Nifty]]-AVERAGE(Table2[6M Return vs Nifty]))/_xlfn.STDEV.P(Table2[6M Return vs Nifty])</f>
        <v>-0.20636138505130305</v>
      </c>
      <c r="M445">
        <v>-0.24976381100687001</v>
      </c>
      <c r="N445">
        <f>(Table2[[#This Row],[1W Return vs Nifty]]-AVERAGE(Table2[1W Return vs Nifty]))/_xlfn.STDEV.P(Table2[1W Return vs Nifty])</f>
        <v>0.14425294739598885</v>
      </c>
      <c r="O445">
        <v>1381.6</v>
      </c>
      <c r="P445">
        <v>1314.4025913789001</v>
      </c>
      <c r="Q445">
        <v>1211.9727623338799</v>
      </c>
      <c r="R445">
        <v>66.722679171426904</v>
      </c>
      <c r="S445" s="2">
        <f>(Table2[[#This Row],[Close Price]]-Table2[[#This Row],[20D EMA]])/Table2[[#This Row],[20D EMA]]</f>
        <v>2.7721482339316868E-2</v>
      </c>
      <c r="T445" s="2">
        <f>(Table2[[#This Row],[Close Price]]-Table2[[#This Row],[50D EMA]])/Table2[[#This Row],[50D EMA]]</f>
        <v>8.0262629816048883E-2</v>
      </c>
      <c r="U445" s="2">
        <f>(Table2[[#This Row],[Close Price]]-Table2[[#This Row],[200D EMA]])/Table2[[#This Row],[200D EMA]]</f>
        <v>0.17156098233240608</v>
      </c>
      <c r="V445">
        <v>0.97653333390226804</v>
      </c>
      <c r="W445">
        <v>1408.9</v>
      </c>
      <c r="X445">
        <v>1432.35</v>
      </c>
      <c r="Y445">
        <v>1367.45</v>
      </c>
      <c r="Z445">
        <v>1442.2</v>
      </c>
      <c r="AA445">
        <v>1322.35</v>
      </c>
      <c r="AB445">
        <v>1505.95</v>
      </c>
      <c r="AC445" s="2">
        <f>(Table2[[#This Row],[Close Price]]/Table2[[#This Row],[Day Low]])-1</f>
        <v>7.8075094045000348E-3</v>
      </c>
      <c r="AD445" s="2">
        <f>(Table2[[#This Row],[Day High]]/Table2[[#This Row],[Close Price]])-1</f>
        <v>8.768223114303586E-3</v>
      </c>
      <c r="AE445" s="2">
        <f>(Table2[[#This Row],[Close Price]]/Table2[[#This Row],[Current Week Low]])-1</f>
        <v>3.8356064207100804E-2</v>
      </c>
      <c r="AF445" s="2">
        <f>(Table2[[#This Row],[Current Week High]]/Table2[[#This Row],[Close Price]])-1</f>
        <v>1.5705331361363539E-2</v>
      </c>
      <c r="AG445" s="2">
        <f>(Table2[[#This Row],[Close Price]]/Table2[[#This Row],[Current Month Low]])-1</f>
        <v>7.3770181873180407E-2</v>
      </c>
      <c r="AH445" s="2">
        <f>(Table2[[#This Row],[Current Month High]]/Table2[[#This Row],[Close Price]])-1</f>
        <v>6.0602859356292615E-2</v>
      </c>
      <c r="AI445">
        <v>6.0602859356292598</v>
      </c>
      <c r="AJ445">
        <v>41.558247345595902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0.06</v>
      </c>
      <c r="AM445" t="s">
        <v>10520</v>
      </c>
      <c r="AN445">
        <v>2.1</v>
      </c>
      <c r="AO445" t="s">
        <v>10520</v>
      </c>
      <c r="AP445">
        <v>5.2753944334391997E-2</v>
      </c>
      <c r="AQ445">
        <f>(Table2[[#This Row],[Sharpe Ratio]]-AVERAGE(Table2[Sharpe Ratio]))/_xlfn.STDEV.P(Table2[Sharpe Ratio])</f>
        <v>1.1097169530172002E-2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-0.560359935231029</v>
      </c>
      <c r="AS445">
        <f>_xlfn.RANK.AVG(Table2[[#This Row],[1Y Return vs Nifty Z-Score]],Table2[1Y Return vs Nifty Z-Score])</f>
        <v>556</v>
      </c>
      <c r="AT445">
        <f>_xlfn.RANK.AVG(Table2[[#This Row],[6M Return vs Nifty Z-Score]],Table2[6M Return vs Nifty Z-Score])</f>
        <v>393</v>
      </c>
      <c r="AU445">
        <f>_xlfn.RANK.AVG(Table2[[#This Row],[Sharpe Ratio Z-Score]],Table2[Sharpe Ratio Z-Score])</f>
        <v>331</v>
      </c>
      <c r="AV445">
        <f>(Table2[[#This Row],[Rank 1Y]]+Table2[[#This Row],[Rank 6M]]+Table2[[#This Row],[Rank Sharpe]])/3</f>
        <v>426.66666666666669</v>
      </c>
    </row>
    <row r="446" spans="1:48" x14ac:dyDescent="0.3">
      <c r="A446" t="s">
        <v>709</v>
      </c>
      <c r="B446" t="s">
        <v>710</v>
      </c>
      <c r="C446" t="s">
        <v>10477</v>
      </c>
      <c r="D446" t="s">
        <v>251</v>
      </c>
      <c r="E446">
        <v>23269.395127759999</v>
      </c>
      <c r="F446">
        <v>1732</v>
      </c>
      <c r="G446">
        <v>2.1765427124931702</v>
      </c>
      <c r="H446">
        <f>(Table2[[#This Row],[1Y Return vs Nifty]]-AVERAGE(Table2[1Y Return vs Nifty]))/_xlfn.STDEV.P(Table2[1Y Return vs Nifty])</f>
        <v>-0.50334237103074408</v>
      </c>
      <c r="I446">
        <v>-8.4649161754588107</v>
      </c>
      <c r="J446">
        <f>(Table2[[#This Row],[1M Return vs Nifty]]-AVERAGE(Table2[1M Return vs Nifty]))/_xlfn.STDEV.P(Table2[1M Return vs Nifty])</f>
        <v>-0.76940594069667867</v>
      </c>
      <c r="K446">
        <v>-8.8308129951986292</v>
      </c>
      <c r="L446">
        <f>(Table2[[#This Row],[6M Return vs Nifty]]-AVERAGE(Table2[6M Return vs Nifty]))/_xlfn.STDEV.P(Table2[6M Return vs Nifty])</f>
        <v>-0.47060726319715068</v>
      </c>
      <c r="M446">
        <v>1.8178225126220999</v>
      </c>
      <c r="N446">
        <f>(Table2[[#This Row],[1W Return vs Nifty]]-AVERAGE(Table2[1W Return vs Nifty]))/_xlfn.STDEV.P(Table2[1W Return vs Nifty])</f>
        <v>0.56266291884268005</v>
      </c>
      <c r="O446">
        <v>1712.79</v>
      </c>
      <c r="P446">
        <v>1708.1106478695001</v>
      </c>
      <c r="Q446">
        <v>1597.9404690047099</v>
      </c>
      <c r="R446">
        <v>63.465485403300399</v>
      </c>
      <c r="S446" s="2">
        <f>(Table2[[#This Row],[Close Price]]-Table2[[#This Row],[20D EMA]])/Table2[[#This Row],[20D EMA]]</f>
        <v>1.121561896087672E-2</v>
      </c>
      <c r="T446" s="2">
        <f>(Table2[[#This Row],[Close Price]]-Table2[[#This Row],[50D EMA]])/Table2[[#This Row],[50D EMA]]</f>
        <v>1.3985834091191177E-2</v>
      </c>
      <c r="U446" s="2">
        <f>(Table2[[#This Row],[Close Price]]-Table2[[#This Row],[200D EMA]])/Table2[[#This Row],[200D EMA]]</f>
        <v>8.3895197346613368E-2</v>
      </c>
      <c r="V446">
        <v>0.86411730591911695</v>
      </c>
      <c r="W446">
        <v>1710</v>
      </c>
      <c r="X446">
        <v>1762.35</v>
      </c>
      <c r="Y446">
        <v>1651.05</v>
      </c>
      <c r="Z446">
        <v>1786.2</v>
      </c>
      <c r="AA446">
        <v>1636</v>
      </c>
      <c r="AB446">
        <v>1807.9</v>
      </c>
      <c r="AC446" s="2">
        <f>(Table2[[#This Row],[Close Price]]/Table2[[#This Row],[Day Low]])-1</f>
        <v>1.2865497076023358E-2</v>
      </c>
      <c r="AD446" s="2">
        <f>(Table2[[#This Row],[Day High]]/Table2[[#This Row],[Close Price]])-1</f>
        <v>1.7523094688221663E-2</v>
      </c>
      <c r="AE446" s="2">
        <f>(Table2[[#This Row],[Close Price]]/Table2[[#This Row],[Current Week Low]])-1</f>
        <v>4.9029405529814385E-2</v>
      </c>
      <c r="AF446" s="2">
        <f>(Table2[[#This Row],[Current Week High]]/Table2[[#This Row],[Close Price]])-1</f>
        <v>3.1293302540415624E-2</v>
      </c>
      <c r="AG446" s="2">
        <f>(Table2[[#This Row],[Close Price]]/Table2[[#This Row],[Current Month Low]])-1</f>
        <v>5.8679706601467041E-2</v>
      </c>
      <c r="AH446" s="2">
        <f>(Table2[[#This Row],[Current Month High]]/Table2[[#This Row],[Close Price]])-1</f>
        <v>4.3822170900692958E-2</v>
      </c>
      <c r="AI446">
        <v>8.8394919168591102</v>
      </c>
      <c r="AJ446">
        <v>51.763417305585897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-0.08</v>
      </c>
      <c r="AM446" t="s">
        <v>10519</v>
      </c>
      <c r="AN446">
        <v>3.7</v>
      </c>
      <c r="AO446" t="s">
        <v>10520</v>
      </c>
      <c r="AP446">
        <v>5.6006008748309001E-2</v>
      </c>
      <c r="AQ446">
        <f>(Table2[[#This Row],[Sharpe Ratio]]-AVERAGE(Table2[Sharpe Ratio]))/_xlfn.STDEV.P(Table2[Sharpe Ratio])</f>
        <v>4.8583868811250326E-2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-1.132108787270643</v>
      </c>
      <c r="AS446">
        <f>_xlfn.RANK.AVG(Table2[[#This Row],[1Y Return vs Nifty Z-Score]],Table2[1Y Return vs Nifty Z-Score])</f>
        <v>477</v>
      </c>
      <c r="AT446">
        <f>_xlfn.RANK.AVG(Table2[[#This Row],[6M Return vs Nifty Z-Score]],Table2[6M Return vs Nifty Z-Score])</f>
        <v>485</v>
      </c>
      <c r="AU446">
        <f>_xlfn.RANK.AVG(Table2[[#This Row],[Sharpe Ratio Z-Score]],Table2[Sharpe Ratio Z-Score])</f>
        <v>319</v>
      </c>
      <c r="AV446">
        <f>(Table2[[#This Row],[Rank 1Y]]+Table2[[#This Row],[Rank 6M]]+Table2[[#This Row],[Rank Sharpe]])/3</f>
        <v>427</v>
      </c>
    </row>
    <row r="447" spans="1:48" x14ac:dyDescent="0.3">
      <c r="A447" t="s">
        <v>1784</v>
      </c>
      <c r="B447" t="s">
        <v>1785</v>
      </c>
      <c r="C447" t="s">
        <v>10474</v>
      </c>
      <c r="D447" t="s">
        <v>285</v>
      </c>
      <c r="E447">
        <v>4122.2886962800003</v>
      </c>
      <c r="F447">
        <v>1522.25</v>
      </c>
      <c r="G447">
        <v>15.161407691362299</v>
      </c>
      <c r="H447">
        <f>(Table2[[#This Row],[1Y Return vs Nifty]]-AVERAGE(Table2[1Y Return vs Nifty]))/_xlfn.STDEV.P(Table2[1Y Return vs Nifty])</f>
        <v>-0.32547598750423862</v>
      </c>
      <c r="I447">
        <v>2.5874747468677</v>
      </c>
      <c r="J447">
        <f>(Table2[[#This Row],[1M Return vs Nifty]]-AVERAGE(Table2[1M Return vs Nifty]))/_xlfn.STDEV.P(Table2[1M Return vs Nifty])</f>
        <v>0.34242079362897265</v>
      </c>
      <c r="K447">
        <v>-20.994937922762301</v>
      </c>
      <c r="L447">
        <f>(Table2[[#This Row],[6M Return vs Nifty]]-AVERAGE(Table2[6M Return vs Nifty]))/_xlfn.STDEV.P(Table2[6M Return vs Nifty])</f>
        <v>-0.89243570427630436</v>
      </c>
      <c r="M447">
        <v>2.5947839710152101</v>
      </c>
      <c r="N447">
        <f>(Table2[[#This Row],[1W Return vs Nifty]]-AVERAGE(Table2[1W Return vs Nifty]))/_xlfn.STDEV.P(Table2[1W Return vs Nifty])</f>
        <v>0.71989380101008316</v>
      </c>
      <c r="O447">
        <v>1457.26</v>
      </c>
      <c r="P447">
        <v>1396.65478129036</v>
      </c>
      <c r="Q447">
        <v>1309.2652508983699</v>
      </c>
      <c r="R447">
        <v>76.163086590517096</v>
      </c>
      <c r="S447" s="2">
        <f>(Table2[[#This Row],[Close Price]]-Table2[[#This Row],[20D EMA]])/Table2[[#This Row],[20D EMA]]</f>
        <v>4.4597395111373409E-2</v>
      </c>
      <c r="T447" s="2">
        <f>(Table2[[#This Row],[Close Price]]-Table2[[#This Row],[50D EMA]])/Table2[[#This Row],[50D EMA]]</f>
        <v>8.9925742847923679E-2</v>
      </c>
      <c r="U447" s="2">
        <f>(Table2[[#This Row],[Close Price]]-Table2[[#This Row],[200D EMA]])/Table2[[#This Row],[200D EMA]]</f>
        <v>0.16267501864537209</v>
      </c>
      <c r="V447">
        <v>1.7307973262496801</v>
      </c>
      <c r="W447">
        <v>1516</v>
      </c>
      <c r="X447">
        <v>1570</v>
      </c>
      <c r="Y447">
        <v>1450.05</v>
      </c>
      <c r="Z447">
        <v>1578</v>
      </c>
      <c r="AA447">
        <v>1370</v>
      </c>
      <c r="AB447">
        <v>1645</v>
      </c>
      <c r="AC447" s="2">
        <f>(Table2[[#This Row],[Close Price]]/Table2[[#This Row],[Day Low]])-1</f>
        <v>4.1226912928760129E-3</v>
      </c>
      <c r="AD447" s="2">
        <f>(Table2[[#This Row],[Day High]]/Table2[[#This Row],[Close Price]])-1</f>
        <v>3.1368040729183866E-2</v>
      </c>
      <c r="AE447" s="2">
        <f>(Table2[[#This Row],[Close Price]]/Table2[[#This Row],[Current Week Low]])-1</f>
        <v>4.9791386503913682E-2</v>
      </c>
      <c r="AF447" s="2">
        <f>(Table2[[#This Row],[Current Week High]]/Table2[[#This Row],[Close Price]])-1</f>
        <v>3.6623419280670033E-2</v>
      </c>
      <c r="AG447" s="2">
        <f>(Table2[[#This Row],[Close Price]]/Table2[[#This Row],[Current Month Low]])-1</f>
        <v>0.11113138686131396</v>
      </c>
      <c r="AH447" s="2">
        <f>(Table2[[#This Row],[Current Month High]]/Table2[[#This Row],[Close Price]])-1</f>
        <v>8.0637214649367683E-2</v>
      </c>
      <c r="AI447">
        <v>19.753654130398999</v>
      </c>
      <c r="AJ447">
        <v>61.084656084655997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-0.08</v>
      </c>
      <c r="AM447" t="s">
        <v>10519</v>
      </c>
      <c r="AN447">
        <v>8.59</v>
      </c>
      <c r="AO447" t="s">
        <v>10520</v>
      </c>
      <c r="AP447">
        <v>6.8030840814653007E-2</v>
      </c>
      <c r="AQ447">
        <f>(Table2[[#This Row],[Sharpe Ratio]]-AVERAGE(Table2[Sharpe Ratio]))/_xlfn.STDEV.P(Table2[Sharpe Ratio])</f>
        <v>0.18719467296613063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3.1597575824643509E-2</v>
      </c>
      <c r="AS447">
        <f>_xlfn.RANK.AVG(Table2[[#This Row],[1Y Return vs Nifty Z-Score]],Table2[1Y Return vs Nifty Z-Score])</f>
        <v>402</v>
      </c>
      <c r="AT447">
        <f>_xlfn.RANK.AVG(Table2[[#This Row],[6M Return vs Nifty Z-Score]],Table2[6M Return vs Nifty Z-Score])</f>
        <v>605</v>
      </c>
      <c r="AU447">
        <f>_xlfn.RANK.AVG(Table2[[#This Row],[Sharpe Ratio Z-Score]],Table2[Sharpe Ratio Z-Score])</f>
        <v>280</v>
      </c>
      <c r="AV447">
        <f>(Table2[[#This Row],[Rank 1Y]]+Table2[[#This Row],[Rank 6M]]+Table2[[#This Row],[Rank Sharpe]])/3</f>
        <v>429</v>
      </c>
    </row>
    <row r="448" spans="1:48" x14ac:dyDescent="0.3">
      <c r="A448" t="s">
        <v>491</v>
      </c>
      <c r="B448" t="s">
        <v>492</v>
      </c>
      <c r="C448" t="s">
        <v>10490</v>
      </c>
      <c r="D448" t="s">
        <v>493</v>
      </c>
      <c r="E448">
        <v>42513.4729744</v>
      </c>
      <c r="F448">
        <v>37926.800000000003</v>
      </c>
      <c r="G448">
        <v>9.4300485693477203</v>
      </c>
      <c r="H448">
        <f>(Table2[[#This Row],[1Y Return vs Nifty]]-AVERAGE(Table2[1Y Return vs Nifty]))/_xlfn.STDEV.P(Table2[1Y Return vs Nifty])</f>
        <v>-0.40398401368574488</v>
      </c>
      <c r="I448">
        <v>-4.4408589358337096</v>
      </c>
      <c r="J448">
        <f>(Table2[[#This Row],[1M Return vs Nifty]]-AVERAGE(Table2[1M Return vs Nifty]))/_xlfn.STDEV.P(Table2[1M Return vs Nifty])</f>
        <v>-0.36460172675650715</v>
      </c>
      <c r="K448">
        <v>-3.8464772814096002</v>
      </c>
      <c r="L448">
        <f>(Table2[[#This Row],[6M Return vs Nifty]]-AVERAGE(Table2[6M Return vs Nifty]))/_xlfn.STDEV.P(Table2[6M Return vs Nifty])</f>
        <v>-0.2977600936322875</v>
      </c>
      <c r="M448">
        <v>-2.4453322478056698</v>
      </c>
      <c r="N448">
        <f>(Table2[[#This Row],[1W Return vs Nifty]]-AVERAGE(Table2[1W Return vs Nifty]))/_xlfn.STDEV.P(Table2[1W Return vs Nifty])</f>
        <v>-0.30005630172781922</v>
      </c>
      <c r="O448">
        <v>38103.46</v>
      </c>
      <c r="P448">
        <v>36329.362183676298</v>
      </c>
      <c r="Q448">
        <v>32561.386768408898</v>
      </c>
      <c r="R448">
        <v>41.405378999655802</v>
      </c>
      <c r="S448" s="2">
        <f>(Table2[[#This Row],[Close Price]]-Table2[[#This Row],[20D EMA]])/Table2[[#This Row],[20D EMA]]</f>
        <v>-4.6363243652937612E-3</v>
      </c>
      <c r="T448" s="2">
        <f>(Table2[[#This Row],[Close Price]]-Table2[[#This Row],[50D EMA]])/Table2[[#This Row],[50D EMA]]</f>
        <v>4.3970984358252085E-2</v>
      </c>
      <c r="U448" s="2">
        <f>(Table2[[#This Row],[Close Price]]-Table2[[#This Row],[200D EMA]])/Table2[[#This Row],[200D EMA]]</f>
        <v>0.16477840055622681</v>
      </c>
      <c r="V448">
        <v>0.31976964838398703</v>
      </c>
      <c r="W448">
        <v>37757.75</v>
      </c>
      <c r="X448">
        <v>38850.75</v>
      </c>
      <c r="Y448">
        <v>37018.9</v>
      </c>
      <c r="Z448">
        <v>39250.1</v>
      </c>
      <c r="AA448">
        <v>37018.9</v>
      </c>
      <c r="AB448">
        <v>40856.5</v>
      </c>
      <c r="AC448" s="2">
        <f>(Table2[[#This Row],[Close Price]]/Table2[[#This Row],[Day Low]])-1</f>
        <v>4.4772265296528779E-3</v>
      </c>
      <c r="AD448" s="2">
        <f>(Table2[[#This Row],[Day High]]/Table2[[#This Row],[Close Price]])-1</f>
        <v>2.4361401436451269E-2</v>
      </c>
      <c r="AE448" s="2">
        <f>(Table2[[#This Row],[Close Price]]/Table2[[#This Row],[Current Week Low]])-1</f>
        <v>2.4525310044328785E-2</v>
      </c>
      <c r="AF448" s="2">
        <f>(Table2[[#This Row],[Current Week High]]/Table2[[#This Row],[Close Price]])-1</f>
        <v>3.4890895092652086E-2</v>
      </c>
      <c r="AG448" s="2">
        <f>(Table2[[#This Row],[Close Price]]/Table2[[#This Row],[Current Month Low]])-1</f>
        <v>2.4525310044328785E-2</v>
      </c>
      <c r="AH448" s="2">
        <f>(Table2[[#This Row],[Current Month High]]/Table2[[#This Row],[Close Price]])-1</f>
        <v>7.7246168935950266E-2</v>
      </c>
      <c r="AI448">
        <v>7.7246168935950204</v>
      </c>
      <c r="AJ448">
        <v>42.432026438335498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</v>
      </c>
      <c r="AM448">
        <v>0</v>
      </c>
      <c r="AN448">
        <v>-5.23</v>
      </c>
      <c r="AO448" t="s">
        <v>10519</v>
      </c>
      <c r="AP448">
        <v>2.4492536817145E-2</v>
      </c>
      <c r="AQ448">
        <f>(Table2[[#This Row],[Sharpe Ratio]]-AVERAGE(Table2[Sharpe Ratio]))/_xlfn.STDEV.P(Table2[Sharpe Ratio])</f>
        <v>-0.31467340264093696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-1.6810755384432958</v>
      </c>
      <c r="AS448">
        <f>_xlfn.RANK.AVG(Table2[[#This Row],[1Y Return vs Nifty Z-Score]],Table2[1Y Return vs Nifty Z-Score])</f>
        <v>438</v>
      </c>
      <c r="AT448">
        <f>_xlfn.RANK.AVG(Table2[[#This Row],[6M Return vs Nifty Z-Score]],Table2[6M Return vs Nifty Z-Score])</f>
        <v>431</v>
      </c>
      <c r="AU448">
        <f>_xlfn.RANK.AVG(Table2[[#This Row],[Sharpe Ratio Z-Score]],Table2[Sharpe Ratio Z-Score])</f>
        <v>421</v>
      </c>
      <c r="AV448">
        <f>(Table2[[#This Row],[Rank 1Y]]+Table2[[#This Row],[Rank 6M]]+Table2[[#This Row],[Rank Sharpe]])/3</f>
        <v>430</v>
      </c>
    </row>
    <row r="449" spans="1:48" x14ac:dyDescent="0.3">
      <c r="A449" t="s">
        <v>1260</v>
      </c>
      <c r="B449" t="s">
        <v>1261</v>
      </c>
      <c r="C449" t="s">
        <v>10489</v>
      </c>
      <c r="D449" t="s">
        <v>290</v>
      </c>
      <c r="E449">
        <v>8941.3443737399994</v>
      </c>
      <c r="F449">
        <v>732.75</v>
      </c>
      <c r="G449">
        <v>12.518651505391199</v>
      </c>
      <c r="H449">
        <f>(Table2[[#This Row],[1Y Return vs Nifty]]-AVERAGE(Table2[1Y Return vs Nifty]))/_xlfn.STDEV.P(Table2[1Y Return vs Nifty])</f>
        <v>-0.36167640130183504</v>
      </c>
      <c r="I449">
        <v>1.01283733100283</v>
      </c>
      <c r="J449">
        <f>(Table2[[#This Row],[1M Return vs Nifty]]-AVERAGE(Table2[1M Return vs Nifty]))/_xlfn.STDEV.P(Table2[1M Return vs Nifty])</f>
        <v>0.18401850871780007</v>
      </c>
      <c r="K449">
        <v>1.9343796547934899</v>
      </c>
      <c r="L449">
        <f>(Table2[[#This Row],[6M Return vs Nifty]]-AVERAGE(Table2[6M Return vs Nifty]))/_xlfn.STDEV.P(Table2[6M Return vs Nifty])</f>
        <v>-9.7291101080714731E-2</v>
      </c>
      <c r="M449">
        <v>3.0199432804628201</v>
      </c>
      <c r="N449">
        <f>(Table2[[#This Row],[1W Return vs Nifty]]-AVERAGE(Table2[1W Return vs Nifty]))/_xlfn.STDEV.P(Table2[1W Return vs Nifty])</f>
        <v>0.80593175381199589</v>
      </c>
      <c r="O449">
        <v>707.7</v>
      </c>
      <c r="P449">
        <v>684.44533497457905</v>
      </c>
      <c r="Q449">
        <v>645.45690682243605</v>
      </c>
      <c r="R449">
        <v>57.081518878401397</v>
      </c>
      <c r="S449" s="2">
        <f>(Table2[[#This Row],[Close Price]]-Table2[[#This Row],[20D EMA]])/Table2[[#This Row],[20D EMA]]</f>
        <v>3.5396354387452242E-2</v>
      </c>
      <c r="T449" s="2">
        <f>(Table2[[#This Row],[Close Price]]-Table2[[#This Row],[50D EMA]])/Table2[[#This Row],[50D EMA]]</f>
        <v>7.0574905777121014E-2</v>
      </c>
      <c r="U449" s="2">
        <f>(Table2[[#This Row],[Close Price]]-Table2[[#This Row],[200D EMA]])/Table2[[#This Row],[200D EMA]]</f>
        <v>0.13524232563767127</v>
      </c>
      <c r="V449">
        <v>0.60497105961732001</v>
      </c>
      <c r="W449">
        <v>720.1</v>
      </c>
      <c r="X449">
        <v>737</v>
      </c>
      <c r="Y449">
        <v>660.05</v>
      </c>
      <c r="Z449">
        <v>747.4</v>
      </c>
      <c r="AA449">
        <v>660.05</v>
      </c>
      <c r="AB449">
        <v>759.9</v>
      </c>
      <c r="AC449" s="2">
        <f>(Table2[[#This Row],[Close Price]]/Table2[[#This Row],[Day Low]])-1</f>
        <v>1.7567004582696777E-2</v>
      </c>
      <c r="AD449" s="2">
        <f>(Table2[[#This Row],[Day High]]/Table2[[#This Row],[Close Price]])-1</f>
        <v>5.8000682360968003E-3</v>
      </c>
      <c r="AE449" s="2">
        <f>(Table2[[#This Row],[Close Price]]/Table2[[#This Row],[Current Week Low]])-1</f>
        <v>0.11014317097189608</v>
      </c>
      <c r="AF449" s="2">
        <f>(Table2[[#This Row],[Current Week High]]/Table2[[#This Row],[Close Price]])-1</f>
        <v>1.9993176390310508E-2</v>
      </c>
      <c r="AG449" s="2">
        <f>(Table2[[#This Row],[Close Price]]/Table2[[#This Row],[Current Month Low]])-1</f>
        <v>0.11014317097189608</v>
      </c>
      <c r="AH449" s="2">
        <f>(Table2[[#This Row],[Current Month High]]/Table2[[#This Row],[Close Price]])-1</f>
        <v>3.7052200614124731E-2</v>
      </c>
      <c r="AI449">
        <v>14.322756738314499</v>
      </c>
      <c r="AJ449">
        <v>48.284933724577499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0.06</v>
      </c>
      <c r="AM449" t="s">
        <v>10520</v>
      </c>
      <c r="AN449">
        <v>1.85</v>
      </c>
      <c r="AO449" t="s">
        <v>10520</v>
      </c>
      <c r="AQ449">
        <f>(Table2[[#This Row],[Sharpe Ratio]]-AVERAGE(Table2[Sharpe Ratio]))/_xlfn.STDEV.P(Table2[Sharpe Ratio])</f>
        <v>-0.59700002519057438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-6.6017265043328166E-2</v>
      </c>
      <c r="AS449">
        <f>_xlfn.RANK.AVG(Table2[[#This Row],[1Y Return vs Nifty Z-Score]],Table2[1Y Return vs Nifty Z-Score])</f>
        <v>414</v>
      </c>
      <c r="AT449">
        <f>_xlfn.RANK.AVG(Table2[[#This Row],[6M Return vs Nifty Z-Score]],Table2[6M Return vs Nifty Z-Score])</f>
        <v>360</v>
      </c>
      <c r="AU449">
        <f>_xlfn.RANK.AVG(Table2[[#This Row],[Sharpe Ratio Z-Score]],Table2[Sharpe Ratio Z-Score])</f>
        <v>517.5</v>
      </c>
      <c r="AV449">
        <f>(Table2[[#This Row],[Rank 1Y]]+Table2[[#This Row],[Rank 6M]]+Table2[[#This Row],[Rank Sharpe]])/3</f>
        <v>430.5</v>
      </c>
    </row>
    <row r="450" spans="1:48" x14ac:dyDescent="0.3">
      <c r="A450" t="s">
        <v>1800</v>
      </c>
      <c r="B450" t="s">
        <v>1801</v>
      </c>
      <c r="C450" t="s">
        <v>10483</v>
      </c>
      <c r="D450" t="s">
        <v>143</v>
      </c>
      <c r="E450">
        <v>4076.3242500749998</v>
      </c>
      <c r="F450">
        <v>865.9</v>
      </c>
      <c r="G450">
        <v>46.507627882595997</v>
      </c>
      <c r="H450">
        <f>(Table2[[#This Row],[1Y Return vs Nifty]]-AVERAGE(Table2[1Y Return vs Nifty]))/_xlfn.STDEV.P(Table2[1Y Return vs Nifty])</f>
        <v>0.10390381981092658</v>
      </c>
      <c r="I450">
        <v>2.0769975463110399</v>
      </c>
      <c r="J450">
        <f>(Table2[[#This Row],[1M Return vs Nifty]]-AVERAGE(Table2[1M Return vs Nifty]))/_xlfn.STDEV.P(Table2[1M Return vs Nifty])</f>
        <v>0.29106880989700917</v>
      </c>
      <c r="K450">
        <v>1.06206449612121</v>
      </c>
      <c r="L450">
        <f>(Table2[[#This Row],[6M Return vs Nifty]]-AVERAGE(Table2[6M Return vs Nifty]))/_xlfn.STDEV.P(Table2[6M Return vs Nifty])</f>
        <v>-0.12754131190176898</v>
      </c>
      <c r="M450">
        <v>2.4809023977843498</v>
      </c>
      <c r="N450">
        <f>(Table2[[#This Row],[1W Return vs Nifty]]-AVERAGE(Table2[1W Return vs Nifty]))/_xlfn.STDEV.P(Table2[1W Return vs Nifty])</f>
        <v>0.69684799863691016</v>
      </c>
      <c r="O450">
        <v>838.68</v>
      </c>
      <c r="P450">
        <v>824.19202173173403</v>
      </c>
      <c r="Q450">
        <v>745.44420934301695</v>
      </c>
      <c r="R450">
        <v>63.135610538181602</v>
      </c>
      <c r="S450" s="2">
        <f>(Table2[[#This Row],[Close Price]]-Table2[[#This Row],[20D EMA]])/Table2[[#This Row],[20D EMA]]</f>
        <v>3.2455763819335182E-2</v>
      </c>
      <c r="T450" s="2">
        <f>(Table2[[#This Row],[Close Price]]-Table2[[#This Row],[50D EMA]])/Table2[[#This Row],[50D EMA]]</f>
        <v>5.0604685763193984E-2</v>
      </c>
      <c r="U450" s="2">
        <f>(Table2[[#This Row],[Close Price]]-Table2[[#This Row],[200D EMA]])/Table2[[#This Row],[200D EMA]]</f>
        <v>0.16158927676578833</v>
      </c>
      <c r="V450">
        <v>0.26952667589517598</v>
      </c>
      <c r="W450">
        <v>860.3</v>
      </c>
      <c r="X450">
        <v>877.65</v>
      </c>
      <c r="Y450">
        <v>815.2</v>
      </c>
      <c r="Z450">
        <v>894.75</v>
      </c>
      <c r="AA450">
        <v>771</v>
      </c>
      <c r="AB450">
        <v>894.75</v>
      </c>
      <c r="AC450" s="2">
        <f>(Table2[[#This Row],[Close Price]]/Table2[[#This Row],[Day Low]])-1</f>
        <v>6.5093572009764511E-3</v>
      </c>
      <c r="AD450" s="2">
        <f>(Table2[[#This Row],[Day High]]/Table2[[#This Row],[Close Price]])-1</f>
        <v>1.356969626977711E-2</v>
      </c>
      <c r="AE450" s="2">
        <f>(Table2[[#This Row],[Close Price]]/Table2[[#This Row],[Current Week Low]])-1</f>
        <v>6.2193326790971559E-2</v>
      </c>
      <c r="AF450" s="2">
        <f>(Table2[[#This Row],[Current Week High]]/Table2[[#This Row],[Close Price]])-1</f>
        <v>3.3317935096431439E-2</v>
      </c>
      <c r="AG450" s="2">
        <f>(Table2[[#This Row],[Close Price]]/Table2[[#This Row],[Current Month Low]])-1</f>
        <v>0.12308690012970169</v>
      </c>
      <c r="AH450" s="2">
        <f>(Table2[[#This Row],[Current Month High]]/Table2[[#This Row],[Close Price]])-1</f>
        <v>3.3317935096431439E-2</v>
      </c>
      <c r="AI450">
        <v>12.437925857489301</v>
      </c>
      <c r="AJ450">
        <v>78.868002478826597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-0.24</v>
      </c>
      <c r="AM450" t="s">
        <v>10519</v>
      </c>
      <c r="AN450">
        <v>4.83</v>
      </c>
      <c r="AO450" t="s">
        <v>10520</v>
      </c>
      <c r="AP450">
        <v>-6.0773406770359001E-2</v>
      </c>
      <c r="AQ450">
        <f>(Table2[[#This Row],[Sharpe Ratio]]-AVERAGE(Table2[Sharpe Ratio]))/_xlfn.STDEV.P(Table2[Sharpe Ratio])</f>
        <v>-1.2975379401647393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-0.33325862372166248</v>
      </c>
      <c r="AS450">
        <f>_xlfn.RANK.AVG(Table2[[#This Row],[1Y Return vs Nifty Z-Score]],Table2[1Y Return vs Nifty Z-Score])</f>
        <v>262</v>
      </c>
      <c r="AT450">
        <f>_xlfn.RANK.AVG(Table2[[#This Row],[6M Return vs Nifty Z-Score]],Table2[6M Return vs Nifty Z-Score])</f>
        <v>373</v>
      </c>
      <c r="AU450">
        <f>_xlfn.RANK.AVG(Table2[[#This Row],[Sharpe Ratio Z-Score]],Table2[Sharpe Ratio Z-Score])</f>
        <v>657</v>
      </c>
      <c r="AV450">
        <f>(Table2[[#This Row],[Rank 1Y]]+Table2[[#This Row],[Rank 6M]]+Table2[[#This Row],[Rank Sharpe]])/3</f>
        <v>430.66666666666669</v>
      </c>
    </row>
    <row r="451" spans="1:48" x14ac:dyDescent="0.3">
      <c r="A451" t="s">
        <v>916</v>
      </c>
      <c r="B451" t="s">
        <v>917</v>
      </c>
      <c r="C451" t="s">
        <v>10478</v>
      </c>
      <c r="D451" t="s">
        <v>619</v>
      </c>
      <c r="E451">
        <v>16225.183410239901</v>
      </c>
      <c r="F451">
        <v>667.15</v>
      </c>
      <c r="G451">
        <v>10.1797277871445</v>
      </c>
      <c r="H451">
        <f>(Table2[[#This Row],[1Y Return vs Nifty]]-AVERAGE(Table2[1Y Return vs Nifty]))/_xlfn.STDEV.P(Table2[1Y Return vs Nifty])</f>
        <v>-0.39371492490496141</v>
      </c>
      <c r="I451">
        <v>-7.3899720801152897</v>
      </c>
      <c r="J451">
        <f>(Table2[[#This Row],[1M Return vs Nifty]]-AVERAGE(Table2[1M Return vs Nifty]))/_xlfn.STDEV.P(Table2[1M Return vs Nifty])</f>
        <v>-0.66127082391446745</v>
      </c>
      <c r="K451">
        <v>-23.847643489020601</v>
      </c>
      <c r="L451">
        <f>(Table2[[#This Row],[6M Return vs Nifty]]-AVERAGE(Table2[6M Return vs Nifty]))/_xlfn.STDEV.P(Table2[6M Return vs Nifty])</f>
        <v>-0.99136204291869945</v>
      </c>
      <c r="M451">
        <v>-8.1144374295750303</v>
      </c>
      <c r="N451">
        <f>(Table2[[#This Row],[1W Return vs Nifty]]-AVERAGE(Table2[1W Return vs Nifty]))/_xlfn.STDEV.P(Table2[1W Return vs Nifty])</f>
        <v>-1.4472926275461875</v>
      </c>
      <c r="O451">
        <v>712.1</v>
      </c>
      <c r="P451">
        <v>705.18474875917195</v>
      </c>
      <c r="Q451">
        <v>630.76388730295298</v>
      </c>
      <c r="R451">
        <v>29.2214250860773</v>
      </c>
      <c r="S451" s="2">
        <f>(Table2[[#This Row],[Close Price]]-Table2[[#This Row],[20D EMA]])/Table2[[#This Row],[20D EMA]]</f>
        <v>-6.3123156859991633E-2</v>
      </c>
      <c r="T451" s="2">
        <f>(Table2[[#This Row],[Close Price]]-Table2[[#This Row],[50D EMA]])/Table2[[#This Row],[50D EMA]]</f>
        <v>-5.3935864078310129E-2</v>
      </c>
      <c r="U451" s="2">
        <f>(Table2[[#This Row],[Close Price]]-Table2[[#This Row],[200D EMA]])/Table2[[#This Row],[200D EMA]]</f>
        <v>5.768578929372175E-2</v>
      </c>
      <c r="V451">
        <v>1.51679568831587</v>
      </c>
      <c r="W451">
        <v>661.3</v>
      </c>
      <c r="X451">
        <v>688.25</v>
      </c>
      <c r="Y451">
        <v>658.6</v>
      </c>
      <c r="Z451">
        <v>738</v>
      </c>
      <c r="AA451">
        <v>658.6</v>
      </c>
      <c r="AB451">
        <v>796.9</v>
      </c>
      <c r="AC451" s="2">
        <f>(Table2[[#This Row],[Close Price]]/Table2[[#This Row],[Day Low]])-1</f>
        <v>8.8462120066536976E-3</v>
      </c>
      <c r="AD451" s="2">
        <f>(Table2[[#This Row],[Day High]]/Table2[[#This Row],[Close Price]])-1</f>
        <v>3.1627070373978938E-2</v>
      </c>
      <c r="AE451" s="2">
        <f>(Table2[[#This Row],[Close Price]]/Table2[[#This Row],[Current Week Low]])-1</f>
        <v>1.2982083206802164E-2</v>
      </c>
      <c r="AF451" s="2">
        <f>(Table2[[#This Row],[Current Week High]]/Table2[[#This Row],[Close Price]])-1</f>
        <v>0.10619800644532718</v>
      </c>
      <c r="AG451" s="2">
        <f>(Table2[[#This Row],[Close Price]]/Table2[[#This Row],[Current Month Low]])-1</f>
        <v>1.2982083206802164E-2</v>
      </c>
      <c r="AH451" s="2">
        <f>(Table2[[#This Row],[Current Month High]]/Table2[[#This Row],[Close Price]])-1</f>
        <v>0.19448399910065195</v>
      </c>
      <c r="AI451">
        <v>23.8027430113167</v>
      </c>
      <c r="AJ451">
        <v>54.325699745546999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</v>
      </c>
      <c r="AM451" t="s">
        <v>10519</v>
      </c>
      <c r="AN451">
        <v>-10.17</v>
      </c>
      <c r="AO451" t="s">
        <v>10519</v>
      </c>
      <c r="AP451">
        <v>8.3567201016423995E-2</v>
      </c>
      <c r="AQ451">
        <f>(Table2[[#This Row],[Sharpe Ratio]]-AVERAGE(Table2[Sharpe Ratio]))/_xlfn.STDEV.P(Table2[Sharpe Ratio])</f>
        <v>0.36628302690953013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-3.1273573923747855</v>
      </c>
      <c r="AS451">
        <f>_xlfn.RANK.AVG(Table2[[#This Row],[1Y Return vs Nifty Z-Score]],Table2[1Y Return vs Nifty Z-Score])</f>
        <v>434</v>
      </c>
      <c r="AT451">
        <f>_xlfn.RANK.AVG(Table2[[#This Row],[6M Return vs Nifty Z-Score]],Table2[6M Return vs Nifty Z-Score])</f>
        <v>624</v>
      </c>
      <c r="AU451">
        <f>_xlfn.RANK.AVG(Table2[[#This Row],[Sharpe Ratio Z-Score]],Table2[Sharpe Ratio Z-Score])</f>
        <v>235</v>
      </c>
      <c r="AV451">
        <f>(Table2[[#This Row],[Rank 1Y]]+Table2[[#This Row],[Rank 6M]]+Table2[[#This Row],[Rank Sharpe]])/3</f>
        <v>431</v>
      </c>
    </row>
    <row r="452" spans="1:48" x14ac:dyDescent="0.3">
      <c r="A452" t="s">
        <v>1377</v>
      </c>
      <c r="B452" t="s">
        <v>1378</v>
      </c>
      <c r="C452" t="s">
        <v>10487</v>
      </c>
      <c r="D452" t="s">
        <v>1379</v>
      </c>
      <c r="E452">
        <v>7614.3400166399997</v>
      </c>
      <c r="F452">
        <v>290.55</v>
      </c>
      <c r="G452">
        <v>14.125705418147801</v>
      </c>
      <c r="H452">
        <f>(Table2[[#This Row],[1Y Return vs Nifty]]-AVERAGE(Table2[1Y Return vs Nifty]))/_xlfn.STDEV.P(Table2[1Y Return vs Nifty])</f>
        <v>-0.3396630135570029</v>
      </c>
      <c r="I452">
        <v>-15.5988977095642</v>
      </c>
      <c r="J452">
        <f>(Table2[[#This Row],[1M Return vs Nifty]]-AVERAGE(Table2[1M Return vs Nifty]))/_xlfn.STDEV.P(Table2[1M Return vs Nifty])</f>
        <v>-1.48705621632901</v>
      </c>
      <c r="K452">
        <v>-19.651631798175899</v>
      </c>
      <c r="L452">
        <f>(Table2[[#This Row],[6M Return vs Nifty]]-AVERAGE(Table2[6M Return vs Nifty]))/_xlfn.STDEV.P(Table2[6M Return vs Nifty])</f>
        <v>-0.84585243323949055</v>
      </c>
      <c r="M452">
        <v>-0.141704392549207</v>
      </c>
      <c r="N452">
        <f>(Table2[[#This Row],[1W Return vs Nifty]]-AVERAGE(Table2[1W Return vs Nifty]))/_xlfn.STDEV.P(Table2[1W Return vs Nifty])</f>
        <v>0.16612054135069251</v>
      </c>
      <c r="O452">
        <v>293.54000000000002</v>
      </c>
      <c r="P452">
        <v>299.52243065713799</v>
      </c>
      <c r="Q452">
        <v>287.84725114819997</v>
      </c>
      <c r="R452">
        <v>41.869011176830902</v>
      </c>
      <c r="S452" s="2">
        <f>(Table2[[#This Row],[Close Price]]-Table2[[#This Row],[20D EMA]])/Table2[[#This Row],[20D EMA]]</f>
        <v>-1.0186005314437585E-2</v>
      </c>
      <c r="T452" s="2">
        <f>(Table2[[#This Row],[Close Price]]-Table2[[#This Row],[50D EMA]])/Table2[[#This Row],[50D EMA]]</f>
        <v>-2.9955788744946046E-2</v>
      </c>
      <c r="U452" s="2">
        <f>(Table2[[#This Row],[Close Price]]-Table2[[#This Row],[200D EMA]])/Table2[[#This Row],[200D EMA]]</f>
        <v>9.3895246211974804E-3</v>
      </c>
      <c r="V452">
        <v>1.4429854776940301</v>
      </c>
      <c r="W452">
        <v>283.55</v>
      </c>
      <c r="X452">
        <v>296</v>
      </c>
      <c r="Y452">
        <v>271.35000000000002</v>
      </c>
      <c r="Z452">
        <v>296</v>
      </c>
      <c r="AA452">
        <v>271.35000000000002</v>
      </c>
      <c r="AB452">
        <v>339.45</v>
      </c>
      <c r="AC452" s="2">
        <f>(Table2[[#This Row],[Close Price]]/Table2[[#This Row],[Day Low]])-1</f>
        <v>2.4687004055722106E-2</v>
      </c>
      <c r="AD452" s="2">
        <f>(Table2[[#This Row],[Day High]]/Table2[[#This Row],[Close Price]])-1</f>
        <v>1.8757528824642877E-2</v>
      </c>
      <c r="AE452" s="2">
        <f>(Table2[[#This Row],[Close Price]]/Table2[[#This Row],[Current Week Low]])-1</f>
        <v>7.0757324488667672E-2</v>
      </c>
      <c r="AF452" s="2">
        <f>(Table2[[#This Row],[Current Week High]]/Table2[[#This Row],[Close Price]])-1</f>
        <v>1.8757528824642877E-2</v>
      </c>
      <c r="AG452" s="2">
        <f>(Table2[[#This Row],[Close Price]]/Table2[[#This Row],[Current Month Low]])-1</f>
        <v>7.0757324488667672E-2</v>
      </c>
      <c r="AH452" s="2">
        <f>(Table2[[#This Row],[Current Month High]]/Table2[[#This Row],[Close Price]])-1</f>
        <v>0.16830149716055742</v>
      </c>
      <c r="AI452">
        <v>25.6066081569437</v>
      </c>
      <c r="AJ452">
        <v>53.082191780821901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</v>
      </c>
      <c r="AM452" t="s">
        <v>10519</v>
      </c>
      <c r="AN452">
        <v>-4.72</v>
      </c>
      <c r="AO452" t="s">
        <v>10519</v>
      </c>
      <c r="AP452">
        <v>6.3483621825264E-2</v>
      </c>
      <c r="AQ452">
        <f>(Table2[[#This Row],[Sharpe Ratio]]-AVERAGE(Table2[Sharpe Ratio]))/_xlfn.STDEV.P(Table2[Sharpe Ratio])</f>
        <v>0.13477866604727601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409</v>
      </c>
      <c r="AT452">
        <f>_xlfn.RANK.AVG(Table2[[#This Row],[6M Return vs Nifty Z-Score]],Table2[6M Return vs Nifty Z-Score])</f>
        <v>594</v>
      </c>
      <c r="AU452">
        <f>_xlfn.RANK.AVG(Table2[[#This Row],[Sharpe Ratio Z-Score]],Table2[Sharpe Ratio Z-Score])</f>
        <v>291</v>
      </c>
      <c r="AV452">
        <f>(Table2[[#This Row],[Rank 1Y]]+Table2[[#This Row],[Rank 6M]]+Table2[[#This Row],[Rank Sharpe]])/3</f>
        <v>431.33333333333331</v>
      </c>
    </row>
    <row r="453" spans="1:48" x14ac:dyDescent="0.3">
      <c r="A453" t="s">
        <v>579</v>
      </c>
      <c r="B453" t="s">
        <v>580</v>
      </c>
      <c r="C453" t="s">
        <v>10480</v>
      </c>
      <c r="D453" t="s">
        <v>295</v>
      </c>
      <c r="E453">
        <v>32361.302267909901</v>
      </c>
      <c r="F453">
        <v>1203.95</v>
      </c>
      <c r="G453">
        <v>42.866304316777899</v>
      </c>
      <c r="H453">
        <f>(Table2[[#This Row],[1Y Return vs Nifty]]-AVERAGE(Table2[1Y Return vs Nifty]))/_xlfn.STDEV.P(Table2[1Y Return vs Nifty])</f>
        <v>5.4025052880666925E-2</v>
      </c>
      <c r="I453">
        <v>-10.465754197419701</v>
      </c>
      <c r="J453">
        <f>(Table2[[#This Row],[1M Return vs Nifty]]-AVERAGE(Table2[1M Return vs Nifty]))/_xlfn.STDEV.P(Table2[1M Return vs Nifty])</f>
        <v>-0.97068231786295978</v>
      </c>
      <c r="K453">
        <v>-10.214733652275299</v>
      </c>
      <c r="L453">
        <f>(Table2[[#This Row],[6M Return vs Nifty]]-AVERAGE(Table2[6M Return vs Nifty]))/_xlfn.STDEV.P(Table2[6M Return vs Nifty])</f>
        <v>-0.51859896805288286</v>
      </c>
      <c r="M453">
        <v>-1.6316764057686799</v>
      </c>
      <c r="N453">
        <f>(Table2[[#This Row],[1W Return vs Nifty]]-AVERAGE(Table2[1W Return vs Nifty]))/_xlfn.STDEV.P(Table2[1W Return vs Nifty])</f>
        <v>-0.13539970976671709</v>
      </c>
      <c r="O453">
        <v>1227.3499999999999</v>
      </c>
      <c r="P453">
        <v>1256.3916588396801</v>
      </c>
      <c r="Q453">
        <v>1138.57022812896</v>
      </c>
      <c r="R453">
        <v>40.432890191941503</v>
      </c>
      <c r="S453" s="2">
        <f>(Table2[[#This Row],[Close Price]]-Table2[[#This Row],[20D EMA]])/Table2[[#This Row],[20D EMA]]</f>
        <v>-1.9065466248421287E-2</v>
      </c>
      <c r="T453" s="2">
        <f>(Table2[[#This Row],[Close Price]]-Table2[[#This Row],[50D EMA]])/Table2[[#This Row],[50D EMA]]</f>
        <v>-4.1739897324781401E-2</v>
      </c>
      <c r="U453" s="2">
        <f>(Table2[[#This Row],[Close Price]]-Table2[[#This Row],[200D EMA]])/Table2[[#This Row],[200D EMA]]</f>
        <v>5.7422695812519339E-2</v>
      </c>
      <c r="V453">
        <v>0.48441282775603101</v>
      </c>
      <c r="W453">
        <v>1189.05</v>
      </c>
      <c r="X453">
        <v>1215</v>
      </c>
      <c r="Y453">
        <v>1166.2</v>
      </c>
      <c r="Z453">
        <v>1215</v>
      </c>
      <c r="AA453">
        <v>1166.2</v>
      </c>
      <c r="AB453">
        <v>1292.2</v>
      </c>
      <c r="AC453" s="2">
        <f>(Table2[[#This Row],[Close Price]]/Table2[[#This Row],[Day Low]])-1</f>
        <v>1.2531012152558807E-2</v>
      </c>
      <c r="AD453" s="2">
        <f>(Table2[[#This Row],[Day High]]/Table2[[#This Row],[Close Price]])-1</f>
        <v>9.1781220150337628E-3</v>
      </c>
      <c r="AE453" s="2">
        <f>(Table2[[#This Row],[Close Price]]/Table2[[#This Row],[Current Week Low]])-1</f>
        <v>3.2370090893500292E-2</v>
      </c>
      <c r="AF453" s="2">
        <f>(Table2[[#This Row],[Current Week High]]/Table2[[#This Row],[Close Price]])-1</f>
        <v>9.1781220150337628E-3</v>
      </c>
      <c r="AG453" s="2">
        <f>(Table2[[#This Row],[Close Price]]/Table2[[#This Row],[Current Month Low]])-1</f>
        <v>3.2370090893500292E-2</v>
      </c>
      <c r="AH453" s="2">
        <f>(Table2[[#This Row],[Current Month High]]/Table2[[#This Row],[Close Price]])-1</f>
        <v>7.3300386228664083E-2</v>
      </c>
      <c r="AI453">
        <v>25.744424602350598</v>
      </c>
      <c r="AJ453">
        <v>83.626935102569902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-0.26</v>
      </c>
      <c r="AM453" t="s">
        <v>10519</v>
      </c>
      <c r="AN453">
        <v>-4.51</v>
      </c>
      <c r="AO453" t="s">
        <v>10519</v>
      </c>
      <c r="AQ453">
        <f>(Table2[[#This Row],[Sharpe Ratio]]-AVERAGE(Table2[Sharpe Ratio]))/_xlfn.STDEV.P(Table2[Sharpe Ratio])</f>
        <v>-0.59700002519057438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277</v>
      </c>
      <c r="AT453">
        <f>_xlfn.RANK.AVG(Table2[[#This Row],[6M Return vs Nifty Z-Score]],Table2[6M Return vs Nifty Z-Score])</f>
        <v>501</v>
      </c>
      <c r="AU453">
        <f>_xlfn.RANK.AVG(Table2[[#This Row],[Sharpe Ratio Z-Score]],Table2[Sharpe Ratio Z-Score])</f>
        <v>517.5</v>
      </c>
      <c r="AV453">
        <f>(Table2[[#This Row],[Rank 1Y]]+Table2[[#This Row],[Rank 6M]]+Table2[[#This Row],[Rank Sharpe]])/3</f>
        <v>431.83333333333331</v>
      </c>
    </row>
    <row r="454" spans="1:48" x14ac:dyDescent="0.3">
      <c r="A454" t="s">
        <v>1571</v>
      </c>
      <c r="B454" t="s">
        <v>1572</v>
      </c>
      <c r="C454" t="s">
        <v>622</v>
      </c>
      <c r="D454" t="s">
        <v>469</v>
      </c>
      <c r="E454">
        <v>5852.5505562199996</v>
      </c>
      <c r="F454">
        <v>1979.85</v>
      </c>
      <c r="G454">
        <v>-0.66562453317680603</v>
      </c>
      <c r="H454">
        <f>(Table2[[#This Row],[1Y Return vs Nifty]]-AVERAGE(Table2[1Y Return vs Nifty]))/_xlfn.STDEV.P(Table2[1Y Return vs Nifty])</f>
        <v>-0.54227431296371553</v>
      </c>
      <c r="I454">
        <v>26.943748187269101</v>
      </c>
      <c r="J454">
        <f>(Table2[[#This Row],[1M Return vs Nifty]]-AVERAGE(Table2[1M Return vs Nifty]))/_xlfn.STDEV.P(Table2[1M Return vs Nifty])</f>
        <v>2.7925653958146324</v>
      </c>
      <c r="K454">
        <v>42.7541062557234</v>
      </c>
      <c r="L454">
        <f>(Table2[[#This Row],[6M Return vs Nifty]]-AVERAGE(Table2[6M Return vs Nifty]))/_xlfn.STDEV.P(Table2[6M Return vs Nifty])</f>
        <v>1.3182584546731715</v>
      </c>
      <c r="M454">
        <v>2.5555159529613398</v>
      </c>
      <c r="N454">
        <f>(Table2[[#This Row],[1W Return vs Nifty]]-AVERAGE(Table2[1W Return vs Nifty]))/_xlfn.STDEV.P(Table2[1W Return vs Nifty])</f>
        <v>0.71194727412270742</v>
      </c>
      <c r="O454">
        <v>1786.68</v>
      </c>
      <c r="P454">
        <v>1621.7988669732799</v>
      </c>
      <c r="Q454">
        <v>1442.68007900919</v>
      </c>
      <c r="R454">
        <v>71.476487912131802</v>
      </c>
      <c r="S454" s="2">
        <f>(Table2[[#This Row],[Close Price]]-Table2[[#This Row],[20D EMA]])/Table2[[#This Row],[20D EMA]]</f>
        <v>0.10811673047216057</v>
      </c>
      <c r="T454" s="2">
        <f>(Table2[[#This Row],[Close Price]]-Table2[[#This Row],[50D EMA]])/Table2[[#This Row],[50D EMA]]</f>
        <v>0.22077406780715125</v>
      </c>
      <c r="U454" s="2">
        <f>(Table2[[#This Row],[Close Price]]-Table2[[#This Row],[200D EMA]])/Table2[[#This Row],[200D EMA]]</f>
        <v>0.37234167769179277</v>
      </c>
      <c r="V454">
        <v>1.72256314611355</v>
      </c>
      <c r="W454">
        <v>1928.7</v>
      </c>
      <c r="X454">
        <v>1998</v>
      </c>
      <c r="Y454">
        <v>1786.05</v>
      </c>
      <c r="Z454">
        <v>1998</v>
      </c>
      <c r="AA454">
        <v>1405.05</v>
      </c>
      <c r="AB454">
        <v>2024.8</v>
      </c>
      <c r="AC454" s="2">
        <f>(Table2[[#This Row],[Close Price]]/Table2[[#This Row],[Day Low]])-1</f>
        <v>2.65204541919426E-2</v>
      </c>
      <c r="AD454" s="2">
        <f>(Table2[[#This Row],[Day High]]/Table2[[#This Row],[Close Price]])-1</f>
        <v>9.1673611637246299E-3</v>
      </c>
      <c r="AE454" s="2">
        <f>(Table2[[#This Row],[Close Price]]/Table2[[#This Row],[Current Week Low]])-1</f>
        <v>0.10850760057109254</v>
      </c>
      <c r="AF454" s="2">
        <f>(Table2[[#This Row],[Current Week High]]/Table2[[#This Row],[Close Price]])-1</f>
        <v>9.1673611637246299E-3</v>
      </c>
      <c r="AG454" s="2">
        <f>(Table2[[#This Row],[Close Price]]/Table2[[#This Row],[Current Month Low]])-1</f>
        <v>0.40909576171666484</v>
      </c>
      <c r="AH454" s="2">
        <f>(Table2[[#This Row],[Current Month High]]/Table2[[#This Row],[Close Price]])-1</f>
        <v>2.2703740182337118E-2</v>
      </c>
      <c r="AI454">
        <v>2.27037401823371</v>
      </c>
      <c r="AJ454">
        <v>84.730580825752199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0.16</v>
      </c>
      <c r="AM454" t="s">
        <v>10520</v>
      </c>
      <c r="AN454">
        <v>17.3</v>
      </c>
      <c r="AO454" t="s">
        <v>10520</v>
      </c>
      <c r="AP454">
        <v>-0.121515350368486</v>
      </c>
      <c r="AQ454">
        <f>(Table2[[#This Row],[Sharpe Ratio]]-AVERAGE(Table2[Sharpe Ratio]))/_xlfn.STDEV.P(Table2[Sharpe Ratio])</f>
        <v>-1.997713177674447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2.2827836339723486</v>
      </c>
      <c r="AS454">
        <f>_xlfn.RANK.AVG(Table2[[#This Row],[1Y Return vs Nifty Z-Score]],Table2[1Y Return vs Nifty Z-Score])</f>
        <v>503</v>
      </c>
      <c r="AT454">
        <f>_xlfn.RANK.AVG(Table2[[#This Row],[6M Return vs Nifty Z-Score]],Table2[6M Return vs Nifty Z-Score])</f>
        <v>73</v>
      </c>
      <c r="AU454">
        <f>_xlfn.RANK.AVG(Table2[[#This Row],[Sharpe Ratio Z-Score]],Table2[Sharpe Ratio Z-Score])</f>
        <v>721</v>
      </c>
      <c r="AV454">
        <f>(Table2[[#This Row],[Rank 1Y]]+Table2[[#This Row],[Rank 6M]]+Table2[[#This Row],[Rank Sharpe]])/3</f>
        <v>432.33333333333331</v>
      </c>
    </row>
    <row r="455" spans="1:48" x14ac:dyDescent="0.3">
      <c r="A455" t="s">
        <v>217</v>
      </c>
      <c r="B455" t="s">
        <v>218</v>
      </c>
      <c r="C455" t="s">
        <v>10477</v>
      </c>
      <c r="D455" t="s">
        <v>219</v>
      </c>
      <c r="E455">
        <v>116588.86808576</v>
      </c>
      <c r="F455">
        <v>1213.6500000000001</v>
      </c>
      <c r="G455">
        <v>14.4498693581921</v>
      </c>
      <c r="H455">
        <f>(Table2[[#This Row],[1Y Return vs Nifty]]-AVERAGE(Table2[1Y Return vs Nifty]))/_xlfn.STDEV.P(Table2[1Y Return vs Nifty])</f>
        <v>-0.33522262331966035</v>
      </c>
      <c r="I455">
        <v>8.2404518711958197</v>
      </c>
      <c r="J455">
        <f>(Table2[[#This Row],[1M Return vs Nifty]]-AVERAGE(Table2[1M Return vs Nifty]))/_xlfn.STDEV.P(Table2[1M Return vs Nifty])</f>
        <v>0.91108789376411103</v>
      </c>
      <c r="K455">
        <v>-8.6237061583637207</v>
      </c>
      <c r="L455">
        <f>(Table2[[#This Row],[6M Return vs Nifty]]-AVERAGE(Table2[6M Return vs Nifty]))/_xlfn.STDEV.P(Table2[6M Return vs Nifty])</f>
        <v>-0.46342519669921955</v>
      </c>
      <c r="M455">
        <v>0.98317269692964104</v>
      </c>
      <c r="N455">
        <f>(Table2[[#This Row],[1W Return vs Nifty]]-AVERAGE(Table2[1W Return vs Nifty]))/_xlfn.STDEV.P(Table2[1W Return vs Nifty])</f>
        <v>0.39375785231132654</v>
      </c>
      <c r="O455">
        <v>1162.22</v>
      </c>
      <c r="P455">
        <v>1130.69720057928</v>
      </c>
      <c r="Q455">
        <v>1057.3365751246299</v>
      </c>
      <c r="R455">
        <v>66.161415911014302</v>
      </c>
      <c r="S455" s="2">
        <f>(Table2[[#This Row],[Close Price]]-Table2[[#This Row],[20D EMA]])/Table2[[#This Row],[20D EMA]]</f>
        <v>4.4251518645351193E-2</v>
      </c>
      <c r="T455" s="2">
        <f>(Table2[[#This Row],[Close Price]]-Table2[[#This Row],[50D EMA]])/Table2[[#This Row],[50D EMA]]</f>
        <v>7.3364291853045757E-2</v>
      </c>
      <c r="U455" s="2">
        <f>(Table2[[#This Row],[Close Price]]-Table2[[#This Row],[200D EMA]])/Table2[[#This Row],[200D EMA]]</f>
        <v>0.14783695991689805</v>
      </c>
      <c r="V455">
        <v>1.15041699685893</v>
      </c>
      <c r="W455">
        <v>1205.4000000000001</v>
      </c>
      <c r="X455">
        <v>1218.95</v>
      </c>
      <c r="Y455">
        <v>1167.74</v>
      </c>
      <c r="Z455">
        <v>1247.0999999999999</v>
      </c>
      <c r="AA455">
        <v>1066.74</v>
      </c>
      <c r="AB455">
        <v>1247.0999999999999</v>
      </c>
      <c r="AC455" s="2">
        <f>(Table2[[#This Row],[Close Price]]/Table2[[#This Row],[Day Low]])-1</f>
        <v>6.8442010950722221E-3</v>
      </c>
      <c r="AD455" s="2">
        <f>(Table2[[#This Row],[Day High]]/Table2[[#This Row],[Close Price]])-1</f>
        <v>4.3669921311744186E-3</v>
      </c>
      <c r="AE455" s="2">
        <f>(Table2[[#This Row],[Close Price]]/Table2[[#This Row],[Current Week Low]])-1</f>
        <v>3.9315258533577646E-2</v>
      </c>
      <c r="AF455" s="2">
        <f>(Table2[[#This Row],[Current Week High]]/Table2[[#This Row],[Close Price]])-1</f>
        <v>2.7561488073167606E-2</v>
      </c>
      <c r="AG455" s="2">
        <f>(Table2[[#This Row],[Close Price]]/Table2[[#This Row],[Current Month Low]])-1</f>
        <v>0.13771865684234208</v>
      </c>
      <c r="AH455" s="2">
        <f>(Table2[[#This Row],[Current Month High]]/Table2[[#This Row],[Close Price]])-1</f>
        <v>2.7561488073167606E-2</v>
      </c>
      <c r="AI455">
        <v>3.2769248814027798</v>
      </c>
      <c r="AJ455">
        <v>48.353186630554603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-0.02</v>
      </c>
      <c r="AM455" t="s">
        <v>10519</v>
      </c>
      <c r="AN455">
        <v>7.58</v>
      </c>
      <c r="AO455" t="s">
        <v>10520</v>
      </c>
      <c r="AP455">
        <v>2.6698976976988999E-2</v>
      </c>
      <c r="AQ455">
        <f>(Table2[[#This Row],[Sharpe Ratio]]-AVERAGE(Table2[Sharpe Ratio]))/_xlfn.STDEV.P(Table2[Sharpe Ratio])</f>
        <v>-0.2892396632599441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0.21695826279661357</v>
      </c>
      <c r="AS455">
        <f>_xlfn.RANK.AVG(Table2[[#This Row],[1Y Return vs Nifty Z-Score]],Table2[1Y Return vs Nifty Z-Score])</f>
        <v>408</v>
      </c>
      <c r="AT455">
        <f>_xlfn.RANK.AVG(Table2[[#This Row],[6M Return vs Nifty Z-Score]],Table2[6M Return vs Nifty Z-Score])</f>
        <v>480</v>
      </c>
      <c r="AU455">
        <f>_xlfn.RANK.AVG(Table2[[#This Row],[Sharpe Ratio Z-Score]],Table2[Sharpe Ratio Z-Score])</f>
        <v>412</v>
      </c>
      <c r="AV455">
        <f>(Table2[[#This Row],[Rank 1Y]]+Table2[[#This Row],[Rank 6M]]+Table2[[#This Row],[Rank Sharpe]])/3</f>
        <v>433.33333333333331</v>
      </c>
    </row>
    <row r="456" spans="1:48" x14ac:dyDescent="0.3">
      <c r="A456" t="s">
        <v>78</v>
      </c>
      <c r="B456" t="s">
        <v>79</v>
      </c>
      <c r="C456" t="s">
        <v>10484</v>
      </c>
      <c r="D456" t="s">
        <v>80</v>
      </c>
      <c r="E456">
        <v>329743.57005169999</v>
      </c>
      <c r="F456">
        <v>11673.05</v>
      </c>
      <c r="G456">
        <v>11.4192485373426</v>
      </c>
      <c r="H456">
        <f>(Table2[[#This Row],[1Y Return vs Nifty]]-AVERAGE(Table2[1Y Return vs Nifty]))/_xlfn.STDEV.P(Table2[1Y Return vs Nifty])</f>
        <v>-0.37673599801565016</v>
      </c>
      <c r="I456">
        <v>0.48134390844311897</v>
      </c>
      <c r="J456">
        <f>(Table2[[#This Row],[1M Return vs Nifty]]-AVERAGE(Table2[1M Return vs Nifty]))/_xlfn.STDEV.P(Table2[1M Return vs Nifty])</f>
        <v>0.13055237632409197</v>
      </c>
      <c r="K456">
        <v>-2.6914876717141598</v>
      </c>
      <c r="L456">
        <f>(Table2[[#This Row],[6M Return vs Nifty]]-AVERAGE(Table2[6M Return vs Nifty]))/_xlfn.STDEV.P(Table2[6M Return vs Nifty])</f>
        <v>-0.25770727689275819</v>
      </c>
      <c r="M456">
        <v>-2.6279563698496302</v>
      </c>
      <c r="N456">
        <f>(Table2[[#This Row],[1W Return vs Nifty]]-AVERAGE(Table2[1W Return vs Nifty]))/_xlfn.STDEV.P(Table2[1W Return vs Nifty])</f>
        <v>-0.33701328524847568</v>
      </c>
      <c r="O456">
        <v>11479.02</v>
      </c>
      <c r="P456">
        <v>11026.416622056</v>
      </c>
      <c r="Q456">
        <v>9909.2913096925495</v>
      </c>
      <c r="R456">
        <v>45.424960940548203</v>
      </c>
      <c r="S456" s="2">
        <f>(Table2[[#This Row],[Close Price]]-Table2[[#This Row],[20D EMA]])/Table2[[#This Row],[20D EMA]]</f>
        <v>1.69030108842043E-2</v>
      </c>
      <c r="T456" s="2">
        <f>(Table2[[#This Row],[Close Price]]-Table2[[#This Row],[50D EMA]])/Table2[[#This Row],[50D EMA]]</f>
        <v>5.8644018279750715E-2</v>
      </c>
      <c r="U456" s="2">
        <f>(Table2[[#This Row],[Close Price]]-Table2[[#This Row],[200D EMA]])/Table2[[#This Row],[200D EMA]]</f>
        <v>0.17799039660709834</v>
      </c>
      <c r="V456">
        <v>0.97314281950599502</v>
      </c>
      <c r="W456">
        <v>11395.6</v>
      </c>
      <c r="X456">
        <v>11742.45</v>
      </c>
      <c r="Y456">
        <v>11231.3</v>
      </c>
      <c r="Z456">
        <v>11742.45</v>
      </c>
      <c r="AA456">
        <v>11228.65</v>
      </c>
      <c r="AB456">
        <v>12078</v>
      </c>
      <c r="AC456" s="2">
        <f>(Table2[[#This Row],[Close Price]]/Table2[[#This Row],[Day Low]])-1</f>
        <v>2.4347116430903037E-2</v>
      </c>
      <c r="AD456" s="2">
        <f>(Table2[[#This Row],[Day High]]/Table2[[#This Row],[Close Price]])-1</f>
        <v>5.945318490026219E-3</v>
      </c>
      <c r="AE456" s="2">
        <f>(Table2[[#This Row],[Close Price]]/Table2[[#This Row],[Current Week Low]])-1</f>
        <v>3.9332045266353921E-2</v>
      </c>
      <c r="AF456" s="2">
        <f>(Table2[[#This Row],[Current Week High]]/Table2[[#This Row],[Close Price]])-1</f>
        <v>5.945318490026219E-3</v>
      </c>
      <c r="AG456" s="2">
        <f>(Table2[[#This Row],[Close Price]]/Table2[[#This Row],[Current Month Low]])-1</f>
        <v>3.9577331201880783E-2</v>
      </c>
      <c r="AH456" s="2">
        <f>(Table2[[#This Row],[Current Month High]]/Table2[[#This Row],[Close Price]])-1</f>
        <v>3.4691019056716232E-2</v>
      </c>
      <c r="AI456">
        <v>3.4691019056716201</v>
      </c>
      <c r="AJ456">
        <v>46.138726659280202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</v>
      </c>
      <c r="AM456" t="s">
        <v>10520</v>
      </c>
      <c r="AN456">
        <v>-0.06</v>
      </c>
      <c r="AO456" t="s">
        <v>10519</v>
      </c>
      <c r="AP456">
        <v>1.0429673296754999E-2</v>
      </c>
      <c r="AQ456">
        <f>(Table2[[#This Row],[Sharpe Ratio]]-AVERAGE(Table2[Sharpe Ratio]))/_xlfn.STDEV.P(Table2[Sharpe Ratio])</f>
        <v>-0.47677669111324228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-1.3176808749460343</v>
      </c>
      <c r="AS456">
        <f>_xlfn.RANK.AVG(Table2[[#This Row],[1Y Return vs Nifty Z-Score]],Table2[1Y Return vs Nifty Z-Score])</f>
        <v>426</v>
      </c>
      <c r="AT456">
        <f>_xlfn.RANK.AVG(Table2[[#This Row],[6M Return vs Nifty Z-Score]],Table2[6M Return vs Nifty Z-Score])</f>
        <v>414</v>
      </c>
      <c r="AU456">
        <f>_xlfn.RANK.AVG(Table2[[#This Row],[Sharpe Ratio Z-Score]],Table2[Sharpe Ratio Z-Score])</f>
        <v>461</v>
      </c>
      <c r="AV456">
        <f>(Table2[[#This Row],[Rank 1Y]]+Table2[[#This Row],[Rank 6M]]+Table2[[#This Row],[Rank Sharpe]])/3</f>
        <v>433.66666666666669</v>
      </c>
    </row>
    <row r="457" spans="1:48" x14ac:dyDescent="0.3">
      <c r="A457" t="s">
        <v>423</v>
      </c>
      <c r="B457" t="s">
        <v>424</v>
      </c>
      <c r="C457" t="s">
        <v>10477</v>
      </c>
      <c r="D457" t="s">
        <v>251</v>
      </c>
      <c r="E457">
        <v>55769.656052824997</v>
      </c>
      <c r="F457">
        <v>2037</v>
      </c>
      <c r="G457">
        <v>15.0223981754633</v>
      </c>
      <c r="H457">
        <f>(Table2[[#This Row],[1Y Return vs Nifty]]-AVERAGE(Table2[1Y Return vs Nifty]))/_xlfn.STDEV.P(Table2[1Y Return vs Nifty])</f>
        <v>-0.32738013667398058</v>
      </c>
      <c r="I457">
        <v>2.0784524056456202</v>
      </c>
      <c r="J457">
        <f>(Table2[[#This Row],[1M Return vs Nifty]]-AVERAGE(Table2[1M Return vs Nifty]))/_xlfn.STDEV.P(Table2[1M Return vs Nifty])</f>
        <v>0.29121516298153516</v>
      </c>
      <c r="K457">
        <v>-3.24843054125706</v>
      </c>
      <c r="L457">
        <f>(Table2[[#This Row],[6M Return vs Nifty]]-AVERAGE(Table2[6M Return vs Nifty]))/_xlfn.STDEV.P(Table2[6M Return vs Nifty])</f>
        <v>-0.27702098370097056</v>
      </c>
      <c r="M457">
        <v>-0.94185504122220198</v>
      </c>
      <c r="N457">
        <f>(Table2[[#This Row],[1W Return vs Nifty]]-AVERAGE(Table2[1W Return vs Nifty]))/_xlfn.STDEV.P(Table2[1W Return vs Nifty])</f>
        <v>4.1969465589144989E-3</v>
      </c>
      <c r="O457">
        <v>2051.5100000000002</v>
      </c>
      <c r="P457">
        <v>2010.9594679351701</v>
      </c>
      <c r="Q457">
        <v>1838.0870660767</v>
      </c>
      <c r="R457">
        <v>64.682650146977593</v>
      </c>
      <c r="S457" s="2">
        <f>(Table2[[#This Row],[Close Price]]-Table2[[#This Row],[20D EMA]])/Table2[[#This Row],[20D EMA]]</f>
        <v>-7.0728390307628125E-3</v>
      </c>
      <c r="T457" s="2">
        <f>(Table2[[#This Row],[Close Price]]-Table2[[#This Row],[50D EMA]])/Table2[[#This Row],[50D EMA]]</f>
        <v>1.2949307273491703E-2</v>
      </c>
      <c r="U457" s="2">
        <f>(Table2[[#This Row],[Close Price]]-Table2[[#This Row],[200D EMA]])/Table2[[#This Row],[200D EMA]]</f>
        <v>0.10821736227537315</v>
      </c>
      <c r="V457">
        <v>1.2287360632862001</v>
      </c>
      <c r="W457">
        <v>2025</v>
      </c>
      <c r="X457">
        <v>2135</v>
      </c>
      <c r="Y457">
        <v>1979.3</v>
      </c>
      <c r="Z457">
        <v>2150</v>
      </c>
      <c r="AA457">
        <v>1972.8</v>
      </c>
      <c r="AB457">
        <v>2150</v>
      </c>
      <c r="AC457" s="2">
        <f>(Table2[[#This Row],[Close Price]]/Table2[[#This Row],[Day Low]])-1</f>
        <v>5.9259259259258901E-3</v>
      </c>
      <c r="AD457" s="2">
        <f>(Table2[[#This Row],[Day High]]/Table2[[#This Row],[Close Price]])-1</f>
        <v>4.8109965635738883E-2</v>
      </c>
      <c r="AE457" s="2">
        <f>(Table2[[#This Row],[Close Price]]/Table2[[#This Row],[Current Week Low]])-1</f>
        <v>2.9151720305158335E-2</v>
      </c>
      <c r="AF457" s="2">
        <f>(Table2[[#This Row],[Current Week High]]/Table2[[#This Row],[Close Price]])-1</f>
        <v>5.5473735886107045E-2</v>
      </c>
      <c r="AG457" s="2">
        <f>(Table2[[#This Row],[Close Price]]/Table2[[#This Row],[Current Month Low]])-1</f>
        <v>3.2542579075425904E-2</v>
      </c>
      <c r="AH457" s="2">
        <f>(Table2[[#This Row],[Current Month High]]/Table2[[#This Row],[Close Price]])-1</f>
        <v>5.5473735886107045E-2</v>
      </c>
      <c r="AI457">
        <v>7.1404025527736801</v>
      </c>
      <c r="AJ457">
        <v>38.097013660553799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</v>
      </c>
      <c r="AM457" t="s">
        <v>10519</v>
      </c>
      <c r="AN457">
        <v>-3.09</v>
      </c>
      <c r="AO457" t="s">
        <v>10519</v>
      </c>
      <c r="AP457">
        <v>7.3905620780110003E-3</v>
      </c>
      <c r="AQ457">
        <f>(Table2[[#This Row],[Sharpe Ratio]]-AVERAGE(Table2[Sharpe Ratio]))/_xlfn.STDEV.P(Table2[Sharpe Ratio])</f>
        <v>-0.51180866890902865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-0.82079767974353013</v>
      </c>
      <c r="AS457">
        <f>_xlfn.RANK.AVG(Table2[[#This Row],[1Y Return vs Nifty Z-Score]],Table2[1Y Return vs Nifty Z-Score])</f>
        <v>403</v>
      </c>
      <c r="AT457">
        <f>_xlfn.RANK.AVG(Table2[[#This Row],[6M Return vs Nifty Z-Score]],Table2[6M Return vs Nifty Z-Score])</f>
        <v>422</v>
      </c>
      <c r="AU457">
        <f>_xlfn.RANK.AVG(Table2[[#This Row],[Sharpe Ratio Z-Score]],Table2[Sharpe Ratio Z-Score])</f>
        <v>478</v>
      </c>
      <c r="AV457">
        <f>(Table2[[#This Row],[Rank 1Y]]+Table2[[#This Row],[Rank 6M]]+Table2[[#This Row],[Rank Sharpe]])/3</f>
        <v>434.33333333333331</v>
      </c>
    </row>
    <row r="458" spans="1:48" x14ac:dyDescent="0.3">
      <c r="A458" t="s">
        <v>680</v>
      </c>
      <c r="B458" t="s">
        <v>681</v>
      </c>
      <c r="C458" t="s">
        <v>10480</v>
      </c>
      <c r="D458" t="s">
        <v>295</v>
      </c>
      <c r="E458">
        <v>25241.247493800001</v>
      </c>
      <c r="F458">
        <v>1246.75</v>
      </c>
      <c r="G458">
        <v>-5.8531998590982299</v>
      </c>
      <c r="H458">
        <f>(Table2[[#This Row],[1Y Return vs Nifty]]-AVERAGE(Table2[1Y Return vs Nifty]))/_xlfn.STDEV.P(Table2[1Y Return vs Nifty])</f>
        <v>-0.61333360114226199</v>
      </c>
      <c r="I458">
        <v>0.21441120856656001</v>
      </c>
      <c r="J458">
        <f>(Table2[[#This Row],[1M Return vs Nifty]]-AVERAGE(Table2[1M Return vs Nifty]))/_xlfn.STDEV.P(Table2[1M Return vs Nifty])</f>
        <v>0.10370000437360621</v>
      </c>
      <c r="K458">
        <v>-16.320348258910698</v>
      </c>
      <c r="L458">
        <f>(Table2[[#This Row],[6M Return vs Nifty]]-AVERAGE(Table2[6M Return vs Nifty]))/_xlfn.STDEV.P(Table2[6M Return vs Nifty])</f>
        <v>-0.73032993157752057</v>
      </c>
      <c r="M458">
        <v>-1.1746372869673001</v>
      </c>
      <c r="N458">
        <f>(Table2[[#This Row],[1W Return vs Nifty]]-AVERAGE(Table2[1W Return vs Nifty]))/_xlfn.STDEV.P(Table2[1W Return vs Nifty])</f>
        <v>-4.2910355168905102E-2</v>
      </c>
      <c r="O458">
        <v>1238.99</v>
      </c>
      <c r="P458">
        <v>1238.04653750478</v>
      </c>
      <c r="Q458">
        <v>1195.4829532413301</v>
      </c>
      <c r="R458">
        <v>51.423666076948102</v>
      </c>
      <c r="S458" s="2">
        <f>(Table2[[#This Row],[Close Price]]-Table2[[#This Row],[20D EMA]])/Table2[[#This Row],[20D EMA]]</f>
        <v>6.2631659658269967E-3</v>
      </c>
      <c r="T458" s="2">
        <f>(Table2[[#This Row],[Close Price]]-Table2[[#This Row],[50D EMA]])/Table2[[#This Row],[50D EMA]]</f>
        <v>7.0299962332283769E-3</v>
      </c>
      <c r="U458" s="2">
        <f>(Table2[[#This Row],[Close Price]]-Table2[[#This Row],[200D EMA]])/Table2[[#This Row],[200D EMA]]</f>
        <v>4.288396302069291E-2</v>
      </c>
      <c r="V458">
        <v>1.0375035426019601</v>
      </c>
      <c r="W458">
        <v>1235.5</v>
      </c>
      <c r="X458">
        <v>1259.5999999999999</v>
      </c>
      <c r="Y458">
        <v>1223</v>
      </c>
      <c r="Z458">
        <v>1270.5999999999999</v>
      </c>
      <c r="AA458">
        <v>1202.4000000000001</v>
      </c>
      <c r="AB458">
        <v>1270.5999999999999</v>
      </c>
      <c r="AC458" s="2">
        <f>(Table2[[#This Row],[Close Price]]/Table2[[#This Row],[Day Low]])-1</f>
        <v>9.1056252529340131E-3</v>
      </c>
      <c r="AD458" s="2">
        <f>(Table2[[#This Row],[Day High]]/Table2[[#This Row],[Close Price]])-1</f>
        <v>1.0306797673952151E-2</v>
      </c>
      <c r="AE458" s="2">
        <f>(Table2[[#This Row],[Close Price]]/Table2[[#This Row],[Current Week Low]])-1</f>
        <v>1.9419460343417905E-2</v>
      </c>
      <c r="AF458" s="2">
        <f>(Table2[[#This Row],[Current Week High]]/Table2[[#This Row],[Close Price]])-1</f>
        <v>1.9129737317024276E-2</v>
      </c>
      <c r="AG458" s="2">
        <f>(Table2[[#This Row],[Close Price]]/Table2[[#This Row],[Current Month Low]])-1</f>
        <v>3.6884564204923365E-2</v>
      </c>
      <c r="AH458" s="2">
        <f>(Table2[[#This Row],[Current Month High]]/Table2[[#This Row],[Close Price]])-1</f>
        <v>1.9129737317024276E-2</v>
      </c>
      <c r="AI458">
        <v>15.893322638860999</v>
      </c>
      <c r="AJ458">
        <v>28.081980686254301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-0.14000000000000001</v>
      </c>
      <c r="AM458" t="s">
        <v>10519</v>
      </c>
      <c r="AN458">
        <v>1.46</v>
      </c>
      <c r="AO458" t="s">
        <v>10520</v>
      </c>
      <c r="AP458">
        <v>9.9902290533382995E-2</v>
      </c>
      <c r="AQ458">
        <f>(Table2[[#This Row],[Sharpe Ratio]]-AVERAGE(Table2[Sharpe Ratio]))/_xlfn.STDEV.P(Table2[Sharpe Ratio])</f>
        <v>0.55457837119337328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-0.72829551232170819</v>
      </c>
      <c r="AS458">
        <f>_xlfn.RANK.AVG(Table2[[#This Row],[1Y Return vs Nifty Z-Score]],Table2[1Y Return vs Nifty Z-Score])</f>
        <v>538</v>
      </c>
      <c r="AT458">
        <f>_xlfn.RANK.AVG(Table2[[#This Row],[6M Return vs Nifty Z-Score]],Table2[6M Return vs Nifty Z-Score])</f>
        <v>562</v>
      </c>
      <c r="AU458">
        <f>_xlfn.RANK.AVG(Table2[[#This Row],[Sharpe Ratio Z-Score]],Table2[Sharpe Ratio Z-Score])</f>
        <v>205</v>
      </c>
      <c r="AV458">
        <f>(Table2[[#This Row],[Rank 1Y]]+Table2[[#This Row],[Rank 6M]]+Table2[[#This Row],[Rank Sharpe]])/3</f>
        <v>435</v>
      </c>
    </row>
    <row r="459" spans="1:48" x14ac:dyDescent="0.3">
      <c r="A459" t="s">
        <v>1150</v>
      </c>
      <c r="B459" t="s">
        <v>1151</v>
      </c>
      <c r="C459" t="s">
        <v>10483</v>
      </c>
      <c r="D459" t="s">
        <v>939</v>
      </c>
      <c r="E459">
        <v>10399.464545724</v>
      </c>
      <c r="F459">
        <v>76.64</v>
      </c>
      <c r="G459">
        <v>62.005455694304104</v>
      </c>
      <c r="H459">
        <f>(Table2[[#This Row],[1Y Return vs Nifty]]-AVERAGE(Table2[1Y Return vs Nifty]))/_xlfn.STDEV.P(Table2[1Y Return vs Nifty])</f>
        <v>0.31619271075210054</v>
      </c>
      <c r="I459">
        <v>-16.477566316015899</v>
      </c>
      <c r="J459">
        <f>(Table2[[#This Row],[1M Return vs Nifty]]-AVERAGE(Table2[1M Return vs Nifty]))/_xlfn.STDEV.P(Table2[1M Return vs Nifty])</f>
        <v>-1.57544679662347</v>
      </c>
      <c r="K459">
        <v>-25.340959374477301</v>
      </c>
      <c r="L459">
        <f>(Table2[[#This Row],[6M Return vs Nifty]]-AVERAGE(Table2[6M Return vs Nifty]))/_xlfn.STDEV.P(Table2[6M Return vs Nifty])</f>
        <v>-1.0431473637495914</v>
      </c>
      <c r="M459">
        <v>-2.0817091697955399</v>
      </c>
      <c r="N459">
        <f>(Table2[[#This Row],[1W Return vs Nifty]]-AVERAGE(Table2[1W Return vs Nifty]))/_xlfn.STDEV.P(Table2[1W Return vs Nifty])</f>
        <v>-0.22647121367183981</v>
      </c>
      <c r="O459">
        <v>77.5</v>
      </c>
      <c r="P459">
        <v>77.546446195831194</v>
      </c>
      <c r="Q459">
        <v>72.342051262436797</v>
      </c>
      <c r="R459">
        <v>40.583187824677502</v>
      </c>
      <c r="S459" s="2">
        <f>(Table2[[#This Row],[Close Price]]-Table2[[#This Row],[20D EMA]])/Table2[[#This Row],[20D EMA]]</f>
        <v>-1.1096774193548379E-2</v>
      </c>
      <c r="T459" s="2">
        <f>(Table2[[#This Row],[Close Price]]-Table2[[#This Row],[50D EMA]])/Table2[[#This Row],[50D EMA]]</f>
        <v>-1.1689074616547977E-2</v>
      </c>
      <c r="U459" s="2">
        <f>(Table2[[#This Row],[Close Price]]-Table2[[#This Row],[200D EMA]])/Table2[[#This Row],[200D EMA]]</f>
        <v>5.9411485609821089E-2</v>
      </c>
      <c r="V459">
        <v>0.69521388643031001</v>
      </c>
      <c r="W459">
        <v>76</v>
      </c>
      <c r="X459">
        <v>78.48</v>
      </c>
      <c r="Y459">
        <v>71.05</v>
      </c>
      <c r="Z459">
        <v>78.48</v>
      </c>
      <c r="AA459">
        <v>71.05</v>
      </c>
      <c r="AB459">
        <v>84.8</v>
      </c>
      <c r="AC459" s="2">
        <f>(Table2[[#This Row],[Close Price]]/Table2[[#This Row],[Day Low]])-1</f>
        <v>8.4210526315788847E-3</v>
      </c>
      <c r="AD459" s="2">
        <f>(Table2[[#This Row],[Day High]]/Table2[[#This Row],[Close Price]])-1</f>
        <v>2.4008350730688965E-2</v>
      </c>
      <c r="AE459" s="2">
        <f>(Table2[[#This Row],[Close Price]]/Table2[[#This Row],[Current Week Low]])-1</f>
        <v>7.8676988036594064E-2</v>
      </c>
      <c r="AF459" s="2">
        <f>(Table2[[#This Row],[Current Week High]]/Table2[[#This Row],[Close Price]])-1</f>
        <v>2.4008350730688965E-2</v>
      </c>
      <c r="AG459" s="2">
        <f>(Table2[[#This Row],[Close Price]]/Table2[[#This Row],[Current Month Low]])-1</f>
        <v>7.8676988036594064E-2</v>
      </c>
      <c r="AH459" s="2">
        <f>(Table2[[#This Row],[Current Month High]]/Table2[[#This Row],[Close Price]])-1</f>
        <v>0.10647181628392488</v>
      </c>
      <c r="AI459">
        <v>23.760438413361101</v>
      </c>
      <c r="AJ459">
        <v>92.321204516938494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</v>
      </c>
      <c r="AM459">
        <v>0</v>
      </c>
      <c r="AN459">
        <v>-4.43</v>
      </c>
      <c r="AO459" t="s">
        <v>10519</v>
      </c>
      <c r="AP459">
        <v>8.9539116038849995E-3</v>
      </c>
      <c r="AQ459">
        <f>(Table2[[#This Row],[Sharpe Ratio]]-AVERAGE(Table2[Sharpe Ratio]))/_xlfn.STDEV.P(Table2[Sharpe Ratio])</f>
        <v>-0.49378786547818043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193</v>
      </c>
      <c r="AT459">
        <f>_xlfn.RANK.AVG(Table2[[#This Row],[6M Return vs Nifty Z-Score]],Table2[6M Return vs Nifty Z-Score])</f>
        <v>638</v>
      </c>
      <c r="AU459">
        <f>_xlfn.RANK.AVG(Table2[[#This Row],[Sharpe Ratio Z-Score]],Table2[Sharpe Ratio Z-Score])</f>
        <v>474</v>
      </c>
      <c r="AV459">
        <f>(Table2[[#This Row],[Rank 1Y]]+Table2[[#This Row],[Rank 6M]]+Table2[[#This Row],[Rank Sharpe]])/3</f>
        <v>435</v>
      </c>
    </row>
    <row r="460" spans="1:48" x14ac:dyDescent="0.3">
      <c r="A460" t="s">
        <v>876</v>
      </c>
      <c r="B460" t="s">
        <v>877</v>
      </c>
      <c r="C460" t="s">
        <v>10475</v>
      </c>
      <c r="D460" t="s">
        <v>54</v>
      </c>
      <c r="E460">
        <v>17323.979598442998</v>
      </c>
      <c r="F460">
        <v>212.99</v>
      </c>
      <c r="G460">
        <v>25.929037967662801</v>
      </c>
      <c r="H460">
        <f>(Table2[[#This Row],[1Y Return vs Nifty]]-AVERAGE(Table2[1Y Return vs Nifty]))/_xlfn.STDEV.P(Table2[1Y Return vs Nifty])</f>
        <v>-0.17798123422703704</v>
      </c>
      <c r="I460">
        <v>0.37613562987870702</v>
      </c>
      <c r="J460">
        <f>(Table2[[#This Row],[1M Return vs Nifty]]-AVERAGE(Table2[1M Return vs Nifty]))/_xlfn.STDEV.P(Table2[1M Return vs Nifty])</f>
        <v>0.11996884036319864</v>
      </c>
      <c r="K460">
        <v>2.0852335483960101</v>
      </c>
      <c r="L460">
        <f>(Table2[[#This Row],[6M Return vs Nifty]]-AVERAGE(Table2[6M Return vs Nifty]))/_xlfn.STDEV.P(Table2[6M Return vs Nifty])</f>
        <v>-9.2059778388124069E-2</v>
      </c>
      <c r="M460">
        <v>-11.9726503626966</v>
      </c>
      <c r="N460">
        <f>(Table2[[#This Row],[1W Return vs Nifty]]-AVERAGE(Table2[1W Return vs Nifty]))/_xlfn.STDEV.P(Table2[1W Return vs Nifty])</f>
        <v>-2.2280652341037941</v>
      </c>
      <c r="O460">
        <v>209.53</v>
      </c>
      <c r="P460">
        <v>199.878072511076</v>
      </c>
      <c r="Q460">
        <v>177.34966685744001</v>
      </c>
      <c r="R460">
        <v>41.475340416207302</v>
      </c>
      <c r="S460" s="2">
        <f>(Table2[[#This Row],[Close Price]]-Table2[[#This Row],[20D EMA]])/Table2[[#This Row],[20D EMA]]</f>
        <v>1.6513148475158727E-2</v>
      </c>
      <c r="T460" s="2">
        <f>(Table2[[#This Row],[Close Price]]-Table2[[#This Row],[50D EMA]])/Table2[[#This Row],[50D EMA]]</f>
        <v>6.559962943507687E-2</v>
      </c>
      <c r="U460" s="2">
        <f>(Table2[[#This Row],[Close Price]]-Table2[[#This Row],[200D EMA]])/Table2[[#This Row],[200D EMA]]</f>
        <v>0.20096081246777286</v>
      </c>
      <c r="V460">
        <v>1.4110499914528201</v>
      </c>
      <c r="W460">
        <v>204.81</v>
      </c>
      <c r="X460">
        <v>214.05</v>
      </c>
      <c r="Y460">
        <v>200.5</v>
      </c>
      <c r="Z460">
        <v>217.97</v>
      </c>
      <c r="AA460">
        <v>200.5</v>
      </c>
      <c r="AB460">
        <v>230.4</v>
      </c>
      <c r="AC460" s="2">
        <f>(Table2[[#This Row],[Close Price]]/Table2[[#This Row],[Day Low]])-1</f>
        <v>3.993945608124605E-2</v>
      </c>
      <c r="AD460" s="2">
        <f>(Table2[[#This Row],[Day High]]/Table2[[#This Row],[Close Price]])-1</f>
        <v>4.9767594722756048E-3</v>
      </c>
      <c r="AE460" s="2">
        <f>(Table2[[#This Row],[Close Price]]/Table2[[#This Row],[Current Week Low]])-1</f>
        <v>6.2294264339152194E-2</v>
      </c>
      <c r="AF460" s="2">
        <f>(Table2[[#This Row],[Current Week High]]/Table2[[#This Row],[Close Price]])-1</f>
        <v>2.3381379407483971E-2</v>
      </c>
      <c r="AG460" s="2">
        <f>(Table2[[#This Row],[Close Price]]/Table2[[#This Row],[Current Month Low]])-1</f>
        <v>6.2294264339152194E-2</v>
      </c>
      <c r="AH460" s="2">
        <f>(Table2[[#This Row],[Current Month High]]/Table2[[#This Row],[Close Price]])-1</f>
        <v>8.1740926804075187E-2</v>
      </c>
      <c r="AI460">
        <v>8.1740926804075098</v>
      </c>
      <c r="AJ460">
        <v>69.916234543278804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0.09</v>
      </c>
      <c r="AM460" t="s">
        <v>10520</v>
      </c>
      <c r="AN460">
        <v>3.1</v>
      </c>
      <c r="AO460" t="s">
        <v>10520</v>
      </c>
      <c r="AP460">
        <v>-3.0336802594632999E-2</v>
      </c>
      <c r="AQ460">
        <f>(Table2[[#This Row],[Sharpe Ratio]]-AVERAGE(Table2[Sharpe Ratio]))/_xlfn.STDEV.P(Table2[Sharpe Ratio])</f>
        <v>-0.94669377392069021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-3.3248311802764468</v>
      </c>
      <c r="AS460">
        <f>_xlfn.RANK.AVG(Table2[[#This Row],[1Y Return vs Nifty Z-Score]],Table2[1Y Return vs Nifty Z-Score])</f>
        <v>346</v>
      </c>
      <c r="AT460">
        <f>_xlfn.RANK.AVG(Table2[[#This Row],[6M Return vs Nifty Z-Score]],Table2[6M Return vs Nifty Z-Score])</f>
        <v>357</v>
      </c>
      <c r="AU460">
        <f>_xlfn.RANK.AVG(Table2[[#This Row],[Sharpe Ratio Z-Score]],Table2[Sharpe Ratio Z-Score])</f>
        <v>605</v>
      </c>
      <c r="AV460">
        <f>(Table2[[#This Row],[Rank 1Y]]+Table2[[#This Row],[Rank 6M]]+Table2[[#This Row],[Rank Sharpe]])/3</f>
        <v>436</v>
      </c>
    </row>
    <row r="461" spans="1:48" x14ac:dyDescent="0.3">
      <c r="A461" t="s">
        <v>1521</v>
      </c>
      <c r="B461" t="s">
        <v>1522</v>
      </c>
      <c r="C461" t="s">
        <v>10486</v>
      </c>
      <c r="D461" t="s">
        <v>138</v>
      </c>
      <c r="E461">
        <v>6397.0597684000004</v>
      </c>
      <c r="F461">
        <v>915.6</v>
      </c>
      <c r="G461">
        <v>18.6136173621484</v>
      </c>
      <c r="H461">
        <f>(Table2[[#This Row],[1Y Return vs Nifty]]-AVERAGE(Table2[1Y Return vs Nifty]))/_xlfn.STDEV.P(Table2[1Y Return vs Nifty])</f>
        <v>-0.27818769838323548</v>
      </c>
      <c r="I461">
        <v>-6.8833782784243303</v>
      </c>
      <c r="J461">
        <f>(Table2[[#This Row],[1M Return vs Nifty]]-AVERAGE(Table2[1M Return vs Nifty]))/_xlfn.STDEV.P(Table2[1M Return vs Nifty])</f>
        <v>-0.61030949472135254</v>
      </c>
      <c r="K461">
        <v>-6.2602415018455604</v>
      </c>
      <c r="L461">
        <f>(Table2[[#This Row],[6M Return vs Nifty]]-AVERAGE(Table2[6M Return vs Nifty]))/_xlfn.STDEV.P(Table2[6M Return vs Nifty])</f>
        <v>-0.38146479120012738</v>
      </c>
      <c r="M461">
        <v>-2.6346509371850502</v>
      </c>
      <c r="N461">
        <f>(Table2[[#This Row],[1W Return vs Nifty]]-AVERAGE(Table2[1W Return vs Nifty]))/_xlfn.STDEV.P(Table2[1W Return vs Nifty])</f>
        <v>-0.33836804064400594</v>
      </c>
      <c r="O461">
        <v>918.26</v>
      </c>
      <c r="P461">
        <v>907.66811680386695</v>
      </c>
      <c r="Q461">
        <v>836.35597038717196</v>
      </c>
      <c r="R461">
        <v>44.304360974538099</v>
      </c>
      <c r="S461" s="2">
        <f>(Table2[[#This Row],[Close Price]]-Table2[[#This Row],[20D EMA]])/Table2[[#This Row],[20D EMA]]</f>
        <v>-2.8967830461960318E-3</v>
      </c>
      <c r="T461" s="2">
        <f>(Table2[[#This Row],[Close Price]]-Table2[[#This Row],[50D EMA]])/Table2[[#This Row],[50D EMA]]</f>
        <v>8.7387482817654471E-3</v>
      </c>
      <c r="U461" s="2">
        <f>(Table2[[#This Row],[Close Price]]-Table2[[#This Row],[200D EMA]])/Table2[[#This Row],[200D EMA]]</f>
        <v>9.4749164732026533E-2</v>
      </c>
      <c r="V461">
        <v>0.58697384637007699</v>
      </c>
      <c r="W461">
        <v>906</v>
      </c>
      <c r="X461">
        <v>920.95</v>
      </c>
      <c r="Y461">
        <v>863.2</v>
      </c>
      <c r="Z461">
        <v>920.95</v>
      </c>
      <c r="AA461">
        <v>863.2</v>
      </c>
      <c r="AB461">
        <v>979.8</v>
      </c>
      <c r="AC461" s="2">
        <f>(Table2[[#This Row],[Close Price]]/Table2[[#This Row],[Day Low]])-1</f>
        <v>1.059602649006619E-2</v>
      </c>
      <c r="AD461" s="2">
        <f>(Table2[[#This Row],[Day High]]/Table2[[#This Row],[Close Price]])-1</f>
        <v>5.8431629532547102E-3</v>
      </c>
      <c r="AE461" s="2">
        <f>(Table2[[#This Row],[Close Price]]/Table2[[#This Row],[Current Week Low]])-1</f>
        <v>6.0704355885078831E-2</v>
      </c>
      <c r="AF461" s="2">
        <f>(Table2[[#This Row],[Current Week High]]/Table2[[#This Row],[Close Price]])-1</f>
        <v>5.8431629532547102E-3</v>
      </c>
      <c r="AG461" s="2">
        <f>(Table2[[#This Row],[Close Price]]/Table2[[#This Row],[Current Month Low]])-1</f>
        <v>6.0704355885078831E-2</v>
      </c>
      <c r="AH461" s="2">
        <f>(Table2[[#This Row],[Current Month High]]/Table2[[#This Row],[Close Price]])-1</f>
        <v>7.0117955439056301E-2</v>
      </c>
      <c r="AI461">
        <v>9.5456531236347697</v>
      </c>
      <c r="AJ461">
        <v>48.624299975651297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-0.03</v>
      </c>
      <c r="AM461" t="s">
        <v>10519</v>
      </c>
      <c r="AN461">
        <v>-1.1499999999999999</v>
      </c>
      <c r="AO461" t="s">
        <v>10519</v>
      </c>
      <c r="AP461">
        <v>1.0422291958361E-2</v>
      </c>
      <c r="AQ461">
        <f>(Table2[[#This Row],[Sharpe Ratio]]-AVERAGE(Table2[Sharpe Ratio]))/_xlfn.STDEV.P(Table2[Sharpe Ratio])</f>
        <v>-0.47686177614768482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-2.0851918010964061</v>
      </c>
      <c r="AS461">
        <f>_xlfn.RANK.AVG(Table2[[#This Row],[1Y Return vs Nifty Z-Score]],Table2[1Y Return vs Nifty Z-Score])</f>
        <v>385</v>
      </c>
      <c r="AT461">
        <f>_xlfn.RANK.AVG(Table2[[#This Row],[6M Return vs Nifty Z-Score]],Table2[6M Return vs Nifty Z-Score])</f>
        <v>464</v>
      </c>
      <c r="AU461">
        <f>_xlfn.RANK.AVG(Table2[[#This Row],[Sharpe Ratio Z-Score]],Table2[Sharpe Ratio Z-Score])</f>
        <v>462</v>
      </c>
      <c r="AV461">
        <f>(Table2[[#This Row],[Rank 1Y]]+Table2[[#This Row],[Rank 6M]]+Table2[[#This Row],[Rank Sharpe]])/3</f>
        <v>437</v>
      </c>
    </row>
    <row r="462" spans="1:48" x14ac:dyDescent="0.3">
      <c r="A462" t="s">
        <v>1290</v>
      </c>
      <c r="B462" t="s">
        <v>1291</v>
      </c>
      <c r="C462" t="s">
        <v>10480</v>
      </c>
      <c r="D462" t="s">
        <v>295</v>
      </c>
      <c r="E462">
        <v>8599.3116154100007</v>
      </c>
      <c r="F462">
        <v>1316.5</v>
      </c>
      <c r="G462">
        <v>-2.0389551138819302</v>
      </c>
      <c r="H462">
        <f>(Table2[[#This Row],[1Y Return vs Nifty]]-AVERAGE(Table2[1Y Return vs Nifty]))/_xlfn.STDEV.P(Table2[1Y Return vs Nifty])</f>
        <v>-0.56108616385118237</v>
      </c>
      <c r="I462">
        <v>2.23710708491129</v>
      </c>
      <c r="J462">
        <f>(Table2[[#This Row],[1M Return vs Nifty]]-AVERAGE(Table2[1M Return vs Nifty]))/_xlfn.STDEV.P(Table2[1M Return vs Nifty])</f>
        <v>0.30717519508437197</v>
      </c>
      <c r="K462">
        <v>7.5159855630383703</v>
      </c>
      <c r="L462">
        <f>(Table2[[#This Row],[6M Return vs Nifty]]-AVERAGE(Table2[6M Return vs Nifty]))/_xlfn.STDEV.P(Table2[6M Return vs Nifty])</f>
        <v>9.6268249305265383E-2</v>
      </c>
      <c r="M462">
        <v>-1.1207289146055499</v>
      </c>
      <c r="N462">
        <f>(Table2[[#This Row],[1W Return vs Nifty]]-AVERAGE(Table2[1W Return vs Nifty]))/_xlfn.STDEV.P(Table2[1W Return vs Nifty])</f>
        <v>-3.2001112694797336E-2</v>
      </c>
      <c r="O462">
        <v>1296.54</v>
      </c>
      <c r="P462">
        <v>1268.3694733388099</v>
      </c>
      <c r="Q462">
        <v>1180.5027431543899</v>
      </c>
      <c r="R462">
        <v>54.977029727004997</v>
      </c>
      <c r="S462" s="2">
        <f>(Table2[[#This Row],[Close Price]]-Table2[[#This Row],[20D EMA]])/Table2[[#This Row],[20D EMA]]</f>
        <v>1.539482005954312E-2</v>
      </c>
      <c r="T462" s="2">
        <f>(Table2[[#This Row],[Close Price]]-Table2[[#This Row],[50D EMA]])/Table2[[#This Row],[50D EMA]]</f>
        <v>3.7946771562148214E-2</v>
      </c>
      <c r="U462" s="2">
        <f>(Table2[[#This Row],[Close Price]]-Table2[[#This Row],[200D EMA]])/Table2[[#This Row],[200D EMA]]</f>
        <v>0.11520283000970878</v>
      </c>
      <c r="V462">
        <v>0.80991349673818103</v>
      </c>
      <c r="W462">
        <v>1300.0999999999999</v>
      </c>
      <c r="X462">
        <v>1333</v>
      </c>
      <c r="Y462">
        <v>1266.05</v>
      </c>
      <c r="Z462">
        <v>1333</v>
      </c>
      <c r="AA462">
        <v>1248.95</v>
      </c>
      <c r="AB462">
        <v>1392.9</v>
      </c>
      <c r="AC462" s="2">
        <f>(Table2[[#This Row],[Close Price]]/Table2[[#This Row],[Day Low]])-1</f>
        <v>1.2614414275825103E-2</v>
      </c>
      <c r="AD462" s="2">
        <f>(Table2[[#This Row],[Day High]]/Table2[[#This Row],[Close Price]])-1</f>
        <v>1.253323205469048E-2</v>
      </c>
      <c r="AE462" s="2">
        <f>(Table2[[#This Row],[Close Price]]/Table2[[#This Row],[Current Week Low]])-1</f>
        <v>3.9848347221673741E-2</v>
      </c>
      <c r="AF462" s="2">
        <f>(Table2[[#This Row],[Current Week High]]/Table2[[#This Row],[Close Price]])-1</f>
        <v>1.253323205469048E-2</v>
      </c>
      <c r="AG462" s="2">
        <f>(Table2[[#This Row],[Close Price]]/Table2[[#This Row],[Current Month Low]])-1</f>
        <v>5.4085431762680658E-2</v>
      </c>
      <c r="AH462" s="2">
        <f>(Table2[[#This Row],[Current Month High]]/Table2[[#This Row],[Close Price]])-1</f>
        <v>5.8032662362324405E-2</v>
      </c>
      <c r="AI462">
        <v>25.632358526395699</v>
      </c>
      <c r="AJ462">
        <v>34.763025898249502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-0.08</v>
      </c>
      <c r="AM462" t="s">
        <v>10519</v>
      </c>
      <c r="AN462">
        <v>2.13</v>
      </c>
      <c r="AO462" t="s">
        <v>10520</v>
      </c>
      <c r="AQ462">
        <f>(Table2[[#This Row],[Sharpe Ratio]]-AVERAGE(Table2[Sharpe Ratio]))/_xlfn.STDEV.P(Table2[Sharpe Ratio])</f>
        <v>-0.59700002519057438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-0.78664385734691689</v>
      </c>
      <c r="AS462">
        <f>_xlfn.RANK.AVG(Table2[[#This Row],[1Y Return vs Nifty Z-Score]],Table2[1Y Return vs Nifty Z-Score])</f>
        <v>511</v>
      </c>
      <c r="AT462">
        <f>_xlfn.RANK.AVG(Table2[[#This Row],[6M Return vs Nifty Z-Score]],Table2[6M Return vs Nifty Z-Score])</f>
        <v>286</v>
      </c>
      <c r="AU462">
        <f>_xlfn.RANK.AVG(Table2[[#This Row],[Sharpe Ratio Z-Score]],Table2[Sharpe Ratio Z-Score])</f>
        <v>517.5</v>
      </c>
      <c r="AV462">
        <f>(Table2[[#This Row],[Rank 1Y]]+Table2[[#This Row],[Rank 6M]]+Table2[[#This Row],[Rank Sharpe]])/3</f>
        <v>438.16666666666669</v>
      </c>
    </row>
    <row r="463" spans="1:48" x14ac:dyDescent="0.3">
      <c r="A463" t="s">
        <v>303</v>
      </c>
      <c r="B463" t="s">
        <v>304</v>
      </c>
      <c r="C463" t="s">
        <v>10477</v>
      </c>
      <c r="D463" t="s">
        <v>174</v>
      </c>
      <c r="E463">
        <v>87387.839752500004</v>
      </c>
      <c r="F463">
        <v>679.75</v>
      </c>
      <c r="G463">
        <v>1.14682087242697</v>
      </c>
      <c r="H463">
        <f>(Table2[[#This Row],[1Y Return vs Nifty]]-AVERAGE(Table2[1Y Return vs Nifty]))/_xlfn.STDEV.P(Table2[1Y Return vs Nifty])</f>
        <v>-0.51744747724701101</v>
      </c>
      <c r="I463">
        <v>6.2467838891824297</v>
      </c>
      <c r="J463">
        <f>(Table2[[#This Row],[1M Return vs Nifty]]-AVERAGE(Table2[1M Return vs Nifty]))/_xlfn.STDEV.P(Table2[1M Return vs Nifty])</f>
        <v>0.7105327942069769</v>
      </c>
      <c r="K463">
        <v>15.273175961449899</v>
      </c>
      <c r="L463">
        <f>(Table2[[#This Row],[6M Return vs Nifty]]-AVERAGE(Table2[6M Return vs Nifty]))/_xlfn.STDEV.P(Table2[6M Return vs Nifty])</f>
        <v>0.36527268262059287</v>
      </c>
      <c r="M463">
        <v>-2.5620522297732302</v>
      </c>
      <c r="N463">
        <f>(Table2[[#This Row],[1W Return vs Nifty]]-AVERAGE(Table2[1W Return vs Nifty]))/_xlfn.STDEV.P(Table2[1W Return vs Nifty])</f>
        <v>-0.32367650261819281</v>
      </c>
      <c r="O463">
        <v>652.39</v>
      </c>
      <c r="P463">
        <v>624.46411141868202</v>
      </c>
      <c r="Q463">
        <v>568.80935611342704</v>
      </c>
      <c r="R463">
        <v>64.113582564144295</v>
      </c>
      <c r="S463" s="2">
        <f>(Table2[[#This Row],[Close Price]]-Table2[[#This Row],[20D EMA]])/Table2[[#This Row],[20D EMA]]</f>
        <v>4.1938104508039691E-2</v>
      </c>
      <c r="T463" s="2">
        <f>(Table2[[#This Row],[Close Price]]-Table2[[#This Row],[50D EMA]])/Table2[[#This Row],[50D EMA]]</f>
        <v>8.853333213291846E-2</v>
      </c>
      <c r="U463" s="2">
        <f>(Table2[[#This Row],[Close Price]]-Table2[[#This Row],[200D EMA]])/Table2[[#This Row],[200D EMA]]</f>
        <v>0.1950401179133385</v>
      </c>
      <c r="V463">
        <v>0.77965896384462297</v>
      </c>
      <c r="W463">
        <v>672.8</v>
      </c>
      <c r="X463">
        <v>682</v>
      </c>
      <c r="Y463">
        <v>649.1</v>
      </c>
      <c r="Z463">
        <v>682</v>
      </c>
      <c r="AA463">
        <v>601</v>
      </c>
      <c r="AB463">
        <v>686.25</v>
      </c>
      <c r="AC463" s="2">
        <f>(Table2[[#This Row],[Close Price]]/Table2[[#This Row],[Day Low]])-1</f>
        <v>1.0329964328180896E-2</v>
      </c>
      <c r="AD463" s="2">
        <f>(Table2[[#This Row],[Day High]]/Table2[[#This Row],[Close Price]])-1</f>
        <v>3.3100404560499896E-3</v>
      </c>
      <c r="AE463" s="2">
        <f>(Table2[[#This Row],[Close Price]]/Table2[[#This Row],[Current Week Low]])-1</f>
        <v>4.7219226621475929E-2</v>
      </c>
      <c r="AF463" s="2">
        <f>(Table2[[#This Row],[Current Week High]]/Table2[[#This Row],[Close Price]])-1</f>
        <v>3.3100404560499896E-3</v>
      </c>
      <c r="AG463" s="2">
        <f>(Table2[[#This Row],[Close Price]]/Table2[[#This Row],[Current Month Low]])-1</f>
        <v>0.1310316139767056</v>
      </c>
      <c r="AH463" s="2">
        <f>(Table2[[#This Row],[Current Month High]]/Table2[[#This Row],[Close Price]])-1</f>
        <v>9.562339095255501E-3</v>
      </c>
      <c r="AI463">
        <v>0.95623390952554999</v>
      </c>
      <c r="AJ463">
        <v>39.779971211186499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0.02</v>
      </c>
      <c r="AM463" t="s">
        <v>10520</v>
      </c>
      <c r="AN463">
        <v>6.58</v>
      </c>
      <c r="AO463" t="s">
        <v>10520</v>
      </c>
      <c r="AP463">
        <v>-3.3711765617867998E-2</v>
      </c>
      <c r="AQ463">
        <f>(Table2[[#This Row],[Sharpe Ratio]]-AVERAGE(Table2[Sharpe Ratio]))/_xlfn.STDEV.P(Table2[Sharpe Ratio])</f>
        <v>-0.98559713124514881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-0.75091563428278285</v>
      </c>
      <c r="AS463">
        <f>_xlfn.RANK.AVG(Table2[[#This Row],[1Y Return vs Nifty Z-Score]],Table2[1Y Return vs Nifty Z-Score])</f>
        <v>485</v>
      </c>
      <c r="AT463">
        <f>_xlfn.RANK.AVG(Table2[[#This Row],[6M Return vs Nifty Z-Score]],Table2[6M Return vs Nifty Z-Score])</f>
        <v>218</v>
      </c>
      <c r="AU463">
        <f>_xlfn.RANK.AVG(Table2[[#This Row],[Sharpe Ratio Z-Score]],Table2[Sharpe Ratio Z-Score])</f>
        <v>612</v>
      </c>
      <c r="AV463">
        <f>(Table2[[#This Row],[Rank 1Y]]+Table2[[#This Row],[Rank 6M]]+Table2[[#This Row],[Rank Sharpe]])/3</f>
        <v>438.33333333333331</v>
      </c>
    </row>
    <row r="464" spans="1:48" x14ac:dyDescent="0.3">
      <c r="A464" t="s">
        <v>1978</v>
      </c>
      <c r="B464" t="s">
        <v>1979</v>
      </c>
      <c r="C464" t="s">
        <v>10487</v>
      </c>
      <c r="D464" t="s">
        <v>46</v>
      </c>
      <c r="E464">
        <v>3261.7388873</v>
      </c>
      <c r="F464">
        <v>1949.75</v>
      </c>
      <c r="G464">
        <v>-4.3117404991538804</v>
      </c>
      <c r="H464">
        <f>(Table2[[#This Row],[1Y Return vs Nifty]]-AVERAGE(Table2[1Y Return vs Nifty]))/_xlfn.STDEV.P(Table2[1Y Return vs Nifty])</f>
        <v>-0.5922187260817543</v>
      </c>
      <c r="I464">
        <v>4.6873762621806696</v>
      </c>
      <c r="J464">
        <f>(Table2[[#This Row],[1M Return vs Nifty]]-AVERAGE(Table2[1M Return vs Nifty]))/_xlfn.STDEV.P(Table2[1M Return vs Nifty])</f>
        <v>0.55366256571103079</v>
      </c>
      <c r="K464">
        <v>2.0951551889719502</v>
      </c>
      <c r="L464">
        <f>(Table2[[#This Row],[6M Return vs Nifty]]-AVERAGE(Table2[6M Return vs Nifty]))/_xlfn.STDEV.P(Table2[6M Return vs Nifty])</f>
        <v>-9.1715714988412272E-2</v>
      </c>
      <c r="M464">
        <v>-1.5265993931750601</v>
      </c>
      <c r="N464">
        <f>(Table2[[#This Row],[1W Return vs Nifty]]-AVERAGE(Table2[1W Return vs Nifty]))/_xlfn.STDEV.P(Table2[1W Return vs Nifty])</f>
        <v>-0.11413565450742641</v>
      </c>
      <c r="O464">
        <v>1914.83</v>
      </c>
      <c r="P464">
        <v>1816.10394497009</v>
      </c>
      <c r="Q464">
        <v>1675.85880676898</v>
      </c>
      <c r="R464">
        <v>48.890649464212203</v>
      </c>
      <c r="S464" s="2">
        <f>(Table2[[#This Row],[Close Price]]-Table2[[#This Row],[20D EMA]])/Table2[[#This Row],[20D EMA]]</f>
        <v>1.8236605860572519E-2</v>
      </c>
      <c r="T464" s="2">
        <f>(Table2[[#This Row],[Close Price]]-Table2[[#This Row],[50D EMA]])/Table2[[#This Row],[50D EMA]]</f>
        <v>7.3589430494910957E-2</v>
      </c>
      <c r="U464" s="2">
        <f>(Table2[[#This Row],[Close Price]]-Table2[[#This Row],[200D EMA]])/Table2[[#This Row],[200D EMA]]</f>
        <v>0.16343333467279167</v>
      </c>
      <c r="V464">
        <v>1.4716842214986601</v>
      </c>
      <c r="W464">
        <v>1923.3</v>
      </c>
      <c r="X464">
        <v>1958</v>
      </c>
      <c r="Y464">
        <v>1820</v>
      </c>
      <c r="Z464">
        <v>1958</v>
      </c>
      <c r="AA464">
        <v>1820</v>
      </c>
      <c r="AB464">
        <v>2090</v>
      </c>
      <c r="AC464" s="2">
        <f>(Table2[[#This Row],[Close Price]]/Table2[[#This Row],[Day Low]])-1</f>
        <v>1.3752404721052436E-2</v>
      </c>
      <c r="AD464" s="2">
        <f>(Table2[[#This Row],[Day High]]/Table2[[#This Row],[Close Price]])-1</f>
        <v>4.2313117066290484E-3</v>
      </c>
      <c r="AE464" s="2">
        <f>(Table2[[#This Row],[Close Price]]/Table2[[#This Row],[Current Week Low]])-1</f>
        <v>7.129120879120876E-2</v>
      </c>
      <c r="AF464" s="2">
        <f>(Table2[[#This Row],[Current Week High]]/Table2[[#This Row],[Close Price]])-1</f>
        <v>4.2313117066290484E-3</v>
      </c>
      <c r="AG464" s="2">
        <f>(Table2[[#This Row],[Close Price]]/Table2[[#This Row],[Current Month Low]])-1</f>
        <v>7.129120879120876E-2</v>
      </c>
      <c r="AH464" s="2">
        <f>(Table2[[#This Row],[Current Month High]]/Table2[[#This Row],[Close Price]])-1</f>
        <v>7.1932299012694045E-2</v>
      </c>
      <c r="AI464">
        <v>7.1932299012694001</v>
      </c>
      <c r="AJ464">
        <v>37.888967468175302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0.14000000000000001</v>
      </c>
      <c r="AM464" t="s">
        <v>10520</v>
      </c>
      <c r="AN464">
        <v>-3.36</v>
      </c>
      <c r="AO464" t="s">
        <v>10519</v>
      </c>
      <c r="AP464">
        <v>2.0640914151977999E-2</v>
      </c>
      <c r="AQ464">
        <f>(Table2[[#This Row],[Sharpe Ratio]]-AVERAGE(Table2[Sharpe Ratio]))/_xlfn.STDEV.P(Table2[Sharpe Ratio])</f>
        <v>-0.35907123805139685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-0.60347876791795896</v>
      </c>
      <c r="AS464">
        <f>_xlfn.RANK.AVG(Table2[[#This Row],[1Y Return vs Nifty Z-Score]],Table2[1Y Return vs Nifty Z-Score])</f>
        <v>528</v>
      </c>
      <c r="AT464">
        <f>_xlfn.RANK.AVG(Table2[[#This Row],[6M Return vs Nifty Z-Score]],Table2[6M Return vs Nifty Z-Score])</f>
        <v>356</v>
      </c>
      <c r="AU464">
        <f>_xlfn.RANK.AVG(Table2[[#This Row],[Sharpe Ratio Z-Score]],Table2[Sharpe Ratio Z-Score])</f>
        <v>431</v>
      </c>
      <c r="AV464">
        <f>(Table2[[#This Row],[Rank 1Y]]+Table2[[#This Row],[Rank 6M]]+Table2[[#This Row],[Rank Sharpe]])/3</f>
        <v>438.33333333333331</v>
      </c>
    </row>
    <row r="465" spans="1:48" x14ac:dyDescent="0.3">
      <c r="A465" t="s">
        <v>1998</v>
      </c>
      <c r="B465" t="s">
        <v>1999</v>
      </c>
      <c r="C465" t="s">
        <v>10479</v>
      </c>
      <c r="D465" t="s">
        <v>271</v>
      </c>
      <c r="E465">
        <v>3178.0920540000002</v>
      </c>
      <c r="F465">
        <v>328.85</v>
      </c>
      <c r="G465">
        <v>6.0677311936984397</v>
      </c>
      <c r="H465">
        <f>(Table2[[#This Row],[1Y Return vs Nifty]]-AVERAGE(Table2[1Y Return vs Nifty]))/_xlfn.STDEV.P(Table2[1Y Return vs Nifty])</f>
        <v>-0.45004096020373258</v>
      </c>
      <c r="I465">
        <v>-11.0392497981543</v>
      </c>
      <c r="J465">
        <f>(Table2[[#This Row],[1M Return vs Nifty]]-AVERAGE(Table2[1M Return vs Nifty]))/_xlfn.STDEV.P(Table2[1M Return vs Nifty])</f>
        <v>-1.0283737029574582</v>
      </c>
      <c r="K465">
        <v>-21.058499453162799</v>
      </c>
      <c r="L465">
        <f>(Table2[[#This Row],[6M Return vs Nifty]]-AVERAGE(Table2[6M Return vs Nifty]))/_xlfn.STDEV.P(Table2[6M Return vs Nifty])</f>
        <v>-0.89463989581832748</v>
      </c>
      <c r="M465">
        <v>-0.33121755114271201</v>
      </c>
      <c r="N465">
        <f>(Table2[[#This Row],[1W Return vs Nifty]]-AVERAGE(Table2[1W Return vs Nifty]))/_xlfn.STDEV.P(Table2[1W Return vs Nifty])</f>
        <v>0.12776944840251236</v>
      </c>
      <c r="O465">
        <v>330.93</v>
      </c>
      <c r="P465">
        <v>328.83391689987002</v>
      </c>
      <c r="Q465">
        <v>302.996994453019</v>
      </c>
      <c r="R465">
        <v>47.339391291888703</v>
      </c>
      <c r="S465" s="2">
        <f>(Table2[[#This Row],[Close Price]]-Table2[[#This Row],[20D EMA]])/Table2[[#This Row],[20D EMA]]</f>
        <v>-6.2853171365545102E-3</v>
      </c>
      <c r="T465" s="2">
        <f>(Table2[[#This Row],[Close Price]]-Table2[[#This Row],[50D EMA]])/Table2[[#This Row],[50D EMA]]</f>
        <v>4.8909492918582425E-5</v>
      </c>
      <c r="U465" s="2">
        <f>(Table2[[#This Row],[Close Price]]-Table2[[#This Row],[200D EMA]])/Table2[[#This Row],[200D EMA]]</f>
        <v>8.5324297007142905E-2</v>
      </c>
      <c r="V465">
        <v>0.36451719649792602</v>
      </c>
      <c r="W465">
        <v>327.14999999999998</v>
      </c>
      <c r="X465">
        <v>330.4</v>
      </c>
      <c r="Y465">
        <v>310.10000000000002</v>
      </c>
      <c r="Z465">
        <v>334.85</v>
      </c>
      <c r="AA465">
        <v>310.10000000000002</v>
      </c>
      <c r="AB465">
        <v>356.7</v>
      </c>
      <c r="AC465" s="2">
        <f>(Table2[[#This Row],[Close Price]]/Table2[[#This Row],[Day Low]])-1</f>
        <v>5.1963930918539347E-3</v>
      </c>
      <c r="AD465" s="2">
        <f>(Table2[[#This Row],[Day High]]/Table2[[#This Row],[Close Price]])-1</f>
        <v>4.7133951649687145E-3</v>
      </c>
      <c r="AE465" s="2">
        <f>(Table2[[#This Row],[Close Price]]/Table2[[#This Row],[Current Week Low]])-1</f>
        <v>6.0464366333440767E-2</v>
      </c>
      <c r="AF465" s="2">
        <f>(Table2[[#This Row],[Current Week High]]/Table2[[#This Row],[Close Price]])-1</f>
        <v>1.8245400638589038E-2</v>
      </c>
      <c r="AG465" s="2">
        <f>(Table2[[#This Row],[Close Price]]/Table2[[#This Row],[Current Month Low]])-1</f>
        <v>6.0464366333440767E-2</v>
      </c>
      <c r="AH465" s="2">
        <f>(Table2[[#This Row],[Current Month High]]/Table2[[#This Row],[Close Price]])-1</f>
        <v>8.4689067964117237E-2</v>
      </c>
      <c r="AI465">
        <v>22.107343773757002</v>
      </c>
      <c r="AJ465">
        <v>54.389671361502302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-0.08</v>
      </c>
      <c r="AM465" t="s">
        <v>10519</v>
      </c>
      <c r="AN465">
        <v>-2.5299999999999998</v>
      </c>
      <c r="AO465" t="s">
        <v>10519</v>
      </c>
      <c r="AP465">
        <v>7.6661714199224004E-2</v>
      </c>
      <c r="AQ465">
        <f>(Table2[[#This Row],[Sharpe Ratio]]-AVERAGE(Table2[Sharpe Ratio]))/_xlfn.STDEV.P(Table2[Sharpe Ratio])</f>
        <v>0.28668315594816934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-1.9586019546288367</v>
      </c>
      <c r="AS465">
        <f>_xlfn.RANK.AVG(Table2[[#This Row],[1Y Return vs Nifty Z-Score]],Table2[1Y Return vs Nifty Z-Score])</f>
        <v>459</v>
      </c>
      <c r="AT465">
        <f>_xlfn.RANK.AVG(Table2[[#This Row],[6M Return vs Nifty Z-Score]],Table2[6M Return vs Nifty Z-Score])</f>
        <v>606</v>
      </c>
      <c r="AU465">
        <f>_xlfn.RANK.AVG(Table2[[#This Row],[Sharpe Ratio Z-Score]],Table2[Sharpe Ratio Z-Score])</f>
        <v>252</v>
      </c>
      <c r="AV465">
        <f>(Table2[[#This Row],[Rank 1Y]]+Table2[[#This Row],[Rank 6M]]+Table2[[#This Row],[Rank Sharpe]])/3</f>
        <v>439</v>
      </c>
    </row>
    <row r="466" spans="1:48" x14ac:dyDescent="0.3">
      <c r="A466" t="s">
        <v>1296</v>
      </c>
      <c r="B466" t="s">
        <v>1297</v>
      </c>
      <c r="C466" t="s">
        <v>10485</v>
      </c>
      <c r="D466" t="s">
        <v>409</v>
      </c>
      <c r="E466">
        <v>8553.1722551599996</v>
      </c>
      <c r="F466">
        <v>652.9</v>
      </c>
      <c r="G466">
        <v>0.82988882254843999</v>
      </c>
      <c r="H466">
        <f>(Table2[[#This Row],[1Y Return vs Nifty]]-AVERAGE(Table2[1Y Return vs Nifty]))/_xlfn.STDEV.P(Table2[1Y Return vs Nifty])</f>
        <v>-0.52178880521825077</v>
      </c>
      <c r="I466">
        <v>-8.0479353521010797</v>
      </c>
      <c r="J466">
        <f>(Table2[[#This Row],[1M Return vs Nifty]]-AVERAGE(Table2[1M Return vs Nifty]))/_xlfn.STDEV.P(Table2[1M Return vs Nifty])</f>
        <v>-0.727459322053854</v>
      </c>
      <c r="K466">
        <v>-54.085884421301003</v>
      </c>
      <c r="L466">
        <f>(Table2[[#This Row],[6M Return vs Nifty]]-AVERAGE(Table2[6M Return vs Nifty]))/_xlfn.STDEV.P(Table2[6M Return vs Nifty])</f>
        <v>-2.0399660411016121</v>
      </c>
      <c r="M466">
        <v>-3.52012729626626</v>
      </c>
      <c r="N466">
        <f>(Table2[[#This Row],[1W Return vs Nifty]]-AVERAGE(Table2[1W Return vs Nifty]))/_xlfn.STDEV.P(Table2[1W Return vs Nifty])</f>
        <v>-0.51755869105883923</v>
      </c>
      <c r="O466">
        <v>649.80999999999995</v>
      </c>
      <c r="P466">
        <v>690.51484828871799</v>
      </c>
      <c r="Q466">
        <v>749.95600131084996</v>
      </c>
      <c r="R466">
        <v>43.788192833051802</v>
      </c>
      <c r="S466" s="2">
        <f>(Table2[[#This Row],[Close Price]]-Table2[[#This Row],[20D EMA]])/Table2[[#This Row],[20D EMA]]</f>
        <v>4.755236145950404E-3</v>
      </c>
      <c r="T466" s="2">
        <f>(Table2[[#This Row],[Close Price]]-Table2[[#This Row],[50D EMA]])/Table2[[#This Row],[50D EMA]]</f>
        <v>-5.4473627007352192E-2</v>
      </c>
      <c r="U466" s="2">
        <f>(Table2[[#This Row],[Close Price]]-Table2[[#This Row],[200D EMA]])/Table2[[#This Row],[200D EMA]]</f>
        <v>-0.12941559390311638</v>
      </c>
      <c r="V466">
        <v>0.85572579983271202</v>
      </c>
      <c r="W466">
        <v>639.79999999999995</v>
      </c>
      <c r="X466">
        <v>657.25</v>
      </c>
      <c r="Y466">
        <v>613</v>
      </c>
      <c r="Z466">
        <v>657.25</v>
      </c>
      <c r="AA466">
        <v>613</v>
      </c>
      <c r="AB466">
        <v>675.4</v>
      </c>
      <c r="AC466" s="2">
        <f>(Table2[[#This Row],[Close Price]]/Table2[[#This Row],[Day Low]])-1</f>
        <v>2.0475148483901195E-2</v>
      </c>
      <c r="AD466" s="2">
        <f>(Table2[[#This Row],[Day High]]/Table2[[#This Row],[Close Price]])-1</f>
        <v>6.6625823250114902E-3</v>
      </c>
      <c r="AE466" s="2">
        <f>(Table2[[#This Row],[Close Price]]/Table2[[#This Row],[Current Week Low]])-1</f>
        <v>6.5089722675367057E-2</v>
      </c>
      <c r="AF466" s="2">
        <f>(Table2[[#This Row],[Current Week High]]/Table2[[#This Row],[Close Price]])-1</f>
        <v>6.6625823250114902E-3</v>
      </c>
      <c r="AG466" s="2">
        <f>(Table2[[#This Row],[Close Price]]/Table2[[#This Row],[Current Month Low]])-1</f>
        <v>6.5089722675367057E-2</v>
      </c>
      <c r="AH466" s="2">
        <f>(Table2[[#This Row],[Current Month High]]/Table2[[#This Row],[Close Price]])-1</f>
        <v>3.4461632715576673E-2</v>
      </c>
      <c r="AI466">
        <v>68.019604839944805</v>
      </c>
      <c r="AJ466">
        <v>38.900117008828801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-0.23</v>
      </c>
      <c r="AM466" t="s">
        <v>10519</v>
      </c>
      <c r="AN466">
        <v>1.92</v>
      </c>
      <c r="AO466" t="s">
        <v>10520</v>
      </c>
      <c r="AP466">
        <v>0.144202927276741</v>
      </c>
      <c r="AQ466">
        <f>(Table2[[#This Row],[Sharpe Ratio]]-AVERAGE(Table2[Sharpe Ratio]))/_xlfn.STDEV.P(Table2[Sharpe Ratio])</f>
        <v>1.0652338921762159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489</v>
      </c>
      <c r="AT466">
        <f>_xlfn.RANK.AVG(Table2[[#This Row],[6M Return vs Nifty Z-Score]],Table2[6M Return vs Nifty Z-Score])</f>
        <v>727</v>
      </c>
      <c r="AU466">
        <f>_xlfn.RANK.AVG(Table2[[#This Row],[Sharpe Ratio Z-Score]],Table2[Sharpe Ratio Z-Score])</f>
        <v>108</v>
      </c>
      <c r="AV466">
        <f>(Table2[[#This Row],[Rank 1Y]]+Table2[[#This Row],[Rank 6M]]+Table2[[#This Row],[Rank Sharpe]])/3</f>
        <v>441.33333333333331</v>
      </c>
    </row>
    <row r="467" spans="1:48" x14ac:dyDescent="0.3">
      <c r="A467" t="s">
        <v>636</v>
      </c>
      <c r="B467" t="s">
        <v>637</v>
      </c>
      <c r="C467" t="s">
        <v>10485</v>
      </c>
      <c r="D467" t="s">
        <v>271</v>
      </c>
      <c r="E467">
        <v>28224.742399999999</v>
      </c>
      <c r="F467">
        <v>2590.85</v>
      </c>
      <c r="G467">
        <v>-7.6704402946504704</v>
      </c>
      <c r="H467">
        <f>(Table2[[#This Row],[1Y Return vs Nifty]]-AVERAGE(Table2[1Y Return vs Nifty]))/_xlfn.STDEV.P(Table2[1Y Return vs Nifty])</f>
        <v>-0.63822611906954185</v>
      </c>
      <c r="I467">
        <v>-11.0617419285858</v>
      </c>
      <c r="J467">
        <f>(Table2[[#This Row],[1M Return vs Nifty]]-AVERAGE(Table2[1M Return vs Nifty]))/_xlfn.STDEV.P(Table2[1M Return vs Nifty])</f>
        <v>-1.0306363221591701</v>
      </c>
      <c r="K467">
        <v>-8.8955367661675009</v>
      </c>
      <c r="L467">
        <f>(Table2[[#This Row],[6M Return vs Nifty]]-AVERAGE(Table2[6M Return vs Nifty]))/_xlfn.STDEV.P(Table2[6M Return vs Nifty])</f>
        <v>-0.47285175900520482</v>
      </c>
      <c r="M467">
        <v>-5.39725690930642</v>
      </c>
      <c r="N467">
        <f>(Table2[[#This Row],[1W Return vs Nifty]]-AVERAGE(Table2[1W Return vs Nifty]))/_xlfn.STDEV.P(Table2[1W Return vs Nifty])</f>
        <v>-0.89742662635033532</v>
      </c>
      <c r="O467">
        <v>2658.89</v>
      </c>
      <c r="P467">
        <v>2590.73482475114</v>
      </c>
      <c r="Q467">
        <v>2324.3083935453001</v>
      </c>
      <c r="R467">
        <v>30.0283869610487</v>
      </c>
      <c r="S467" s="2">
        <f>(Table2[[#This Row],[Close Price]]-Table2[[#This Row],[20D EMA]])/Table2[[#This Row],[20D EMA]]</f>
        <v>-2.5589625746082E-2</v>
      </c>
      <c r="T467" s="2">
        <f>(Table2[[#This Row],[Close Price]]-Table2[[#This Row],[50D EMA]])/Table2[[#This Row],[50D EMA]]</f>
        <v>4.4456595001383371E-5</v>
      </c>
      <c r="U467" s="2">
        <f>(Table2[[#This Row],[Close Price]]-Table2[[#This Row],[200D EMA]])/Table2[[#This Row],[200D EMA]]</f>
        <v>0.11467566317572006</v>
      </c>
      <c r="V467">
        <v>1.21283268413293</v>
      </c>
      <c r="W467">
        <v>2520</v>
      </c>
      <c r="X467">
        <v>2608</v>
      </c>
      <c r="Y467">
        <v>2505</v>
      </c>
      <c r="Z467">
        <v>2620.5</v>
      </c>
      <c r="AA467">
        <v>2505</v>
      </c>
      <c r="AB467">
        <v>2960</v>
      </c>
      <c r="AC467" s="2">
        <f>(Table2[[#This Row],[Close Price]]/Table2[[#This Row],[Day Low]])-1</f>
        <v>2.8115079365079287E-2</v>
      </c>
      <c r="AD467" s="2">
        <f>(Table2[[#This Row],[Day High]]/Table2[[#This Row],[Close Price]])-1</f>
        <v>6.6194492155084994E-3</v>
      </c>
      <c r="AE467" s="2">
        <f>(Table2[[#This Row],[Close Price]]/Table2[[#This Row],[Current Week Low]])-1</f>
        <v>3.4271457085828239E-2</v>
      </c>
      <c r="AF467" s="2">
        <f>(Table2[[#This Row],[Current Week High]]/Table2[[#This Row],[Close Price]])-1</f>
        <v>1.1444120655383472E-2</v>
      </c>
      <c r="AG467" s="2">
        <f>(Table2[[#This Row],[Close Price]]/Table2[[#This Row],[Current Month Low]])-1</f>
        <v>3.4271457085828239E-2</v>
      </c>
      <c r="AH467" s="2">
        <f>(Table2[[#This Row],[Current Month High]]/Table2[[#This Row],[Close Price]])-1</f>
        <v>0.14248219696238684</v>
      </c>
      <c r="AI467">
        <v>14.2482196962386</v>
      </c>
      <c r="AJ467">
        <v>38.163929180887301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0.08</v>
      </c>
      <c r="AM467" t="s">
        <v>10520</v>
      </c>
      <c r="AN467">
        <v>-10.28</v>
      </c>
      <c r="AO467" t="s">
        <v>10519</v>
      </c>
      <c r="AP467">
        <v>6.4178199270312E-2</v>
      </c>
      <c r="AQ467">
        <f>(Table2[[#This Row],[Sharpe Ratio]]-AVERAGE(Table2[Sharpe Ratio]))/_xlfn.STDEV.P(Table2[Sharpe Ratio])</f>
        <v>0.14278509288756508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-2.8963557336966872</v>
      </c>
      <c r="AS467">
        <f>_xlfn.RANK.AVG(Table2[[#This Row],[1Y Return vs Nifty Z-Score]],Table2[1Y Return vs Nifty Z-Score])</f>
        <v>550</v>
      </c>
      <c r="AT467">
        <f>_xlfn.RANK.AVG(Table2[[#This Row],[6M Return vs Nifty Z-Score]],Table2[6M Return vs Nifty Z-Score])</f>
        <v>486</v>
      </c>
      <c r="AU467">
        <f>_xlfn.RANK.AVG(Table2[[#This Row],[Sharpe Ratio Z-Score]],Table2[Sharpe Ratio Z-Score])</f>
        <v>290</v>
      </c>
      <c r="AV467">
        <f>(Table2[[#This Row],[Rank 1Y]]+Table2[[#This Row],[Rank 6M]]+Table2[[#This Row],[Rank Sharpe]])/3</f>
        <v>442</v>
      </c>
    </row>
    <row r="468" spans="1:48" x14ac:dyDescent="0.3">
      <c r="A468" t="s">
        <v>1496</v>
      </c>
      <c r="B468" t="s">
        <v>1497</v>
      </c>
      <c r="C468" t="s">
        <v>10485</v>
      </c>
      <c r="D468" t="s">
        <v>133</v>
      </c>
      <c r="E468">
        <v>6589.6488663600003</v>
      </c>
      <c r="F468">
        <v>607.70000000000005</v>
      </c>
      <c r="G468">
        <v>25.977732943870301</v>
      </c>
      <c r="H468">
        <f>(Table2[[#This Row],[1Y Return vs Nifty]]-AVERAGE(Table2[1Y Return vs Nifty]))/_xlfn.STDEV.P(Table2[1Y Return vs Nifty])</f>
        <v>-0.17731421155656399</v>
      </c>
      <c r="I468">
        <v>-5.0336395941985197</v>
      </c>
      <c r="J468">
        <f>(Table2[[#This Row],[1M Return vs Nifty]]-AVERAGE(Table2[1M Return vs Nifty]))/_xlfn.STDEV.P(Table2[1M Return vs Nifty])</f>
        <v>-0.42423311223616794</v>
      </c>
      <c r="K468">
        <v>-40.1363454993772</v>
      </c>
      <c r="L468">
        <f>(Table2[[#This Row],[6M Return vs Nifty]]-AVERAGE(Table2[6M Return vs Nifty]))/_xlfn.STDEV.P(Table2[6M Return vs Nifty])</f>
        <v>-1.556222878954834</v>
      </c>
      <c r="M468">
        <v>-0.85891565205894904</v>
      </c>
      <c r="N468">
        <f>(Table2[[#This Row],[1W Return vs Nifty]]-AVERAGE(Table2[1W Return vs Nifty]))/_xlfn.STDEV.P(Table2[1W Return vs Nifty])</f>
        <v>2.0981090976494858E-2</v>
      </c>
      <c r="O468">
        <v>613.85</v>
      </c>
      <c r="P468">
        <v>611.06852283335195</v>
      </c>
      <c r="Q468">
        <v>576.53507313532202</v>
      </c>
      <c r="R468">
        <v>46.388524404460597</v>
      </c>
      <c r="S468" s="2">
        <f>(Table2[[#This Row],[Close Price]]-Table2[[#This Row],[20D EMA]])/Table2[[#This Row],[20D EMA]]</f>
        <v>-1.001873421845724E-2</v>
      </c>
      <c r="T468" s="2">
        <f>(Table2[[#This Row],[Close Price]]-Table2[[#This Row],[50D EMA]])/Table2[[#This Row],[50D EMA]]</f>
        <v>-5.5125124392482461E-3</v>
      </c>
      <c r="U468" s="2">
        <f>(Table2[[#This Row],[Close Price]]-Table2[[#This Row],[200D EMA]])/Table2[[#This Row],[200D EMA]]</f>
        <v>5.4055561087023606E-2</v>
      </c>
      <c r="V468">
        <v>0.36452904904890698</v>
      </c>
      <c r="W468">
        <v>604</v>
      </c>
      <c r="X468">
        <v>623</v>
      </c>
      <c r="Y468">
        <v>565.1</v>
      </c>
      <c r="Z468">
        <v>623</v>
      </c>
      <c r="AA468">
        <v>565.1</v>
      </c>
      <c r="AB468">
        <v>689.95</v>
      </c>
      <c r="AC468" s="2">
        <f>(Table2[[#This Row],[Close Price]]/Table2[[#This Row],[Day Low]])-1</f>
        <v>6.1258278145697176E-3</v>
      </c>
      <c r="AD468" s="2">
        <f>(Table2[[#This Row],[Day High]]/Table2[[#This Row],[Close Price]])-1</f>
        <v>2.5176896494981005E-2</v>
      </c>
      <c r="AE468" s="2">
        <f>(Table2[[#This Row],[Close Price]]/Table2[[#This Row],[Current Week Low]])-1</f>
        <v>7.538488763050788E-2</v>
      </c>
      <c r="AF468" s="2">
        <f>(Table2[[#This Row],[Current Week High]]/Table2[[#This Row],[Close Price]])-1</f>
        <v>2.5176896494981005E-2</v>
      </c>
      <c r="AG468" s="2">
        <f>(Table2[[#This Row],[Close Price]]/Table2[[#This Row],[Current Month Low]])-1</f>
        <v>7.538488763050788E-2</v>
      </c>
      <c r="AH468" s="2">
        <f>(Table2[[#This Row],[Current Month High]]/Table2[[#This Row],[Close Price]])-1</f>
        <v>0.13534638802040488</v>
      </c>
      <c r="AI468">
        <v>38.497613954253701</v>
      </c>
      <c r="AJ468">
        <v>66.710102187778602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</v>
      </c>
      <c r="AM468">
        <v>0</v>
      </c>
      <c r="AN468">
        <v>-2.12</v>
      </c>
      <c r="AO468" t="s">
        <v>10519</v>
      </c>
      <c r="AP468">
        <v>6.9956914967696002E-2</v>
      </c>
      <c r="AQ468">
        <f>(Table2[[#This Row],[Sharpe Ratio]]-AVERAGE(Table2[Sharpe Ratio]))/_xlfn.STDEV.P(Table2[Sharpe Ratio])</f>
        <v>0.20939662021514444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-1.9273924915559266</v>
      </c>
      <c r="AS468">
        <f>_xlfn.RANK.AVG(Table2[[#This Row],[1Y Return vs Nifty Z-Score]],Table2[1Y Return vs Nifty Z-Score])</f>
        <v>345</v>
      </c>
      <c r="AT468">
        <f>_xlfn.RANK.AVG(Table2[[#This Row],[6M Return vs Nifty Z-Score]],Table2[6M Return vs Nifty Z-Score])</f>
        <v>714</v>
      </c>
      <c r="AU468">
        <f>_xlfn.RANK.AVG(Table2[[#This Row],[Sharpe Ratio Z-Score]],Table2[Sharpe Ratio Z-Score])</f>
        <v>269</v>
      </c>
      <c r="AV468">
        <f>(Table2[[#This Row],[Rank 1Y]]+Table2[[#This Row],[Rank 6M]]+Table2[[#This Row],[Rank Sharpe]])/3</f>
        <v>442.66666666666669</v>
      </c>
    </row>
    <row r="469" spans="1:48" x14ac:dyDescent="0.3">
      <c r="A469" t="s">
        <v>1602</v>
      </c>
      <c r="B469" t="s">
        <v>1603</v>
      </c>
      <c r="C469" t="s">
        <v>10486</v>
      </c>
      <c r="D469" t="s">
        <v>388</v>
      </c>
      <c r="E469">
        <v>5495.0829083279996</v>
      </c>
      <c r="F469">
        <v>111.82</v>
      </c>
      <c r="G469">
        <v>14.8936193335305</v>
      </c>
      <c r="H469">
        <f>(Table2[[#This Row],[1Y Return vs Nifty]]-AVERAGE(Table2[1Y Return vs Nifty]))/_xlfn.STDEV.P(Table2[1Y Return vs Nifty])</f>
        <v>-0.32914414630570132</v>
      </c>
      <c r="I469">
        <v>2.0699954586423299</v>
      </c>
      <c r="J469">
        <f>(Table2[[#This Row],[1M Return vs Nifty]]-AVERAGE(Table2[1M Return vs Nifty]))/_xlfn.STDEV.P(Table2[1M Return vs Nifty])</f>
        <v>0.29036442762163761</v>
      </c>
      <c r="K469">
        <v>-15.841112674697801</v>
      </c>
      <c r="L469">
        <f>(Table2[[#This Row],[6M Return vs Nifty]]-AVERAGE(Table2[6M Return vs Nifty]))/_xlfn.STDEV.P(Table2[6M Return vs Nifty])</f>
        <v>-0.71371096386697819</v>
      </c>
      <c r="M469">
        <v>-2.6111237787227601</v>
      </c>
      <c r="N469">
        <f>(Table2[[#This Row],[1W Return vs Nifty]]-AVERAGE(Table2[1W Return vs Nifty]))/_xlfn.STDEV.P(Table2[1W Return vs Nifty])</f>
        <v>-0.33360693462007435</v>
      </c>
      <c r="O469">
        <v>108.45</v>
      </c>
      <c r="P469">
        <v>106.243598054439</v>
      </c>
      <c r="Q469">
        <v>100.773470631989</v>
      </c>
      <c r="R469">
        <v>56.480047085727897</v>
      </c>
      <c r="S469" s="2">
        <f>(Table2[[#This Row],[Close Price]]-Table2[[#This Row],[20D EMA]])/Table2[[#This Row],[20D EMA]]</f>
        <v>3.107422775472559E-2</v>
      </c>
      <c r="T469" s="2">
        <f>(Table2[[#This Row],[Close Price]]-Table2[[#This Row],[50D EMA]])/Table2[[#This Row],[50D EMA]]</f>
        <v>5.2486945544743799E-2</v>
      </c>
      <c r="U469" s="2">
        <f>(Table2[[#This Row],[Close Price]]-Table2[[#This Row],[200D EMA]])/Table2[[#This Row],[200D EMA]]</f>
        <v>0.10961743501274672</v>
      </c>
      <c r="V469">
        <v>1.79174540657865</v>
      </c>
      <c r="W469">
        <v>110.75</v>
      </c>
      <c r="X469">
        <v>113.66</v>
      </c>
      <c r="Y469">
        <v>102.55</v>
      </c>
      <c r="Z469">
        <v>114.8</v>
      </c>
      <c r="AA469">
        <v>102.55</v>
      </c>
      <c r="AB469">
        <v>116.8</v>
      </c>
      <c r="AC469" s="2">
        <f>(Table2[[#This Row],[Close Price]]/Table2[[#This Row],[Day Low]])-1</f>
        <v>9.6613995485326232E-3</v>
      </c>
      <c r="AD469" s="2">
        <f>(Table2[[#This Row],[Day High]]/Table2[[#This Row],[Close Price]])-1</f>
        <v>1.6455016991593574E-2</v>
      </c>
      <c r="AE469" s="2">
        <f>(Table2[[#This Row],[Close Price]]/Table2[[#This Row],[Current Week Low]])-1</f>
        <v>9.0394929302779037E-2</v>
      </c>
      <c r="AF469" s="2">
        <f>(Table2[[#This Row],[Current Week High]]/Table2[[#This Row],[Close Price]])-1</f>
        <v>2.6649973171168018E-2</v>
      </c>
      <c r="AG469" s="2">
        <f>(Table2[[#This Row],[Close Price]]/Table2[[#This Row],[Current Month Low]])-1</f>
        <v>9.0394929302779037E-2</v>
      </c>
      <c r="AH469" s="2">
        <f>(Table2[[#This Row],[Current Month High]]/Table2[[#This Row],[Close Price]])-1</f>
        <v>4.4535861205508898E-2</v>
      </c>
      <c r="AI469">
        <v>8.7014845287068496</v>
      </c>
      <c r="AJ469">
        <v>48.5980066445182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-0.03</v>
      </c>
      <c r="AM469" t="s">
        <v>10519</v>
      </c>
      <c r="AN469">
        <v>4.9400000000000004</v>
      </c>
      <c r="AO469" t="s">
        <v>10520</v>
      </c>
      <c r="AP469">
        <v>4.0951060535136002E-2</v>
      </c>
      <c r="AQ469">
        <f>(Table2[[#This Row],[Sharpe Ratio]]-AVERAGE(Table2[Sharpe Ratio]))/_xlfn.STDEV.P(Table2[Sharpe Ratio])</f>
        <v>-0.12495522652286402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-1.2110528436939803</v>
      </c>
      <c r="AS469">
        <f>_xlfn.RANK.AVG(Table2[[#This Row],[1Y Return vs Nifty Z-Score]],Table2[1Y Return vs Nifty Z-Score])</f>
        <v>405</v>
      </c>
      <c r="AT469">
        <f>_xlfn.RANK.AVG(Table2[[#This Row],[6M Return vs Nifty Z-Score]],Table2[6M Return vs Nifty Z-Score])</f>
        <v>556</v>
      </c>
      <c r="AU469">
        <f>_xlfn.RANK.AVG(Table2[[#This Row],[Sharpe Ratio Z-Score]],Table2[Sharpe Ratio Z-Score])</f>
        <v>368</v>
      </c>
      <c r="AV469">
        <f>(Table2[[#This Row],[Rank 1Y]]+Table2[[#This Row],[Rank 6M]]+Table2[[#This Row],[Rank Sharpe]])/3</f>
        <v>443</v>
      </c>
    </row>
    <row r="470" spans="1:48" x14ac:dyDescent="0.3">
      <c r="A470" t="s">
        <v>345</v>
      </c>
      <c r="B470" t="s">
        <v>346</v>
      </c>
      <c r="C470" t="s">
        <v>10475</v>
      </c>
      <c r="D470" t="s">
        <v>54</v>
      </c>
      <c r="E470">
        <v>69955.083006750006</v>
      </c>
      <c r="F470">
        <v>1783.2</v>
      </c>
      <c r="G470">
        <v>7.4897441483375999</v>
      </c>
      <c r="H470">
        <f>(Table2[[#This Row],[1Y Return vs Nifty]]-AVERAGE(Table2[1Y Return vs Nifty]))/_xlfn.STDEV.P(Table2[1Y Return vs Nifty])</f>
        <v>-0.43056225927144648</v>
      </c>
      <c r="I470">
        <v>-5.9335950191376501</v>
      </c>
      <c r="J470">
        <f>(Table2[[#This Row],[1M Return vs Nifty]]-AVERAGE(Table2[1M Return vs Nifty]))/_xlfn.STDEV.P(Table2[1M Return vs Nifty])</f>
        <v>-0.5147650621265274</v>
      </c>
      <c r="K470">
        <v>11.6159256297423</v>
      </c>
      <c r="L470">
        <f>(Table2[[#This Row],[6M Return vs Nifty]]-AVERAGE(Table2[6M Return vs Nifty]))/_xlfn.STDEV.P(Table2[6M Return vs Nifty])</f>
        <v>0.23844627996135737</v>
      </c>
      <c r="M470">
        <v>-6.9938226336272598</v>
      </c>
      <c r="N470">
        <f>(Table2[[#This Row],[1W Return vs Nifty]]-AVERAGE(Table2[1W Return vs Nifty]))/_xlfn.STDEV.P(Table2[1W Return vs Nifty])</f>
        <v>-1.2205178615222532</v>
      </c>
      <c r="O470">
        <v>1789.72</v>
      </c>
      <c r="P470">
        <v>1752.43648084457</v>
      </c>
      <c r="Q470">
        <v>1549.26706108037</v>
      </c>
      <c r="R470">
        <v>30.030794480973199</v>
      </c>
      <c r="S470" s="2">
        <f>(Table2[[#This Row],[Close Price]]-Table2[[#This Row],[20D EMA]])/Table2[[#This Row],[20D EMA]]</f>
        <v>-3.6430279596808336E-3</v>
      </c>
      <c r="T470" s="2">
        <f>(Table2[[#This Row],[Close Price]]-Table2[[#This Row],[50D EMA]])/Table2[[#This Row],[50D EMA]]</f>
        <v>1.7554712819379235E-2</v>
      </c>
      <c r="U470" s="2">
        <f>(Table2[[#This Row],[Close Price]]-Table2[[#This Row],[200D EMA]])/Table2[[#This Row],[200D EMA]]</f>
        <v>0.15099587720951002</v>
      </c>
      <c r="V470">
        <v>1.1467517476770901</v>
      </c>
      <c r="W470">
        <v>1741.45</v>
      </c>
      <c r="X470">
        <v>1794.4</v>
      </c>
      <c r="Y470">
        <v>1664.6</v>
      </c>
      <c r="Z470">
        <v>1838.95</v>
      </c>
      <c r="AA470">
        <v>1664.6</v>
      </c>
      <c r="AB470">
        <v>1885.95</v>
      </c>
      <c r="AC470" s="2">
        <f>(Table2[[#This Row],[Close Price]]/Table2[[#This Row],[Day Low]])-1</f>
        <v>2.3974274311636901E-2</v>
      </c>
      <c r="AD470" s="2">
        <f>(Table2[[#This Row],[Day High]]/Table2[[#This Row],[Close Price]])-1</f>
        <v>6.28084342754609E-3</v>
      </c>
      <c r="AE470" s="2">
        <f>(Table2[[#This Row],[Close Price]]/Table2[[#This Row],[Current Week Low]])-1</f>
        <v>7.1248347951459845E-2</v>
      </c>
      <c r="AF470" s="2">
        <f>(Table2[[#This Row],[Current Week High]]/Table2[[#This Row],[Close Price]])-1</f>
        <v>3.1264019739793536E-2</v>
      </c>
      <c r="AG470" s="2">
        <f>(Table2[[#This Row],[Close Price]]/Table2[[#This Row],[Current Month Low]])-1</f>
        <v>7.1248347951459845E-2</v>
      </c>
      <c r="AH470" s="2">
        <f>(Table2[[#This Row],[Current Month High]]/Table2[[#This Row],[Close Price]])-1</f>
        <v>5.7621130551817057E-2</v>
      </c>
      <c r="AI470">
        <v>5.7621130551817004</v>
      </c>
      <c r="AJ470">
        <v>50.818285617625897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-0.01</v>
      </c>
      <c r="AM470" t="s">
        <v>10519</v>
      </c>
      <c r="AN470">
        <v>-1.32</v>
      </c>
      <c r="AO470" t="s">
        <v>10519</v>
      </c>
      <c r="AP470">
        <v>-4.6691019905961001E-2</v>
      </c>
      <c r="AQ470">
        <f>(Table2[[#This Row],[Sharpe Ratio]]-AVERAGE(Table2[Sharpe Ratio]))/_xlfn.STDEV.P(Table2[Sharpe Ratio])</f>
        <v>-1.1352096051888478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-3.0626085081477177</v>
      </c>
      <c r="AS470">
        <f>_xlfn.RANK.AVG(Table2[[#This Row],[1Y Return vs Nifty Z-Score]],Table2[1Y Return vs Nifty Z-Score])</f>
        <v>451</v>
      </c>
      <c r="AT470">
        <f>_xlfn.RANK.AVG(Table2[[#This Row],[6M Return vs Nifty Z-Score]],Table2[6M Return vs Nifty Z-Score])</f>
        <v>250</v>
      </c>
      <c r="AU470">
        <f>_xlfn.RANK.AVG(Table2[[#This Row],[Sharpe Ratio Z-Score]],Table2[Sharpe Ratio Z-Score])</f>
        <v>630</v>
      </c>
      <c r="AV470">
        <f>(Table2[[#This Row],[Rank 1Y]]+Table2[[#This Row],[Rank 6M]]+Table2[[#This Row],[Rank Sharpe]])/3</f>
        <v>443.66666666666669</v>
      </c>
    </row>
    <row r="471" spans="1:48" x14ac:dyDescent="0.3">
      <c r="A471" t="s">
        <v>590</v>
      </c>
      <c r="B471" t="s">
        <v>591</v>
      </c>
      <c r="C471" t="s">
        <v>10480</v>
      </c>
      <c r="D471" t="s">
        <v>60</v>
      </c>
      <c r="E471">
        <v>31929.944356389999</v>
      </c>
      <c r="F471">
        <v>1285.3</v>
      </c>
      <c r="G471">
        <v>32.682308919329898</v>
      </c>
      <c r="H471">
        <f>(Table2[[#This Row],[1Y Return vs Nifty]]-AVERAGE(Table2[1Y Return vs Nifty]))/_xlfn.STDEV.P(Table2[1Y Return vs Nifty])</f>
        <v>-8.5475083173301464E-2</v>
      </c>
      <c r="I471">
        <v>9.2080093242383398</v>
      </c>
      <c r="J471">
        <f>(Table2[[#This Row],[1M Return vs Nifty]]-AVERAGE(Table2[1M Return vs Nifty]))/_xlfn.STDEV.P(Table2[1M Return vs Nifty])</f>
        <v>1.0084203398247744</v>
      </c>
      <c r="K471">
        <v>-2.8260652022489898</v>
      </c>
      <c r="L471">
        <f>(Table2[[#This Row],[6M Return vs Nifty]]-AVERAGE(Table2[6M Return vs Nifty]))/_xlfn.STDEV.P(Table2[6M Return vs Nifty])</f>
        <v>-0.26237416664009655</v>
      </c>
      <c r="M471">
        <v>1.59626526001608</v>
      </c>
      <c r="N471">
        <f>(Table2[[#This Row],[1W Return vs Nifty]]-AVERAGE(Table2[1W Return vs Nifty]))/_xlfn.STDEV.P(Table2[1W Return vs Nifty])</f>
        <v>0.51782717840598347</v>
      </c>
      <c r="O471">
        <v>1215.8399999999999</v>
      </c>
      <c r="P471">
        <v>1210.91920740657</v>
      </c>
      <c r="Q471">
        <v>1147.5483581634701</v>
      </c>
      <c r="R471">
        <v>70.597451696219494</v>
      </c>
      <c r="S471" s="2">
        <f>(Table2[[#This Row],[Close Price]]-Table2[[#This Row],[20D EMA]])/Table2[[#This Row],[20D EMA]]</f>
        <v>5.7129227529938181E-2</v>
      </c>
      <c r="T471" s="2">
        <f>(Table2[[#This Row],[Close Price]]-Table2[[#This Row],[50D EMA]])/Table2[[#This Row],[50D EMA]]</f>
        <v>6.1425066295489356E-2</v>
      </c>
      <c r="U471" s="2">
        <f>(Table2[[#This Row],[Close Price]]-Table2[[#This Row],[200D EMA]])/Table2[[#This Row],[200D EMA]]</f>
        <v>0.12003994503289327</v>
      </c>
      <c r="V471">
        <v>0.61769094815706105</v>
      </c>
      <c r="W471">
        <v>1260</v>
      </c>
      <c r="X471">
        <v>1296</v>
      </c>
      <c r="Y471">
        <v>1181</v>
      </c>
      <c r="Z471">
        <v>1296</v>
      </c>
      <c r="AA471">
        <v>1113.3</v>
      </c>
      <c r="AB471">
        <v>1296</v>
      </c>
      <c r="AC471" s="2">
        <f>(Table2[[#This Row],[Close Price]]/Table2[[#This Row],[Day Low]])-1</f>
        <v>2.0079365079365141E-2</v>
      </c>
      <c r="AD471" s="2">
        <f>(Table2[[#This Row],[Day High]]/Table2[[#This Row],[Close Price]])-1</f>
        <v>8.3249046915117031E-3</v>
      </c>
      <c r="AE471" s="2">
        <f>(Table2[[#This Row],[Close Price]]/Table2[[#This Row],[Current Week Low]])-1</f>
        <v>8.8314987298899306E-2</v>
      </c>
      <c r="AF471" s="2">
        <f>(Table2[[#This Row],[Current Week High]]/Table2[[#This Row],[Close Price]])-1</f>
        <v>8.3249046915117031E-3</v>
      </c>
      <c r="AG471" s="2">
        <f>(Table2[[#This Row],[Close Price]]/Table2[[#This Row],[Current Month Low]])-1</f>
        <v>0.15449564358214318</v>
      </c>
      <c r="AH471" s="2">
        <f>(Table2[[#This Row],[Current Month High]]/Table2[[#This Row],[Close Price]])-1</f>
        <v>8.3249046915117031E-3</v>
      </c>
      <c r="AI471">
        <v>6.9477942892709903</v>
      </c>
      <c r="AJ471">
        <v>62.1625031541761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-0.15</v>
      </c>
      <c r="AM471" t="s">
        <v>10519</v>
      </c>
      <c r="AN471">
        <v>5.29</v>
      </c>
      <c r="AO471" t="s">
        <v>10520</v>
      </c>
      <c r="AP471">
        <v>-2.9237791477687999E-2</v>
      </c>
      <c r="AQ471">
        <f>(Table2[[#This Row],[Sharpe Ratio]]-AVERAGE(Table2[Sharpe Ratio]))/_xlfn.STDEV.P(Table2[Sharpe Ratio])</f>
        <v>-0.93402542114416653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0.24437284727319325</v>
      </c>
      <c r="AS471">
        <f>_xlfn.RANK.AVG(Table2[[#This Row],[1Y Return vs Nifty Z-Score]],Table2[1Y Return vs Nifty Z-Score])</f>
        <v>316</v>
      </c>
      <c r="AT471">
        <f>_xlfn.RANK.AVG(Table2[[#This Row],[6M Return vs Nifty Z-Score]],Table2[6M Return vs Nifty Z-Score])</f>
        <v>416</v>
      </c>
      <c r="AU471">
        <f>_xlfn.RANK.AVG(Table2[[#This Row],[Sharpe Ratio Z-Score]],Table2[Sharpe Ratio Z-Score])</f>
        <v>602</v>
      </c>
      <c r="AV471">
        <f>(Table2[[#This Row],[Rank 1Y]]+Table2[[#This Row],[Rank 6M]]+Table2[[#This Row],[Rank Sharpe]])/3</f>
        <v>444.66666666666669</v>
      </c>
    </row>
    <row r="472" spans="1:48" x14ac:dyDescent="0.3">
      <c r="A472" t="s">
        <v>673</v>
      </c>
      <c r="B472" t="s">
        <v>674</v>
      </c>
      <c r="C472" t="s">
        <v>10477</v>
      </c>
      <c r="D472" t="s">
        <v>174</v>
      </c>
      <c r="E472">
        <v>25440.25646841</v>
      </c>
      <c r="F472">
        <v>7787.65</v>
      </c>
      <c r="G472">
        <v>14.6912154025805</v>
      </c>
      <c r="H472">
        <f>(Table2[[#This Row],[1Y Return vs Nifty]]-AVERAGE(Table2[1Y Return vs Nifty]))/_xlfn.STDEV.P(Table2[1Y Return vs Nifty])</f>
        <v>-0.33191667072302955</v>
      </c>
      <c r="I472">
        <v>4.9999575456947498E-2</v>
      </c>
      <c r="J472">
        <f>(Table2[[#This Row],[1M Return vs Nifty]]-AVERAGE(Table2[1M Return vs Nifty]))/_xlfn.STDEV.P(Table2[1M Return vs Nifty])</f>
        <v>8.7160845524623956E-2</v>
      </c>
      <c r="K472">
        <v>3.7797315985934898</v>
      </c>
      <c r="L472">
        <f>(Table2[[#This Row],[6M Return vs Nifty]]-AVERAGE(Table2[6M Return vs Nifty]))/_xlfn.STDEV.P(Table2[6M Return vs Nifty])</f>
        <v>-3.3297847284738745E-2</v>
      </c>
      <c r="M472">
        <v>-3.2841419308481998</v>
      </c>
      <c r="N472">
        <f>(Table2[[#This Row],[1W Return vs Nifty]]-AVERAGE(Table2[1W Return vs Nifty]))/_xlfn.STDEV.P(Table2[1W Return vs Nifty])</f>
        <v>-0.46980318557982048</v>
      </c>
      <c r="O472">
        <v>7604.46</v>
      </c>
      <c r="P472">
        <v>7379.5843881169303</v>
      </c>
      <c r="Q472">
        <v>6703.5172074888897</v>
      </c>
      <c r="R472">
        <v>62.667750853804101</v>
      </c>
      <c r="S472" s="2">
        <f>(Table2[[#This Row],[Close Price]]-Table2[[#This Row],[20D EMA]])/Table2[[#This Row],[20D EMA]]</f>
        <v>2.4089810453339171E-2</v>
      </c>
      <c r="T472" s="2">
        <f>(Table2[[#This Row],[Close Price]]-Table2[[#This Row],[50D EMA]])/Table2[[#This Row],[50D EMA]]</f>
        <v>5.529655742404168E-2</v>
      </c>
      <c r="U472" s="2">
        <f>(Table2[[#This Row],[Close Price]]-Table2[[#This Row],[200D EMA]])/Table2[[#This Row],[200D EMA]]</f>
        <v>0.1617259654827114</v>
      </c>
      <c r="V472">
        <v>0.63804800597739697</v>
      </c>
      <c r="W472">
        <v>7775.05</v>
      </c>
      <c r="X472">
        <v>7938.9</v>
      </c>
      <c r="Y472">
        <v>7550.05</v>
      </c>
      <c r="Z472">
        <v>7938.9</v>
      </c>
      <c r="AA472">
        <v>7152.75</v>
      </c>
      <c r="AB472">
        <v>8099</v>
      </c>
      <c r="AC472" s="2">
        <f>(Table2[[#This Row],[Close Price]]/Table2[[#This Row],[Day Low]])-1</f>
        <v>1.6205683564736173E-3</v>
      </c>
      <c r="AD472" s="2">
        <f>(Table2[[#This Row],[Day High]]/Table2[[#This Row],[Close Price]])-1</f>
        <v>1.9421776787605927E-2</v>
      </c>
      <c r="AE472" s="2">
        <f>(Table2[[#This Row],[Close Price]]/Table2[[#This Row],[Current Week Low]])-1</f>
        <v>3.1469990264965109E-2</v>
      </c>
      <c r="AF472" s="2">
        <f>(Table2[[#This Row],[Current Week High]]/Table2[[#This Row],[Close Price]])-1</f>
        <v>1.9421776787605927E-2</v>
      </c>
      <c r="AG472" s="2">
        <f>(Table2[[#This Row],[Close Price]]/Table2[[#This Row],[Current Month Low]])-1</f>
        <v>8.8763063157526689E-2</v>
      </c>
      <c r="AH472" s="2">
        <f>(Table2[[#This Row],[Current Month High]]/Table2[[#This Row],[Close Price]])-1</f>
        <v>3.9979968283115008E-2</v>
      </c>
      <c r="AI472">
        <v>3.9979968283114999</v>
      </c>
      <c r="AJ472">
        <v>44.149005090236003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</v>
      </c>
      <c r="AM472" t="s">
        <v>10521</v>
      </c>
      <c r="AN472">
        <v>5.27</v>
      </c>
      <c r="AO472" t="s">
        <v>10520</v>
      </c>
      <c r="AP472">
        <v>-2.57071957804E-2</v>
      </c>
      <c r="AQ472">
        <f>(Table2[[#This Row],[Sharpe Ratio]]-AVERAGE(Table2[Sharpe Ratio]))/_xlfn.STDEV.P(Table2[Sharpe Ratio])</f>
        <v>-0.8933280786742821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-1.6411849367372469</v>
      </c>
      <c r="AS472">
        <f>_xlfn.RANK.AVG(Table2[[#This Row],[1Y Return vs Nifty Z-Score]],Table2[1Y Return vs Nifty Z-Score])</f>
        <v>407</v>
      </c>
      <c r="AT472">
        <f>_xlfn.RANK.AVG(Table2[[#This Row],[6M Return vs Nifty Z-Score]],Table2[6M Return vs Nifty Z-Score])</f>
        <v>337</v>
      </c>
      <c r="AU472">
        <f>_xlfn.RANK.AVG(Table2[[#This Row],[Sharpe Ratio Z-Score]],Table2[Sharpe Ratio Z-Score])</f>
        <v>594</v>
      </c>
      <c r="AV472">
        <f>(Table2[[#This Row],[Rank 1Y]]+Table2[[#This Row],[Rank 6M]]+Table2[[#This Row],[Rank Sharpe]])/3</f>
        <v>446</v>
      </c>
    </row>
    <row r="473" spans="1:48" x14ac:dyDescent="0.3">
      <c r="A473" t="s">
        <v>969</v>
      </c>
      <c r="B473" t="s">
        <v>970</v>
      </c>
      <c r="C473" t="s">
        <v>10480</v>
      </c>
      <c r="D473" t="s">
        <v>60</v>
      </c>
      <c r="E473">
        <v>14559.345480960001</v>
      </c>
      <c r="F473">
        <v>1073.5</v>
      </c>
      <c r="G473">
        <v>15.653409701660699</v>
      </c>
      <c r="H473">
        <f>(Table2[[#This Row],[1Y Return vs Nifty]]-AVERAGE(Table2[1Y Return vs Nifty]))/_xlfn.STDEV.P(Table2[1Y Return vs Nifty])</f>
        <v>-0.31873655521888505</v>
      </c>
      <c r="I473">
        <v>0.92176268085608404</v>
      </c>
      <c r="J473">
        <f>(Table2[[#This Row],[1M Return vs Nifty]]-AVERAGE(Table2[1M Return vs Nifty]))/_xlfn.STDEV.P(Table2[1M Return vs Nifty])</f>
        <v>0.17485675977459561</v>
      </c>
      <c r="K473">
        <v>1.1810106765331201</v>
      </c>
      <c r="L473">
        <f>(Table2[[#This Row],[6M Return vs Nifty]]-AVERAGE(Table2[6M Return vs Nifty]))/_xlfn.STDEV.P(Table2[6M Return vs Nifty])</f>
        <v>-0.12341648729216799</v>
      </c>
      <c r="M473">
        <v>2.9278199679654602</v>
      </c>
      <c r="N473">
        <f>(Table2[[#This Row],[1W Return vs Nifty]]-AVERAGE(Table2[1W Return vs Nifty]))/_xlfn.STDEV.P(Table2[1W Return vs Nifty])</f>
        <v>0.78728909202269681</v>
      </c>
      <c r="O473">
        <v>1032.78</v>
      </c>
      <c r="P473">
        <v>996.14686819036103</v>
      </c>
      <c r="Q473">
        <v>905.43867791780201</v>
      </c>
      <c r="R473">
        <v>70.105887842914498</v>
      </c>
      <c r="S473" s="2">
        <f>(Table2[[#This Row],[Close Price]]-Table2[[#This Row],[20D EMA]])/Table2[[#This Row],[20D EMA]]</f>
        <v>3.9427564437731197E-2</v>
      </c>
      <c r="T473" s="2">
        <f>(Table2[[#This Row],[Close Price]]-Table2[[#This Row],[50D EMA]])/Table2[[#This Row],[50D EMA]]</f>
        <v>7.7652336497490232E-2</v>
      </c>
      <c r="U473" s="2">
        <f>(Table2[[#This Row],[Close Price]]-Table2[[#This Row],[200D EMA]])/Table2[[#This Row],[200D EMA]]</f>
        <v>0.185613146622675</v>
      </c>
      <c r="V473">
        <v>1.7277080769505599</v>
      </c>
      <c r="W473">
        <v>1057.6500000000001</v>
      </c>
      <c r="X473">
        <v>1098.6500000000001</v>
      </c>
      <c r="Y473">
        <v>993.95</v>
      </c>
      <c r="Z473">
        <v>1098.6500000000001</v>
      </c>
      <c r="AA473">
        <v>987.1</v>
      </c>
      <c r="AB473">
        <v>1098.6500000000001</v>
      </c>
      <c r="AC473" s="2">
        <f>(Table2[[#This Row],[Close Price]]/Table2[[#This Row],[Day Low]])-1</f>
        <v>1.4986053987613879E-2</v>
      </c>
      <c r="AD473" s="2">
        <f>(Table2[[#This Row],[Day High]]/Table2[[#This Row],[Close Price]])-1</f>
        <v>2.3428039124359756E-2</v>
      </c>
      <c r="AE473" s="2">
        <f>(Table2[[#This Row],[Close Price]]/Table2[[#This Row],[Current Week Low]])-1</f>
        <v>8.0034206952059872E-2</v>
      </c>
      <c r="AF473" s="2">
        <f>(Table2[[#This Row],[Current Week High]]/Table2[[#This Row],[Close Price]])-1</f>
        <v>2.3428039124359756E-2</v>
      </c>
      <c r="AG473" s="2">
        <f>(Table2[[#This Row],[Close Price]]/Table2[[#This Row],[Current Month Low]])-1</f>
        <v>8.7529125721811374E-2</v>
      </c>
      <c r="AH473" s="2">
        <f>(Table2[[#This Row],[Current Month High]]/Table2[[#This Row],[Close Price]])-1</f>
        <v>2.3428039124359756E-2</v>
      </c>
      <c r="AI473">
        <v>2.3428039124359699</v>
      </c>
      <c r="AJ473">
        <v>43.047504830435003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7.0000000000000007E-2</v>
      </c>
      <c r="AM473" t="s">
        <v>10520</v>
      </c>
      <c r="AN473">
        <v>3.84</v>
      </c>
      <c r="AO473" t="s">
        <v>10520</v>
      </c>
      <c r="AP473">
        <v>-1.5467425830744E-2</v>
      </c>
      <c r="AQ473">
        <f>(Table2[[#This Row],[Sharpe Ratio]]-AVERAGE(Table2[Sharpe Ratio]))/_xlfn.STDEV.P(Table2[Sharpe Ratio])</f>
        <v>-0.77529376940061168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-0.2553009601143722</v>
      </c>
      <c r="AS473">
        <f>_xlfn.RANK.AVG(Table2[[#This Row],[1Y Return vs Nifty Z-Score]],Table2[1Y Return vs Nifty Z-Score])</f>
        <v>399</v>
      </c>
      <c r="AT473">
        <f>_xlfn.RANK.AVG(Table2[[#This Row],[6M Return vs Nifty Z-Score]],Table2[6M Return vs Nifty Z-Score])</f>
        <v>370</v>
      </c>
      <c r="AU473">
        <f>_xlfn.RANK.AVG(Table2[[#This Row],[Sharpe Ratio Z-Score]],Table2[Sharpe Ratio Z-Score])</f>
        <v>571</v>
      </c>
      <c r="AV473">
        <f>(Table2[[#This Row],[Rank 1Y]]+Table2[[#This Row],[Rank 6M]]+Table2[[#This Row],[Rank Sharpe]])/3</f>
        <v>446.66666666666669</v>
      </c>
    </row>
    <row r="474" spans="1:48" x14ac:dyDescent="0.3">
      <c r="A474" t="s">
        <v>501</v>
      </c>
      <c r="B474" t="s">
        <v>502</v>
      </c>
      <c r="C474" t="s">
        <v>10479</v>
      </c>
      <c r="D474" t="s">
        <v>198</v>
      </c>
      <c r="E474">
        <v>40929.914518780002</v>
      </c>
      <c r="F474">
        <v>690.25</v>
      </c>
      <c r="G474">
        <v>-8.7236930549763105</v>
      </c>
      <c r="H474">
        <f>(Table2[[#This Row],[1Y Return vs Nifty]]-AVERAGE(Table2[1Y Return vs Nifty]))/_xlfn.STDEV.P(Table2[1Y Return vs Nifty])</f>
        <v>-0.65265355129339098</v>
      </c>
      <c r="I474">
        <v>5.8581780531472303</v>
      </c>
      <c r="J474">
        <f>(Table2[[#This Row],[1M Return vs Nifty]]-AVERAGE(Table2[1M Return vs Nifty]))/_xlfn.STDEV.P(Table2[1M Return vs Nifty])</f>
        <v>0.67144058685968588</v>
      </c>
      <c r="K474">
        <v>-0.74662413394642702</v>
      </c>
      <c r="L474">
        <f>(Table2[[#This Row],[6M Return vs Nifty]]-AVERAGE(Table2[6M Return vs Nifty]))/_xlfn.STDEV.P(Table2[6M Return vs Nifty])</f>
        <v>-0.1902631525407267</v>
      </c>
      <c r="M474">
        <v>-1.3964171933898599</v>
      </c>
      <c r="N474">
        <f>(Table2[[#This Row],[1W Return vs Nifty]]-AVERAGE(Table2[1W Return vs Nifty]))/_xlfn.STDEV.P(Table2[1W Return vs Nifty])</f>
        <v>-8.7791153253718335E-2</v>
      </c>
      <c r="O474">
        <v>688.4</v>
      </c>
      <c r="P474">
        <v>669.05239755776302</v>
      </c>
      <c r="Q474">
        <v>626.68457993524896</v>
      </c>
      <c r="R474">
        <v>52.6736869021411</v>
      </c>
      <c r="S474" s="2">
        <f>(Table2[[#This Row],[Close Price]]-Table2[[#This Row],[20D EMA]])/Table2[[#This Row],[20D EMA]]</f>
        <v>2.6873910517141528E-3</v>
      </c>
      <c r="T474" s="2">
        <f>(Table2[[#This Row],[Close Price]]-Table2[[#This Row],[50D EMA]])/Table2[[#This Row],[50D EMA]]</f>
        <v>3.168302291362296E-2</v>
      </c>
      <c r="U474" s="2">
        <f>(Table2[[#This Row],[Close Price]]-Table2[[#This Row],[200D EMA]])/Table2[[#This Row],[200D EMA]]</f>
        <v>0.10143128154089705</v>
      </c>
      <c r="V474">
        <v>0.95381934329223905</v>
      </c>
      <c r="W474">
        <v>688</v>
      </c>
      <c r="X474">
        <v>715.3</v>
      </c>
      <c r="Y474">
        <v>678</v>
      </c>
      <c r="Z474">
        <v>718</v>
      </c>
      <c r="AA474">
        <v>641.85</v>
      </c>
      <c r="AB474">
        <v>764.5</v>
      </c>
      <c r="AC474" s="2">
        <f>(Table2[[#This Row],[Close Price]]/Table2[[#This Row],[Day Low]])-1</f>
        <v>3.2703488372092249E-3</v>
      </c>
      <c r="AD474" s="2">
        <f>(Table2[[#This Row],[Day High]]/Table2[[#This Row],[Close Price]])-1</f>
        <v>3.6291198840999517E-2</v>
      </c>
      <c r="AE474" s="2">
        <f>(Table2[[#This Row],[Close Price]]/Table2[[#This Row],[Current Week Low]])-1</f>
        <v>1.806784660766958E-2</v>
      </c>
      <c r="AF474" s="2">
        <f>(Table2[[#This Row],[Current Week High]]/Table2[[#This Row],[Close Price]])-1</f>
        <v>4.0202825063382797E-2</v>
      </c>
      <c r="AG474" s="2">
        <f>(Table2[[#This Row],[Close Price]]/Table2[[#This Row],[Current Month Low]])-1</f>
        <v>7.5407026563838908E-2</v>
      </c>
      <c r="AH474" s="2">
        <f>(Table2[[#This Row],[Current Month High]]/Table2[[#This Row],[Close Price]])-1</f>
        <v>0.10756972111553775</v>
      </c>
      <c r="AI474">
        <v>10.756972111553701</v>
      </c>
      <c r="AJ474">
        <v>41.415693505429203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-0.04</v>
      </c>
      <c r="AM474" t="s">
        <v>10519</v>
      </c>
      <c r="AN474">
        <v>1.48</v>
      </c>
      <c r="AO474" t="s">
        <v>10520</v>
      </c>
      <c r="AP474">
        <v>2.9785887923816E-2</v>
      </c>
      <c r="AQ474">
        <f>(Table2[[#This Row],[Sharpe Ratio]]-AVERAGE(Table2[Sharpe Ratio]))/_xlfn.STDEV.P(Table2[Sharpe Ratio])</f>
        <v>-0.25365669575291561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-0.51292396598106571</v>
      </c>
      <c r="AS474">
        <f>_xlfn.RANK.AVG(Table2[[#This Row],[1Y Return vs Nifty Z-Score]],Table2[1Y Return vs Nifty Z-Score])</f>
        <v>557</v>
      </c>
      <c r="AT474">
        <f>_xlfn.RANK.AVG(Table2[[#This Row],[6M Return vs Nifty Z-Score]],Table2[6M Return vs Nifty Z-Score])</f>
        <v>385</v>
      </c>
      <c r="AU474">
        <f>_xlfn.RANK.AVG(Table2[[#This Row],[Sharpe Ratio Z-Score]],Table2[Sharpe Ratio Z-Score])</f>
        <v>403</v>
      </c>
      <c r="AV474">
        <f>(Table2[[#This Row],[Rank 1Y]]+Table2[[#This Row],[Rank 6M]]+Table2[[#This Row],[Rank Sharpe]])/3</f>
        <v>448.33333333333331</v>
      </c>
    </row>
    <row r="475" spans="1:48" x14ac:dyDescent="0.3">
      <c r="A475" t="s">
        <v>1276</v>
      </c>
      <c r="B475" t="s">
        <v>1277</v>
      </c>
      <c r="C475" t="s">
        <v>10475</v>
      </c>
      <c r="D475" t="s">
        <v>24</v>
      </c>
      <c r="E475">
        <v>8737.0177975899896</v>
      </c>
      <c r="F475">
        <v>227.91</v>
      </c>
      <c r="G475">
        <v>-13.0029212094275</v>
      </c>
      <c r="H475">
        <f>(Table2[[#This Row],[1Y Return vs Nifty]]-AVERAGE(Table2[1Y Return vs Nifty]))/_xlfn.STDEV.P(Table2[1Y Return vs Nifty])</f>
        <v>-0.71127032069035112</v>
      </c>
      <c r="I475">
        <v>-2.3019719360175999</v>
      </c>
      <c r="J475">
        <f>(Table2[[#This Row],[1M Return vs Nifty]]-AVERAGE(Table2[1M Return vs Nifty]))/_xlfn.STDEV.P(Table2[1M Return vs Nifty])</f>
        <v>-0.14943816940410803</v>
      </c>
      <c r="K475">
        <v>-24.130360892060999</v>
      </c>
      <c r="L475">
        <f>(Table2[[#This Row],[6M Return vs Nifty]]-AVERAGE(Table2[6M Return vs Nifty]))/_xlfn.STDEV.P(Table2[6M Return vs Nifty])</f>
        <v>-1.0011661383304657</v>
      </c>
      <c r="M475">
        <v>2.0825273308170602</v>
      </c>
      <c r="N475">
        <f>(Table2[[#This Row],[1W Return vs Nifty]]-AVERAGE(Table2[1W Return vs Nifty]))/_xlfn.STDEV.P(Table2[1W Return vs Nifty])</f>
        <v>0.61623027617959669</v>
      </c>
      <c r="O475">
        <v>224.58</v>
      </c>
      <c r="P475">
        <v>223.82901871992101</v>
      </c>
      <c r="Q475">
        <v>221.55395774924301</v>
      </c>
      <c r="R475">
        <v>71.873537566357001</v>
      </c>
      <c r="S475" s="2">
        <f>(Table2[[#This Row],[Close Price]]-Table2[[#This Row],[20D EMA]])/Table2[[#This Row],[20D EMA]]</f>
        <v>1.4827678332887987E-2</v>
      </c>
      <c r="T475" s="2">
        <f>(Table2[[#This Row],[Close Price]]-Table2[[#This Row],[50D EMA]])/Table2[[#This Row],[50D EMA]]</f>
        <v>1.8232583529240908E-2</v>
      </c>
      <c r="U475" s="2">
        <f>(Table2[[#This Row],[Close Price]]-Table2[[#This Row],[200D EMA]])/Table2[[#This Row],[200D EMA]]</f>
        <v>2.8688461787492948E-2</v>
      </c>
      <c r="V475">
        <v>1.57423219884121</v>
      </c>
      <c r="W475">
        <v>226.72</v>
      </c>
      <c r="X475">
        <v>230.81</v>
      </c>
      <c r="Y475">
        <v>219.6</v>
      </c>
      <c r="Z475">
        <v>235.99</v>
      </c>
      <c r="AA475">
        <v>216.33</v>
      </c>
      <c r="AB475">
        <v>235.99</v>
      </c>
      <c r="AC475" s="2">
        <f>(Table2[[#This Row],[Close Price]]/Table2[[#This Row],[Day Low]])-1</f>
        <v>5.2487649964714223E-3</v>
      </c>
      <c r="AD475" s="2">
        <f>(Table2[[#This Row],[Day High]]/Table2[[#This Row],[Close Price]])-1</f>
        <v>1.272432100390497E-2</v>
      </c>
      <c r="AE475" s="2">
        <f>(Table2[[#This Row],[Close Price]]/Table2[[#This Row],[Current Week Low]])-1</f>
        <v>3.7841530054644856E-2</v>
      </c>
      <c r="AF475" s="2">
        <f>(Table2[[#This Row],[Current Week High]]/Table2[[#This Row],[Close Price]])-1</f>
        <v>3.5452590935018291E-2</v>
      </c>
      <c r="AG475" s="2">
        <f>(Table2[[#This Row],[Close Price]]/Table2[[#This Row],[Current Month Low]])-1</f>
        <v>5.3529330189987512E-2</v>
      </c>
      <c r="AH475" s="2">
        <f>(Table2[[#This Row],[Current Month High]]/Table2[[#This Row],[Close Price]])-1</f>
        <v>3.5452590935018291E-2</v>
      </c>
      <c r="AI475">
        <v>25.729454609275599</v>
      </c>
      <c r="AJ475">
        <v>18.703125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-0.03</v>
      </c>
      <c r="AM475" t="s">
        <v>10519</v>
      </c>
      <c r="AN475">
        <v>3.59</v>
      </c>
      <c r="AO475" t="s">
        <v>10520</v>
      </c>
      <c r="AP475">
        <v>0.12751148626255099</v>
      </c>
      <c r="AQ475">
        <f>(Table2[[#This Row],[Sharpe Ratio]]-AVERAGE(Table2[Sharpe Ratio]))/_xlfn.STDEV.P(Table2[Sharpe Ratio])</f>
        <v>0.87283086744241167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-0.37281348480291654</v>
      </c>
      <c r="AS475">
        <f>_xlfn.RANK.AVG(Table2[[#This Row],[1Y Return vs Nifty Z-Score]],Table2[1Y Return vs Nifty Z-Score])</f>
        <v>577</v>
      </c>
      <c r="AT475">
        <f>_xlfn.RANK.AVG(Table2[[#This Row],[6M Return vs Nifty Z-Score]],Table2[6M Return vs Nifty Z-Score])</f>
        <v>628</v>
      </c>
      <c r="AU475">
        <f>_xlfn.RANK.AVG(Table2[[#This Row],[Sharpe Ratio Z-Score]],Table2[Sharpe Ratio Z-Score])</f>
        <v>144</v>
      </c>
      <c r="AV475">
        <f>(Table2[[#This Row],[Rank 1Y]]+Table2[[#This Row],[Rank 6M]]+Table2[[#This Row],[Rank Sharpe]])/3</f>
        <v>449.66666666666669</v>
      </c>
    </row>
    <row r="476" spans="1:48" x14ac:dyDescent="0.3">
      <c r="A476" t="s">
        <v>187</v>
      </c>
      <c r="B476" t="s">
        <v>188</v>
      </c>
      <c r="C476" t="s">
        <v>10477</v>
      </c>
      <c r="D476" t="s">
        <v>124</v>
      </c>
      <c r="E476">
        <v>140416.58183616001</v>
      </c>
      <c r="F476">
        <v>5872.8</v>
      </c>
      <c r="G476">
        <v>-8.5904705502537499</v>
      </c>
      <c r="H476">
        <f>(Table2[[#This Row],[1Y Return vs Nifty]]-AVERAGE(Table2[1Y Return vs Nifty]))/_xlfn.STDEV.P(Table2[1Y Return vs Nifty])</f>
        <v>-0.65082867247039933</v>
      </c>
      <c r="I476">
        <v>4.8754154690553504</v>
      </c>
      <c r="J476">
        <f>(Table2[[#This Row],[1M Return vs Nifty]]-AVERAGE(Table2[1M Return vs Nifty]))/_xlfn.STDEV.P(Table2[1M Return vs Nifty])</f>
        <v>0.57257856486215875</v>
      </c>
      <c r="K476">
        <v>-1.9825577521431701</v>
      </c>
      <c r="L476">
        <f>(Table2[[#This Row],[6M Return vs Nifty]]-AVERAGE(Table2[6M Return vs Nifty]))/_xlfn.STDEV.P(Table2[6M Return vs Nifty])</f>
        <v>-0.23312295170802039</v>
      </c>
      <c r="M476">
        <v>-1.7603672390029601</v>
      </c>
      <c r="N476">
        <f>(Table2[[#This Row],[1W Return vs Nifty]]-AVERAGE(Table2[1W Return vs Nifty]))/_xlfn.STDEV.P(Table2[1W Return vs Nifty])</f>
        <v>-0.16144240856175357</v>
      </c>
      <c r="O476">
        <v>5727.81</v>
      </c>
      <c r="P476">
        <v>5504.9186154626204</v>
      </c>
      <c r="Q476">
        <v>5090.84897719118</v>
      </c>
      <c r="R476">
        <v>60.774353254003202</v>
      </c>
      <c r="S476" s="2">
        <f>(Table2[[#This Row],[Close Price]]-Table2[[#This Row],[20D EMA]])/Table2[[#This Row],[20D EMA]]</f>
        <v>2.5313339653375334E-2</v>
      </c>
      <c r="T476" s="2">
        <f>(Table2[[#This Row],[Close Price]]-Table2[[#This Row],[50D EMA]])/Table2[[#This Row],[50D EMA]]</f>
        <v>6.6827760814491877E-2</v>
      </c>
      <c r="U476" s="2">
        <f>(Table2[[#This Row],[Close Price]]-Table2[[#This Row],[200D EMA]])/Table2[[#This Row],[200D EMA]]</f>
        <v>0.15359933604635292</v>
      </c>
      <c r="V476">
        <v>0.76486970983314095</v>
      </c>
      <c r="W476">
        <v>5813.1</v>
      </c>
      <c r="X476">
        <v>5882.65</v>
      </c>
      <c r="Y476">
        <v>5801.7</v>
      </c>
      <c r="Z476">
        <v>6005</v>
      </c>
      <c r="AA476">
        <v>5384.3</v>
      </c>
      <c r="AB476">
        <v>6005</v>
      </c>
      <c r="AC476" s="2">
        <f>(Table2[[#This Row],[Close Price]]/Table2[[#This Row],[Day Low]])-1</f>
        <v>1.0269907622438845E-2</v>
      </c>
      <c r="AD476" s="2">
        <f>(Table2[[#This Row],[Day High]]/Table2[[#This Row],[Close Price]])-1</f>
        <v>1.6772238114697302E-3</v>
      </c>
      <c r="AE476" s="2">
        <f>(Table2[[#This Row],[Close Price]]/Table2[[#This Row],[Current Week Low]])-1</f>
        <v>1.2255028698485049E-2</v>
      </c>
      <c r="AF476" s="2">
        <f>(Table2[[#This Row],[Current Week High]]/Table2[[#This Row],[Close Price]])-1</f>
        <v>2.2510557144803212E-2</v>
      </c>
      <c r="AG476" s="2">
        <f>(Table2[[#This Row],[Close Price]]/Table2[[#This Row],[Current Month Low]])-1</f>
        <v>9.0726742566350271E-2</v>
      </c>
      <c r="AH476" s="2">
        <f>(Table2[[#This Row],[Current Month High]]/Table2[[#This Row],[Close Price]])-1</f>
        <v>2.2510557144803212E-2</v>
      </c>
      <c r="AI476">
        <v>2.2510557144803198</v>
      </c>
      <c r="AJ476">
        <v>35.078317271200802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</v>
      </c>
      <c r="AM476" t="s">
        <v>10521</v>
      </c>
      <c r="AN476">
        <v>3.6</v>
      </c>
      <c r="AO476" t="s">
        <v>10520</v>
      </c>
      <c r="AP476">
        <v>3.4615878735253E-2</v>
      </c>
      <c r="AQ476">
        <f>(Table2[[#This Row],[Sharpe Ratio]]-AVERAGE(Table2[Sharpe Ratio]))/_xlfn.STDEV.P(Table2[Sharpe Ratio])</f>
        <v>-0.19798116475670477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-0.67079663263471945</v>
      </c>
      <c r="AS476">
        <f>_xlfn.RANK.AVG(Table2[[#This Row],[1Y Return vs Nifty Z-Score]],Table2[1Y Return vs Nifty Z-Score])</f>
        <v>555</v>
      </c>
      <c r="AT476">
        <f>_xlfn.RANK.AVG(Table2[[#This Row],[6M Return vs Nifty Z-Score]],Table2[6M Return vs Nifty Z-Score])</f>
        <v>408</v>
      </c>
      <c r="AU476">
        <f>_xlfn.RANK.AVG(Table2[[#This Row],[Sharpe Ratio Z-Score]],Table2[Sharpe Ratio Z-Score])</f>
        <v>387</v>
      </c>
      <c r="AV476">
        <f>(Table2[[#This Row],[Rank 1Y]]+Table2[[#This Row],[Rank 6M]]+Table2[[#This Row],[Rank Sharpe]])/3</f>
        <v>450</v>
      </c>
    </row>
    <row r="477" spans="1:48" x14ac:dyDescent="0.3">
      <c r="A477" t="s">
        <v>47</v>
      </c>
      <c r="B477" t="s">
        <v>48</v>
      </c>
      <c r="C477" t="s">
        <v>10474</v>
      </c>
      <c r="D477" t="s">
        <v>21</v>
      </c>
      <c r="E477">
        <v>429625.71461123897</v>
      </c>
      <c r="F477">
        <v>1635.35</v>
      </c>
      <c r="G477">
        <v>16.819499442803199</v>
      </c>
      <c r="H477">
        <f>(Table2[[#This Row],[1Y Return vs Nifty]]-AVERAGE(Table2[1Y Return vs Nifty]))/_xlfn.STDEV.P(Table2[1Y Return vs Nifty])</f>
        <v>-0.30276348461230579</v>
      </c>
      <c r="I477">
        <v>5.7300137735853598</v>
      </c>
      <c r="J477">
        <f>(Table2[[#This Row],[1M Return vs Nifty]]-AVERAGE(Table2[1M Return vs Nifty]))/_xlfn.STDEV.P(Table2[1M Return vs Nifty])</f>
        <v>0.6585477681561217</v>
      </c>
      <c r="K477">
        <v>-12.4468977015412</v>
      </c>
      <c r="L477">
        <f>(Table2[[#This Row],[6M Return vs Nifty]]-AVERAGE(Table2[6M Return vs Nifty]))/_xlfn.STDEV.P(Table2[6M Return vs Nifty])</f>
        <v>-0.59600612119721963</v>
      </c>
      <c r="M477">
        <v>-2.4923538325542798</v>
      </c>
      <c r="N477">
        <f>(Table2[[#This Row],[1W Return vs Nifty]]-AVERAGE(Table2[1W Return vs Nifty]))/_xlfn.STDEV.P(Table2[1W Return vs Nifty])</f>
        <v>-0.30957188988353512</v>
      </c>
      <c r="O477">
        <v>1548.69</v>
      </c>
      <c r="P477">
        <v>1495.02814768197</v>
      </c>
      <c r="Q477">
        <v>1429.6506528612299</v>
      </c>
      <c r="R477">
        <v>67.441909870044896</v>
      </c>
      <c r="S477" s="2">
        <f>(Table2[[#This Row],[Close Price]]-Table2[[#This Row],[20D EMA]])/Table2[[#This Row],[20D EMA]]</f>
        <v>5.5956970084393813E-2</v>
      </c>
      <c r="T477" s="2">
        <f>(Table2[[#This Row],[Close Price]]-Table2[[#This Row],[50D EMA]])/Table2[[#This Row],[50D EMA]]</f>
        <v>9.3859003615147887E-2</v>
      </c>
      <c r="U477" s="2">
        <f>(Table2[[#This Row],[Close Price]]-Table2[[#This Row],[200D EMA]])/Table2[[#This Row],[200D EMA]]</f>
        <v>0.14388084720354152</v>
      </c>
      <c r="V477">
        <v>1.0564385368397999</v>
      </c>
      <c r="W477">
        <v>1594</v>
      </c>
      <c r="X477">
        <v>1640</v>
      </c>
      <c r="Y477">
        <v>1551.1</v>
      </c>
      <c r="Z477">
        <v>1640</v>
      </c>
      <c r="AA477">
        <v>1455</v>
      </c>
      <c r="AB477">
        <v>1640</v>
      </c>
      <c r="AC477" s="2">
        <f>(Table2[[#This Row],[Close Price]]/Table2[[#This Row],[Day Low]])-1</f>
        <v>2.5941028858218251E-2</v>
      </c>
      <c r="AD477" s="2">
        <f>(Table2[[#This Row],[Day High]]/Table2[[#This Row],[Close Price]])-1</f>
        <v>2.843428012352156E-3</v>
      </c>
      <c r="AE477" s="2">
        <f>(Table2[[#This Row],[Close Price]]/Table2[[#This Row],[Current Week Low]])-1</f>
        <v>5.4316291663980332E-2</v>
      </c>
      <c r="AF477" s="2">
        <f>(Table2[[#This Row],[Current Week High]]/Table2[[#This Row],[Close Price]])-1</f>
        <v>2.843428012352156E-3</v>
      </c>
      <c r="AG477" s="2">
        <f>(Table2[[#This Row],[Close Price]]/Table2[[#This Row],[Current Month Low]])-1</f>
        <v>0.12395189003436413</v>
      </c>
      <c r="AH477" s="2">
        <f>(Table2[[#This Row],[Current Month High]]/Table2[[#This Row],[Close Price]])-1</f>
        <v>2.843428012352156E-3</v>
      </c>
      <c r="AI477">
        <v>3.7912373498027998</v>
      </c>
      <c r="AJ477">
        <v>49.210766423357597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0.01</v>
      </c>
      <c r="AM477" t="s">
        <v>10520</v>
      </c>
      <c r="AN477">
        <v>6.81</v>
      </c>
      <c r="AO477" t="s">
        <v>10520</v>
      </c>
      <c r="AP477">
        <v>1.8458802478887999E-2</v>
      </c>
      <c r="AQ477">
        <f>(Table2[[#This Row],[Sharpe Ratio]]-AVERAGE(Table2[Sharpe Ratio]))/_xlfn.STDEV.P(Table2[Sharpe Ratio])</f>
        <v>-0.38422454182262505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-0.93401826935956389</v>
      </c>
      <c r="AS477">
        <f>_xlfn.RANK.AVG(Table2[[#This Row],[1Y Return vs Nifty Z-Score]],Table2[1Y Return vs Nifty Z-Score])</f>
        <v>394</v>
      </c>
      <c r="AT477">
        <f>_xlfn.RANK.AVG(Table2[[#This Row],[6M Return vs Nifty Z-Score]],Table2[6M Return vs Nifty Z-Score])</f>
        <v>525</v>
      </c>
      <c r="AU477">
        <f>_xlfn.RANK.AVG(Table2[[#This Row],[Sharpe Ratio Z-Score]],Table2[Sharpe Ratio Z-Score])</f>
        <v>436</v>
      </c>
      <c r="AV477">
        <f>(Table2[[#This Row],[Rank 1Y]]+Table2[[#This Row],[Rank 6M]]+Table2[[#This Row],[Rank Sharpe]])/3</f>
        <v>451.66666666666669</v>
      </c>
    </row>
    <row r="478" spans="1:48" x14ac:dyDescent="0.3">
      <c r="A478" t="s">
        <v>1314</v>
      </c>
      <c r="B478" t="s">
        <v>1315</v>
      </c>
      <c r="C478" t="s">
        <v>10483</v>
      </c>
      <c r="D478" t="s">
        <v>77</v>
      </c>
      <c r="E478">
        <v>8373.1897240550006</v>
      </c>
      <c r="F478">
        <v>770.15</v>
      </c>
      <c r="G478">
        <v>-28.862225975111901</v>
      </c>
      <c r="H478">
        <f>(Table2[[#This Row],[1Y Return vs Nifty]]-AVERAGE(Table2[1Y Return vs Nifty]))/_xlfn.STDEV.P(Table2[1Y Return vs Nifty])</f>
        <v>-0.92851071468038771</v>
      </c>
      <c r="I478">
        <v>-4.90676471041236</v>
      </c>
      <c r="J478">
        <f>(Table2[[#This Row],[1M Return vs Nifty]]-AVERAGE(Table2[1M Return vs Nifty]))/_xlfn.STDEV.P(Table2[1M Return vs Nifty])</f>
        <v>-0.41147000163871733</v>
      </c>
      <c r="K478">
        <v>-12.1143117956862</v>
      </c>
      <c r="L478">
        <f>(Table2[[#This Row],[6M Return vs Nifty]]-AVERAGE(Table2[6M Return vs Nifty]))/_xlfn.STDEV.P(Table2[6M Return vs Nifty])</f>
        <v>-0.58447268208613257</v>
      </c>
      <c r="M478">
        <v>-5.2302222869571402</v>
      </c>
      <c r="N478">
        <f>(Table2[[#This Row],[1W Return vs Nifty]]-AVERAGE(Table2[1W Return vs Nifty]))/_xlfn.STDEV.P(Table2[1W Return vs Nifty])</f>
        <v>-0.86362443353784668</v>
      </c>
      <c r="O478">
        <v>781.17</v>
      </c>
      <c r="P478">
        <v>767.38548223216299</v>
      </c>
      <c r="Q478">
        <v>736.21271300171304</v>
      </c>
      <c r="R478">
        <v>41.972249261556598</v>
      </c>
      <c r="S478" s="2">
        <f>(Table2[[#This Row],[Close Price]]-Table2[[#This Row],[20D EMA]])/Table2[[#This Row],[20D EMA]]</f>
        <v>-1.4107044561363061E-2</v>
      </c>
      <c r="T478" s="2">
        <f>(Table2[[#This Row],[Close Price]]-Table2[[#This Row],[50D EMA]])/Table2[[#This Row],[50D EMA]]</f>
        <v>3.6025150746865722E-3</v>
      </c>
      <c r="U478" s="2">
        <f>(Table2[[#This Row],[Close Price]]-Table2[[#This Row],[200D EMA]])/Table2[[#This Row],[200D EMA]]</f>
        <v>4.60971216591963E-2</v>
      </c>
      <c r="V478">
        <v>1.14706922971425</v>
      </c>
      <c r="W478">
        <v>758</v>
      </c>
      <c r="X478">
        <v>774.9</v>
      </c>
      <c r="Y478">
        <v>737</v>
      </c>
      <c r="Z478">
        <v>806.05</v>
      </c>
      <c r="AA478">
        <v>737</v>
      </c>
      <c r="AB478">
        <v>920</v>
      </c>
      <c r="AC478" s="2">
        <f>(Table2[[#This Row],[Close Price]]/Table2[[#This Row],[Day Low]])-1</f>
        <v>1.6029023746701787E-2</v>
      </c>
      <c r="AD478" s="2">
        <f>(Table2[[#This Row],[Day High]]/Table2[[#This Row],[Close Price]])-1</f>
        <v>6.1676296825294852E-3</v>
      </c>
      <c r="AE478" s="2">
        <f>(Table2[[#This Row],[Close Price]]/Table2[[#This Row],[Current Week Low]])-1</f>
        <v>4.4979647218453156E-2</v>
      </c>
      <c r="AF478" s="2">
        <f>(Table2[[#This Row],[Current Week High]]/Table2[[#This Row],[Close Price]])-1</f>
        <v>4.661429591638E-2</v>
      </c>
      <c r="AG478" s="2">
        <f>(Table2[[#This Row],[Close Price]]/Table2[[#This Row],[Current Month Low]])-1</f>
        <v>4.4979647218453156E-2</v>
      </c>
      <c r="AH478" s="2">
        <f>(Table2[[#This Row],[Current Month High]]/Table2[[#This Row],[Close Price]])-1</f>
        <v>0.19457248587937426</v>
      </c>
      <c r="AI478">
        <v>19.4572485879374</v>
      </c>
      <c r="AJ478">
        <v>25.024350649350598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-0.06</v>
      </c>
      <c r="AM478" t="s">
        <v>10519</v>
      </c>
      <c r="AN478">
        <v>0.4</v>
      </c>
      <c r="AO478" t="s">
        <v>10520</v>
      </c>
      <c r="AP478">
        <v>0.10993395947333499</v>
      </c>
      <c r="AQ478">
        <f>(Table2[[#This Row],[Sharpe Ratio]]-AVERAGE(Table2[Sharpe Ratio]))/_xlfn.STDEV.P(Table2[Sharpe Ratio])</f>
        <v>0.67021389035160839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-2.1178639415914757</v>
      </c>
      <c r="AS478">
        <f>_xlfn.RANK.AVG(Table2[[#This Row],[1Y Return vs Nifty Z-Score]],Table2[1Y Return vs Nifty Z-Score])</f>
        <v>649</v>
      </c>
      <c r="AT478">
        <f>_xlfn.RANK.AVG(Table2[[#This Row],[6M Return vs Nifty Z-Score]],Table2[6M Return vs Nifty Z-Score])</f>
        <v>522</v>
      </c>
      <c r="AU478">
        <f>_xlfn.RANK.AVG(Table2[[#This Row],[Sharpe Ratio Z-Score]],Table2[Sharpe Ratio Z-Score])</f>
        <v>184</v>
      </c>
      <c r="AV478">
        <f>(Table2[[#This Row],[Rank 1Y]]+Table2[[#This Row],[Rank 6M]]+Table2[[#This Row],[Rank Sharpe]])/3</f>
        <v>451.66666666666669</v>
      </c>
    </row>
    <row r="479" spans="1:48" x14ac:dyDescent="0.3">
      <c r="A479" t="s">
        <v>1647</v>
      </c>
      <c r="B479" t="s">
        <v>1648</v>
      </c>
      <c r="C479" t="s">
        <v>10489</v>
      </c>
      <c r="D479" t="s">
        <v>290</v>
      </c>
      <c r="E479">
        <v>5076.1085957750001</v>
      </c>
      <c r="F479">
        <v>310.3</v>
      </c>
      <c r="G479">
        <v>19.807473018072699</v>
      </c>
      <c r="H479">
        <f>(Table2[[#This Row],[1Y Return vs Nifty]]-AVERAGE(Table2[1Y Return vs Nifty]))/_xlfn.STDEV.P(Table2[1Y Return vs Nifty])</f>
        <v>-0.26183429091096055</v>
      </c>
      <c r="I479">
        <v>2.8685869021200898</v>
      </c>
      <c r="J479">
        <f>(Table2[[#This Row],[1M Return vs Nifty]]-AVERAGE(Table2[1M Return vs Nifty]))/_xlfn.STDEV.P(Table2[1M Return vs Nifty])</f>
        <v>0.37069956260756021</v>
      </c>
      <c r="K479">
        <v>-1.7430609023085</v>
      </c>
      <c r="L479">
        <f>(Table2[[#This Row],[6M Return vs Nifty]]-AVERAGE(Table2[6M Return vs Nifty]))/_xlfn.STDEV.P(Table2[6M Return vs Nifty])</f>
        <v>-0.22481766189796568</v>
      </c>
      <c r="M479">
        <v>-2.6153448620801401</v>
      </c>
      <c r="N479">
        <f>(Table2[[#This Row],[1W Return vs Nifty]]-AVERAGE(Table2[1W Return vs Nifty]))/_xlfn.STDEV.P(Table2[1W Return vs Nifty])</f>
        <v>-0.33446114000286847</v>
      </c>
      <c r="O479">
        <v>295.88</v>
      </c>
      <c r="P479">
        <v>284.14410590781199</v>
      </c>
      <c r="Q479">
        <v>263.23197678414698</v>
      </c>
      <c r="R479">
        <v>57.1788537235931</v>
      </c>
      <c r="S479" s="2">
        <f>(Table2[[#This Row],[Close Price]]-Table2[[#This Row],[20D EMA]])/Table2[[#This Row],[20D EMA]]</f>
        <v>4.8735974043531215E-2</v>
      </c>
      <c r="T479" s="2">
        <f>(Table2[[#This Row],[Close Price]]-Table2[[#This Row],[50D EMA]])/Table2[[#This Row],[50D EMA]]</f>
        <v>9.2051510301867978E-2</v>
      </c>
      <c r="U479" s="2">
        <f>(Table2[[#This Row],[Close Price]]-Table2[[#This Row],[200D EMA]])/Table2[[#This Row],[200D EMA]]</f>
        <v>0.17880815161924385</v>
      </c>
      <c r="V479">
        <v>1.70871419336345</v>
      </c>
      <c r="W479">
        <v>302.10000000000002</v>
      </c>
      <c r="X479">
        <v>314.8</v>
      </c>
      <c r="Y479">
        <v>281.10000000000002</v>
      </c>
      <c r="Z479">
        <v>314.8</v>
      </c>
      <c r="AA479">
        <v>276.8</v>
      </c>
      <c r="AB479">
        <v>319.75</v>
      </c>
      <c r="AC479" s="2">
        <f>(Table2[[#This Row],[Close Price]]/Table2[[#This Row],[Day Low]])-1</f>
        <v>2.7143330023171153E-2</v>
      </c>
      <c r="AD479" s="2">
        <f>(Table2[[#This Row],[Day High]]/Table2[[#This Row],[Close Price]])-1</f>
        <v>1.4502094747018912E-2</v>
      </c>
      <c r="AE479" s="2">
        <f>(Table2[[#This Row],[Close Price]]/Table2[[#This Row],[Current Week Low]])-1</f>
        <v>0.10387762362148689</v>
      </c>
      <c r="AF479" s="2">
        <f>(Table2[[#This Row],[Current Week High]]/Table2[[#This Row],[Close Price]])-1</f>
        <v>1.4502094747018912E-2</v>
      </c>
      <c r="AG479" s="2">
        <f>(Table2[[#This Row],[Close Price]]/Table2[[#This Row],[Current Month Low]])-1</f>
        <v>0.12102601156069359</v>
      </c>
      <c r="AH479" s="2">
        <f>(Table2[[#This Row],[Current Month High]]/Table2[[#This Row],[Close Price]])-1</f>
        <v>3.0454398968739804E-2</v>
      </c>
      <c r="AI479">
        <v>3.04543989687398</v>
      </c>
      <c r="AJ479">
        <v>48.4688995215311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7.0000000000000007E-2</v>
      </c>
      <c r="AM479" t="s">
        <v>10520</v>
      </c>
      <c r="AN479">
        <v>4.01</v>
      </c>
      <c r="AO479" t="s">
        <v>10520</v>
      </c>
      <c r="AP479">
        <v>-1.9226901399994001E-2</v>
      </c>
      <c r="AQ479">
        <f>(Table2[[#This Row],[Sharpe Ratio]]-AVERAGE(Table2[Sharpe Ratio]))/_xlfn.STDEV.P(Table2[Sharpe Ratio])</f>
        <v>-0.81862942090736945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-1.2690429511116039</v>
      </c>
      <c r="AS479">
        <f>_xlfn.RANK.AVG(Table2[[#This Row],[1Y Return vs Nifty Z-Score]],Table2[1Y Return vs Nifty Z-Score])</f>
        <v>374</v>
      </c>
      <c r="AT479">
        <f>_xlfn.RANK.AVG(Table2[[#This Row],[6M Return vs Nifty Z-Score]],Table2[6M Return vs Nifty Z-Score])</f>
        <v>403</v>
      </c>
      <c r="AU479">
        <f>_xlfn.RANK.AVG(Table2[[#This Row],[Sharpe Ratio Z-Score]],Table2[Sharpe Ratio Z-Score])</f>
        <v>578</v>
      </c>
      <c r="AV479">
        <f>(Table2[[#This Row],[Rank 1Y]]+Table2[[#This Row],[Rank 6M]]+Table2[[#This Row],[Rank Sharpe]])/3</f>
        <v>451.66666666666669</v>
      </c>
    </row>
    <row r="480" spans="1:48" x14ac:dyDescent="0.3">
      <c r="A480" t="s">
        <v>1807</v>
      </c>
      <c r="B480" t="s">
        <v>1808</v>
      </c>
      <c r="C480" t="s">
        <v>10485</v>
      </c>
      <c r="D480" t="s">
        <v>1428</v>
      </c>
      <c r="E480">
        <v>4061.1739726400001</v>
      </c>
      <c r="F480">
        <v>567.65</v>
      </c>
      <c r="G480">
        <v>6.7321319755863902</v>
      </c>
      <c r="H480">
        <f>(Table2[[#This Row],[1Y Return vs Nifty]]-AVERAGE(Table2[1Y Return vs Nifty]))/_xlfn.STDEV.P(Table2[1Y Return vs Nifty])</f>
        <v>-0.44094001348777501</v>
      </c>
      <c r="I480">
        <v>4.0026182113839299</v>
      </c>
      <c r="J480">
        <f>(Table2[[#This Row],[1M Return vs Nifty]]-AVERAGE(Table2[1M Return vs Nifty]))/_xlfn.STDEV.P(Table2[1M Return vs Nifty])</f>
        <v>0.4847786189911768</v>
      </c>
      <c r="K480">
        <v>5.2051140913998797</v>
      </c>
      <c r="L480">
        <f>(Table2[[#This Row],[6M Return vs Nifty]]-AVERAGE(Table2[6M Return vs Nifty]))/_xlfn.STDEV.P(Table2[6M Return vs Nifty])</f>
        <v>1.6131674235512854E-2</v>
      </c>
      <c r="M480">
        <v>1.01549592925287</v>
      </c>
      <c r="N480">
        <f>(Table2[[#This Row],[1W Return vs Nifty]]-AVERAGE(Table2[1W Return vs Nifty]))/_xlfn.STDEV.P(Table2[1W Return vs Nifty])</f>
        <v>0.40029898801089409</v>
      </c>
      <c r="O480">
        <v>544.86</v>
      </c>
      <c r="P480">
        <v>509.91205696933798</v>
      </c>
      <c r="Q480">
        <v>468.59943710980201</v>
      </c>
      <c r="R480">
        <v>63.812975694766997</v>
      </c>
      <c r="S480" s="2">
        <f>(Table2[[#This Row],[Close Price]]-Table2[[#This Row],[20D EMA]])/Table2[[#This Row],[20D EMA]]</f>
        <v>4.1827258378298947E-2</v>
      </c>
      <c r="T480" s="2">
        <f>(Table2[[#This Row],[Close Price]]-Table2[[#This Row],[50D EMA]])/Table2[[#This Row],[50D EMA]]</f>
        <v>0.11323117828165788</v>
      </c>
      <c r="U480" s="2">
        <f>(Table2[[#This Row],[Close Price]]-Table2[[#This Row],[200D EMA]])/Table2[[#This Row],[200D EMA]]</f>
        <v>0.21137576156965909</v>
      </c>
      <c r="V480">
        <v>0.57310917917764204</v>
      </c>
      <c r="W480">
        <v>561.04999999999995</v>
      </c>
      <c r="X480">
        <v>576.85</v>
      </c>
      <c r="Y480">
        <v>526.4</v>
      </c>
      <c r="Z480">
        <v>576.85</v>
      </c>
      <c r="AA480">
        <v>519</v>
      </c>
      <c r="AB480">
        <v>582.6</v>
      </c>
      <c r="AC480" s="2">
        <f>(Table2[[#This Row],[Close Price]]/Table2[[#This Row],[Day Low]])-1</f>
        <v>1.1763657428036867E-2</v>
      </c>
      <c r="AD480" s="2">
        <f>(Table2[[#This Row],[Day High]]/Table2[[#This Row],[Close Price]])-1</f>
        <v>1.6207169911036878E-2</v>
      </c>
      <c r="AE480" s="2">
        <f>(Table2[[#This Row],[Close Price]]/Table2[[#This Row],[Current Week Low]])-1</f>
        <v>7.8362462006078992E-2</v>
      </c>
      <c r="AF480" s="2">
        <f>(Table2[[#This Row],[Current Week High]]/Table2[[#This Row],[Close Price]])-1</f>
        <v>1.6207169911036878E-2</v>
      </c>
      <c r="AG480" s="2">
        <f>(Table2[[#This Row],[Close Price]]/Table2[[#This Row],[Current Month Low]])-1</f>
        <v>9.3737957610789957E-2</v>
      </c>
      <c r="AH480" s="2">
        <f>(Table2[[#This Row],[Current Month High]]/Table2[[#This Row],[Close Price]])-1</f>
        <v>2.6336651105434816E-2</v>
      </c>
      <c r="AI480">
        <v>2.6336651105434798</v>
      </c>
      <c r="AJ480">
        <v>53.026014287639804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0.16</v>
      </c>
      <c r="AM480" t="s">
        <v>10520</v>
      </c>
      <c r="AN480">
        <v>-0.2</v>
      </c>
      <c r="AO480" t="s">
        <v>10519</v>
      </c>
      <c r="AP480">
        <v>-2.3537323565274E-2</v>
      </c>
      <c r="AQ480">
        <f>(Table2[[#This Row],[Sharpe Ratio]]-AVERAGE(Table2[Sharpe Ratio]))/_xlfn.STDEV.P(Table2[Sharpe Ratio])</f>
        <v>-0.86831585971001413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-0.40804659196020526</v>
      </c>
      <c r="AS480">
        <f>_xlfn.RANK.AVG(Table2[[#This Row],[1Y Return vs Nifty Z-Score]],Table2[1Y Return vs Nifty Z-Score])</f>
        <v>454</v>
      </c>
      <c r="AT480">
        <f>_xlfn.RANK.AVG(Table2[[#This Row],[6M Return vs Nifty Z-Score]],Table2[6M Return vs Nifty Z-Score])</f>
        <v>315</v>
      </c>
      <c r="AU480">
        <f>_xlfn.RANK.AVG(Table2[[#This Row],[Sharpe Ratio Z-Score]],Table2[Sharpe Ratio Z-Score])</f>
        <v>591</v>
      </c>
      <c r="AV480">
        <f>(Table2[[#This Row],[Rank 1Y]]+Table2[[#This Row],[Rank 6M]]+Table2[[#This Row],[Rank Sharpe]])/3</f>
        <v>453.33333333333331</v>
      </c>
    </row>
    <row r="481" spans="1:48" x14ac:dyDescent="0.3">
      <c r="A481" t="s">
        <v>1519</v>
      </c>
      <c r="B481" t="s">
        <v>1520</v>
      </c>
      <c r="C481" t="s">
        <v>10475</v>
      </c>
      <c r="D481" t="s">
        <v>541</v>
      </c>
      <c r="E481">
        <v>6407.4904929000004</v>
      </c>
      <c r="F481">
        <v>310.8</v>
      </c>
      <c r="G481">
        <v>5.2247266178908003</v>
      </c>
      <c r="H481">
        <f>(Table2[[#This Row],[1Y Return vs Nifty]]-AVERAGE(Table2[1Y Return vs Nifty]))/_xlfn.STDEV.P(Table2[1Y Return vs Nifty])</f>
        <v>-0.46158841760426844</v>
      </c>
      <c r="I481">
        <v>-1.8819794271677299</v>
      </c>
      <c r="J481">
        <f>(Table2[[#This Row],[1M Return vs Nifty]]-AVERAGE(Table2[1M Return vs Nifty]))/_xlfn.STDEV.P(Table2[1M Return vs Nifty])</f>
        <v>-0.10718858713385894</v>
      </c>
      <c r="K481">
        <v>-34.3419699888235</v>
      </c>
      <c r="L481">
        <f>(Table2[[#This Row],[6M Return vs Nifty]]-AVERAGE(Table2[6M Return vs Nifty]))/_xlfn.STDEV.P(Table2[6M Return vs Nifty])</f>
        <v>-1.3552850882630016</v>
      </c>
      <c r="M481">
        <v>-0.65765417645538304</v>
      </c>
      <c r="N481">
        <f>(Table2[[#This Row],[1W Return vs Nifty]]-AVERAGE(Table2[1W Return vs Nifty]))/_xlfn.STDEV.P(Table2[1W Return vs Nifty])</f>
        <v>6.1709648376122209E-2</v>
      </c>
      <c r="O481">
        <v>306.05</v>
      </c>
      <c r="P481">
        <v>310.36192045113899</v>
      </c>
      <c r="Q481">
        <v>318.35135863322603</v>
      </c>
      <c r="R481">
        <v>58.611201872708897</v>
      </c>
      <c r="S481" s="2">
        <f>(Table2[[#This Row],[Close Price]]-Table2[[#This Row],[20D EMA]])/Table2[[#This Row],[20D EMA]]</f>
        <v>1.5520339813755921E-2</v>
      </c>
      <c r="T481" s="2">
        <f>(Table2[[#This Row],[Close Price]]-Table2[[#This Row],[50D EMA]])/Table2[[#This Row],[50D EMA]]</f>
        <v>1.4115119155862872E-3</v>
      </c>
      <c r="U481" s="2">
        <f>(Table2[[#This Row],[Close Price]]-Table2[[#This Row],[200D EMA]])/Table2[[#This Row],[200D EMA]]</f>
        <v>-2.3720202312458069E-2</v>
      </c>
      <c r="V481">
        <v>0.95873014807570001</v>
      </c>
      <c r="W481">
        <v>306.05</v>
      </c>
      <c r="X481">
        <v>322.64999999999998</v>
      </c>
      <c r="Y481">
        <v>286</v>
      </c>
      <c r="Z481">
        <v>322.64999999999998</v>
      </c>
      <c r="AA481">
        <v>285.10000000000002</v>
      </c>
      <c r="AB481">
        <v>322.64999999999998</v>
      </c>
      <c r="AC481" s="2">
        <f>(Table2[[#This Row],[Close Price]]/Table2[[#This Row],[Day Low]])-1</f>
        <v>1.5520339813756001E-2</v>
      </c>
      <c r="AD481" s="2">
        <f>(Table2[[#This Row],[Day High]]/Table2[[#This Row],[Close Price]])-1</f>
        <v>3.8127413127412968E-2</v>
      </c>
      <c r="AE481" s="2">
        <f>(Table2[[#This Row],[Close Price]]/Table2[[#This Row],[Current Week Low]])-1</f>
        <v>8.6713286713286708E-2</v>
      </c>
      <c r="AF481" s="2">
        <f>(Table2[[#This Row],[Current Week High]]/Table2[[#This Row],[Close Price]])-1</f>
        <v>3.8127413127412968E-2</v>
      </c>
      <c r="AG481" s="2">
        <f>(Table2[[#This Row],[Close Price]]/Table2[[#This Row],[Current Month Low]])-1</f>
        <v>9.0143809189757951E-2</v>
      </c>
      <c r="AH481" s="2">
        <f>(Table2[[#This Row],[Current Month High]]/Table2[[#This Row],[Close Price]])-1</f>
        <v>3.8127413127412968E-2</v>
      </c>
      <c r="AI481">
        <v>30.398970398970299</v>
      </c>
      <c r="AJ481">
        <v>32.820512820512803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-0.16</v>
      </c>
      <c r="AM481" t="s">
        <v>10519</v>
      </c>
      <c r="AN481">
        <v>0.75</v>
      </c>
      <c r="AO481" t="s">
        <v>10520</v>
      </c>
      <c r="AP481">
        <v>0.101195877438794</v>
      </c>
      <c r="AQ481">
        <f>(Table2[[#This Row],[Sharpe Ratio]]-AVERAGE(Table2[Sharpe Ratio]))/_xlfn.STDEV.P(Table2[Sharpe Ratio])</f>
        <v>0.56948960822470751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466</v>
      </c>
      <c r="AT481">
        <f>_xlfn.RANK.AVG(Table2[[#This Row],[6M Return vs Nifty Z-Score]],Table2[6M Return vs Nifty Z-Score])</f>
        <v>697</v>
      </c>
      <c r="AU481">
        <f>_xlfn.RANK.AVG(Table2[[#This Row],[Sharpe Ratio Z-Score]],Table2[Sharpe Ratio Z-Score])</f>
        <v>202</v>
      </c>
      <c r="AV481">
        <f>(Table2[[#This Row],[Rank 1Y]]+Table2[[#This Row],[Rank 6M]]+Table2[[#This Row],[Rank Sharpe]])/3</f>
        <v>455</v>
      </c>
    </row>
    <row r="482" spans="1:48" x14ac:dyDescent="0.3">
      <c r="A482" t="s">
        <v>70</v>
      </c>
      <c r="B482" t="s">
        <v>71</v>
      </c>
      <c r="C482" t="s">
        <v>10482</v>
      </c>
      <c r="D482" t="s">
        <v>72</v>
      </c>
      <c r="E482">
        <v>338979.33332934999</v>
      </c>
      <c r="F482">
        <v>3080.5</v>
      </c>
      <c r="G482">
        <v>-5.2180783337745904</v>
      </c>
      <c r="H482">
        <f>(Table2[[#This Row],[1Y Return vs Nifty]]-AVERAGE(Table2[1Y Return vs Nifty]))/_xlfn.STDEV.P(Table2[1Y Return vs Nifty])</f>
        <v>-0.60463372101312785</v>
      </c>
      <c r="I482">
        <v>-10.216472287380901</v>
      </c>
      <c r="J482">
        <f>(Table2[[#This Row],[1M Return vs Nifty]]-AVERAGE(Table2[1M Return vs Nifty]))/_xlfn.STDEV.P(Table2[1M Return vs Nifty])</f>
        <v>-0.94560554543311182</v>
      </c>
      <c r="K482">
        <v>-15.791130491553201</v>
      </c>
      <c r="L482">
        <f>(Table2[[#This Row],[6M Return vs Nifty]]-AVERAGE(Table2[6M Return vs Nifty]))/_xlfn.STDEV.P(Table2[6M Return vs Nifty])</f>
        <v>-0.71197767795260525</v>
      </c>
      <c r="M482">
        <v>-4.7281764321409998</v>
      </c>
      <c r="N482">
        <f>(Table2[[#This Row],[1W Return vs Nifty]]-AVERAGE(Table2[1W Return vs Nifty]))/_xlfn.STDEV.P(Table2[1W Return vs Nifty])</f>
        <v>-0.76202722844033099</v>
      </c>
      <c r="O482">
        <v>3077.41</v>
      </c>
      <c r="P482">
        <v>3117.7261209571502</v>
      </c>
      <c r="Q482">
        <v>2974.9562891692699</v>
      </c>
      <c r="R482">
        <v>21.350659450122201</v>
      </c>
      <c r="S482" s="2">
        <f>(Table2[[#This Row],[Close Price]]-Table2[[#This Row],[20D EMA]])/Table2[[#This Row],[20D EMA]]</f>
        <v>1.0040911025830635E-3</v>
      </c>
      <c r="T482" s="2">
        <f>(Table2[[#This Row],[Close Price]]-Table2[[#This Row],[50D EMA]])/Table2[[#This Row],[50D EMA]]</f>
        <v>-1.194015109503002E-2</v>
      </c>
      <c r="U482" s="2">
        <f>(Table2[[#This Row],[Close Price]]-Table2[[#This Row],[200D EMA]])/Table2[[#This Row],[200D EMA]]</f>
        <v>3.5477398849514612E-2</v>
      </c>
      <c r="V482">
        <v>0.38668920205776602</v>
      </c>
      <c r="W482">
        <v>2988.1</v>
      </c>
      <c r="X482">
        <v>3109</v>
      </c>
      <c r="Y482">
        <v>2886.35</v>
      </c>
      <c r="Z482">
        <v>3109</v>
      </c>
      <c r="AA482">
        <v>2886.35</v>
      </c>
      <c r="AB482">
        <v>3207.8</v>
      </c>
      <c r="AC482" s="2">
        <f>(Table2[[#This Row],[Close Price]]/Table2[[#This Row],[Day Low]])-1</f>
        <v>3.0922659884207393E-2</v>
      </c>
      <c r="AD482" s="2">
        <f>(Table2[[#This Row],[Day High]]/Table2[[#This Row],[Close Price]])-1</f>
        <v>9.2517448466158392E-3</v>
      </c>
      <c r="AE482" s="2">
        <f>(Table2[[#This Row],[Close Price]]/Table2[[#This Row],[Current Week Low]])-1</f>
        <v>6.7264884715990902E-2</v>
      </c>
      <c r="AF482" s="2">
        <f>(Table2[[#This Row],[Current Week High]]/Table2[[#This Row],[Close Price]])-1</f>
        <v>9.2517448466158392E-3</v>
      </c>
      <c r="AG482" s="2">
        <f>(Table2[[#This Row],[Close Price]]/Table2[[#This Row],[Current Month Low]])-1</f>
        <v>6.7264884715990902E-2</v>
      </c>
      <c r="AH482" s="2">
        <f>(Table2[[#This Row],[Current Month High]]/Table2[[#This Row],[Close Price]])-1</f>
        <v>4.1324460314883904E-2</v>
      </c>
      <c r="AI482">
        <v>21.535465021912</v>
      </c>
      <c r="AJ482">
        <v>43.814192343604098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-0.04</v>
      </c>
      <c r="AM482" t="s">
        <v>10519</v>
      </c>
      <c r="AN482">
        <v>-0.97</v>
      </c>
      <c r="AO482" t="s">
        <v>10519</v>
      </c>
      <c r="AP482">
        <v>6.8053856937988003E-2</v>
      </c>
      <c r="AQ482">
        <f>(Table2[[#This Row],[Sharpe Ratio]]-AVERAGE(Table2[Sharpe Ratio]))/_xlfn.STDEV.P(Table2[Sharpe Ratio])</f>
        <v>0.18745998090110969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532</v>
      </c>
      <c r="AT482">
        <f>_xlfn.RANK.AVG(Table2[[#This Row],[6M Return vs Nifty Z-Score]],Table2[6M Return vs Nifty Z-Score])</f>
        <v>555</v>
      </c>
      <c r="AU482">
        <f>_xlfn.RANK.AVG(Table2[[#This Row],[Sharpe Ratio Z-Score]],Table2[Sharpe Ratio Z-Score])</f>
        <v>279</v>
      </c>
      <c r="AV482">
        <f>(Table2[[#This Row],[Rank 1Y]]+Table2[[#This Row],[Rank 6M]]+Table2[[#This Row],[Rank Sharpe]])/3</f>
        <v>455.33333333333331</v>
      </c>
    </row>
    <row r="483" spans="1:48" x14ac:dyDescent="0.3">
      <c r="A483" t="s">
        <v>66</v>
      </c>
      <c r="B483" t="s">
        <v>67</v>
      </c>
      <c r="C483" t="s">
        <v>10475</v>
      </c>
      <c r="D483" t="s">
        <v>24</v>
      </c>
      <c r="E483">
        <v>363472.22113938897</v>
      </c>
      <c r="F483">
        <v>1177.3499999999999</v>
      </c>
      <c r="G483">
        <v>-5.1832678985290404</v>
      </c>
      <c r="H483">
        <f>(Table2[[#This Row],[1Y Return vs Nifty]]-AVERAGE(Table2[1Y Return vs Nifty]))/_xlfn.STDEV.P(Table2[1Y Return vs Nifty])</f>
        <v>-0.6041568884672226</v>
      </c>
      <c r="I483">
        <v>-12.1657897666277</v>
      </c>
      <c r="J483">
        <f>(Table2[[#This Row],[1M Return vs Nifty]]-AVERAGE(Table2[1M Return vs Nifty]))/_xlfn.STDEV.P(Table2[1M Return vs Nifty])</f>
        <v>-1.141699160140206</v>
      </c>
      <c r="K483">
        <v>-5.3683890963005902</v>
      </c>
      <c r="L483">
        <f>(Table2[[#This Row],[6M Return vs Nifty]]-AVERAGE(Table2[6M Return vs Nifty]))/_xlfn.STDEV.P(Table2[6M Return vs Nifty])</f>
        <v>-0.35053706625944986</v>
      </c>
      <c r="M483">
        <v>-11.1075966452097</v>
      </c>
      <c r="N483">
        <f>(Table2[[#This Row],[1W Return vs Nifty]]-AVERAGE(Table2[1W Return vs Nifty]))/_xlfn.STDEV.P(Table2[1W Return vs Nifty])</f>
        <v>-2.0530074398549583</v>
      </c>
      <c r="O483">
        <v>1255.02</v>
      </c>
      <c r="P483">
        <v>1224.22915899997</v>
      </c>
      <c r="Q483">
        <v>1116.6364580872</v>
      </c>
      <c r="R483">
        <v>15.0507873960557</v>
      </c>
      <c r="S483" s="2">
        <f>(Table2[[#This Row],[Close Price]]-Table2[[#This Row],[20D EMA]])/Table2[[#This Row],[20D EMA]]</f>
        <v>-6.1887459960797496E-2</v>
      </c>
      <c r="T483" s="2">
        <f>(Table2[[#This Row],[Close Price]]-Table2[[#This Row],[50D EMA]])/Table2[[#This Row],[50D EMA]]</f>
        <v>-3.8292797271929059E-2</v>
      </c>
      <c r="U483" s="2">
        <f>(Table2[[#This Row],[Close Price]]-Table2[[#This Row],[200D EMA]])/Table2[[#This Row],[200D EMA]]</f>
        <v>5.4371806932403295E-2</v>
      </c>
      <c r="V483">
        <v>1.1083242582836901</v>
      </c>
      <c r="W483">
        <v>1155.25</v>
      </c>
      <c r="X483">
        <v>1183.1500000000001</v>
      </c>
      <c r="Y483">
        <v>1155.25</v>
      </c>
      <c r="Z483">
        <v>1292.3499999999999</v>
      </c>
      <c r="AA483">
        <v>1155.25</v>
      </c>
      <c r="AB483">
        <v>1339.65</v>
      </c>
      <c r="AC483" s="2">
        <f>(Table2[[#This Row],[Close Price]]/Table2[[#This Row],[Day Low]])-1</f>
        <v>1.9130058428911356E-2</v>
      </c>
      <c r="AD483" s="2">
        <f>(Table2[[#This Row],[Day High]]/Table2[[#This Row],[Close Price]])-1</f>
        <v>4.9263175776108614E-3</v>
      </c>
      <c r="AE483" s="2">
        <f>(Table2[[#This Row],[Close Price]]/Table2[[#This Row],[Current Week Low]])-1</f>
        <v>1.9130058428911356E-2</v>
      </c>
      <c r="AF483" s="2">
        <f>(Table2[[#This Row],[Current Week High]]/Table2[[#This Row],[Close Price]])-1</f>
        <v>9.7676986452626569E-2</v>
      </c>
      <c r="AG483" s="2">
        <f>(Table2[[#This Row],[Close Price]]/Table2[[#This Row],[Current Month Low]])-1</f>
        <v>1.9130058428911356E-2</v>
      </c>
      <c r="AH483" s="2">
        <f>(Table2[[#This Row],[Current Month High]]/Table2[[#This Row],[Close Price]])-1</f>
        <v>0.1378519556631419</v>
      </c>
      <c r="AI483">
        <v>13.785195566314099</v>
      </c>
      <c r="AJ483">
        <v>26.985924607668601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-0.02</v>
      </c>
      <c r="AM483" t="s">
        <v>10519</v>
      </c>
      <c r="AN483">
        <v>-8.69</v>
      </c>
      <c r="AO483" t="s">
        <v>10519</v>
      </c>
      <c r="AP483">
        <v>3.4100753445622002E-2</v>
      </c>
      <c r="AQ483">
        <f>(Table2[[#This Row],[Sharpe Ratio]]-AVERAGE(Table2[Sharpe Ratio]))/_xlfn.STDEV.P(Table2[Sharpe Ratio])</f>
        <v>-0.20391903817084694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-4.3533195928926833</v>
      </c>
      <c r="AS483">
        <f>_xlfn.RANK.AVG(Table2[[#This Row],[1Y Return vs Nifty Z-Score]],Table2[1Y Return vs Nifty Z-Score])</f>
        <v>531</v>
      </c>
      <c r="AT483">
        <f>_xlfn.RANK.AVG(Table2[[#This Row],[6M Return vs Nifty Z-Score]],Table2[6M Return vs Nifty Z-Score])</f>
        <v>451</v>
      </c>
      <c r="AU483">
        <f>_xlfn.RANK.AVG(Table2[[#This Row],[Sharpe Ratio Z-Score]],Table2[Sharpe Ratio Z-Score])</f>
        <v>389</v>
      </c>
      <c r="AV483">
        <f>(Table2[[#This Row],[Rank 1Y]]+Table2[[#This Row],[Rank 6M]]+Table2[[#This Row],[Rank Sharpe]])/3</f>
        <v>457</v>
      </c>
    </row>
    <row r="484" spans="1:48" x14ac:dyDescent="0.3">
      <c r="A484" t="s">
        <v>209</v>
      </c>
      <c r="B484" t="s">
        <v>210</v>
      </c>
      <c r="C484" t="s">
        <v>10480</v>
      </c>
      <c r="D484" t="s">
        <v>211</v>
      </c>
      <c r="E484">
        <v>120708.563326</v>
      </c>
      <c r="F484">
        <v>4790.6000000000004</v>
      </c>
      <c r="G484">
        <v>-2.0214755378955198</v>
      </c>
      <c r="H484">
        <f>(Table2[[#This Row],[1Y Return vs Nifty]]-AVERAGE(Table2[1Y Return vs Nifty]))/_xlfn.STDEV.P(Table2[1Y Return vs Nifty])</f>
        <v>-0.56084672901906518</v>
      </c>
      <c r="I484">
        <v>-3.9868177211266498</v>
      </c>
      <c r="J484">
        <f>(Table2[[#This Row],[1M Return vs Nifty]]-AVERAGE(Table2[1M Return vs Nifty]))/_xlfn.STDEV.P(Table2[1M Return vs Nifty])</f>
        <v>-0.31892697958689292</v>
      </c>
      <c r="K484">
        <v>17.859608534132001</v>
      </c>
      <c r="L484">
        <f>(Table2[[#This Row],[6M Return vs Nifty]]-AVERAGE(Table2[6M Return vs Nifty]))/_xlfn.STDEV.P(Table2[6M Return vs Nifty])</f>
        <v>0.45496518632207833</v>
      </c>
      <c r="M484">
        <v>-1.9606573680017201</v>
      </c>
      <c r="N484">
        <f>(Table2[[#This Row],[1W Return vs Nifty]]-AVERAGE(Table2[1W Return vs Nifty]))/_xlfn.STDEV.P(Table2[1W Return vs Nifty])</f>
        <v>-0.20197439805969913</v>
      </c>
      <c r="O484">
        <v>4563.68</v>
      </c>
      <c r="P484">
        <v>4417.2553177565396</v>
      </c>
      <c r="Q484">
        <v>3980.4827418565301</v>
      </c>
      <c r="R484">
        <v>49.407395103356997</v>
      </c>
      <c r="S484" s="2">
        <f>(Table2[[#This Row],[Close Price]]-Table2[[#This Row],[20D EMA]])/Table2[[#This Row],[20D EMA]]</f>
        <v>4.9723030536759819E-2</v>
      </c>
      <c r="T484" s="2">
        <f>(Table2[[#This Row],[Close Price]]-Table2[[#This Row],[50D EMA]])/Table2[[#This Row],[50D EMA]]</f>
        <v>8.4519606721097831E-2</v>
      </c>
      <c r="U484" s="2">
        <f>(Table2[[#This Row],[Close Price]]-Table2[[#This Row],[200D EMA]])/Table2[[#This Row],[200D EMA]]</f>
        <v>0.20352236416571545</v>
      </c>
      <c r="V484">
        <v>0.84852955293463805</v>
      </c>
      <c r="W484">
        <v>4563.8500000000004</v>
      </c>
      <c r="X484">
        <v>4810</v>
      </c>
      <c r="Y484">
        <v>4395.3</v>
      </c>
      <c r="Z484">
        <v>4810</v>
      </c>
      <c r="AA484">
        <v>4395.3</v>
      </c>
      <c r="AB484">
        <v>4810</v>
      </c>
      <c r="AC484" s="2">
        <f>(Table2[[#This Row],[Close Price]]/Table2[[#This Row],[Day Low]])-1</f>
        <v>4.9683929138775396E-2</v>
      </c>
      <c r="AD484" s="2">
        <f>(Table2[[#This Row],[Day High]]/Table2[[#This Row],[Close Price]])-1</f>
        <v>4.0495971277083598E-3</v>
      </c>
      <c r="AE484" s="2">
        <f>(Table2[[#This Row],[Close Price]]/Table2[[#This Row],[Current Week Low]])-1</f>
        <v>8.9936978135735979E-2</v>
      </c>
      <c r="AF484" s="2">
        <f>(Table2[[#This Row],[Current Week High]]/Table2[[#This Row],[Close Price]])-1</f>
        <v>4.0495971277083598E-3</v>
      </c>
      <c r="AG484" s="2">
        <f>(Table2[[#This Row],[Close Price]]/Table2[[#This Row],[Current Month Low]])-1</f>
        <v>8.9936978135735979E-2</v>
      </c>
      <c r="AH484" s="2">
        <f>(Table2[[#This Row],[Current Month High]]/Table2[[#This Row],[Close Price]])-1</f>
        <v>4.0495971277083598E-3</v>
      </c>
      <c r="AI484">
        <v>0.40495971277083598</v>
      </c>
      <c r="AJ484">
        <v>45.376748702697697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0.06</v>
      </c>
      <c r="AM484" t="s">
        <v>10520</v>
      </c>
      <c r="AN484">
        <v>5.24</v>
      </c>
      <c r="AO484" t="s">
        <v>10520</v>
      </c>
      <c r="AP484">
        <v>-6.2384891575577001E-2</v>
      </c>
      <c r="AQ484">
        <f>(Table2[[#This Row],[Sharpe Ratio]]-AVERAGE(Table2[Sharpe Ratio]))/_xlfn.STDEV.P(Table2[Sharpe Ratio])</f>
        <v>-1.3161136012219794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-1.9428965215655583</v>
      </c>
      <c r="AS484">
        <f>_xlfn.RANK.AVG(Table2[[#This Row],[1Y Return vs Nifty Z-Score]],Table2[1Y Return vs Nifty Z-Score])</f>
        <v>510</v>
      </c>
      <c r="AT484">
        <f>_xlfn.RANK.AVG(Table2[[#This Row],[6M Return vs Nifty Z-Score]],Table2[6M Return vs Nifty Z-Score])</f>
        <v>197</v>
      </c>
      <c r="AU484">
        <f>_xlfn.RANK.AVG(Table2[[#This Row],[Sharpe Ratio Z-Score]],Table2[Sharpe Ratio Z-Score])</f>
        <v>665</v>
      </c>
      <c r="AV484">
        <f>(Table2[[#This Row],[Rank 1Y]]+Table2[[#This Row],[Rank 6M]]+Table2[[#This Row],[Rank Sharpe]])/3</f>
        <v>457.33333333333331</v>
      </c>
    </row>
    <row r="485" spans="1:48" x14ac:dyDescent="0.3">
      <c r="A485" t="s">
        <v>1761</v>
      </c>
      <c r="B485" t="s">
        <v>1762</v>
      </c>
      <c r="C485" t="s">
        <v>10485</v>
      </c>
      <c r="D485" t="s">
        <v>527</v>
      </c>
      <c r="E485">
        <v>4264.9862898299998</v>
      </c>
      <c r="F485">
        <v>392.15</v>
      </c>
      <c r="G485">
        <v>9.8777827169962507</v>
      </c>
      <c r="H485">
        <f>(Table2[[#This Row],[1Y Return vs Nifty]]-AVERAGE(Table2[1Y Return vs Nifty]))/_xlfn.STDEV.P(Table2[1Y Return vs Nifty])</f>
        <v>-0.39785096157059668</v>
      </c>
      <c r="I485">
        <v>-2.52274142061004</v>
      </c>
      <c r="J485">
        <f>(Table2[[#This Row],[1M Return vs Nifty]]-AVERAGE(Table2[1M Return vs Nifty]))/_xlfn.STDEV.P(Table2[1M Return vs Nifty])</f>
        <v>-0.17164670480773103</v>
      </c>
      <c r="K485">
        <v>-3.4756324804540801</v>
      </c>
      <c r="L485">
        <f>(Table2[[#This Row],[6M Return vs Nifty]]-AVERAGE(Table2[6M Return vs Nifty]))/_xlfn.STDEV.P(Table2[6M Return vs Nifty])</f>
        <v>-0.28489990967323409</v>
      </c>
      <c r="M485">
        <v>-3.0595623458054</v>
      </c>
      <c r="N485">
        <f>(Table2[[#This Row],[1W Return vs Nifty]]-AVERAGE(Table2[1W Return vs Nifty]))/_xlfn.STDEV.P(Table2[1W Return vs Nifty])</f>
        <v>-0.42435582665149263</v>
      </c>
      <c r="O485">
        <v>392.44</v>
      </c>
      <c r="P485">
        <v>369.95406746841599</v>
      </c>
      <c r="Q485">
        <v>327.69916767212499</v>
      </c>
      <c r="R485">
        <v>40.697194749896497</v>
      </c>
      <c r="S485" s="2">
        <f>(Table2[[#This Row],[Close Price]]-Table2[[#This Row],[20D EMA]])/Table2[[#This Row],[20D EMA]]</f>
        <v>-7.3896646621144757E-4</v>
      </c>
      <c r="T485" s="2">
        <f>(Table2[[#This Row],[Close Price]]-Table2[[#This Row],[50D EMA]])/Table2[[#This Row],[50D EMA]]</f>
        <v>5.9996454920660983E-2</v>
      </c>
      <c r="U485" s="2">
        <f>(Table2[[#This Row],[Close Price]]-Table2[[#This Row],[200D EMA]])/Table2[[#This Row],[200D EMA]]</f>
        <v>0.19667682644943552</v>
      </c>
      <c r="V485">
        <v>0.38576056683522197</v>
      </c>
      <c r="W485">
        <v>383</v>
      </c>
      <c r="X485">
        <v>397.25</v>
      </c>
      <c r="Y485">
        <v>363.8</v>
      </c>
      <c r="Z485">
        <v>398.9</v>
      </c>
      <c r="AA485">
        <v>351.7</v>
      </c>
      <c r="AB485">
        <v>451.9</v>
      </c>
      <c r="AC485" s="2">
        <f>(Table2[[#This Row],[Close Price]]/Table2[[#This Row],[Day Low]])-1</f>
        <v>2.3890339425587381E-2</v>
      </c>
      <c r="AD485" s="2">
        <f>(Table2[[#This Row],[Day High]]/Table2[[#This Row],[Close Price]])-1</f>
        <v>1.3005227591482926E-2</v>
      </c>
      <c r="AE485" s="2">
        <f>(Table2[[#This Row],[Close Price]]/Table2[[#This Row],[Current Week Low]])-1</f>
        <v>7.7927432655304996E-2</v>
      </c>
      <c r="AF485" s="2">
        <f>(Table2[[#This Row],[Current Week High]]/Table2[[#This Row],[Close Price]])-1</f>
        <v>1.7212801224021357E-2</v>
      </c>
      <c r="AG485" s="2">
        <f>(Table2[[#This Row],[Close Price]]/Table2[[#This Row],[Current Month Low]])-1</f>
        <v>0.11501279499573491</v>
      </c>
      <c r="AH485" s="2">
        <f>(Table2[[#This Row],[Current Month High]]/Table2[[#This Row],[Close Price]])-1</f>
        <v>0.15236516639041175</v>
      </c>
      <c r="AI485">
        <v>15.236516639041101</v>
      </c>
      <c r="AJ485">
        <v>66.659583510412205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0.11</v>
      </c>
      <c r="AM485" t="s">
        <v>10520</v>
      </c>
      <c r="AN485">
        <v>-6.7</v>
      </c>
      <c r="AO485" t="s">
        <v>10519</v>
      </c>
      <c r="AQ485">
        <f>(Table2[[#This Row],[Sharpe Ratio]]-AVERAGE(Table2[Sharpe Ratio]))/_xlfn.STDEV.P(Table2[Sharpe Ratio])</f>
        <v>-0.59700002519057438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-1.8757534278936288</v>
      </c>
      <c r="AS485">
        <f>_xlfn.RANK.AVG(Table2[[#This Row],[1Y Return vs Nifty Z-Score]],Table2[1Y Return vs Nifty Z-Score])</f>
        <v>435</v>
      </c>
      <c r="AT485">
        <f>_xlfn.RANK.AVG(Table2[[#This Row],[6M Return vs Nifty Z-Score]],Table2[6M Return vs Nifty Z-Score])</f>
        <v>426</v>
      </c>
      <c r="AU485">
        <f>_xlfn.RANK.AVG(Table2[[#This Row],[Sharpe Ratio Z-Score]],Table2[Sharpe Ratio Z-Score])</f>
        <v>517.5</v>
      </c>
      <c r="AV485">
        <f>(Table2[[#This Row],[Rank 1Y]]+Table2[[#This Row],[Rank 6M]]+Table2[[#This Row],[Rank Sharpe]])/3</f>
        <v>459.5</v>
      </c>
    </row>
    <row r="486" spans="1:48" x14ac:dyDescent="0.3">
      <c r="A486" t="s">
        <v>178</v>
      </c>
      <c r="B486" t="s">
        <v>179</v>
      </c>
      <c r="C486" t="s">
        <v>10474</v>
      </c>
      <c r="D486" t="s">
        <v>21</v>
      </c>
      <c r="E486">
        <v>149657.453064</v>
      </c>
      <c r="F486">
        <v>1541.15</v>
      </c>
      <c r="G486">
        <v>8.2686987637244993</v>
      </c>
      <c r="H486">
        <f>(Table2[[#This Row],[1Y Return vs Nifty]]-AVERAGE(Table2[1Y Return vs Nifty]))/_xlfn.STDEV.P(Table2[1Y Return vs Nifty])</f>
        <v>-0.41989215676397978</v>
      </c>
      <c r="I486">
        <v>2.88211377331137</v>
      </c>
      <c r="J486">
        <f>(Table2[[#This Row],[1M Return vs Nifty]]-AVERAGE(Table2[1M Return vs Nifty]))/_xlfn.STDEV.P(Table2[1M Return vs Nifty])</f>
        <v>0.37206031225240532</v>
      </c>
      <c r="K486">
        <v>0.94735928649380996</v>
      </c>
      <c r="L486">
        <f>(Table2[[#This Row],[6M Return vs Nifty]]-AVERAGE(Table2[6M Return vs Nifty]))/_xlfn.STDEV.P(Table2[6M Return vs Nifty])</f>
        <v>-0.13151906780685199</v>
      </c>
      <c r="M486">
        <v>-1.8819484148308601</v>
      </c>
      <c r="N486">
        <f>(Table2[[#This Row],[1W Return vs Nifty]]-AVERAGE(Table2[1W Return vs Nifty]))/_xlfn.STDEV.P(Table2[1W Return vs Nifty])</f>
        <v>-0.18604635168385733</v>
      </c>
      <c r="O486">
        <v>1484.49</v>
      </c>
      <c r="P486">
        <v>1418.1238295215301</v>
      </c>
      <c r="Q486">
        <v>1304.10297655155</v>
      </c>
      <c r="R486">
        <v>66.645235260455607</v>
      </c>
      <c r="S486" s="2">
        <f>(Table2[[#This Row],[Close Price]]-Table2[[#This Row],[20D EMA]])/Table2[[#This Row],[20D EMA]]</f>
        <v>3.8167990353589504E-2</v>
      </c>
      <c r="T486" s="2">
        <f>(Table2[[#This Row],[Close Price]]-Table2[[#This Row],[50D EMA]])/Table2[[#This Row],[50D EMA]]</f>
        <v>8.6752770045461128E-2</v>
      </c>
      <c r="U486" s="2">
        <f>(Table2[[#This Row],[Close Price]]-Table2[[#This Row],[200D EMA]])/Table2[[#This Row],[200D EMA]]</f>
        <v>0.18177017283962915</v>
      </c>
      <c r="V486">
        <v>1.2106899239092299</v>
      </c>
      <c r="W486">
        <v>1444.25</v>
      </c>
      <c r="X486">
        <v>1544.65</v>
      </c>
      <c r="Y486">
        <v>1444.25</v>
      </c>
      <c r="Z486">
        <v>1547.55</v>
      </c>
      <c r="AA486">
        <v>1424.15</v>
      </c>
      <c r="AB486">
        <v>1547.55</v>
      </c>
      <c r="AC486" s="2">
        <f>(Table2[[#This Row],[Close Price]]/Table2[[#This Row],[Day Low]])-1</f>
        <v>6.7093647221741382E-2</v>
      </c>
      <c r="AD486" s="2">
        <f>(Table2[[#This Row],[Day High]]/Table2[[#This Row],[Close Price]])-1</f>
        <v>2.2710313726761466E-3</v>
      </c>
      <c r="AE486" s="2">
        <f>(Table2[[#This Row],[Close Price]]/Table2[[#This Row],[Current Week Low]])-1</f>
        <v>6.7093647221741382E-2</v>
      </c>
      <c r="AF486" s="2">
        <f>(Table2[[#This Row],[Current Week High]]/Table2[[#This Row],[Close Price]])-1</f>
        <v>4.1527430814649602E-3</v>
      </c>
      <c r="AG486" s="2">
        <f>(Table2[[#This Row],[Close Price]]/Table2[[#This Row],[Current Month Low]])-1</f>
        <v>8.215426745778176E-2</v>
      </c>
      <c r="AH486" s="2">
        <f>(Table2[[#This Row],[Current Month High]]/Table2[[#This Row],[Close Price]])-1</f>
        <v>4.1527430814649602E-3</v>
      </c>
      <c r="AI486">
        <v>0.41527430814649602</v>
      </c>
      <c r="AJ486">
        <v>42.395823708768297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-0.03</v>
      </c>
      <c r="AM486" t="s">
        <v>10519</v>
      </c>
      <c r="AN486">
        <v>5.14</v>
      </c>
      <c r="AO486" t="s">
        <v>10520</v>
      </c>
      <c r="AP486">
        <v>-7.7617776404899997E-3</v>
      </c>
      <c r="AQ486">
        <f>(Table2[[#This Row],[Sharpe Ratio]]-AVERAGE(Table2[Sharpe Ratio]))/_xlfn.STDEV.P(Table2[Sharpe Ratio])</f>
        <v>-0.68647040070050791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-1.0518676647027918</v>
      </c>
      <c r="AS486">
        <f>_xlfn.RANK.AVG(Table2[[#This Row],[1Y Return vs Nifty Z-Score]],Table2[1Y Return vs Nifty Z-Score])</f>
        <v>447</v>
      </c>
      <c r="AT486">
        <f>_xlfn.RANK.AVG(Table2[[#This Row],[6M Return vs Nifty Z-Score]],Table2[6M Return vs Nifty Z-Score])</f>
        <v>375</v>
      </c>
      <c r="AU486">
        <f>_xlfn.RANK.AVG(Table2[[#This Row],[Sharpe Ratio Z-Score]],Table2[Sharpe Ratio Z-Score])</f>
        <v>557</v>
      </c>
      <c r="AV486">
        <f>(Table2[[#This Row],[Rank 1Y]]+Table2[[#This Row],[Rank 6M]]+Table2[[#This Row],[Rank Sharpe]])/3</f>
        <v>459.66666666666669</v>
      </c>
    </row>
    <row r="487" spans="1:48" x14ac:dyDescent="0.3">
      <c r="A487" t="s">
        <v>1087</v>
      </c>
      <c r="B487" t="s">
        <v>1088</v>
      </c>
      <c r="C487" t="s">
        <v>10487</v>
      </c>
      <c r="D487" t="s">
        <v>718</v>
      </c>
      <c r="E487">
        <v>11419.61257759</v>
      </c>
      <c r="F487">
        <v>8768.2000000000007</v>
      </c>
      <c r="G487">
        <v>-12.8892178330641</v>
      </c>
      <c r="H487">
        <f>(Table2[[#This Row],[1Y Return vs Nifty]]-AVERAGE(Table2[1Y Return vs Nifty]))/_xlfn.STDEV.P(Table2[1Y Return vs Nifty])</f>
        <v>-0.70971281444123557</v>
      </c>
      <c r="I487">
        <v>-6.6064423979198903</v>
      </c>
      <c r="J487">
        <f>(Table2[[#This Row],[1M Return vs Nifty]]-AVERAGE(Table2[1M Return vs Nifty]))/_xlfn.STDEV.P(Table2[1M Return vs Nifty])</f>
        <v>-0.58245084243491707</v>
      </c>
      <c r="K487">
        <v>-9.1470852677835506</v>
      </c>
      <c r="L487">
        <f>(Table2[[#This Row],[6M Return vs Nifty]]-AVERAGE(Table2[6M Return vs Nifty]))/_xlfn.STDEV.P(Table2[6M Return vs Nifty])</f>
        <v>-0.4815749769040979</v>
      </c>
      <c r="M487">
        <v>-4.3037606354223499</v>
      </c>
      <c r="N487">
        <f>(Table2[[#This Row],[1W Return vs Nifty]]-AVERAGE(Table2[1W Return vs Nifty]))/_xlfn.STDEV.P(Table2[1W Return vs Nifty])</f>
        <v>-0.67613973762210389</v>
      </c>
      <c r="O487">
        <v>8812.9</v>
      </c>
      <c r="P487">
        <v>8349.0272797094603</v>
      </c>
      <c r="Q487">
        <v>7820.9500828315304</v>
      </c>
      <c r="R487">
        <v>43.039843670405801</v>
      </c>
      <c r="S487" s="2">
        <f>(Table2[[#This Row],[Close Price]]-Table2[[#This Row],[20D EMA]])/Table2[[#This Row],[20D EMA]]</f>
        <v>-5.0721102020899944E-3</v>
      </c>
      <c r="T487" s="2">
        <f>(Table2[[#This Row],[Close Price]]-Table2[[#This Row],[50D EMA]])/Table2[[#This Row],[50D EMA]]</f>
        <v>5.0206174473672011E-2</v>
      </c>
      <c r="U487" s="2">
        <f>(Table2[[#This Row],[Close Price]]-Table2[[#This Row],[200D EMA]])/Table2[[#This Row],[200D EMA]]</f>
        <v>0.12111698797923078</v>
      </c>
      <c r="V487">
        <v>0.63889988681337795</v>
      </c>
      <c r="W487">
        <v>8702.65</v>
      </c>
      <c r="X487">
        <v>8862.85</v>
      </c>
      <c r="Y487">
        <v>8681.1</v>
      </c>
      <c r="Z487">
        <v>9067.85</v>
      </c>
      <c r="AA487">
        <v>8630.4500000000007</v>
      </c>
      <c r="AB487">
        <v>9650</v>
      </c>
      <c r="AC487" s="2">
        <f>(Table2[[#This Row],[Close Price]]/Table2[[#This Row],[Day Low]])-1</f>
        <v>7.5321884713277498E-3</v>
      </c>
      <c r="AD487" s="2">
        <f>(Table2[[#This Row],[Day High]]/Table2[[#This Row],[Close Price]])-1</f>
        <v>1.0794689902146271E-2</v>
      </c>
      <c r="AE487" s="2">
        <f>(Table2[[#This Row],[Close Price]]/Table2[[#This Row],[Current Week Low]])-1</f>
        <v>1.0033290712006648E-2</v>
      </c>
      <c r="AF487" s="2">
        <f>(Table2[[#This Row],[Current Week High]]/Table2[[#This Row],[Close Price]])-1</f>
        <v>3.4174631053123683E-2</v>
      </c>
      <c r="AG487" s="2">
        <f>(Table2[[#This Row],[Close Price]]/Table2[[#This Row],[Current Month Low]])-1</f>
        <v>1.5960929036145322E-2</v>
      </c>
      <c r="AH487" s="2">
        <f>(Table2[[#This Row],[Current Month High]]/Table2[[#This Row],[Close Price]])-1</f>
        <v>0.10056796149722858</v>
      </c>
      <c r="AI487">
        <v>11.083232590497399</v>
      </c>
      <c r="AJ487">
        <v>33.0288870008496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0.16</v>
      </c>
      <c r="AM487" t="s">
        <v>10520</v>
      </c>
      <c r="AN487">
        <v>-2.36</v>
      </c>
      <c r="AO487" t="s">
        <v>10519</v>
      </c>
      <c r="AP487">
        <v>5.8013697921141E-2</v>
      </c>
      <c r="AQ487">
        <f>(Table2[[#This Row],[Sharpe Ratio]]-AVERAGE(Table2[Sharpe Ratio]))/_xlfn.STDEV.P(Table2[Sharpe Ratio])</f>
        <v>7.1726596227642381E-2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-2.3781517751747119</v>
      </c>
      <c r="AS487">
        <f>_xlfn.RANK.AVG(Table2[[#This Row],[1Y Return vs Nifty Z-Score]],Table2[1Y Return vs Nifty Z-Score])</f>
        <v>576</v>
      </c>
      <c r="AT487">
        <f>_xlfn.RANK.AVG(Table2[[#This Row],[6M Return vs Nifty Z-Score]],Table2[6M Return vs Nifty Z-Score])</f>
        <v>490</v>
      </c>
      <c r="AU487">
        <f>_xlfn.RANK.AVG(Table2[[#This Row],[Sharpe Ratio Z-Score]],Table2[Sharpe Ratio Z-Score])</f>
        <v>314</v>
      </c>
      <c r="AV487">
        <f>(Table2[[#This Row],[Rank 1Y]]+Table2[[#This Row],[Rank 6M]]+Table2[[#This Row],[Rank Sharpe]])/3</f>
        <v>460</v>
      </c>
    </row>
    <row r="488" spans="1:48" x14ac:dyDescent="0.3">
      <c r="A488" t="s">
        <v>1240</v>
      </c>
      <c r="B488" t="s">
        <v>1241</v>
      </c>
      <c r="C488" t="s">
        <v>10475</v>
      </c>
      <c r="D488" t="s">
        <v>496</v>
      </c>
      <c r="E488">
        <v>9170.6979495899996</v>
      </c>
      <c r="F488">
        <v>1061.5</v>
      </c>
      <c r="G488">
        <v>-3.00814959164396</v>
      </c>
      <c r="H488">
        <f>(Table2[[#This Row],[1Y Return vs Nifty]]-AVERAGE(Table2[1Y Return vs Nifty]))/_xlfn.STDEV.P(Table2[1Y Return vs Nifty])</f>
        <v>-0.57436216764282177</v>
      </c>
      <c r="I488">
        <v>-3.5497727822666398</v>
      </c>
      <c r="J488">
        <f>(Table2[[#This Row],[1M Return vs Nifty]]-AVERAGE(Table2[1M Return vs Nifty]))/_xlfn.STDEV.P(Table2[1M Return vs Nifty])</f>
        <v>-0.27496199042380659</v>
      </c>
      <c r="K488">
        <v>-8.6893190839177805</v>
      </c>
      <c r="L488">
        <f>(Table2[[#This Row],[6M Return vs Nifty]]-AVERAGE(Table2[6M Return vs Nifty]))/_xlfn.STDEV.P(Table2[6M Return vs Nifty])</f>
        <v>-0.46570052667699668</v>
      </c>
      <c r="M488">
        <v>-7.4230203813945899</v>
      </c>
      <c r="N488">
        <f>(Table2[[#This Row],[1W Return vs Nifty]]-AVERAGE(Table2[1W Return vs Nifty]))/_xlfn.STDEV.P(Table2[1W Return vs Nifty])</f>
        <v>-1.3073730584908216</v>
      </c>
      <c r="O488">
        <v>1053.8</v>
      </c>
      <c r="P488">
        <v>1002.73606229837</v>
      </c>
      <c r="Q488">
        <v>925.47463128733796</v>
      </c>
      <c r="R488">
        <v>39.1727134412575</v>
      </c>
      <c r="S488" s="2">
        <f>(Table2[[#This Row],[Close Price]]-Table2[[#This Row],[20D EMA]])/Table2[[#This Row],[20D EMA]]</f>
        <v>7.3068893528184147E-3</v>
      </c>
      <c r="T488" s="2">
        <f>(Table2[[#This Row],[Close Price]]-Table2[[#This Row],[50D EMA]])/Table2[[#This Row],[50D EMA]]</f>
        <v>5.8603594615852572E-2</v>
      </c>
      <c r="U488" s="2">
        <f>(Table2[[#This Row],[Close Price]]-Table2[[#This Row],[200D EMA]])/Table2[[#This Row],[200D EMA]]</f>
        <v>0.14697903552845135</v>
      </c>
      <c r="V488">
        <v>1.0494678956757399</v>
      </c>
      <c r="W488">
        <v>1030</v>
      </c>
      <c r="X488">
        <v>1140</v>
      </c>
      <c r="Y488">
        <v>1022.05</v>
      </c>
      <c r="Z488">
        <v>1142.3</v>
      </c>
      <c r="AA488">
        <v>1022.05</v>
      </c>
      <c r="AB488">
        <v>1195</v>
      </c>
      <c r="AC488" s="2">
        <f>(Table2[[#This Row],[Close Price]]/Table2[[#This Row],[Day Low]])-1</f>
        <v>3.0582524271844713E-2</v>
      </c>
      <c r="AD488" s="2">
        <f>(Table2[[#This Row],[Day High]]/Table2[[#This Row],[Close Price]])-1</f>
        <v>7.3951954780970386E-2</v>
      </c>
      <c r="AE488" s="2">
        <f>(Table2[[#This Row],[Close Price]]/Table2[[#This Row],[Current Week Low]])-1</f>
        <v>3.8598894378944371E-2</v>
      </c>
      <c r="AF488" s="2">
        <f>(Table2[[#This Row],[Current Week High]]/Table2[[#This Row],[Close Price]])-1</f>
        <v>7.6118699952896884E-2</v>
      </c>
      <c r="AG488" s="2">
        <f>(Table2[[#This Row],[Close Price]]/Table2[[#This Row],[Current Month Low]])-1</f>
        <v>3.8598894378944371E-2</v>
      </c>
      <c r="AH488" s="2">
        <f>(Table2[[#This Row],[Current Month High]]/Table2[[#This Row],[Close Price]])-1</f>
        <v>0.12576542628356102</v>
      </c>
      <c r="AI488">
        <v>12.576542628356099</v>
      </c>
      <c r="AJ488">
        <v>36.676752720015401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0.09</v>
      </c>
      <c r="AM488" t="s">
        <v>10520</v>
      </c>
      <c r="AN488">
        <v>2.1</v>
      </c>
      <c r="AO488" t="s">
        <v>10520</v>
      </c>
      <c r="AP488">
        <v>3.5566817241072003E-2</v>
      </c>
      <c r="AQ488">
        <f>(Table2[[#This Row],[Sharpe Ratio]]-AVERAGE(Table2[Sharpe Ratio]))/_xlfn.STDEV.P(Table2[Sharpe Ratio])</f>
        <v>-0.18701965192507589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-2.8094173951595227</v>
      </c>
      <c r="AS488">
        <f>_xlfn.RANK.AVG(Table2[[#This Row],[1Y Return vs Nifty Z-Score]],Table2[1Y Return vs Nifty Z-Score])</f>
        <v>516</v>
      </c>
      <c r="AT488">
        <f>_xlfn.RANK.AVG(Table2[[#This Row],[6M Return vs Nifty Z-Score]],Table2[6M Return vs Nifty Z-Score])</f>
        <v>483</v>
      </c>
      <c r="AU488">
        <f>_xlfn.RANK.AVG(Table2[[#This Row],[Sharpe Ratio Z-Score]],Table2[Sharpe Ratio Z-Score])</f>
        <v>384</v>
      </c>
      <c r="AV488">
        <f>(Table2[[#This Row],[Rank 1Y]]+Table2[[#This Row],[Rank 6M]]+Table2[[#This Row],[Rank Sharpe]])/3</f>
        <v>461</v>
      </c>
    </row>
    <row r="489" spans="1:48" x14ac:dyDescent="0.3">
      <c r="A489" t="s">
        <v>396</v>
      </c>
      <c r="B489" t="s">
        <v>397</v>
      </c>
      <c r="C489" t="s">
        <v>10489</v>
      </c>
      <c r="D489" t="s">
        <v>170</v>
      </c>
      <c r="E489">
        <v>60803.259372740002</v>
      </c>
      <c r="F489">
        <v>4207</v>
      </c>
      <c r="G489">
        <v>-14.0053686507321</v>
      </c>
      <c r="H489">
        <f>(Table2[[#This Row],[1Y Return vs Nifty]]-AVERAGE(Table2[1Y Return vs Nifty]))/_xlfn.STDEV.P(Table2[1Y Return vs Nifty])</f>
        <v>-0.72500182281612657</v>
      </c>
      <c r="I489">
        <v>1.9786430164536799</v>
      </c>
      <c r="J489">
        <f>(Table2[[#This Row],[1M Return vs Nifty]]-AVERAGE(Table2[1M Return vs Nifty]))/_xlfn.STDEV.P(Table2[1M Return vs Nifty])</f>
        <v>0.28117473389970221</v>
      </c>
      <c r="K489">
        <v>11.441708145382499</v>
      </c>
      <c r="L489">
        <f>(Table2[[#This Row],[6M Return vs Nifty]]-AVERAGE(Table2[6M Return vs Nifty]))/_xlfn.STDEV.P(Table2[6M Return vs Nifty])</f>
        <v>0.23240475290751234</v>
      </c>
      <c r="M489">
        <v>1.2935027245859101</v>
      </c>
      <c r="N489">
        <f>(Table2[[#This Row],[1W Return vs Nifty]]-AVERAGE(Table2[1W Return vs Nifty]))/_xlfn.STDEV.P(Table2[1W Return vs Nifty])</f>
        <v>0.45655821838397964</v>
      </c>
      <c r="O489">
        <v>3910.38</v>
      </c>
      <c r="P489">
        <v>3803.0485694020499</v>
      </c>
      <c r="Q489">
        <v>3651.9334280578</v>
      </c>
      <c r="R489">
        <v>69.003266277090404</v>
      </c>
      <c r="S489" s="2">
        <f>(Table2[[#This Row],[Close Price]]-Table2[[#This Row],[20D EMA]])/Table2[[#This Row],[20D EMA]]</f>
        <v>7.5854520532531333E-2</v>
      </c>
      <c r="T489" s="2">
        <f>(Table2[[#This Row],[Close Price]]-Table2[[#This Row],[50D EMA]])/Table2[[#This Row],[50D EMA]]</f>
        <v>0.10621779428430046</v>
      </c>
      <c r="U489" s="2">
        <f>(Table2[[#This Row],[Close Price]]-Table2[[#This Row],[200D EMA]])/Table2[[#This Row],[200D EMA]]</f>
        <v>0.15199252200974536</v>
      </c>
      <c r="V489">
        <v>0.95800619042298696</v>
      </c>
      <c r="W489">
        <v>4010</v>
      </c>
      <c r="X489">
        <v>4214.5</v>
      </c>
      <c r="Y489">
        <v>3777</v>
      </c>
      <c r="Z489">
        <v>4214.5</v>
      </c>
      <c r="AA489">
        <v>3728</v>
      </c>
      <c r="AB489">
        <v>4214.5</v>
      </c>
      <c r="AC489" s="2">
        <f>(Table2[[#This Row],[Close Price]]/Table2[[#This Row],[Day Low]])-1</f>
        <v>4.9127182044887752E-2</v>
      </c>
      <c r="AD489" s="2">
        <f>(Table2[[#This Row],[Day High]]/Table2[[#This Row],[Close Price]])-1</f>
        <v>1.7827430473020822E-3</v>
      </c>
      <c r="AE489" s="2">
        <f>(Table2[[#This Row],[Close Price]]/Table2[[#This Row],[Current Week Low]])-1</f>
        <v>0.11384696849351328</v>
      </c>
      <c r="AF489" s="2">
        <f>(Table2[[#This Row],[Current Week High]]/Table2[[#This Row],[Close Price]])-1</f>
        <v>1.7827430473020822E-3</v>
      </c>
      <c r="AG489" s="2">
        <f>(Table2[[#This Row],[Close Price]]/Table2[[#This Row],[Current Month Low]])-1</f>
        <v>0.12848712446351929</v>
      </c>
      <c r="AH489" s="2">
        <f>(Table2[[#This Row],[Current Month High]]/Table2[[#This Row],[Close Price]])-1</f>
        <v>1.7827430473020822E-3</v>
      </c>
      <c r="AI489">
        <v>0.178274304730208</v>
      </c>
      <c r="AJ489">
        <v>30.652173913043399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0.09</v>
      </c>
      <c r="AM489" t="s">
        <v>10520</v>
      </c>
      <c r="AN489">
        <v>8.9</v>
      </c>
      <c r="AO489" t="s">
        <v>10520</v>
      </c>
      <c r="AP489">
        <v>-5.1047086887719998E-3</v>
      </c>
      <c r="AQ489">
        <f>(Table2[[#This Row],[Sharpe Ratio]]-AVERAGE(Table2[Sharpe Ratio]))/_xlfn.STDEV.P(Table2[Sharpe Ratio])</f>
        <v>-0.6558422420650607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-0.41070635968999308</v>
      </c>
      <c r="AS489">
        <f>_xlfn.RANK.AVG(Table2[[#This Row],[1Y Return vs Nifty Z-Score]],Table2[1Y Return vs Nifty Z-Score])</f>
        <v>582</v>
      </c>
      <c r="AT489">
        <f>_xlfn.RANK.AVG(Table2[[#This Row],[6M Return vs Nifty Z-Score]],Table2[6M Return vs Nifty Z-Score])</f>
        <v>252</v>
      </c>
      <c r="AU489">
        <f>_xlfn.RANK.AVG(Table2[[#This Row],[Sharpe Ratio Z-Score]],Table2[Sharpe Ratio Z-Score])</f>
        <v>552</v>
      </c>
      <c r="AV489">
        <f>(Table2[[#This Row],[Rank 1Y]]+Table2[[#This Row],[Rank 6M]]+Table2[[#This Row],[Rank Sharpe]])/3</f>
        <v>462</v>
      </c>
    </row>
    <row r="490" spans="1:48" x14ac:dyDescent="0.3">
      <c r="A490" t="s">
        <v>685</v>
      </c>
      <c r="B490" t="s">
        <v>686</v>
      </c>
      <c r="C490" t="s">
        <v>10480</v>
      </c>
      <c r="D490" t="s">
        <v>295</v>
      </c>
      <c r="E490">
        <v>25124.678906249999</v>
      </c>
      <c r="F490">
        <v>3078.55</v>
      </c>
      <c r="G490">
        <v>1.8256393369361501</v>
      </c>
      <c r="H490">
        <f>(Table2[[#This Row],[1Y Return vs Nifty]]-AVERAGE(Table2[1Y Return vs Nifty]))/_xlfn.STDEV.P(Table2[1Y Return vs Nifty])</f>
        <v>-0.50814903744422935</v>
      </c>
      <c r="I490">
        <v>7.2984051352132502</v>
      </c>
      <c r="J490">
        <f>(Table2[[#This Row],[1M Return vs Nifty]]-AVERAGE(Table2[1M Return vs Nifty]))/_xlfn.STDEV.P(Table2[1M Return vs Nifty])</f>
        <v>0.81632172475955278</v>
      </c>
      <c r="K490">
        <v>10.4200956946617</v>
      </c>
      <c r="L490">
        <f>(Table2[[#This Row],[6M Return vs Nifty]]-AVERAGE(Table2[6M Return vs Nifty]))/_xlfn.STDEV.P(Table2[6M Return vs Nifty])</f>
        <v>0.19697719933988209</v>
      </c>
      <c r="M490">
        <v>9.5290857386173003E-2</v>
      </c>
      <c r="N490">
        <f>(Table2[[#This Row],[1W Return vs Nifty]]-AVERAGE(Table2[1W Return vs Nifty]))/_xlfn.STDEV.P(Table2[1W Return vs Nifty])</f>
        <v>0.21408041350946111</v>
      </c>
      <c r="O490">
        <v>2950.39</v>
      </c>
      <c r="P490">
        <v>2794.3579977965501</v>
      </c>
      <c r="Q490">
        <v>2535.16596885423</v>
      </c>
      <c r="R490">
        <v>64.907698554323204</v>
      </c>
      <c r="S490" s="2">
        <f>(Table2[[#This Row],[Close Price]]-Table2[[#This Row],[20D EMA]])/Table2[[#This Row],[20D EMA]]</f>
        <v>4.3438325102783129E-2</v>
      </c>
      <c r="T490" s="2">
        <f>(Table2[[#This Row],[Close Price]]-Table2[[#This Row],[50D EMA]])/Table2[[#This Row],[50D EMA]]</f>
        <v>0.10170207340202848</v>
      </c>
      <c r="U490" s="2">
        <f>(Table2[[#This Row],[Close Price]]-Table2[[#This Row],[200D EMA]])/Table2[[#This Row],[200D EMA]]</f>
        <v>0.21433864205401629</v>
      </c>
      <c r="V490">
        <v>1.0618664942990701</v>
      </c>
      <c r="W490">
        <v>2972.1</v>
      </c>
      <c r="X490">
        <v>3082.5</v>
      </c>
      <c r="Y490">
        <v>2964.15</v>
      </c>
      <c r="Z490">
        <v>3095</v>
      </c>
      <c r="AA490">
        <v>2775</v>
      </c>
      <c r="AB490">
        <v>3095</v>
      </c>
      <c r="AC490" s="2">
        <f>(Table2[[#This Row],[Close Price]]/Table2[[#This Row],[Day Low]])-1</f>
        <v>3.5816426096026532E-2</v>
      </c>
      <c r="AD490" s="2">
        <f>(Table2[[#This Row],[Day High]]/Table2[[#This Row],[Close Price]])-1</f>
        <v>1.2830715759042377E-3</v>
      </c>
      <c r="AE490" s="2">
        <f>(Table2[[#This Row],[Close Price]]/Table2[[#This Row],[Current Week Low]])-1</f>
        <v>3.8594538063188466E-2</v>
      </c>
      <c r="AF490" s="2">
        <f>(Table2[[#This Row],[Current Week High]]/Table2[[#This Row],[Close Price]])-1</f>
        <v>5.3434246642087846E-3</v>
      </c>
      <c r="AG490" s="2">
        <f>(Table2[[#This Row],[Close Price]]/Table2[[#This Row],[Current Month Low]])-1</f>
        <v>0.1093873873873874</v>
      </c>
      <c r="AH490" s="2">
        <f>(Table2[[#This Row],[Current Month High]]/Table2[[#This Row],[Close Price]])-1</f>
        <v>5.3434246642087846E-3</v>
      </c>
      <c r="AI490">
        <v>0.53434246642087802</v>
      </c>
      <c r="AJ490">
        <v>58.386067808818197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0.15</v>
      </c>
      <c r="AM490" t="s">
        <v>10520</v>
      </c>
      <c r="AN490">
        <v>5.24</v>
      </c>
      <c r="AO490" t="s">
        <v>10520</v>
      </c>
      <c r="AP490">
        <v>-5.6883801439857003E-2</v>
      </c>
      <c r="AQ490">
        <f>(Table2[[#This Row],[Sharpe Ratio]]-AVERAGE(Table2[Sharpe Ratio]))/_xlfn.STDEV.P(Table2[Sharpe Ratio])</f>
        <v>-1.2527022767865388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-0.53347197662187229</v>
      </c>
      <c r="AS490">
        <f>_xlfn.RANK.AVG(Table2[[#This Row],[1Y Return vs Nifty Z-Score]],Table2[1Y Return vs Nifty Z-Score])</f>
        <v>480</v>
      </c>
      <c r="AT490">
        <f>_xlfn.RANK.AVG(Table2[[#This Row],[6M Return vs Nifty Z-Score]],Table2[6M Return vs Nifty Z-Score])</f>
        <v>263</v>
      </c>
      <c r="AU490">
        <f>_xlfn.RANK.AVG(Table2[[#This Row],[Sharpe Ratio Z-Score]],Table2[Sharpe Ratio Z-Score])</f>
        <v>648</v>
      </c>
      <c r="AV490">
        <f>(Table2[[#This Row],[Rank 1Y]]+Table2[[#This Row],[Rank 6M]]+Table2[[#This Row],[Rank Sharpe]])/3</f>
        <v>463.66666666666669</v>
      </c>
    </row>
    <row r="491" spans="1:48" x14ac:dyDescent="0.3">
      <c r="A491" t="s">
        <v>922</v>
      </c>
      <c r="B491" t="s">
        <v>923</v>
      </c>
      <c r="C491" t="s">
        <v>10489</v>
      </c>
      <c r="D491" t="s">
        <v>555</v>
      </c>
      <c r="E491">
        <v>16047.431438400001</v>
      </c>
      <c r="F491">
        <v>5190.7</v>
      </c>
      <c r="G491">
        <v>-14.602265985414601</v>
      </c>
      <c r="H491">
        <f>(Table2[[#This Row],[1Y Return vs Nifty]]-AVERAGE(Table2[1Y Return vs Nifty]))/_xlfn.STDEV.P(Table2[1Y Return vs Nifty])</f>
        <v>-0.73317810885601675</v>
      </c>
      <c r="I491">
        <v>5.2676202939197596</v>
      </c>
      <c r="J491">
        <f>(Table2[[#This Row],[1M Return vs Nifty]]-AVERAGE(Table2[1M Return vs Nifty]))/_xlfn.STDEV.P(Table2[1M Return vs Nifty])</f>
        <v>0.61203281622553429</v>
      </c>
      <c r="K491">
        <v>-3.3171779995758301</v>
      </c>
      <c r="L491">
        <f>(Table2[[#This Row],[6M Return vs Nifty]]-AVERAGE(Table2[6M Return vs Nifty]))/_xlfn.STDEV.P(Table2[6M Return vs Nifty])</f>
        <v>-0.27940501324222</v>
      </c>
      <c r="M491">
        <v>-1.1979550749547501</v>
      </c>
      <c r="N491">
        <f>(Table2[[#This Row],[1W Return vs Nifty]]-AVERAGE(Table2[1W Return vs Nifty]))/_xlfn.STDEV.P(Table2[1W Return vs Nifty])</f>
        <v>-4.7629091646569935E-2</v>
      </c>
      <c r="O491">
        <v>5165.82</v>
      </c>
      <c r="P491">
        <v>4922.5607239152296</v>
      </c>
      <c r="Q491">
        <v>4646.6352804403496</v>
      </c>
      <c r="R491">
        <v>52.740048307013403</v>
      </c>
      <c r="S491" s="2">
        <f>(Table2[[#This Row],[Close Price]]-Table2[[#This Row],[20D EMA]])/Table2[[#This Row],[20D EMA]]</f>
        <v>4.8162731183045695E-3</v>
      </c>
      <c r="T491" s="2">
        <f>(Table2[[#This Row],[Close Price]]-Table2[[#This Row],[50D EMA]])/Table2[[#This Row],[50D EMA]]</f>
        <v>5.4471501952646675E-2</v>
      </c>
      <c r="U491" s="2">
        <f>(Table2[[#This Row],[Close Price]]-Table2[[#This Row],[200D EMA]])/Table2[[#This Row],[200D EMA]]</f>
        <v>0.11708788977905119</v>
      </c>
      <c r="V491">
        <v>0.710455693321009</v>
      </c>
      <c r="W491">
        <v>5175</v>
      </c>
      <c r="X491">
        <v>5290</v>
      </c>
      <c r="Y491">
        <v>4981.3500000000004</v>
      </c>
      <c r="Z491">
        <v>5330</v>
      </c>
      <c r="AA491">
        <v>4914.05</v>
      </c>
      <c r="AB491">
        <v>5500</v>
      </c>
      <c r="AC491" s="2">
        <f>(Table2[[#This Row],[Close Price]]/Table2[[#This Row],[Day Low]])-1</f>
        <v>3.0338164251206834E-3</v>
      </c>
      <c r="AD491" s="2">
        <f>(Table2[[#This Row],[Day High]]/Table2[[#This Row],[Close Price]])-1</f>
        <v>1.9130367773132706E-2</v>
      </c>
      <c r="AE491" s="2">
        <f>(Table2[[#This Row],[Close Price]]/Table2[[#This Row],[Current Week Low]])-1</f>
        <v>4.2026759814106418E-2</v>
      </c>
      <c r="AF491" s="2">
        <f>(Table2[[#This Row],[Current Week High]]/Table2[[#This Row],[Close Price]])-1</f>
        <v>2.6836457510547751E-2</v>
      </c>
      <c r="AG491" s="2">
        <f>(Table2[[#This Row],[Close Price]]/Table2[[#This Row],[Current Month Low]])-1</f>
        <v>5.629775846806595E-2</v>
      </c>
      <c r="AH491" s="2">
        <f>(Table2[[#This Row],[Current Month High]]/Table2[[#This Row],[Close Price]])-1</f>
        <v>5.9587338894561359E-2</v>
      </c>
      <c r="AI491">
        <v>5.9587338894561297</v>
      </c>
      <c r="AJ491">
        <v>29.089778662024301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0.11</v>
      </c>
      <c r="AM491" t="s">
        <v>10520</v>
      </c>
      <c r="AN491">
        <v>-2.94</v>
      </c>
      <c r="AO491" t="s">
        <v>10519</v>
      </c>
      <c r="AP491">
        <v>3.6634896197417E-2</v>
      </c>
      <c r="AQ491">
        <f>(Table2[[#This Row],[Sharpe Ratio]]-AVERAGE(Table2[Sharpe Ratio]))/_xlfn.STDEV.P(Table2[Sharpe Ratio])</f>
        <v>-0.17470785561698016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-0.62288725313625248</v>
      </c>
      <c r="AS491">
        <f>_xlfn.RANK.AVG(Table2[[#This Row],[1Y Return vs Nifty Z-Score]],Table2[1Y Return vs Nifty Z-Score])</f>
        <v>587</v>
      </c>
      <c r="AT491">
        <f>_xlfn.RANK.AVG(Table2[[#This Row],[6M Return vs Nifty Z-Score]],Table2[6M Return vs Nifty Z-Score])</f>
        <v>423</v>
      </c>
      <c r="AU491">
        <f>_xlfn.RANK.AVG(Table2[[#This Row],[Sharpe Ratio Z-Score]],Table2[Sharpe Ratio Z-Score])</f>
        <v>382</v>
      </c>
      <c r="AV491">
        <f>(Table2[[#This Row],[Rank 1Y]]+Table2[[#This Row],[Rank 6M]]+Table2[[#This Row],[Rank Sharpe]])/3</f>
        <v>464</v>
      </c>
    </row>
    <row r="492" spans="1:48" x14ac:dyDescent="0.3">
      <c r="A492" t="s">
        <v>689</v>
      </c>
      <c r="B492" t="s">
        <v>690</v>
      </c>
      <c r="C492" t="s">
        <v>10489</v>
      </c>
      <c r="D492" t="s">
        <v>290</v>
      </c>
      <c r="E492">
        <v>24854.961924120002</v>
      </c>
      <c r="F492">
        <v>504.45</v>
      </c>
      <c r="G492">
        <v>-3.9517900536063499</v>
      </c>
      <c r="H492">
        <f>(Table2[[#This Row],[1Y Return vs Nifty]]-AVERAGE(Table2[1Y Return vs Nifty]))/_xlfn.STDEV.P(Table2[1Y Return vs Nifty])</f>
        <v>-0.58728813311043881</v>
      </c>
      <c r="I492">
        <v>-1.0374040930025701</v>
      </c>
      <c r="J492">
        <f>(Table2[[#This Row],[1M Return vs Nifty]]-AVERAGE(Table2[1M Return vs Nifty]))/_xlfn.STDEV.P(Table2[1M Return vs Nifty])</f>
        <v>-2.2227654944972634E-2</v>
      </c>
      <c r="K492">
        <v>10.885327566000299</v>
      </c>
      <c r="L492">
        <f>(Table2[[#This Row],[6M Return vs Nifty]]-AVERAGE(Table2[6M Return vs Nifty]))/_xlfn.STDEV.P(Table2[6M Return vs Nifty])</f>
        <v>0.21311054523987399</v>
      </c>
      <c r="M492">
        <v>-3.4099729044674301</v>
      </c>
      <c r="N492">
        <f>(Table2[[#This Row],[1W Return vs Nifty]]-AVERAGE(Table2[1W Return vs Nifty]))/_xlfn.STDEV.P(Table2[1W Return vs Nifty])</f>
        <v>-0.49526714492093449</v>
      </c>
      <c r="O492">
        <v>498.22</v>
      </c>
      <c r="P492">
        <v>476.14504507183898</v>
      </c>
      <c r="Q492">
        <v>430.65949172208201</v>
      </c>
      <c r="R492">
        <v>46.877661063970002</v>
      </c>
      <c r="S492" s="2">
        <f>(Table2[[#This Row],[Close Price]]-Table2[[#This Row],[20D EMA]])/Table2[[#This Row],[20D EMA]]</f>
        <v>1.2504516077234878E-2</v>
      </c>
      <c r="T492" s="2">
        <f>(Table2[[#This Row],[Close Price]]-Table2[[#This Row],[50D EMA]])/Table2[[#This Row],[50D EMA]]</f>
        <v>5.9446076822852301E-2</v>
      </c>
      <c r="U492" s="2">
        <f>(Table2[[#This Row],[Close Price]]-Table2[[#This Row],[200D EMA]])/Table2[[#This Row],[200D EMA]]</f>
        <v>0.17134304409000997</v>
      </c>
      <c r="V492">
        <v>0.71808416655662299</v>
      </c>
      <c r="W492">
        <v>499.05</v>
      </c>
      <c r="X492">
        <v>516</v>
      </c>
      <c r="Y492">
        <v>487.35</v>
      </c>
      <c r="Z492">
        <v>523.5</v>
      </c>
      <c r="AA492">
        <v>477</v>
      </c>
      <c r="AB492">
        <v>523.5</v>
      </c>
      <c r="AC492" s="2">
        <f>(Table2[[#This Row],[Close Price]]/Table2[[#This Row],[Day Low]])-1</f>
        <v>1.0820559062218127E-2</v>
      </c>
      <c r="AD492" s="2">
        <f>(Table2[[#This Row],[Day High]]/Table2[[#This Row],[Close Price]])-1</f>
        <v>2.2896223609872202E-2</v>
      </c>
      <c r="AE492" s="2">
        <f>(Table2[[#This Row],[Close Price]]/Table2[[#This Row],[Current Week Low]])-1</f>
        <v>3.5087719298245501E-2</v>
      </c>
      <c r="AF492" s="2">
        <f>(Table2[[#This Row],[Current Week High]]/Table2[[#This Row],[Close Price]])-1</f>
        <v>3.7763901278620393E-2</v>
      </c>
      <c r="AG492" s="2">
        <f>(Table2[[#This Row],[Close Price]]/Table2[[#This Row],[Current Month Low]])-1</f>
        <v>5.7547169811320797E-2</v>
      </c>
      <c r="AH492" s="2">
        <f>(Table2[[#This Row],[Current Month High]]/Table2[[#This Row],[Close Price]])-1</f>
        <v>3.7763901278620393E-2</v>
      </c>
      <c r="AI492">
        <v>3.77639012786203</v>
      </c>
      <c r="AJ492">
        <v>50.089259149062698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0.17</v>
      </c>
      <c r="AM492" t="s">
        <v>10520</v>
      </c>
      <c r="AN492">
        <v>2.52</v>
      </c>
      <c r="AO492" t="s">
        <v>10520</v>
      </c>
      <c r="AP492">
        <v>-3.1417905176741999E-2</v>
      </c>
      <c r="AQ492">
        <f>(Table2[[#This Row],[Sharpe Ratio]]-AVERAGE(Table2[Sharpe Ratio]))/_xlfn.STDEV.P(Table2[Sharpe Ratio])</f>
        <v>-0.95915569417481705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-1.850828081911289</v>
      </c>
      <c r="AS492">
        <f>_xlfn.RANK.AVG(Table2[[#This Row],[1Y Return vs Nifty Z-Score]],Table2[1Y Return vs Nifty Z-Score])</f>
        <v>527</v>
      </c>
      <c r="AT492">
        <f>_xlfn.RANK.AVG(Table2[[#This Row],[6M Return vs Nifty Z-Score]],Table2[6M Return vs Nifty Z-Score])</f>
        <v>257</v>
      </c>
      <c r="AU492">
        <f>_xlfn.RANK.AVG(Table2[[#This Row],[Sharpe Ratio Z-Score]],Table2[Sharpe Ratio Z-Score])</f>
        <v>609</v>
      </c>
      <c r="AV492">
        <f>(Table2[[#This Row],[Rank 1Y]]+Table2[[#This Row],[Rank 6M]]+Table2[[#This Row],[Rank Sharpe]])/3</f>
        <v>464.33333333333331</v>
      </c>
    </row>
    <row r="493" spans="1:48" x14ac:dyDescent="0.3">
      <c r="A493" t="s">
        <v>1846</v>
      </c>
      <c r="B493" t="s">
        <v>1847</v>
      </c>
      <c r="C493" t="s">
        <v>10477</v>
      </c>
      <c r="D493" t="s">
        <v>174</v>
      </c>
      <c r="E493">
        <v>3859.0025260749999</v>
      </c>
      <c r="F493">
        <v>275.14999999999998</v>
      </c>
      <c r="G493">
        <v>3.1856357836190101</v>
      </c>
      <c r="H493">
        <f>(Table2[[#This Row],[1Y Return vs Nifty]]-AVERAGE(Table2[1Y Return vs Nifty]))/_xlfn.STDEV.P(Table2[1Y Return vs Nifty])</f>
        <v>-0.48951983721965786</v>
      </c>
      <c r="I493">
        <v>-2.5259212860506799</v>
      </c>
      <c r="J493">
        <f>(Table2[[#This Row],[1M Return vs Nifty]]-AVERAGE(Table2[1M Return vs Nifty]))/_xlfn.STDEV.P(Table2[1M Return vs Nifty])</f>
        <v>-0.17196658667160175</v>
      </c>
      <c r="K493">
        <v>11.046460561423199</v>
      </c>
      <c r="L493">
        <f>(Table2[[#This Row],[6M Return vs Nifty]]-AVERAGE(Table2[6M Return vs Nifty]))/_xlfn.STDEV.P(Table2[6M Return vs Nifty])</f>
        <v>0.21869832740015388</v>
      </c>
      <c r="M493">
        <v>-3.3223828586259101</v>
      </c>
      <c r="N493">
        <f>(Table2[[#This Row],[1W Return vs Nifty]]-AVERAGE(Table2[1W Return vs Nifty]))/_xlfn.STDEV.P(Table2[1W Return vs Nifty])</f>
        <v>-0.47754186392021658</v>
      </c>
      <c r="O493">
        <v>269.20999999999998</v>
      </c>
      <c r="P493">
        <v>259.76516140206098</v>
      </c>
      <c r="Q493">
        <v>236.071810045788</v>
      </c>
      <c r="R493">
        <v>50.032026510121</v>
      </c>
      <c r="S493" s="2">
        <f>(Table2[[#This Row],[Close Price]]-Table2[[#This Row],[20D EMA]])/Table2[[#This Row],[20D EMA]]</f>
        <v>2.2064559266000514E-2</v>
      </c>
      <c r="T493" s="2">
        <f>(Table2[[#This Row],[Close Price]]-Table2[[#This Row],[50D EMA]])/Table2[[#This Row],[50D EMA]]</f>
        <v>5.9225950527394051E-2</v>
      </c>
      <c r="U493" s="2">
        <f>(Table2[[#This Row],[Close Price]]-Table2[[#This Row],[200D EMA]])/Table2[[#This Row],[200D EMA]]</f>
        <v>0.16553518163237049</v>
      </c>
      <c r="V493">
        <v>0.91717760332335296</v>
      </c>
      <c r="W493">
        <v>270.3</v>
      </c>
      <c r="X493">
        <v>276.14999999999998</v>
      </c>
      <c r="Y493">
        <v>258.05</v>
      </c>
      <c r="Z493">
        <v>281.25</v>
      </c>
      <c r="AA493">
        <v>258.05</v>
      </c>
      <c r="AB493">
        <v>286.89999999999998</v>
      </c>
      <c r="AC493" s="2">
        <f>(Table2[[#This Row],[Close Price]]/Table2[[#This Row],[Day Low]])-1</f>
        <v>1.7943026267110529E-2</v>
      </c>
      <c r="AD493" s="2">
        <f>(Table2[[#This Row],[Day High]]/Table2[[#This Row],[Close Price]])-1</f>
        <v>3.6343812465928771E-3</v>
      </c>
      <c r="AE493" s="2">
        <f>(Table2[[#This Row],[Close Price]]/Table2[[#This Row],[Current Week Low]])-1</f>
        <v>6.6266227475295425E-2</v>
      </c>
      <c r="AF493" s="2">
        <f>(Table2[[#This Row],[Current Week High]]/Table2[[#This Row],[Close Price]])-1</f>
        <v>2.2169725604215929E-2</v>
      </c>
      <c r="AG493" s="2">
        <f>(Table2[[#This Row],[Close Price]]/Table2[[#This Row],[Current Month Low]])-1</f>
        <v>6.6266227475295425E-2</v>
      </c>
      <c r="AH493" s="2">
        <f>(Table2[[#This Row],[Current Month High]]/Table2[[#This Row],[Close Price]])-1</f>
        <v>4.2703979647465085E-2</v>
      </c>
      <c r="AI493">
        <v>4.2703979647464996</v>
      </c>
      <c r="AJ493">
        <v>37.747183979974899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-0.06</v>
      </c>
      <c r="AM493" t="s">
        <v>10519</v>
      </c>
      <c r="AN493">
        <v>1.27</v>
      </c>
      <c r="AO493" t="s">
        <v>10520</v>
      </c>
      <c r="AP493">
        <v>-6.2583038386691006E-2</v>
      </c>
      <c r="AQ493">
        <f>(Table2[[#This Row],[Sharpe Ratio]]-AVERAGE(Table2[Sharpe Ratio]))/_xlfn.STDEV.P(Table2[Sharpe Ratio])</f>
        <v>-1.3183976488226197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-2.2387276092339419</v>
      </c>
      <c r="AS493">
        <f>_xlfn.RANK.AVG(Table2[[#This Row],[1Y Return vs Nifty Z-Score]],Table2[1Y Return vs Nifty Z-Score])</f>
        <v>472</v>
      </c>
      <c r="AT493">
        <f>_xlfn.RANK.AVG(Table2[[#This Row],[6M Return vs Nifty Z-Score]],Table2[6M Return vs Nifty Z-Score])</f>
        <v>256</v>
      </c>
      <c r="AU493">
        <f>_xlfn.RANK.AVG(Table2[[#This Row],[Sharpe Ratio Z-Score]],Table2[Sharpe Ratio Z-Score])</f>
        <v>666</v>
      </c>
      <c r="AV493">
        <f>(Table2[[#This Row],[Rank 1Y]]+Table2[[#This Row],[Rank 6M]]+Table2[[#This Row],[Rank Sharpe]])/3</f>
        <v>464.66666666666669</v>
      </c>
    </row>
    <row r="494" spans="1:48" x14ac:dyDescent="0.3">
      <c r="A494" t="s">
        <v>628</v>
      </c>
      <c r="B494" t="s">
        <v>629</v>
      </c>
      <c r="C494" t="s">
        <v>10479</v>
      </c>
      <c r="D494" t="s">
        <v>198</v>
      </c>
      <c r="E494">
        <v>29026.093795199999</v>
      </c>
      <c r="F494">
        <v>15630.7</v>
      </c>
      <c r="G494">
        <v>2.1914745613997502</v>
      </c>
      <c r="H494">
        <f>(Table2[[#This Row],[1Y Return vs Nifty]]-AVERAGE(Table2[1Y Return vs Nifty]))/_xlfn.STDEV.P(Table2[1Y Return vs Nifty])</f>
        <v>-0.5031378349059018</v>
      </c>
      <c r="I494">
        <v>-6.8854289959716199</v>
      </c>
      <c r="J494">
        <f>(Table2[[#This Row],[1M Return vs Nifty]]-AVERAGE(Table2[1M Return vs Nifty]))/_xlfn.STDEV.P(Table2[1M Return vs Nifty])</f>
        <v>-0.61051578878113122</v>
      </c>
      <c r="K494">
        <v>-23.2163502999001</v>
      </c>
      <c r="L494">
        <f>(Table2[[#This Row],[6M Return vs Nifty]]-AVERAGE(Table2[6M Return vs Nifty]))/_xlfn.STDEV.P(Table2[6M Return vs Nifty])</f>
        <v>-0.96947001012420198</v>
      </c>
      <c r="M494">
        <v>-3.7739199157135701</v>
      </c>
      <c r="N494">
        <f>(Table2[[#This Row],[1W Return vs Nifty]]-AVERAGE(Table2[1W Return vs Nifty]))/_xlfn.STDEV.P(Table2[1W Return vs Nifty])</f>
        <v>-0.56891778617509514</v>
      </c>
      <c r="O494">
        <v>15699.61</v>
      </c>
      <c r="P494">
        <v>15594.8433566903</v>
      </c>
      <c r="Q494">
        <v>14863.852668142101</v>
      </c>
      <c r="R494">
        <v>34.455132856983901</v>
      </c>
      <c r="S494" s="2">
        <f>(Table2[[#This Row],[Close Price]]-Table2[[#This Row],[20D EMA]])/Table2[[#This Row],[20D EMA]]</f>
        <v>-4.3892810076173773E-3</v>
      </c>
      <c r="T494" s="2">
        <f>(Table2[[#This Row],[Close Price]]-Table2[[#This Row],[50D EMA]])/Table2[[#This Row],[50D EMA]]</f>
        <v>2.2992628069147961E-3</v>
      </c>
      <c r="U494" s="2">
        <f>(Table2[[#This Row],[Close Price]]-Table2[[#This Row],[200D EMA]])/Table2[[#This Row],[200D EMA]]</f>
        <v>5.1591424442836029E-2</v>
      </c>
      <c r="V494">
        <v>0.189234032910575</v>
      </c>
      <c r="W494">
        <v>15237.65</v>
      </c>
      <c r="X494">
        <v>15725</v>
      </c>
      <c r="Y494">
        <v>14835.05</v>
      </c>
      <c r="Z494">
        <v>15753.85</v>
      </c>
      <c r="AA494">
        <v>14835.05</v>
      </c>
      <c r="AB494">
        <v>16398</v>
      </c>
      <c r="AC494" s="2">
        <f>(Table2[[#This Row],[Close Price]]/Table2[[#This Row],[Day Low]])-1</f>
        <v>2.5794659937720121E-2</v>
      </c>
      <c r="AD494" s="2">
        <f>(Table2[[#This Row],[Day High]]/Table2[[#This Row],[Close Price]])-1</f>
        <v>6.0329991619056944E-3</v>
      </c>
      <c r="AE494" s="2">
        <f>(Table2[[#This Row],[Close Price]]/Table2[[#This Row],[Current Week Low]])-1</f>
        <v>5.3633118863771978E-2</v>
      </c>
      <c r="AF494" s="2">
        <f>(Table2[[#This Row],[Current Week High]]/Table2[[#This Row],[Close Price]])-1</f>
        <v>7.8787258408132832E-3</v>
      </c>
      <c r="AG494" s="2">
        <f>(Table2[[#This Row],[Close Price]]/Table2[[#This Row],[Current Month Low]])-1</f>
        <v>5.3633118863771978E-2</v>
      </c>
      <c r="AH494" s="2">
        <f>(Table2[[#This Row],[Current Month High]]/Table2[[#This Row],[Close Price]])-1</f>
        <v>4.9089292226195846E-2</v>
      </c>
      <c r="AI494">
        <v>16.757406897963602</v>
      </c>
      <c r="AJ494">
        <v>33.778099203615199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</v>
      </c>
      <c r="AM494" t="s">
        <v>10521</v>
      </c>
      <c r="AN494">
        <v>-2.75</v>
      </c>
      <c r="AO494" t="s">
        <v>10519</v>
      </c>
      <c r="AP494">
        <v>6.0975980482574001E-2</v>
      </c>
      <c r="AQ494">
        <f>(Table2[[#This Row],[Sharpe Ratio]]-AVERAGE(Table2[Sharpe Ratio]))/_xlfn.STDEV.P(Table2[Sharpe Ratio])</f>
        <v>0.10587296648119768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-2.5461684535051328</v>
      </c>
      <c r="AS494">
        <f>_xlfn.RANK.AVG(Table2[[#This Row],[1Y Return vs Nifty Z-Score]],Table2[1Y Return vs Nifty Z-Score])</f>
        <v>476</v>
      </c>
      <c r="AT494">
        <f>_xlfn.RANK.AVG(Table2[[#This Row],[6M Return vs Nifty Z-Score]],Table2[6M Return vs Nifty Z-Score])</f>
        <v>618</v>
      </c>
      <c r="AU494">
        <f>_xlfn.RANK.AVG(Table2[[#This Row],[Sharpe Ratio Z-Score]],Table2[Sharpe Ratio Z-Score])</f>
        <v>301</v>
      </c>
      <c r="AV494">
        <f>(Table2[[#This Row],[Rank 1Y]]+Table2[[#This Row],[Rank 6M]]+Table2[[#This Row],[Rank Sharpe]])/3</f>
        <v>465</v>
      </c>
    </row>
    <row r="495" spans="1:48" x14ac:dyDescent="0.3">
      <c r="A495" t="s">
        <v>535</v>
      </c>
      <c r="B495" t="s">
        <v>536</v>
      </c>
      <c r="C495" t="s">
        <v>10475</v>
      </c>
      <c r="D495" t="s">
        <v>37</v>
      </c>
      <c r="E495">
        <v>37860.815952555</v>
      </c>
      <c r="F495">
        <v>1108.25</v>
      </c>
      <c r="G495">
        <v>8.4983732317861396</v>
      </c>
      <c r="H495">
        <f>(Table2[[#This Row],[1Y Return vs Nifty]]-AVERAGE(Table2[1Y Return vs Nifty]))/_xlfn.STDEV.P(Table2[1Y Return vs Nifty])</f>
        <v>-0.41674608115295286</v>
      </c>
      <c r="I495">
        <v>7.9536871711690296</v>
      </c>
      <c r="J495">
        <f>(Table2[[#This Row],[1M Return vs Nifty]]-AVERAGE(Table2[1M Return vs Nifty]))/_xlfn.STDEV.P(Table2[1M Return vs Nifty])</f>
        <v>0.88224050117807795</v>
      </c>
      <c r="K495">
        <v>6.5847842585993499</v>
      </c>
      <c r="L495">
        <f>(Table2[[#This Row],[6M Return vs Nifty]]-AVERAGE(Table2[6M Return vs Nifty]))/_xlfn.STDEV.P(Table2[6M Return vs Nifty])</f>
        <v>6.3975980282913208E-2</v>
      </c>
      <c r="M495">
        <v>4.9510579183237198</v>
      </c>
      <c r="N495">
        <f>(Table2[[#This Row],[1W Return vs Nifty]]-AVERAGE(Table2[1W Return vs Nifty]))/_xlfn.STDEV.P(Table2[1W Return vs Nifty])</f>
        <v>1.1967244434586808</v>
      </c>
      <c r="O495">
        <v>1034.8800000000001</v>
      </c>
      <c r="P495">
        <v>1007.4242531884501</v>
      </c>
      <c r="Q495">
        <v>956.13471429687297</v>
      </c>
      <c r="R495">
        <v>78.569632453389502</v>
      </c>
      <c r="S495" s="2">
        <f>(Table2[[#This Row],[Close Price]]-Table2[[#This Row],[20D EMA]])/Table2[[#This Row],[20D EMA]]</f>
        <v>7.0897108843537296E-2</v>
      </c>
      <c r="T495" s="2">
        <f>(Table2[[#This Row],[Close Price]]-Table2[[#This Row],[50D EMA]])/Table2[[#This Row],[50D EMA]]</f>
        <v>0.10008270745164337</v>
      </c>
      <c r="U495" s="2">
        <f>(Table2[[#This Row],[Close Price]]-Table2[[#This Row],[200D EMA]])/Table2[[#This Row],[200D EMA]]</f>
        <v>0.15909398898354016</v>
      </c>
      <c r="V495">
        <v>0.88186737846944796</v>
      </c>
      <c r="W495">
        <v>1095.45</v>
      </c>
      <c r="X495">
        <v>1132.5</v>
      </c>
      <c r="Y495">
        <v>995</v>
      </c>
      <c r="Z495">
        <v>1132.5</v>
      </c>
      <c r="AA495">
        <v>967.7</v>
      </c>
      <c r="AB495">
        <v>1132.5</v>
      </c>
      <c r="AC495" s="2">
        <f>(Table2[[#This Row],[Close Price]]/Table2[[#This Row],[Day Low]])-1</f>
        <v>1.1684695787119503E-2</v>
      </c>
      <c r="AD495" s="2">
        <f>(Table2[[#This Row],[Day High]]/Table2[[#This Row],[Close Price]])-1</f>
        <v>2.1881344461989638E-2</v>
      </c>
      <c r="AE495" s="2">
        <f>(Table2[[#This Row],[Close Price]]/Table2[[#This Row],[Current Week Low]])-1</f>
        <v>0.113819095477387</v>
      </c>
      <c r="AF495" s="2">
        <f>(Table2[[#This Row],[Current Week High]]/Table2[[#This Row],[Close Price]])-1</f>
        <v>2.1881344461989638E-2</v>
      </c>
      <c r="AG495" s="2">
        <f>(Table2[[#This Row],[Close Price]]/Table2[[#This Row],[Current Month Low]])-1</f>
        <v>0.14524129378939743</v>
      </c>
      <c r="AH495" s="2">
        <f>(Table2[[#This Row],[Current Month High]]/Table2[[#This Row],[Close Price]])-1</f>
        <v>2.1881344461989638E-2</v>
      </c>
      <c r="AI495">
        <v>2.1881344461989598</v>
      </c>
      <c r="AJ495">
        <v>45.2490170380078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0.04</v>
      </c>
      <c r="AM495" t="s">
        <v>10520</v>
      </c>
      <c r="AN495">
        <v>9.36</v>
      </c>
      <c r="AO495" t="s">
        <v>10520</v>
      </c>
      <c r="AP495">
        <v>-6.0791226614254998E-2</v>
      </c>
      <c r="AQ495">
        <f>(Table2[[#This Row],[Sharpe Ratio]]-AVERAGE(Table2[Sharpe Ratio]))/_xlfn.STDEV.P(Table2[Sharpe Ratio])</f>
        <v>-1.297743350342504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0.42845149342421507</v>
      </c>
      <c r="AS495">
        <f>_xlfn.RANK.AVG(Table2[[#This Row],[1Y Return vs Nifty Z-Score]],Table2[1Y Return vs Nifty Z-Score])</f>
        <v>444</v>
      </c>
      <c r="AT495">
        <f>_xlfn.RANK.AVG(Table2[[#This Row],[6M Return vs Nifty Z-Score]],Table2[6M Return vs Nifty Z-Score])</f>
        <v>294</v>
      </c>
      <c r="AU495">
        <f>_xlfn.RANK.AVG(Table2[[#This Row],[Sharpe Ratio Z-Score]],Table2[Sharpe Ratio Z-Score])</f>
        <v>658</v>
      </c>
      <c r="AV495">
        <f>(Table2[[#This Row],[Rank 1Y]]+Table2[[#This Row],[Rank 6M]]+Table2[[#This Row],[Rank Sharpe]])/3</f>
        <v>465.33333333333331</v>
      </c>
    </row>
    <row r="496" spans="1:48" x14ac:dyDescent="0.3">
      <c r="A496" t="s">
        <v>1792</v>
      </c>
      <c r="B496" t="s">
        <v>1793</v>
      </c>
      <c r="C496" t="s">
        <v>10492</v>
      </c>
      <c r="D496" t="s">
        <v>677</v>
      </c>
      <c r="E496">
        <v>4103.2884094999999</v>
      </c>
      <c r="F496">
        <v>622.5</v>
      </c>
      <c r="G496">
        <v>5.9153307000695303</v>
      </c>
      <c r="H496">
        <f>(Table2[[#This Row],[1Y Return vs Nifty]]-AVERAGE(Table2[1Y Return vs Nifty]))/_xlfn.STDEV.P(Table2[1Y Return vs Nifty])</f>
        <v>-0.45212853868017738</v>
      </c>
      <c r="I496">
        <v>-13.2213103660635</v>
      </c>
      <c r="J496">
        <f>(Table2[[#This Row],[1M Return vs Nifty]]-AVERAGE(Table2[1M Return vs Nifty]))/_xlfn.STDEV.P(Table2[1M Return vs Nifty])</f>
        <v>-1.2478803501950659</v>
      </c>
      <c r="K496">
        <v>-34.754538783890098</v>
      </c>
      <c r="L496">
        <f>(Table2[[#This Row],[6M Return vs Nifty]]-AVERAGE(Table2[6M Return vs Nifty]))/_xlfn.STDEV.P(Table2[6M Return vs Nifty])</f>
        <v>-1.3695921800346824</v>
      </c>
      <c r="M496">
        <v>-8.8529985177827299</v>
      </c>
      <c r="N496">
        <f>(Table2[[#This Row],[1W Return vs Nifty]]-AVERAGE(Table2[1W Return vs Nifty]))/_xlfn.STDEV.P(Table2[1W Return vs Nifty])</f>
        <v>-1.5967525655894201</v>
      </c>
      <c r="O496">
        <v>662.3</v>
      </c>
      <c r="P496">
        <v>657.85822497711297</v>
      </c>
      <c r="Q496">
        <v>644.92561089737103</v>
      </c>
      <c r="R496">
        <v>22.140317308662301</v>
      </c>
      <c r="S496" s="2">
        <f>(Table2[[#This Row],[Close Price]]-Table2[[#This Row],[20D EMA]])/Table2[[#This Row],[20D EMA]]</f>
        <v>-6.0093613166238798E-2</v>
      </c>
      <c r="T496" s="2">
        <f>(Table2[[#This Row],[Close Price]]-Table2[[#This Row],[50D EMA]])/Table2[[#This Row],[50D EMA]]</f>
        <v>-5.3747484844995419E-2</v>
      </c>
      <c r="U496" s="2">
        <f>(Table2[[#This Row],[Close Price]]-Table2[[#This Row],[200D EMA]])/Table2[[#This Row],[200D EMA]]</f>
        <v>-3.4772399356520024E-2</v>
      </c>
      <c r="V496">
        <v>0.74700978583505695</v>
      </c>
      <c r="W496">
        <v>621.79999999999995</v>
      </c>
      <c r="X496">
        <v>632</v>
      </c>
      <c r="Y496">
        <v>617.1</v>
      </c>
      <c r="Z496">
        <v>666</v>
      </c>
      <c r="AA496">
        <v>617.1</v>
      </c>
      <c r="AB496">
        <v>753.5</v>
      </c>
      <c r="AC496" s="2">
        <f>(Table2[[#This Row],[Close Price]]/Table2[[#This Row],[Day Low]])-1</f>
        <v>1.1257639112256523E-3</v>
      </c>
      <c r="AD496" s="2">
        <f>(Table2[[#This Row],[Day High]]/Table2[[#This Row],[Close Price]])-1</f>
        <v>1.5261044176706928E-2</v>
      </c>
      <c r="AE496" s="2">
        <f>(Table2[[#This Row],[Close Price]]/Table2[[#This Row],[Current Week Low]])-1</f>
        <v>8.7506076810888178E-3</v>
      </c>
      <c r="AF496" s="2">
        <f>(Table2[[#This Row],[Current Week High]]/Table2[[#This Row],[Close Price]])-1</f>
        <v>6.9879518072289093E-2</v>
      </c>
      <c r="AG496" s="2">
        <f>(Table2[[#This Row],[Close Price]]/Table2[[#This Row],[Current Month Low]])-1</f>
        <v>8.7506076810888178E-3</v>
      </c>
      <c r="AH496" s="2">
        <f>(Table2[[#This Row],[Current Month High]]/Table2[[#This Row],[Close Price]])-1</f>
        <v>0.210441767068273</v>
      </c>
      <c r="AI496">
        <v>30.923694779116399</v>
      </c>
      <c r="AJ496">
        <v>33.784655061250803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-0.16</v>
      </c>
      <c r="AM496" t="s">
        <v>10519</v>
      </c>
      <c r="AN496">
        <v>-10.01</v>
      </c>
      <c r="AO496" t="s">
        <v>10519</v>
      </c>
      <c r="AP496">
        <v>8.2909994616947993E-2</v>
      </c>
      <c r="AQ496">
        <f>(Table2[[#This Row],[Sharpe Ratio]]-AVERAGE(Table2[Sharpe Ratio]))/_xlfn.STDEV.P(Table2[Sharpe Ratio])</f>
        <v>0.35870737786723966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-4.3076462566321059</v>
      </c>
      <c r="AS496">
        <f>_xlfn.RANK.AVG(Table2[[#This Row],[1Y Return vs Nifty Z-Score]],Table2[1Y Return vs Nifty Z-Score])</f>
        <v>460</v>
      </c>
      <c r="AT496">
        <f>_xlfn.RANK.AVG(Table2[[#This Row],[6M Return vs Nifty Z-Score]],Table2[6M Return vs Nifty Z-Score])</f>
        <v>698</v>
      </c>
      <c r="AU496">
        <f>_xlfn.RANK.AVG(Table2[[#This Row],[Sharpe Ratio Z-Score]],Table2[Sharpe Ratio Z-Score])</f>
        <v>240</v>
      </c>
      <c r="AV496">
        <f>(Table2[[#This Row],[Rank 1Y]]+Table2[[#This Row],[Rank 6M]]+Table2[[#This Row],[Rank Sharpe]])/3</f>
        <v>466</v>
      </c>
    </row>
    <row r="497" spans="1:48" x14ac:dyDescent="0.3">
      <c r="A497" t="s">
        <v>407</v>
      </c>
      <c r="B497" t="s">
        <v>408</v>
      </c>
      <c r="C497" t="s">
        <v>10485</v>
      </c>
      <c r="D497" t="s">
        <v>409</v>
      </c>
      <c r="E497">
        <v>58406.227431824998</v>
      </c>
      <c r="F497">
        <v>2215.5500000000002</v>
      </c>
      <c r="G497">
        <v>-10.7421429654049</v>
      </c>
      <c r="H497">
        <f>(Table2[[#This Row],[1Y Return vs Nifty]]-AVERAGE(Table2[1Y Return vs Nifty]))/_xlfn.STDEV.P(Table2[1Y Return vs Nifty])</f>
        <v>-0.68030223200601858</v>
      </c>
      <c r="I497">
        <v>-13.3420918980904</v>
      </c>
      <c r="J497">
        <f>(Table2[[#This Row],[1M Return vs Nifty]]-AVERAGE(Table2[1M Return vs Nifty]))/_xlfn.STDEV.P(Table2[1M Return vs Nifty])</f>
        <v>-1.2600304937489866</v>
      </c>
      <c r="K497">
        <v>2.2495411068500801</v>
      </c>
      <c r="L497">
        <f>(Table2[[#This Row],[6M Return vs Nifty]]-AVERAGE(Table2[6M Return vs Nifty]))/_xlfn.STDEV.P(Table2[6M Return vs Nifty])</f>
        <v>-8.6361908491774345E-2</v>
      </c>
      <c r="M497">
        <v>-3.9615227927079002</v>
      </c>
      <c r="N497">
        <f>(Table2[[#This Row],[1W Return vs Nifty]]-AVERAGE(Table2[1W Return vs Nifty]))/_xlfn.STDEV.P(Table2[1W Return vs Nifty])</f>
        <v>-0.60688230234037066</v>
      </c>
      <c r="O497">
        <v>2268.2399999999998</v>
      </c>
      <c r="P497">
        <v>2236.9968025905901</v>
      </c>
      <c r="Q497">
        <v>2052.3780044069899</v>
      </c>
      <c r="R497">
        <v>22.104122816422301</v>
      </c>
      <c r="S497" s="2">
        <f>(Table2[[#This Row],[Close Price]]-Table2[[#This Row],[20D EMA]])/Table2[[#This Row],[20D EMA]]</f>
        <v>-2.3229464254223366E-2</v>
      </c>
      <c r="T497" s="2">
        <f>(Table2[[#This Row],[Close Price]]-Table2[[#This Row],[50D EMA]])/Table2[[#This Row],[50D EMA]]</f>
        <v>-9.5873192870696341E-3</v>
      </c>
      <c r="U497" s="2">
        <f>(Table2[[#This Row],[Close Price]]-Table2[[#This Row],[200D EMA]])/Table2[[#This Row],[200D EMA]]</f>
        <v>7.9503870750240693E-2</v>
      </c>
      <c r="V497">
        <v>0.62636722829801394</v>
      </c>
      <c r="W497">
        <v>2184</v>
      </c>
      <c r="X497">
        <v>2237.5500000000002</v>
      </c>
      <c r="Y497">
        <v>2164</v>
      </c>
      <c r="Z497">
        <v>2314.9</v>
      </c>
      <c r="AA497">
        <v>2164</v>
      </c>
      <c r="AB497">
        <v>2454</v>
      </c>
      <c r="AC497" s="2">
        <f>(Table2[[#This Row],[Close Price]]/Table2[[#This Row],[Day Low]])-1</f>
        <v>1.4445970695970756E-2</v>
      </c>
      <c r="AD497" s="2">
        <f>(Table2[[#This Row],[Day High]]/Table2[[#This Row],[Close Price]])-1</f>
        <v>9.9298142673376333E-3</v>
      </c>
      <c r="AE497" s="2">
        <f>(Table2[[#This Row],[Close Price]]/Table2[[#This Row],[Current Week Low]])-1</f>
        <v>2.3821626617375413E-2</v>
      </c>
      <c r="AF497" s="2">
        <f>(Table2[[#This Row],[Current Week High]]/Table2[[#This Row],[Close Price]])-1</f>
        <v>4.4842138520909014E-2</v>
      </c>
      <c r="AG497" s="2">
        <f>(Table2[[#This Row],[Close Price]]/Table2[[#This Row],[Current Month Low]])-1</f>
        <v>2.3821626617375413E-2</v>
      </c>
      <c r="AH497" s="2">
        <f>(Table2[[#This Row],[Current Month High]]/Table2[[#This Row],[Close Price]])-1</f>
        <v>0.10762564600212121</v>
      </c>
      <c r="AI497">
        <v>10.7625646002121</v>
      </c>
      <c r="AJ497">
        <v>27.330459770114899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-0.06</v>
      </c>
      <c r="AM497" t="s">
        <v>10519</v>
      </c>
      <c r="AN497">
        <v>-5.14</v>
      </c>
      <c r="AO497" t="s">
        <v>10519</v>
      </c>
      <c r="AP497">
        <v>6.4278163195129997E-3</v>
      </c>
      <c r="AQ497">
        <f>(Table2[[#This Row],[Sharpe Ratio]]-AVERAGE(Table2[Sharpe Ratio]))/_xlfn.STDEV.P(Table2[Sharpe Ratio])</f>
        <v>-0.52290628449699261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-3.1564832210841427</v>
      </c>
      <c r="AS497">
        <f>_xlfn.RANK.AVG(Table2[[#This Row],[1Y Return vs Nifty Z-Score]],Table2[1Y Return vs Nifty Z-Score])</f>
        <v>565</v>
      </c>
      <c r="AT497">
        <f>_xlfn.RANK.AVG(Table2[[#This Row],[6M Return vs Nifty Z-Score]],Table2[6M Return vs Nifty Z-Score])</f>
        <v>354</v>
      </c>
      <c r="AU497">
        <f>_xlfn.RANK.AVG(Table2[[#This Row],[Sharpe Ratio Z-Score]],Table2[Sharpe Ratio Z-Score])</f>
        <v>482</v>
      </c>
      <c r="AV497">
        <f>(Table2[[#This Row],[Rank 1Y]]+Table2[[#This Row],[Rank 6M]]+Table2[[#This Row],[Rank Sharpe]])/3</f>
        <v>467</v>
      </c>
    </row>
    <row r="498" spans="1:48" x14ac:dyDescent="0.3">
      <c r="A498" t="s">
        <v>1064</v>
      </c>
      <c r="B498" t="s">
        <v>1065</v>
      </c>
      <c r="C498" t="s">
        <v>10480</v>
      </c>
      <c r="D498" t="s">
        <v>295</v>
      </c>
      <c r="E498">
        <v>11664.045337255</v>
      </c>
      <c r="F498">
        <v>1169.7</v>
      </c>
      <c r="G498">
        <v>-18.5607010632136</v>
      </c>
      <c r="H498">
        <f>(Table2[[#This Row],[1Y Return vs Nifty]]-AVERAGE(Table2[1Y Return vs Nifty]))/_xlfn.STDEV.P(Table2[1Y Return vs Nifty])</f>
        <v>-0.78740066202529024</v>
      </c>
      <c r="I498">
        <v>-13.7907824672623</v>
      </c>
      <c r="J498">
        <f>(Table2[[#This Row],[1M Return vs Nifty]]-AVERAGE(Table2[1M Return vs Nifty]))/_xlfn.STDEV.P(Table2[1M Return vs Nifty])</f>
        <v>-1.3051669871784193</v>
      </c>
      <c r="K498">
        <v>-21.939621369658202</v>
      </c>
      <c r="L498">
        <f>(Table2[[#This Row],[6M Return vs Nifty]]-AVERAGE(Table2[6M Return vs Nifty]))/_xlfn.STDEV.P(Table2[6M Return vs Nifty])</f>
        <v>-0.92519550805095974</v>
      </c>
      <c r="M498">
        <v>-2.2345675394280602</v>
      </c>
      <c r="N498">
        <f>(Table2[[#This Row],[1W Return vs Nifty]]-AVERAGE(Table2[1W Return vs Nifty]))/_xlfn.STDEV.P(Table2[1W Return vs Nifty])</f>
        <v>-0.25740460945919164</v>
      </c>
      <c r="O498">
        <v>1202.6600000000001</v>
      </c>
      <c r="P498">
        <v>1248.49065946823</v>
      </c>
      <c r="Q498">
        <v>1203.9919779623599</v>
      </c>
      <c r="R498">
        <v>36.0003652027657</v>
      </c>
      <c r="S498" s="2">
        <f>(Table2[[#This Row],[Close Price]]-Table2[[#This Row],[20D EMA]])/Table2[[#This Row],[20D EMA]]</f>
        <v>-2.7405916884239965E-2</v>
      </c>
      <c r="T498" s="2">
        <f>(Table2[[#This Row],[Close Price]]-Table2[[#This Row],[50D EMA]])/Table2[[#This Row],[50D EMA]]</f>
        <v>-6.3108729625409657E-2</v>
      </c>
      <c r="U498" s="2">
        <f>(Table2[[#This Row],[Close Price]]-Table2[[#This Row],[200D EMA]])/Table2[[#This Row],[200D EMA]]</f>
        <v>-2.8481899040885397E-2</v>
      </c>
      <c r="V498">
        <v>1.24092659506512</v>
      </c>
      <c r="W498">
        <v>1140.5</v>
      </c>
      <c r="X498">
        <v>1174.4000000000001</v>
      </c>
      <c r="Y498">
        <v>1079.0999999999999</v>
      </c>
      <c r="Z498">
        <v>1180</v>
      </c>
      <c r="AA498">
        <v>1079.0999999999999</v>
      </c>
      <c r="AB498">
        <v>1329.25</v>
      </c>
      <c r="AC498" s="2">
        <f>(Table2[[#This Row],[Close Price]]/Table2[[#This Row],[Day Low]])-1</f>
        <v>2.5602805786935523E-2</v>
      </c>
      <c r="AD498" s="2">
        <f>(Table2[[#This Row],[Day High]]/Table2[[#This Row],[Close Price]])-1</f>
        <v>4.0181243053774018E-3</v>
      </c>
      <c r="AE498" s="2">
        <f>(Table2[[#This Row],[Close Price]]/Table2[[#This Row],[Current Week Low]])-1</f>
        <v>8.3958854601056565E-2</v>
      </c>
      <c r="AF498" s="2">
        <f>(Table2[[#This Row],[Current Week High]]/Table2[[#This Row],[Close Price]])-1</f>
        <v>8.8056766692314881E-3</v>
      </c>
      <c r="AG498" s="2">
        <f>(Table2[[#This Row],[Close Price]]/Table2[[#This Row],[Current Month Low]])-1</f>
        <v>8.3958854601056565E-2</v>
      </c>
      <c r="AH498" s="2">
        <f>(Table2[[#This Row],[Current Month High]]/Table2[[#This Row],[Close Price]])-1</f>
        <v>0.13640249636658974</v>
      </c>
      <c r="AI498">
        <v>40.976318714200197</v>
      </c>
      <c r="AJ498">
        <v>17.8004934790271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-0.25</v>
      </c>
      <c r="AM498" t="s">
        <v>10519</v>
      </c>
      <c r="AN498">
        <v>-7.11</v>
      </c>
      <c r="AO498" t="s">
        <v>10519</v>
      </c>
      <c r="AP498">
        <v>0.110205758114893</v>
      </c>
      <c r="AQ498">
        <f>(Table2[[#This Row],[Sharpe Ratio]]-AVERAGE(Table2[Sharpe Ratio]))/_xlfn.STDEV.P(Table2[Sharpe Ratio])</f>
        <v>0.67334692606193691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606</v>
      </c>
      <c r="AT498">
        <f>_xlfn.RANK.AVG(Table2[[#This Row],[6M Return vs Nifty Z-Score]],Table2[6M Return vs Nifty Z-Score])</f>
        <v>614</v>
      </c>
      <c r="AU498">
        <f>_xlfn.RANK.AVG(Table2[[#This Row],[Sharpe Ratio Z-Score]],Table2[Sharpe Ratio Z-Score])</f>
        <v>183</v>
      </c>
      <c r="AV498">
        <f>(Table2[[#This Row],[Rank 1Y]]+Table2[[#This Row],[Rank 6M]]+Table2[[#This Row],[Rank Sharpe]])/3</f>
        <v>467.66666666666669</v>
      </c>
    </row>
    <row r="499" spans="1:48" x14ac:dyDescent="0.3">
      <c r="A499" t="s">
        <v>139</v>
      </c>
      <c r="B499" t="s">
        <v>140</v>
      </c>
      <c r="C499" t="s">
        <v>10482</v>
      </c>
      <c r="D499" t="s">
        <v>133</v>
      </c>
      <c r="E499">
        <v>196478.302923799</v>
      </c>
      <c r="F499">
        <v>162.55000000000001</v>
      </c>
      <c r="G499">
        <v>5.6468546375125799</v>
      </c>
      <c r="H499">
        <f>(Table2[[#This Row],[1Y Return vs Nifty]]-AVERAGE(Table2[1Y Return vs Nifty]))/_xlfn.STDEV.P(Table2[1Y Return vs Nifty])</f>
        <v>-0.45580611764523793</v>
      </c>
      <c r="I499">
        <v>-14.161554203336101</v>
      </c>
      <c r="J499">
        <f>(Table2[[#This Row],[1M Return vs Nifty]]-AVERAGE(Table2[1M Return vs Nifty]))/_xlfn.STDEV.P(Table2[1M Return vs Nifty])</f>
        <v>-1.3424651547329569</v>
      </c>
      <c r="K499">
        <v>4.0990889824849202</v>
      </c>
      <c r="L499">
        <f>(Table2[[#This Row],[6M Return vs Nifty]]-AVERAGE(Table2[6M Return vs Nifty]))/_xlfn.STDEV.P(Table2[6M Return vs Nifty])</f>
        <v>-2.2223147855371696E-2</v>
      </c>
      <c r="M499">
        <v>-5.7701668369509704</v>
      </c>
      <c r="N499">
        <f>(Table2[[#This Row],[1W Return vs Nifty]]-AVERAGE(Table2[1W Return vs Nifty]))/_xlfn.STDEV.P(Table2[1W Return vs Nifty])</f>
        <v>-0.97289106060142183</v>
      </c>
      <c r="O499">
        <v>166.3</v>
      </c>
      <c r="P499">
        <v>168.35762107055999</v>
      </c>
      <c r="Q499">
        <v>152.23723425380399</v>
      </c>
      <c r="R499">
        <v>20.996273066151399</v>
      </c>
      <c r="S499" s="2">
        <f>(Table2[[#This Row],[Close Price]]-Table2[[#This Row],[20D EMA]])/Table2[[#This Row],[20D EMA]]</f>
        <v>-2.2549609140108236E-2</v>
      </c>
      <c r="T499" s="2">
        <f>(Table2[[#This Row],[Close Price]]-Table2[[#This Row],[50D EMA]])/Table2[[#This Row],[50D EMA]]</f>
        <v>-3.4495742061631744E-2</v>
      </c>
      <c r="U499" s="2">
        <f>(Table2[[#This Row],[Close Price]]-Table2[[#This Row],[200D EMA]])/Table2[[#This Row],[200D EMA]]</f>
        <v>6.7741415539663438E-2</v>
      </c>
      <c r="V499">
        <v>0.87873331564644297</v>
      </c>
      <c r="W499">
        <v>158.21</v>
      </c>
      <c r="X499">
        <v>162.94999999999999</v>
      </c>
      <c r="Y499">
        <v>155</v>
      </c>
      <c r="Z499">
        <v>162.94999999999999</v>
      </c>
      <c r="AA499">
        <v>155</v>
      </c>
      <c r="AB499">
        <v>178.19</v>
      </c>
      <c r="AC499" s="2">
        <f>(Table2[[#This Row],[Close Price]]/Table2[[#This Row],[Day Low]])-1</f>
        <v>2.7431894317679006E-2</v>
      </c>
      <c r="AD499" s="2">
        <f>(Table2[[#This Row],[Day High]]/Table2[[#This Row],[Close Price]])-1</f>
        <v>2.4607812980619315E-3</v>
      </c>
      <c r="AE499" s="2">
        <f>(Table2[[#This Row],[Close Price]]/Table2[[#This Row],[Current Week Low]])-1</f>
        <v>4.8709677419354946E-2</v>
      </c>
      <c r="AF499" s="2">
        <f>(Table2[[#This Row],[Current Week High]]/Table2[[#This Row],[Close Price]])-1</f>
        <v>2.4607812980619315E-3</v>
      </c>
      <c r="AG499" s="2">
        <f>(Table2[[#This Row],[Close Price]]/Table2[[#This Row],[Current Month Low]])-1</f>
        <v>4.8709677419354946E-2</v>
      </c>
      <c r="AH499" s="2">
        <f>(Table2[[#This Row],[Current Month High]]/Table2[[#This Row],[Close Price]])-1</f>
        <v>9.621654875422947E-2</v>
      </c>
      <c r="AI499">
        <v>13.5650569055675</v>
      </c>
      <c r="AJ499">
        <v>41.841186736474697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-0.05</v>
      </c>
      <c r="AM499" t="s">
        <v>10519</v>
      </c>
      <c r="AN499">
        <v>-5.38</v>
      </c>
      <c r="AO499" t="s">
        <v>10519</v>
      </c>
      <c r="AP499">
        <v>-3.5298940465897002E-2</v>
      </c>
      <c r="AQ499">
        <f>(Table2[[#This Row],[Sharpe Ratio]]-AVERAGE(Table2[Sharpe Ratio]))/_xlfn.STDEV.P(Table2[Sharpe Ratio])</f>
        <v>-1.0038925702837904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461</v>
      </c>
      <c r="AT499">
        <f>_xlfn.RANK.AVG(Table2[[#This Row],[6M Return vs Nifty Z-Score]],Table2[6M Return vs Nifty Z-Score])</f>
        <v>328</v>
      </c>
      <c r="AU499">
        <f>_xlfn.RANK.AVG(Table2[[#This Row],[Sharpe Ratio Z-Score]],Table2[Sharpe Ratio Z-Score])</f>
        <v>615</v>
      </c>
      <c r="AV499">
        <f>(Table2[[#This Row],[Rank 1Y]]+Table2[[#This Row],[Rank 6M]]+Table2[[#This Row],[Rank Sharpe]])/3</f>
        <v>468</v>
      </c>
    </row>
    <row r="500" spans="1:48" x14ac:dyDescent="0.3">
      <c r="A500" t="s">
        <v>613</v>
      </c>
      <c r="B500" t="s">
        <v>614</v>
      </c>
      <c r="C500" t="s">
        <v>10489</v>
      </c>
      <c r="D500" t="s">
        <v>373</v>
      </c>
      <c r="E500">
        <v>29776.607765059998</v>
      </c>
      <c r="F500">
        <v>6622.5</v>
      </c>
      <c r="G500">
        <v>25.053897640334601</v>
      </c>
      <c r="H500">
        <f>(Table2[[#This Row],[1Y Return vs Nifty]]-AVERAGE(Table2[1Y Return vs Nifty]))/_xlfn.STDEV.P(Table2[1Y Return vs Nifty])</f>
        <v>-0.18996888641698118</v>
      </c>
      <c r="I500">
        <v>-0.78128014191628503</v>
      </c>
      <c r="J500">
        <f>(Table2[[#This Row],[1M Return vs Nifty]]-AVERAGE(Table2[1M Return vs Nifty]))/_xlfn.STDEV.P(Table2[1M Return vs Nifty])</f>
        <v>3.5373997042981772E-3</v>
      </c>
      <c r="K500">
        <v>-3.44948356777476</v>
      </c>
      <c r="L500">
        <f>(Table2[[#This Row],[6M Return vs Nifty]]-AVERAGE(Table2[6M Return vs Nifty]))/_xlfn.STDEV.P(Table2[6M Return vs Nifty])</f>
        <v>-0.28399311570843039</v>
      </c>
      <c r="M500">
        <v>-1.6583808496430901</v>
      </c>
      <c r="N500">
        <f>(Table2[[#This Row],[1W Return vs Nifty]]-AVERAGE(Table2[1W Return vs Nifty]))/_xlfn.STDEV.P(Table2[1W Return vs Nifty])</f>
        <v>-0.14080379155585393</v>
      </c>
      <c r="O500">
        <v>6543.06</v>
      </c>
      <c r="P500">
        <v>6229.08486607338</v>
      </c>
      <c r="Q500">
        <v>5648.6085757097599</v>
      </c>
      <c r="R500">
        <v>54.325322085218602</v>
      </c>
      <c r="S500" s="2">
        <f>(Table2[[#This Row],[Close Price]]-Table2[[#This Row],[20D EMA]])/Table2[[#This Row],[20D EMA]]</f>
        <v>1.2141108288782251E-2</v>
      </c>
      <c r="T500" s="2">
        <f>(Table2[[#This Row],[Close Price]]-Table2[[#This Row],[50D EMA]])/Table2[[#This Row],[50D EMA]]</f>
        <v>6.3157773956388011E-2</v>
      </c>
      <c r="U500" s="2">
        <f>(Table2[[#This Row],[Close Price]]-Table2[[#This Row],[200D EMA]])/Table2[[#This Row],[200D EMA]]</f>
        <v>0.17241262361109322</v>
      </c>
      <c r="V500">
        <v>1.28384253931985</v>
      </c>
      <c r="W500">
        <v>6568.6</v>
      </c>
      <c r="X500">
        <v>6699.95</v>
      </c>
      <c r="Y500">
        <v>6370</v>
      </c>
      <c r="Z500">
        <v>6804.65</v>
      </c>
      <c r="AA500">
        <v>6370</v>
      </c>
      <c r="AB500">
        <v>6976.9</v>
      </c>
      <c r="AC500" s="2">
        <f>(Table2[[#This Row],[Close Price]]/Table2[[#This Row],[Day Low]])-1</f>
        <v>8.2057059342934835E-3</v>
      </c>
      <c r="AD500" s="2">
        <f>(Table2[[#This Row],[Day High]]/Table2[[#This Row],[Close Price]])-1</f>
        <v>1.1694979237448111E-2</v>
      </c>
      <c r="AE500" s="2">
        <f>(Table2[[#This Row],[Close Price]]/Table2[[#This Row],[Current Week Low]])-1</f>
        <v>3.9638932496075308E-2</v>
      </c>
      <c r="AF500" s="2">
        <f>(Table2[[#This Row],[Current Week High]]/Table2[[#This Row],[Close Price]])-1</f>
        <v>2.7504718761796942E-2</v>
      </c>
      <c r="AG500" s="2">
        <f>(Table2[[#This Row],[Close Price]]/Table2[[#This Row],[Current Month Low]])-1</f>
        <v>3.9638932496075308E-2</v>
      </c>
      <c r="AH500" s="2">
        <f>(Table2[[#This Row],[Current Month High]]/Table2[[#This Row],[Close Price]])-1</f>
        <v>5.3514533786334306E-2</v>
      </c>
      <c r="AI500">
        <v>5.3514533786334297</v>
      </c>
      <c r="AJ500">
        <v>52.2116368066009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0.12</v>
      </c>
      <c r="AM500" t="s">
        <v>10520</v>
      </c>
      <c r="AN500">
        <v>0.02</v>
      </c>
      <c r="AO500" t="s">
        <v>10520</v>
      </c>
      <c r="AP500">
        <v>-4.2870133052206001E-2</v>
      </c>
      <c r="AQ500">
        <f>(Table2[[#This Row],[Sharpe Ratio]]-AVERAGE(Table2[Sharpe Ratio]))/_xlfn.STDEV.P(Table2[Sharpe Ratio])</f>
        <v>-1.0911660629205013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-1.7023944568974687</v>
      </c>
      <c r="AS500">
        <f>_xlfn.RANK.AVG(Table2[[#This Row],[1Y Return vs Nifty Z-Score]],Table2[1Y Return vs Nifty Z-Score])</f>
        <v>353</v>
      </c>
      <c r="AT500">
        <f>_xlfn.RANK.AVG(Table2[[#This Row],[6M Return vs Nifty Z-Score]],Table2[6M Return vs Nifty Z-Score])</f>
        <v>425</v>
      </c>
      <c r="AU500">
        <f>_xlfn.RANK.AVG(Table2[[#This Row],[Sharpe Ratio Z-Score]],Table2[Sharpe Ratio Z-Score])</f>
        <v>627</v>
      </c>
      <c r="AV500">
        <f>(Table2[[#This Row],[Rank 1Y]]+Table2[[#This Row],[Rank 6M]]+Table2[[#This Row],[Rank Sharpe]])/3</f>
        <v>468.33333333333331</v>
      </c>
    </row>
    <row r="501" spans="1:48" x14ac:dyDescent="0.3">
      <c r="A501" t="s">
        <v>232</v>
      </c>
      <c r="B501" t="s">
        <v>233</v>
      </c>
      <c r="C501" t="s">
        <v>10480</v>
      </c>
      <c r="D501" t="s">
        <v>60</v>
      </c>
      <c r="E501">
        <v>114136.884618839</v>
      </c>
      <c r="F501">
        <v>6878.65</v>
      </c>
      <c r="G501">
        <v>-0.40840695191224702</v>
      </c>
      <c r="H501">
        <f>(Table2[[#This Row],[1Y Return vs Nifty]]-AVERAGE(Table2[1Y Return vs Nifty]))/_xlfn.STDEV.P(Table2[1Y Return vs Nifty])</f>
        <v>-0.53875095241792526</v>
      </c>
      <c r="I501">
        <v>9.2155944983584206</v>
      </c>
      <c r="J501">
        <f>(Table2[[#This Row],[1M Return vs Nifty]]-AVERAGE(Table2[1M Return vs Nifty]))/_xlfn.STDEV.P(Table2[1M Return vs Nifty])</f>
        <v>1.0091833782868129</v>
      </c>
      <c r="K501">
        <v>1.40220744053945</v>
      </c>
      <c r="L501">
        <f>(Table2[[#This Row],[6M Return vs Nifty]]-AVERAGE(Table2[6M Return vs Nifty]))/_xlfn.STDEV.P(Table2[6M Return vs Nifty])</f>
        <v>-0.11574580923779255</v>
      </c>
      <c r="M501">
        <v>1.59391368219797</v>
      </c>
      <c r="N501">
        <f>(Table2[[#This Row],[1W Return vs Nifty]]-AVERAGE(Table2[1W Return vs Nifty]))/_xlfn.STDEV.P(Table2[1W Return vs Nifty])</f>
        <v>0.51735129810222769</v>
      </c>
      <c r="O501">
        <v>6616.87</v>
      </c>
      <c r="P501">
        <v>6371.57782437682</v>
      </c>
      <c r="Q501">
        <v>5974.0753435182796</v>
      </c>
      <c r="R501">
        <v>72.276386965834504</v>
      </c>
      <c r="S501" s="2">
        <f>(Table2[[#This Row],[Close Price]]-Table2[[#This Row],[20D EMA]])/Table2[[#This Row],[20D EMA]]</f>
        <v>3.9562512184764059E-2</v>
      </c>
      <c r="T501" s="2">
        <f>(Table2[[#This Row],[Close Price]]-Table2[[#This Row],[50D EMA]])/Table2[[#This Row],[50D EMA]]</f>
        <v>7.9583454773665019E-2</v>
      </c>
      <c r="U501" s="2">
        <f>(Table2[[#This Row],[Close Price]]-Table2[[#This Row],[200D EMA]])/Table2[[#This Row],[200D EMA]]</f>
        <v>0.15141668031742528</v>
      </c>
      <c r="V501">
        <v>0.90103339961197304</v>
      </c>
      <c r="W501">
        <v>6791.6</v>
      </c>
      <c r="X501">
        <v>6966</v>
      </c>
      <c r="Y501">
        <v>6580</v>
      </c>
      <c r="Z501">
        <v>6966</v>
      </c>
      <c r="AA501">
        <v>6284.25</v>
      </c>
      <c r="AB501">
        <v>6966</v>
      </c>
      <c r="AC501" s="2">
        <f>(Table2[[#This Row],[Close Price]]/Table2[[#This Row],[Day Low]])-1</f>
        <v>1.2817303728134721E-2</v>
      </c>
      <c r="AD501" s="2">
        <f>(Table2[[#This Row],[Day High]]/Table2[[#This Row],[Close Price]])-1</f>
        <v>1.2698712683448132E-2</v>
      </c>
      <c r="AE501" s="2">
        <f>(Table2[[#This Row],[Close Price]]/Table2[[#This Row],[Current Week Low]])-1</f>
        <v>4.5387537993920812E-2</v>
      </c>
      <c r="AF501" s="2">
        <f>(Table2[[#This Row],[Current Week High]]/Table2[[#This Row],[Close Price]])-1</f>
        <v>1.2698712683448132E-2</v>
      </c>
      <c r="AG501" s="2">
        <f>(Table2[[#This Row],[Close Price]]/Table2[[#This Row],[Current Month Low]])-1</f>
        <v>9.4585670525520138E-2</v>
      </c>
      <c r="AH501" s="2">
        <f>(Table2[[#This Row],[Current Month High]]/Table2[[#This Row],[Close Price]])-1</f>
        <v>1.2698712683448132E-2</v>
      </c>
      <c r="AI501">
        <v>1.2698712683448099</v>
      </c>
      <c r="AJ501">
        <v>32.140695987935899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-0.01</v>
      </c>
      <c r="AM501" t="s">
        <v>10519</v>
      </c>
      <c r="AN501">
        <v>4.49</v>
      </c>
      <c r="AO501" t="s">
        <v>10520</v>
      </c>
      <c r="AP501">
        <v>-4.6989352075099997E-4</v>
      </c>
      <c r="AQ501">
        <f>(Table2[[#This Row],[Sharpe Ratio]]-AVERAGE(Table2[Sharpe Ratio]))/_xlfn.STDEV.P(Table2[Sharpe Ratio])</f>
        <v>-0.60241650987985007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0.26962140485347263</v>
      </c>
      <c r="AS501">
        <f>_xlfn.RANK.AVG(Table2[[#This Row],[1Y Return vs Nifty Z-Score]],Table2[1Y Return vs Nifty Z-Score])</f>
        <v>500</v>
      </c>
      <c r="AT501">
        <f>_xlfn.RANK.AVG(Table2[[#This Row],[6M Return vs Nifty Z-Score]],Table2[6M Return vs Nifty Z-Score])</f>
        <v>367</v>
      </c>
      <c r="AU501">
        <f>_xlfn.RANK.AVG(Table2[[#This Row],[Sharpe Ratio Z-Score]],Table2[Sharpe Ratio Z-Score])</f>
        <v>541</v>
      </c>
      <c r="AV501">
        <f>(Table2[[#This Row],[Rank 1Y]]+Table2[[#This Row],[Rank 6M]]+Table2[[#This Row],[Rank Sharpe]])/3</f>
        <v>469.33333333333331</v>
      </c>
    </row>
    <row r="502" spans="1:48" x14ac:dyDescent="0.3">
      <c r="A502" t="s">
        <v>1334</v>
      </c>
      <c r="B502" t="s">
        <v>1335</v>
      </c>
      <c r="C502" t="s">
        <v>10485</v>
      </c>
      <c r="D502" t="s">
        <v>228</v>
      </c>
      <c r="E502">
        <v>8201.9309800600004</v>
      </c>
      <c r="F502">
        <v>2113.65</v>
      </c>
      <c r="G502">
        <v>0.101333917443788</v>
      </c>
      <c r="H502">
        <f>(Table2[[#This Row],[1Y Return vs Nifty]]-AVERAGE(Table2[1Y Return vs Nifty]))/_xlfn.STDEV.P(Table2[1Y Return vs Nifty])</f>
        <v>-0.53176853364687449</v>
      </c>
      <c r="I502">
        <v>-7.6250011278257901</v>
      </c>
      <c r="J502">
        <f>(Table2[[#This Row],[1M Return vs Nifty]]-AVERAGE(Table2[1M Return vs Nifty]))/_xlfn.STDEV.P(Table2[1M Return vs Nifty])</f>
        <v>-0.68491381486765279</v>
      </c>
      <c r="K502">
        <v>5.8821082139953003</v>
      </c>
      <c r="L502">
        <f>(Table2[[#This Row],[6M Return vs Nifty]]-AVERAGE(Table2[6M Return vs Nifty]))/_xlfn.STDEV.P(Table2[6M Return vs Nifty])</f>
        <v>3.9608527445649445E-2</v>
      </c>
      <c r="M502">
        <v>0.48174601356292801</v>
      </c>
      <c r="N502">
        <f>(Table2[[#This Row],[1W Return vs Nifty]]-AVERAGE(Table2[1W Return vs Nifty]))/_xlfn.STDEV.P(Table2[1W Return vs Nifty])</f>
        <v>0.2922859467021634</v>
      </c>
      <c r="O502">
        <v>2134.14</v>
      </c>
      <c r="P502">
        <v>2175.0851737846101</v>
      </c>
      <c r="Q502">
        <v>1979.69400388227</v>
      </c>
      <c r="R502">
        <v>51.6369978047085</v>
      </c>
      <c r="S502" s="2">
        <f>(Table2[[#This Row],[Close Price]]-Table2[[#This Row],[20D EMA]])/Table2[[#This Row],[20D EMA]]</f>
        <v>-9.6010571002838538E-3</v>
      </c>
      <c r="T502" s="2">
        <f>(Table2[[#This Row],[Close Price]]-Table2[[#This Row],[50D EMA]])/Table2[[#This Row],[50D EMA]]</f>
        <v>-2.8244950830000781E-2</v>
      </c>
      <c r="U502" s="2">
        <f>(Table2[[#This Row],[Close Price]]-Table2[[#This Row],[200D EMA]])/Table2[[#This Row],[200D EMA]]</f>
        <v>6.7665000679416276E-2</v>
      </c>
      <c r="V502">
        <v>0.35532477361416498</v>
      </c>
      <c r="W502">
        <v>2100</v>
      </c>
      <c r="X502">
        <v>2140.1999999999998</v>
      </c>
      <c r="Y502">
        <v>1980.2</v>
      </c>
      <c r="Z502">
        <v>2178</v>
      </c>
      <c r="AA502">
        <v>1980.2</v>
      </c>
      <c r="AB502">
        <v>2313.75</v>
      </c>
      <c r="AC502" s="2">
        <f>(Table2[[#This Row],[Close Price]]/Table2[[#This Row],[Day Low]])-1</f>
        <v>6.4999999999999503E-3</v>
      </c>
      <c r="AD502" s="2">
        <f>(Table2[[#This Row],[Day High]]/Table2[[#This Row],[Close Price]])-1</f>
        <v>1.2561209282520691E-2</v>
      </c>
      <c r="AE502" s="2">
        <f>(Table2[[#This Row],[Close Price]]/Table2[[#This Row],[Current Week Low]])-1</f>
        <v>6.739218260781743E-2</v>
      </c>
      <c r="AF502" s="2">
        <f>(Table2[[#This Row],[Current Week High]]/Table2[[#This Row],[Close Price]])-1</f>
        <v>3.0444964871194413E-2</v>
      </c>
      <c r="AG502" s="2">
        <f>(Table2[[#This Row],[Close Price]]/Table2[[#This Row],[Current Month Low]])-1</f>
        <v>6.739218260781743E-2</v>
      </c>
      <c r="AH502" s="2">
        <f>(Table2[[#This Row],[Current Month High]]/Table2[[#This Row],[Close Price]])-1</f>
        <v>9.4670356965438796E-2</v>
      </c>
      <c r="AI502">
        <v>29.775506824687099</v>
      </c>
      <c r="AJ502">
        <v>44.582392776523598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-0.21</v>
      </c>
      <c r="AM502" t="s">
        <v>10519</v>
      </c>
      <c r="AN502">
        <v>-3.66</v>
      </c>
      <c r="AO502" t="s">
        <v>10519</v>
      </c>
      <c r="AP502">
        <v>-3.0806487720565E-2</v>
      </c>
      <c r="AQ502">
        <f>(Table2[[#This Row],[Sharpe Ratio]]-AVERAGE(Table2[Sharpe Ratio]))/_xlfn.STDEV.P(Table2[Sharpe Ratio])</f>
        <v>-0.95210785643309692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498</v>
      </c>
      <c r="AT502">
        <f>_xlfn.RANK.AVG(Table2[[#This Row],[6M Return vs Nifty Z-Score]],Table2[6M Return vs Nifty Z-Score])</f>
        <v>303</v>
      </c>
      <c r="AU502">
        <f>_xlfn.RANK.AVG(Table2[[#This Row],[Sharpe Ratio Z-Score]],Table2[Sharpe Ratio Z-Score])</f>
        <v>607</v>
      </c>
      <c r="AV502">
        <f>(Table2[[#This Row],[Rank 1Y]]+Table2[[#This Row],[Rank 6M]]+Table2[[#This Row],[Rank Sharpe]])/3</f>
        <v>469.33333333333331</v>
      </c>
    </row>
    <row r="503" spans="1:48" x14ac:dyDescent="0.3">
      <c r="A503" t="s">
        <v>1746</v>
      </c>
      <c r="B503" t="s">
        <v>1747</v>
      </c>
      <c r="C503" t="s">
        <v>10480</v>
      </c>
      <c r="D503" t="s">
        <v>60</v>
      </c>
      <c r="E503">
        <v>4356.2154975000003</v>
      </c>
      <c r="F503">
        <v>357.1</v>
      </c>
      <c r="G503">
        <v>0.90601675035822604</v>
      </c>
      <c r="H503">
        <f>(Table2[[#This Row],[1Y Return vs Nifty]]-AVERAGE(Table2[1Y Return vs Nifty]))/_xlfn.STDEV.P(Table2[1Y Return vs Nifty])</f>
        <v>-0.52074600660410053</v>
      </c>
      <c r="I503">
        <v>-1.6563759256781501</v>
      </c>
      <c r="J503">
        <f>(Table2[[#This Row],[1M Return vs Nifty]]-AVERAGE(Table2[1M Return vs Nifty]))/_xlfn.STDEV.P(Table2[1M Return vs Nifty])</f>
        <v>-8.4493768784021567E-2</v>
      </c>
      <c r="K503">
        <v>10.4127603543535</v>
      </c>
      <c r="L503">
        <f>(Table2[[#This Row],[6M Return vs Nifty]]-AVERAGE(Table2[6M Return vs Nifty]))/_xlfn.STDEV.P(Table2[6M Return vs Nifty])</f>
        <v>0.19672282385579101</v>
      </c>
      <c r="M503">
        <v>1.8389956971727699</v>
      </c>
      <c r="N503">
        <f>(Table2[[#This Row],[1W Return vs Nifty]]-AVERAGE(Table2[1W Return vs Nifty]))/_xlfn.STDEV.P(Table2[1W Return vs Nifty])</f>
        <v>0.56694765967407235</v>
      </c>
      <c r="O503">
        <v>346.13</v>
      </c>
      <c r="P503">
        <v>328.50819921143801</v>
      </c>
      <c r="Q503">
        <v>305.76618197206</v>
      </c>
      <c r="R503">
        <v>53.797128356910903</v>
      </c>
      <c r="S503" s="2">
        <f>(Table2[[#This Row],[Close Price]]-Table2[[#This Row],[20D EMA]])/Table2[[#This Row],[20D EMA]]</f>
        <v>3.1693294426949493E-2</v>
      </c>
      <c r="T503" s="2">
        <f>(Table2[[#This Row],[Close Price]]-Table2[[#This Row],[50D EMA]])/Table2[[#This Row],[50D EMA]]</f>
        <v>8.7035272961815624E-2</v>
      </c>
      <c r="U503" s="2">
        <f>(Table2[[#This Row],[Close Price]]-Table2[[#This Row],[200D EMA]])/Table2[[#This Row],[200D EMA]]</f>
        <v>0.1678858587200816</v>
      </c>
      <c r="V503">
        <v>0.91278913174780896</v>
      </c>
      <c r="W503">
        <v>351.9</v>
      </c>
      <c r="X503">
        <v>364.5</v>
      </c>
      <c r="Y503">
        <v>326.05</v>
      </c>
      <c r="Z503">
        <v>370.85</v>
      </c>
      <c r="AA503">
        <v>326.05</v>
      </c>
      <c r="AB503">
        <v>377.95</v>
      </c>
      <c r="AC503" s="2">
        <f>(Table2[[#This Row],[Close Price]]/Table2[[#This Row],[Day Low]])-1</f>
        <v>1.4776925262858898E-2</v>
      </c>
      <c r="AD503" s="2">
        <f>(Table2[[#This Row],[Day High]]/Table2[[#This Row],[Close Price]])-1</f>
        <v>2.0722486698403708E-2</v>
      </c>
      <c r="AE503" s="2">
        <f>(Table2[[#This Row],[Close Price]]/Table2[[#This Row],[Current Week Low]])-1</f>
        <v>9.5230792823186583E-2</v>
      </c>
      <c r="AF503" s="2">
        <f>(Table2[[#This Row],[Current Week High]]/Table2[[#This Row],[Close Price]])-1</f>
        <v>3.8504620554466573E-2</v>
      </c>
      <c r="AG503" s="2">
        <f>(Table2[[#This Row],[Close Price]]/Table2[[#This Row],[Current Month Low]])-1</f>
        <v>9.5230792823186583E-2</v>
      </c>
      <c r="AH503" s="2">
        <f>(Table2[[#This Row],[Current Month High]]/Table2[[#This Row],[Close Price]])-1</f>
        <v>5.8387006440772771E-2</v>
      </c>
      <c r="AI503">
        <v>5.83870064407727</v>
      </c>
      <c r="AJ503">
        <v>42.782886845261899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0.06</v>
      </c>
      <c r="AM503" t="s">
        <v>10520</v>
      </c>
      <c r="AN503">
        <v>0.04</v>
      </c>
      <c r="AO503" t="s">
        <v>10520</v>
      </c>
      <c r="AP503">
        <v>-6.1763883767034997E-2</v>
      </c>
      <c r="AQ503">
        <f>(Table2[[#This Row],[Sharpe Ratio]]-AVERAGE(Table2[Sharpe Ratio]))/_xlfn.STDEV.P(Table2[Sharpe Ratio])</f>
        <v>-1.3089552150379935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-1.1505245068962522</v>
      </c>
      <c r="AS503">
        <f>_xlfn.RANK.AVG(Table2[[#This Row],[1Y Return vs Nifty Z-Score]],Table2[1Y Return vs Nifty Z-Score])</f>
        <v>488</v>
      </c>
      <c r="AT503">
        <f>_xlfn.RANK.AVG(Table2[[#This Row],[6M Return vs Nifty Z-Score]],Table2[6M Return vs Nifty Z-Score])</f>
        <v>264</v>
      </c>
      <c r="AU503">
        <f>_xlfn.RANK.AVG(Table2[[#This Row],[Sharpe Ratio Z-Score]],Table2[Sharpe Ratio Z-Score])</f>
        <v>661</v>
      </c>
      <c r="AV503">
        <f>(Table2[[#This Row],[Rank 1Y]]+Table2[[#This Row],[Rank 6M]]+Table2[[#This Row],[Rank Sharpe]])/3</f>
        <v>471</v>
      </c>
    </row>
    <row r="504" spans="1:48" x14ac:dyDescent="0.3">
      <c r="A504" t="s">
        <v>410</v>
      </c>
      <c r="B504" t="s">
        <v>411</v>
      </c>
      <c r="C504" t="s">
        <v>10479</v>
      </c>
      <c r="D504" t="s">
        <v>395</v>
      </c>
      <c r="E504">
        <v>58353.928948430002</v>
      </c>
      <c r="F504">
        <v>138870.35</v>
      </c>
      <c r="G504">
        <v>9.05534334094882</v>
      </c>
      <c r="H504">
        <f>(Table2[[#This Row],[1Y Return vs Nifty]]-AVERAGE(Table2[1Y Return vs Nifty]))/_xlfn.STDEV.P(Table2[1Y Return vs Nifty])</f>
        <v>-0.40911671733512772</v>
      </c>
      <c r="I504">
        <v>3.8835274723494</v>
      </c>
      <c r="J504">
        <f>(Table2[[#This Row],[1M Return vs Nifty]]-AVERAGE(Table2[1M Return vs Nifty]))/_xlfn.STDEV.P(Table2[1M Return vs Nifty])</f>
        <v>0.4727985625129249</v>
      </c>
      <c r="K504">
        <v>-19.7858500916076</v>
      </c>
      <c r="L504">
        <f>(Table2[[#This Row],[6M Return vs Nifty]]-AVERAGE(Table2[6M Return vs Nifty]))/_xlfn.STDEV.P(Table2[6M Return vs Nifty])</f>
        <v>-0.85050686533549003</v>
      </c>
      <c r="M504">
        <v>3.2332722392018298</v>
      </c>
      <c r="N504">
        <f>(Table2[[#This Row],[1W Return vs Nifty]]-AVERAGE(Table2[1W Return vs Nifty]))/_xlfn.STDEV.P(Table2[1W Return vs Nifty])</f>
        <v>0.84910236415830376</v>
      </c>
      <c r="O504">
        <v>131922.43</v>
      </c>
      <c r="P504">
        <v>130308.994629079</v>
      </c>
      <c r="Q504">
        <v>125748.66853697599</v>
      </c>
      <c r="R504">
        <v>73.015707622042399</v>
      </c>
      <c r="S504" s="2">
        <f>(Table2[[#This Row],[Close Price]]-Table2[[#This Row],[20D EMA]])/Table2[[#This Row],[20D EMA]]</f>
        <v>5.2666707246068867E-2</v>
      </c>
      <c r="T504" s="2">
        <f>(Table2[[#This Row],[Close Price]]-Table2[[#This Row],[50D EMA]])/Table2[[#This Row],[50D EMA]]</f>
        <v>6.5700417651833432E-2</v>
      </c>
      <c r="U504" s="2">
        <f>(Table2[[#This Row],[Close Price]]-Table2[[#This Row],[200D EMA]])/Table2[[#This Row],[200D EMA]]</f>
        <v>0.10434847235909797</v>
      </c>
      <c r="V504">
        <v>1.45602181730467</v>
      </c>
      <c r="W504">
        <v>136206.04999999999</v>
      </c>
      <c r="X504">
        <v>139322.95000000001</v>
      </c>
      <c r="Y504">
        <v>126225.60000000001</v>
      </c>
      <c r="Z504">
        <v>139995</v>
      </c>
      <c r="AA504">
        <v>126225.60000000001</v>
      </c>
      <c r="AB504">
        <v>139995</v>
      </c>
      <c r="AC504" s="2">
        <f>(Table2[[#This Row],[Close Price]]/Table2[[#This Row],[Day Low]])-1</f>
        <v>1.9560805118421731E-2</v>
      </c>
      <c r="AD504" s="2">
        <f>(Table2[[#This Row],[Day High]]/Table2[[#This Row],[Close Price]])-1</f>
        <v>3.2591550320137941E-3</v>
      </c>
      <c r="AE504" s="2">
        <f>(Table2[[#This Row],[Close Price]]/Table2[[#This Row],[Current Week Low]])-1</f>
        <v>0.10017579635192853</v>
      </c>
      <c r="AF504" s="2">
        <f>(Table2[[#This Row],[Current Week High]]/Table2[[#This Row],[Close Price]])-1</f>
        <v>8.0985609959216553E-3</v>
      </c>
      <c r="AG504" s="2">
        <f>(Table2[[#This Row],[Close Price]]/Table2[[#This Row],[Current Month Low]])-1</f>
        <v>0.10017579635192853</v>
      </c>
      <c r="AH504" s="2">
        <f>(Table2[[#This Row],[Current Month High]]/Table2[[#This Row],[Close Price]])-1</f>
        <v>8.0985609959216553E-3</v>
      </c>
      <c r="AI504">
        <v>9.0549566556143706</v>
      </c>
      <c r="AJ504">
        <v>36.952940358510602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-0.06</v>
      </c>
      <c r="AM504" t="s">
        <v>10519</v>
      </c>
      <c r="AN504">
        <v>5.72</v>
      </c>
      <c r="AO504" t="s">
        <v>10520</v>
      </c>
      <c r="AP504">
        <v>3.7146560842231002E-2</v>
      </c>
      <c r="AQ504">
        <f>(Table2[[#This Row],[Sharpe Ratio]]-AVERAGE(Table2[Sharpe Ratio]))/_xlfn.STDEV.P(Table2[Sharpe Ratio])</f>
        <v>-0.16880987321822444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-0.10653252921761358</v>
      </c>
      <c r="AS504">
        <f>_xlfn.RANK.AVG(Table2[[#This Row],[1Y Return vs Nifty Z-Score]],Table2[1Y Return vs Nifty Z-Score])</f>
        <v>440</v>
      </c>
      <c r="AT504">
        <f>_xlfn.RANK.AVG(Table2[[#This Row],[6M Return vs Nifty Z-Score]],Table2[6M Return vs Nifty Z-Score])</f>
        <v>595</v>
      </c>
      <c r="AU504">
        <f>_xlfn.RANK.AVG(Table2[[#This Row],[Sharpe Ratio Z-Score]],Table2[Sharpe Ratio Z-Score])</f>
        <v>380</v>
      </c>
      <c r="AV504">
        <f>(Table2[[#This Row],[Rank 1Y]]+Table2[[#This Row],[Rank 6M]]+Table2[[#This Row],[Rank Sharpe]])/3</f>
        <v>471.66666666666669</v>
      </c>
    </row>
    <row r="505" spans="1:48" x14ac:dyDescent="0.3">
      <c r="A505" t="s">
        <v>1504</v>
      </c>
      <c r="B505" t="s">
        <v>1505</v>
      </c>
      <c r="C505" t="s">
        <v>10483</v>
      </c>
      <c r="D505" t="s">
        <v>1506</v>
      </c>
      <c r="E505">
        <v>6535.9242731249997</v>
      </c>
      <c r="F505">
        <v>484.6</v>
      </c>
      <c r="G505">
        <v>0.19102937524600999</v>
      </c>
      <c r="H505">
        <f>(Table2[[#This Row],[1Y Return vs Nifty]]-AVERAGE(Table2[1Y Return vs Nifty]))/_xlfn.STDEV.P(Table2[1Y Return vs Nifty])</f>
        <v>-0.53053988731716695</v>
      </c>
      <c r="I505">
        <v>0.670570362136654</v>
      </c>
      <c r="J505">
        <f>(Table2[[#This Row],[1M Return vs Nifty]]-AVERAGE(Table2[1M Return vs Nifty]))/_xlfn.STDEV.P(Table2[1M Return vs Nifty])</f>
        <v>0.14958780780101452</v>
      </c>
      <c r="K505">
        <v>-1.9754176345485399</v>
      </c>
      <c r="L505">
        <f>(Table2[[#This Row],[6M Return vs Nifty]]-AVERAGE(Table2[6M Return vs Nifty]))/_xlfn.STDEV.P(Table2[6M Return vs Nifty])</f>
        <v>-0.23287534617190497</v>
      </c>
      <c r="M505">
        <v>-2.2766496896648798</v>
      </c>
      <c r="N505">
        <f>(Table2[[#This Row],[1W Return vs Nifty]]-AVERAGE(Table2[1W Return vs Nifty]))/_xlfn.STDEV.P(Table2[1W Return vs Nifty])</f>
        <v>-0.26592062210532807</v>
      </c>
      <c r="O505">
        <v>466.7</v>
      </c>
      <c r="P505">
        <v>463.254093864884</v>
      </c>
      <c r="Q505">
        <v>445.39175210817001</v>
      </c>
      <c r="R505">
        <v>65.334562209853502</v>
      </c>
      <c r="S505" s="2">
        <f>(Table2[[#This Row],[Close Price]]-Table2[[#This Row],[20D EMA]])/Table2[[#This Row],[20D EMA]]</f>
        <v>3.8354403256910294E-2</v>
      </c>
      <c r="T505" s="2">
        <f>(Table2[[#This Row],[Close Price]]-Table2[[#This Row],[50D EMA]])/Table2[[#This Row],[50D EMA]]</f>
        <v>4.6078181321678562E-2</v>
      </c>
      <c r="U505" s="2">
        <f>(Table2[[#This Row],[Close Price]]-Table2[[#This Row],[200D EMA]])/Table2[[#This Row],[200D EMA]]</f>
        <v>8.8030924924509396E-2</v>
      </c>
      <c r="V505">
        <v>1.10708167752957</v>
      </c>
      <c r="W505">
        <v>481.6</v>
      </c>
      <c r="X505">
        <v>496</v>
      </c>
      <c r="Y505">
        <v>458.8</v>
      </c>
      <c r="Z505">
        <v>496</v>
      </c>
      <c r="AA505">
        <v>443.05</v>
      </c>
      <c r="AB505">
        <v>496</v>
      </c>
      <c r="AC505" s="2">
        <f>(Table2[[#This Row],[Close Price]]/Table2[[#This Row],[Day Low]])-1</f>
        <v>6.229235880398587E-3</v>
      </c>
      <c r="AD505" s="2">
        <f>(Table2[[#This Row],[Day High]]/Table2[[#This Row],[Close Price]])-1</f>
        <v>2.3524556335121627E-2</v>
      </c>
      <c r="AE505" s="2">
        <f>(Table2[[#This Row],[Close Price]]/Table2[[#This Row],[Current Week Low]])-1</f>
        <v>5.6233653007846662E-2</v>
      </c>
      <c r="AF505" s="2">
        <f>(Table2[[#This Row],[Current Week High]]/Table2[[#This Row],[Close Price]])-1</f>
        <v>2.3524556335121627E-2</v>
      </c>
      <c r="AG505" s="2">
        <f>(Table2[[#This Row],[Close Price]]/Table2[[#This Row],[Current Month Low]])-1</f>
        <v>9.3781740209908593E-2</v>
      </c>
      <c r="AH505" s="2">
        <f>(Table2[[#This Row],[Current Month High]]/Table2[[#This Row],[Close Price]])-1</f>
        <v>2.3524556335121627E-2</v>
      </c>
      <c r="AI505">
        <v>19.046636401155499</v>
      </c>
      <c r="AJ505">
        <v>41.571720712824998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-0.15</v>
      </c>
      <c r="AM505" t="s">
        <v>10519</v>
      </c>
      <c r="AN505">
        <v>5.58</v>
      </c>
      <c r="AO505" t="s">
        <v>10520</v>
      </c>
      <c r="AQ505">
        <f>(Table2[[#This Row],[Sharpe Ratio]]-AVERAGE(Table2[Sharpe Ratio]))/_xlfn.STDEV.P(Table2[Sharpe Ratio])</f>
        <v>-0.59700002519057438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-1.4767480729839599</v>
      </c>
      <c r="AS505">
        <f>_xlfn.RANK.AVG(Table2[[#This Row],[1Y Return vs Nifty Z-Score]],Table2[1Y Return vs Nifty Z-Score])</f>
        <v>496</v>
      </c>
      <c r="AT505">
        <f>_xlfn.RANK.AVG(Table2[[#This Row],[6M Return vs Nifty Z-Score]],Table2[6M Return vs Nifty Z-Score])</f>
        <v>407</v>
      </c>
      <c r="AU505">
        <f>_xlfn.RANK.AVG(Table2[[#This Row],[Sharpe Ratio Z-Score]],Table2[Sharpe Ratio Z-Score])</f>
        <v>517.5</v>
      </c>
      <c r="AV505">
        <f>(Table2[[#This Row],[Rank 1Y]]+Table2[[#This Row],[Rank 6M]]+Table2[[#This Row],[Rank Sharpe]])/3</f>
        <v>473.5</v>
      </c>
    </row>
    <row r="506" spans="1:48" x14ac:dyDescent="0.3">
      <c r="A506" t="s">
        <v>168</v>
      </c>
      <c r="B506" t="s">
        <v>169</v>
      </c>
      <c r="C506" t="s">
        <v>10489</v>
      </c>
      <c r="D506" t="s">
        <v>170</v>
      </c>
      <c r="E506">
        <v>158154.61731969999</v>
      </c>
      <c r="F506">
        <v>3135.35</v>
      </c>
      <c r="G506">
        <v>-6.7903677409230196</v>
      </c>
      <c r="H506">
        <f>(Table2[[#This Row],[1Y Return vs Nifty]]-AVERAGE(Table2[1Y Return vs Nifty]))/_xlfn.STDEV.P(Table2[1Y Return vs Nifty])</f>
        <v>-0.62617090535517705</v>
      </c>
      <c r="I506">
        <v>-5.2671752420168403</v>
      </c>
      <c r="J506">
        <f>(Table2[[#This Row],[1M Return vs Nifty]]-AVERAGE(Table2[1M Return vs Nifty]))/_xlfn.STDEV.P(Table2[1M Return vs Nifty])</f>
        <v>-0.44772587307744055</v>
      </c>
      <c r="K506">
        <v>5.7229741450381804</v>
      </c>
      <c r="L506">
        <f>(Table2[[#This Row],[6M Return vs Nifty]]-AVERAGE(Table2[6M Return vs Nifty]))/_xlfn.STDEV.P(Table2[6M Return vs Nifty])</f>
        <v>3.4090064208014054E-2</v>
      </c>
      <c r="M506">
        <v>-4.4256369034799397</v>
      </c>
      <c r="N506">
        <f>(Table2[[#This Row],[1W Return vs Nifty]]-AVERAGE(Table2[1W Return vs Nifty]))/_xlfn.STDEV.P(Table2[1W Return vs Nifty])</f>
        <v>-0.70080339749217968</v>
      </c>
      <c r="O506">
        <v>3134.19</v>
      </c>
      <c r="P506">
        <v>3090.0648535078399</v>
      </c>
      <c r="Q506">
        <v>2864.5820345471402</v>
      </c>
      <c r="R506">
        <v>41.580712352775002</v>
      </c>
      <c r="S506" s="2">
        <f>(Table2[[#This Row],[Close Price]]-Table2[[#This Row],[20D EMA]])/Table2[[#This Row],[20D EMA]]</f>
        <v>3.7011157587761253E-4</v>
      </c>
      <c r="T506" s="2">
        <f>(Table2[[#This Row],[Close Price]]-Table2[[#This Row],[50D EMA]])/Table2[[#This Row],[50D EMA]]</f>
        <v>1.4655079630692012E-2</v>
      </c>
      <c r="U506" s="2">
        <f>(Table2[[#This Row],[Close Price]]-Table2[[#This Row],[200D EMA]])/Table2[[#This Row],[200D EMA]]</f>
        <v>9.4522678068692564E-2</v>
      </c>
      <c r="V506">
        <v>0.64592297959580902</v>
      </c>
      <c r="W506">
        <v>3110.15</v>
      </c>
      <c r="X506">
        <v>3148.95</v>
      </c>
      <c r="Y506">
        <v>3081.4</v>
      </c>
      <c r="Z506">
        <v>3201</v>
      </c>
      <c r="AA506">
        <v>3056</v>
      </c>
      <c r="AB506">
        <v>3243.05</v>
      </c>
      <c r="AC506" s="2">
        <f>(Table2[[#This Row],[Close Price]]/Table2[[#This Row],[Day Low]])-1</f>
        <v>8.1025030947059484E-3</v>
      </c>
      <c r="AD506" s="2">
        <f>(Table2[[#This Row],[Day High]]/Table2[[#This Row],[Close Price]])-1</f>
        <v>4.337633756996695E-3</v>
      </c>
      <c r="AE506" s="2">
        <f>(Table2[[#This Row],[Close Price]]/Table2[[#This Row],[Current Week Low]])-1</f>
        <v>1.7508275459206857E-2</v>
      </c>
      <c r="AF506" s="2">
        <f>(Table2[[#This Row],[Current Week High]]/Table2[[#This Row],[Close Price]])-1</f>
        <v>2.0938651187267787E-2</v>
      </c>
      <c r="AG506" s="2">
        <f>(Table2[[#This Row],[Close Price]]/Table2[[#This Row],[Current Month Low]])-1</f>
        <v>2.5965314136125572E-2</v>
      </c>
      <c r="AH506" s="2">
        <f>(Table2[[#This Row],[Current Month High]]/Table2[[#This Row],[Close Price]])-1</f>
        <v>3.4350232031511663E-2</v>
      </c>
      <c r="AI506">
        <v>3.4350232031511601</v>
      </c>
      <c r="AJ506">
        <v>36.762556978037502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0.02</v>
      </c>
      <c r="AM506" t="s">
        <v>10520</v>
      </c>
      <c r="AN506">
        <v>0.69</v>
      </c>
      <c r="AO506" t="s">
        <v>10520</v>
      </c>
      <c r="AP506">
        <v>-1.5154779269479999E-2</v>
      </c>
      <c r="AQ506">
        <f>(Table2[[#This Row],[Sharpe Ratio]]-AVERAGE(Table2[Sharpe Ratio]))/_xlfn.STDEV.P(Table2[Sharpe Ratio])</f>
        <v>-0.77168987780079867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-2.5122999895175822</v>
      </c>
      <c r="AS506">
        <f>_xlfn.RANK.AVG(Table2[[#This Row],[1Y Return vs Nifty Z-Score]],Table2[1Y Return vs Nifty Z-Score])</f>
        <v>546</v>
      </c>
      <c r="AT506">
        <f>_xlfn.RANK.AVG(Table2[[#This Row],[6M Return vs Nifty Z-Score]],Table2[6M Return vs Nifty Z-Score])</f>
        <v>306</v>
      </c>
      <c r="AU506">
        <f>_xlfn.RANK.AVG(Table2[[#This Row],[Sharpe Ratio Z-Score]],Table2[Sharpe Ratio Z-Score])</f>
        <v>570</v>
      </c>
      <c r="AV506">
        <f>(Table2[[#This Row],[Rank 1Y]]+Table2[[#This Row],[Rank 6M]]+Table2[[#This Row],[Rank Sharpe]])/3</f>
        <v>474</v>
      </c>
    </row>
    <row r="507" spans="1:48" x14ac:dyDescent="0.3">
      <c r="A507" t="s">
        <v>400</v>
      </c>
      <c r="B507" t="s">
        <v>401</v>
      </c>
      <c r="C507" t="s">
        <v>10477</v>
      </c>
      <c r="D507" t="s">
        <v>402</v>
      </c>
      <c r="E507">
        <v>59365.3459177349</v>
      </c>
      <c r="F507">
        <v>1667.95</v>
      </c>
      <c r="G507">
        <v>-1.3792589560361499</v>
      </c>
      <c r="H507">
        <f>(Table2[[#This Row],[1Y Return vs Nifty]]-AVERAGE(Table2[1Y Return vs Nifty]))/_xlfn.STDEV.P(Table2[1Y Return vs Nifty])</f>
        <v>-0.5520496609677632</v>
      </c>
      <c r="I507">
        <v>3.8263712248567101</v>
      </c>
      <c r="J507">
        <f>(Table2[[#This Row],[1M Return vs Nifty]]-AVERAGE(Table2[1M Return vs Nifty]))/_xlfn.STDEV.P(Table2[1M Return vs Nifty])</f>
        <v>0.46704887048314564</v>
      </c>
      <c r="K507">
        <v>-9.9576951584322195</v>
      </c>
      <c r="L507">
        <f>(Table2[[#This Row],[6M Return vs Nifty]]-AVERAGE(Table2[6M Return vs Nifty]))/_xlfn.STDEV.P(Table2[6M Return vs Nifty])</f>
        <v>-0.50968536778974605</v>
      </c>
      <c r="M507">
        <v>1.6662308060223201</v>
      </c>
      <c r="N507">
        <f>(Table2[[#This Row],[1W Return vs Nifty]]-AVERAGE(Table2[1W Return vs Nifty]))/_xlfn.STDEV.P(Table2[1W Return vs Nifty])</f>
        <v>0.53198585307517054</v>
      </c>
      <c r="O507">
        <v>1602.54</v>
      </c>
      <c r="P507">
        <v>1545.4737211526599</v>
      </c>
      <c r="Q507">
        <v>1454.73391389518</v>
      </c>
      <c r="R507">
        <v>62.003037298529101</v>
      </c>
      <c r="S507" s="2">
        <f>(Table2[[#This Row],[Close Price]]-Table2[[#This Row],[20D EMA]])/Table2[[#This Row],[20D EMA]]</f>
        <v>4.0816453879466398E-2</v>
      </c>
      <c r="T507" s="2">
        <f>(Table2[[#This Row],[Close Price]]-Table2[[#This Row],[50D EMA]])/Table2[[#This Row],[50D EMA]]</f>
        <v>7.9248373602880631E-2</v>
      </c>
      <c r="U507" s="2">
        <f>(Table2[[#This Row],[Close Price]]-Table2[[#This Row],[200D EMA]])/Table2[[#This Row],[200D EMA]]</f>
        <v>0.14656706911706965</v>
      </c>
      <c r="V507">
        <v>0.994045154724012</v>
      </c>
      <c r="W507">
        <v>1631</v>
      </c>
      <c r="X507">
        <v>1675</v>
      </c>
      <c r="Y507">
        <v>1554.7</v>
      </c>
      <c r="Z507">
        <v>1675</v>
      </c>
      <c r="AA507">
        <v>1541.05</v>
      </c>
      <c r="AB507">
        <v>1764.4</v>
      </c>
      <c r="AC507" s="2">
        <f>(Table2[[#This Row],[Close Price]]/Table2[[#This Row],[Day Low]])-1</f>
        <v>2.2654812998160745E-2</v>
      </c>
      <c r="AD507" s="2">
        <f>(Table2[[#This Row],[Day High]]/Table2[[#This Row],[Close Price]])-1</f>
        <v>4.2267454060374021E-3</v>
      </c>
      <c r="AE507" s="2">
        <f>(Table2[[#This Row],[Close Price]]/Table2[[#This Row],[Current Week Low]])-1</f>
        <v>7.284363542805683E-2</v>
      </c>
      <c r="AF507" s="2">
        <f>(Table2[[#This Row],[Current Week High]]/Table2[[#This Row],[Close Price]])-1</f>
        <v>4.2267454060374021E-3</v>
      </c>
      <c r="AG507" s="2">
        <f>(Table2[[#This Row],[Close Price]]/Table2[[#This Row],[Current Month Low]])-1</f>
        <v>8.2346452094351319E-2</v>
      </c>
      <c r="AH507" s="2">
        <f>(Table2[[#This Row],[Current Month High]]/Table2[[#This Row],[Close Price]])-1</f>
        <v>5.7825474384723741E-2</v>
      </c>
      <c r="AI507">
        <v>5.7825474384723696</v>
      </c>
      <c r="AJ507">
        <v>42.565921620582003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0.06</v>
      </c>
      <c r="AM507" t="s">
        <v>10520</v>
      </c>
      <c r="AN507">
        <v>1.1499999999999999</v>
      </c>
      <c r="AO507" t="s">
        <v>10520</v>
      </c>
      <c r="AP507">
        <v>2.4296952174058001E-2</v>
      </c>
      <c r="AQ507">
        <f>(Table2[[#This Row],[Sharpe Ratio]]-AVERAGE(Table2[Sharpe Ratio]))/_xlfn.STDEV.P(Table2[Sharpe Ratio])</f>
        <v>-0.31692791601035958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-0.37962822120955264</v>
      </c>
      <c r="AS507">
        <f>_xlfn.RANK.AVG(Table2[[#This Row],[1Y Return vs Nifty Z-Score]],Table2[1Y Return vs Nifty Z-Score])</f>
        <v>505</v>
      </c>
      <c r="AT507">
        <f>_xlfn.RANK.AVG(Table2[[#This Row],[6M Return vs Nifty Z-Score]],Table2[6M Return vs Nifty Z-Score])</f>
        <v>497</v>
      </c>
      <c r="AU507">
        <f>_xlfn.RANK.AVG(Table2[[#This Row],[Sharpe Ratio Z-Score]],Table2[Sharpe Ratio Z-Score])</f>
        <v>422</v>
      </c>
      <c r="AV507">
        <f>(Table2[[#This Row],[Rank 1Y]]+Table2[[#This Row],[Rank 6M]]+Table2[[#This Row],[Rank Sharpe]])/3</f>
        <v>474.66666666666669</v>
      </c>
    </row>
    <row r="508" spans="1:48" x14ac:dyDescent="0.3">
      <c r="A508" t="s">
        <v>19</v>
      </c>
      <c r="B508" t="s">
        <v>20</v>
      </c>
      <c r="C508" t="s">
        <v>10474</v>
      </c>
      <c r="D508" t="s">
        <v>21</v>
      </c>
      <c r="E508">
        <v>1563918.3296554999</v>
      </c>
      <c r="F508">
        <v>4387.8500000000004</v>
      </c>
      <c r="G508">
        <v>2.0051976824194599</v>
      </c>
      <c r="H508">
        <f>(Table2[[#This Row],[1Y Return vs Nifty]]-AVERAGE(Table2[1Y Return vs Nifty]))/_xlfn.STDEV.P(Table2[1Y Return vs Nifty])</f>
        <v>-0.50568945133416254</v>
      </c>
      <c r="I508">
        <v>8.3027253737336792</v>
      </c>
      <c r="J508">
        <f>(Table2[[#This Row],[1M Return vs Nifty]]-AVERAGE(Table2[1M Return vs Nifty]))/_xlfn.STDEV.P(Table2[1M Return vs Nifty])</f>
        <v>0.917352361375533</v>
      </c>
      <c r="K508">
        <v>-0.86896036125502696</v>
      </c>
      <c r="L508">
        <f>(Table2[[#This Row],[6M Return vs Nifty]]-AVERAGE(Table2[6M Return vs Nifty]))/_xlfn.STDEV.P(Table2[6M Return vs Nifty])</f>
        <v>-0.19450553745212759</v>
      </c>
      <c r="M508">
        <v>-1.2054928666100799</v>
      </c>
      <c r="N508">
        <f>(Table2[[#This Row],[1W Return vs Nifty]]-AVERAGE(Table2[1W Return vs Nifty]))/_xlfn.STDEV.P(Table2[1W Return vs Nifty])</f>
        <v>-4.9154487300059294E-2</v>
      </c>
      <c r="O508">
        <v>4155.3900000000003</v>
      </c>
      <c r="P508">
        <v>4021.8432617087201</v>
      </c>
      <c r="Q508">
        <v>3836.2057855859398</v>
      </c>
      <c r="R508">
        <v>78.4705270491459</v>
      </c>
      <c r="S508" s="2">
        <f>(Table2[[#This Row],[Close Price]]-Table2[[#This Row],[20D EMA]])/Table2[[#This Row],[20D EMA]]</f>
        <v>5.5941800889928506E-2</v>
      </c>
      <c r="T508" s="2">
        <f>(Table2[[#This Row],[Close Price]]-Table2[[#This Row],[50D EMA]])/Table2[[#This Row],[50D EMA]]</f>
        <v>9.100472456894769E-2</v>
      </c>
      <c r="U508" s="2">
        <f>(Table2[[#This Row],[Close Price]]-Table2[[#This Row],[200D EMA]])/Table2[[#This Row],[200D EMA]]</f>
        <v>0.14379943236799086</v>
      </c>
      <c r="V508">
        <v>1.5997451807640299</v>
      </c>
      <c r="W508">
        <v>4337.05</v>
      </c>
      <c r="X508">
        <v>4422.45</v>
      </c>
      <c r="Y508">
        <v>4265</v>
      </c>
      <c r="Z508">
        <v>4422.45</v>
      </c>
      <c r="AA508">
        <v>3884</v>
      </c>
      <c r="AB508">
        <v>4422.45</v>
      </c>
      <c r="AC508" s="2">
        <f>(Table2[[#This Row],[Close Price]]/Table2[[#This Row],[Day Low]])-1</f>
        <v>1.171303074670571E-2</v>
      </c>
      <c r="AD508" s="2">
        <f>(Table2[[#This Row],[Day High]]/Table2[[#This Row],[Close Price]])-1</f>
        <v>7.8854108504162745E-3</v>
      </c>
      <c r="AE508" s="2">
        <f>(Table2[[#This Row],[Close Price]]/Table2[[#This Row],[Current Week Low]])-1</f>
        <v>2.8804220398593205E-2</v>
      </c>
      <c r="AF508" s="2">
        <f>(Table2[[#This Row],[Current Week High]]/Table2[[#This Row],[Close Price]])-1</f>
        <v>7.8854108504162745E-3</v>
      </c>
      <c r="AG508" s="2">
        <f>(Table2[[#This Row],[Close Price]]/Table2[[#This Row],[Current Month Low]])-1</f>
        <v>0.12972451081359426</v>
      </c>
      <c r="AH508" s="2">
        <f>(Table2[[#This Row],[Current Month High]]/Table2[[#This Row],[Close Price]])-1</f>
        <v>7.8854108504162745E-3</v>
      </c>
      <c r="AI508">
        <v>0.78854108504162701</v>
      </c>
      <c r="AJ508">
        <v>32.523406825732401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-0.1</v>
      </c>
      <c r="AM508" t="s">
        <v>10519</v>
      </c>
      <c r="AN508">
        <v>10.1</v>
      </c>
      <c r="AO508" t="s">
        <v>10520</v>
      </c>
      <c r="AP508">
        <v>-1.0805799285044E-2</v>
      </c>
      <c r="AQ508">
        <f>(Table2[[#This Row],[Sharpe Ratio]]-AVERAGE(Table2[Sharpe Ratio]))/_xlfn.STDEV.P(Table2[Sharpe Ratio])</f>
        <v>-0.72155898120529782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-0.55355609591611432</v>
      </c>
      <c r="AS508">
        <f>_xlfn.RANK.AVG(Table2[[#This Row],[1Y Return vs Nifty Z-Score]],Table2[1Y Return vs Nifty Z-Score])</f>
        <v>478</v>
      </c>
      <c r="AT508">
        <f>_xlfn.RANK.AVG(Table2[[#This Row],[6M Return vs Nifty Z-Score]],Table2[6M Return vs Nifty Z-Score])</f>
        <v>387</v>
      </c>
      <c r="AU508">
        <f>_xlfn.RANK.AVG(Table2[[#This Row],[Sharpe Ratio Z-Score]],Table2[Sharpe Ratio Z-Score])</f>
        <v>563</v>
      </c>
      <c r="AV508">
        <f>(Table2[[#This Row],[Rank 1Y]]+Table2[[#This Row],[Rank 6M]]+Table2[[#This Row],[Rank Sharpe]])/3</f>
        <v>476</v>
      </c>
    </row>
    <row r="509" spans="1:48" x14ac:dyDescent="0.3">
      <c r="A509" t="s">
        <v>840</v>
      </c>
      <c r="B509" t="s">
        <v>841</v>
      </c>
      <c r="C509" t="s">
        <v>10486</v>
      </c>
      <c r="D509" t="s">
        <v>388</v>
      </c>
      <c r="E509">
        <v>18433.40144691</v>
      </c>
      <c r="F509">
        <v>7894.75</v>
      </c>
      <c r="G509">
        <v>-18.8927557946969</v>
      </c>
      <c r="H509">
        <f>(Table2[[#This Row],[1Y Return vs Nifty]]-AVERAGE(Table2[1Y Return vs Nifty]))/_xlfn.STDEV.P(Table2[1Y Return vs Nifty])</f>
        <v>-0.79194914014330786</v>
      </c>
      <c r="I509">
        <v>-2.7644551033344902</v>
      </c>
      <c r="J509">
        <f>(Table2[[#This Row],[1M Return vs Nifty]]-AVERAGE(Table2[1M Return vs Nifty]))/_xlfn.STDEV.P(Table2[1M Return vs Nifty])</f>
        <v>-0.19596214355704936</v>
      </c>
      <c r="K509">
        <v>4.0118851886080504</v>
      </c>
      <c r="L509">
        <f>(Table2[[#This Row],[6M Return vs Nifty]]-AVERAGE(Table2[6M Return vs Nifty]))/_xlfn.STDEV.P(Table2[6M Return vs Nifty])</f>
        <v>-2.5247207592206004E-2</v>
      </c>
      <c r="M509">
        <v>-9.6141048105645801</v>
      </c>
      <c r="N509">
        <f>(Table2[[#This Row],[1W Return vs Nifty]]-AVERAGE(Table2[1W Return vs Nifty]))/_xlfn.STDEV.P(Table2[1W Return vs Nifty])</f>
        <v>-1.7507748951973119</v>
      </c>
      <c r="O509">
        <v>8083.37</v>
      </c>
      <c r="P509">
        <v>7767.5424778690503</v>
      </c>
      <c r="Q509">
        <v>7060.5279493780699</v>
      </c>
      <c r="R509">
        <v>33.598584688973801</v>
      </c>
      <c r="S509" s="2">
        <f>(Table2[[#This Row],[Close Price]]-Table2[[#This Row],[20D EMA]])/Table2[[#This Row],[20D EMA]]</f>
        <v>-2.3334327143258306E-2</v>
      </c>
      <c r="T509" s="2">
        <f>(Table2[[#This Row],[Close Price]]-Table2[[#This Row],[50D EMA]])/Table2[[#This Row],[50D EMA]]</f>
        <v>1.6376804181423388E-2</v>
      </c>
      <c r="U509" s="2">
        <f>(Table2[[#This Row],[Close Price]]-Table2[[#This Row],[200D EMA]])/Table2[[#This Row],[200D EMA]]</f>
        <v>0.11815292802507961</v>
      </c>
      <c r="V509">
        <v>1.23972462712526</v>
      </c>
      <c r="W509">
        <v>7768.65</v>
      </c>
      <c r="X509">
        <v>8059.45</v>
      </c>
      <c r="Y509">
        <v>7537.05</v>
      </c>
      <c r="Z509">
        <v>8189.9</v>
      </c>
      <c r="AA509">
        <v>7537.05</v>
      </c>
      <c r="AB509">
        <v>8980</v>
      </c>
      <c r="AC509" s="2">
        <f>(Table2[[#This Row],[Close Price]]/Table2[[#This Row],[Day Low]])-1</f>
        <v>1.6231906444491795E-2</v>
      </c>
      <c r="AD509" s="2">
        <f>(Table2[[#This Row],[Day High]]/Table2[[#This Row],[Close Price]])-1</f>
        <v>2.0861965230057899E-2</v>
      </c>
      <c r="AE509" s="2">
        <f>(Table2[[#This Row],[Close Price]]/Table2[[#This Row],[Current Week Low]])-1</f>
        <v>4.7458886434347702E-2</v>
      </c>
      <c r="AF509" s="2">
        <f>(Table2[[#This Row],[Current Week High]]/Table2[[#This Row],[Close Price]])-1</f>
        <v>3.7385604357325963E-2</v>
      </c>
      <c r="AG509" s="2">
        <f>(Table2[[#This Row],[Close Price]]/Table2[[#This Row],[Current Month Low]])-1</f>
        <v>4.7458886434347702E-2</v>
      </c>
      <c r="AH509" s="2">
        <f>(Table2[[#This Row],[Current Month High]]/Table2[[#This Row],[Close Price]])-1</f>
        <v>0.13746477089204845</v>
      </c>
      <c r="AI509">
        <v>13.7464770892048</v>
      </c>
      <c r="AJ509">
        <v>43.891481062953297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-0.02</v>
      </c>
      <c r="AM509" t="s">
        <v>10519</v>
      </c>
      <c r="AN509">
        <v>-5.82</v>
      </c>
      <c r="AO509" t="s">
        <v>10519</v>
      </c>
      <c r="AP509">
        <v>3.6539592497769999E-3</v>
      </c>
      <c r="AQ509">
        <f>(Table2[[#This Row],[Sharpe Ratio]]-AVERAGE(Table2[Sharpe Ratio]))/_xlfn.STDEV.P(Table2[Sharpe Ratio])</f>
        <v>-0.55488066525553448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-3.3188140517454094</v>
      </c>
      <c r="AS509">
        <f>_xlfn.RANK.AVG(Table2[[#This Row],[1Y Return vs Nifty Z-Score]],Table2[1Y Return vs Nifty Z-Score])</f>
        <v>607</v>
      </c>
      <c r="AT509">
        <f>_xlfn.RANK.AVG(Table2[[#This Row],[6M Return vs Nifty Z-Score]],Table2[6M Return vs Nifty Z-Score])</f>
        <v>331</v>
      </c>
      <c r="AU509">
        <f>_xlfn.RANK.AVG(Table2[[#This Row],[Sharpe Ratio Z-Score]],Table2[Sharpe Ratio Z-Score])</f>
        <v>491</v>
      </c>
      <c r="AV509">
        <f>(Table2[[#This Row],[Rank 1Y]]+Table2[[#This Row],[Rank 6M]]+Table2[[#This Row],[Rank Sharpe]])/3</f>
        <v>476.33333333333331</v>
      </c>
    </row>
    <row r="510" spans="1:48" x14ac:dyDescent="0.3">
      <c r="A510" t="s">
        <v>1010</v>
      </c>
      <c r="B510" t="s">
        <v>1011</v>
      </c>
      <c r="C510" t="s">
        <v>10475</v>
      </c>
      <c r="D510" t="s">
        <v>254</v>
      </c>
      <c r="E510">
        <v>13086.386472280001</v>
      </c>
      <c r="F510">
        <v>1051.4000000000001</v>
      </c>
      <c r="G510">
        <v>0.47973315920884102</v>
      </c>
      <c r="H510">
        <f>(Table2[[#This Row],[1Y Return vs Nifty]]-AVERAGE(Table2[1Y Return vs Nifty]))/_xlfn.STDEV.P(Table2[1Y Return vs Nifty])</f>
        <v>-0.52658522948688136</v>
      </c>
      <c r="I510">
        <v>-3.3415897861061401</v>
      </c>
      <c r="J510">
        <f>(Table2[[#This Row],[1M Return vs Nifty]]-AVERAGE(Table2[1M Return vs Nifty]))/_xlfn.STDEV.P(Table2[1M Return vs Nifty])</f>
        <v>-0.25401960588548128</v>
      </c>
      <c r="K510">
        <v>4.9884051560650597</v>
      </c>
      <c r="L510">
        <f>(Table2[[#This Row],[6M Return vs Nifty]]-AVERAGE(Table2[6M Return vs Nifty]))/_xlfn.STDEV.P(Table2[6M Return vs Nifty])</f>
        <v>8.6166254420671478E-3</v>
      </c>
      <c r="M510">
        <v>-1.7040756830139401</v>
      </c>
      <c r="N510">
        <f>(Table2[[#This Row],[1W Return vs Nifty]]-AVERAGE(Table2[1W Return vs Nifty]))/_xlfn.STDEV.P(Table2[1W Return vs Nifty])</f>
        <v>-0.15005088983052295</v>
      </c>
      <c r="O510">
        <v>1024.8599999999999</v>
      </c>
      <c r="P510">
        <v>995.090505595222</v>
      </c>
      <c r="Q510">
        <v>903.83664942795701</v>
      </c>
      <c r="R510">
        <v>54.964101918312302</v>
      </c>
      <c r="S510" s="2">
        <f>(Table2[[#This Row],[Close Price]]-Table2[[#This Row],[20D EMA]])/Table2[[#This Row],[20D EMA]]</f>
        <v>2.5896219971508493E-2</v>
      </c>
      <c r="T510" s="2">
        <f>(Table2[[#This Row],[Close Price]]-Table2[[#This Row],[50D EMA]])/Table2[[#This Row],[50D EMA]]</f>
        <v>5.6587309484071584E-2</v>
      </c>
      <c r="U510" s="2">
        <f>(Table2[[#This Row],[Close Price]]-Table2[[#This Row],[200D EMA]])/Table2[[#This Row],[200D EMA]]</f>
        <v>0.16326329615582275</v>
      </c>
      <c r="V510">
        <v>1.85073870732076</v>
      </c>
      <c r="W510">
        <v>1025</v>
      </c>
      <c r="X510">
        <v>1066.05</v>
      </c>
      <c r="Y510">
        <v>940.6</v>
      </c>
      <c r="Z510">
        <v>1066.05</v>
      </c>
      <c r="AA510">
        <v>940.6</v>
      </c>
      <c r="AB510">
        <v>1112</v>
      </c>
      <c r="AC510" s="2">
        <f>(Table2[[#This Row],[Close Price]]/Table2[[#This Row],[Day Low]])-1</f>
        <v>2.5756097560975633E-2</v>
      </c>
      <c r="AD510" s="2">
        <f>(Table2[[#This Row],[Day High]]/Table2[[#This Row],[Close Price]])-1</f>
        <v>1.3933802548982133E-2</v>
      </c>
      <c r="AE510" s="2">
        <f>(Table2[[#This Row],[Close Price]]/Table2[[#This Row],[Current Week Low]])-1</f>
        <v>0.11779715075483743</v>
      </c>
      <c r="AF510" s="2">
        <f>(Table2[[#This Row],[Current Week High]]/Table2[[#This Row],[Close Price]])-1</f>
        <v>1.3933802548982133E-2</v>
      </c>
      <c r="AG510" s="2">
        <f>(Table2[[#This Row],[Close Price]]/Table2[[#This Row],[Current Month Low]])-1</f>
        <v>0.11779715075483743</v>
      </c>
      <c r="AH510" s="2">
        <f>(Table2[[#This Row],[Current Month High]]/Table2[[#This Row],[Close Price]])-1</f>
        <v>5.7637435799885672E-2</v>
      </c>
      <c r="AI510">
        <v>5.7637435799885601</v>
      </c>
      <c r="AJ510">
        <v>43.791028446389397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0.05</v>
      </c>
      <c r="AM510" t="s">
        <v>10520</v>
      </c>
      <c r="AN510">
        <v>0.51</v>
      </c>
      <c r="AO510" t="s">
        <v>10520</v>
      </c>
      <c r="AP510">
        <v>-3.8702761207766001E-2</v>
      </c>
      <c r="AQ510">
        <f>(Table2[[#This Row],[Sharpe Ratio]]-AVERAGE(Table2[Sharpe Ratio]))/_xlfn.STDEV.P(Table2[Sharpe Ratio])</f>
        <v>-1.0431285718866776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-1.965167671647496</v>
      </c>
      <c r="AS510">
        <f>_xlfn.RANK.AVG(Table2[[#This Row],[1Y Return vs Nifty Z-Score]],Table2[1Y Return vs Nifty Z-Score])</f>
        <v>494</v>
      </c>
      <c r="AT510">
        <f>_xlfn.RANK.AVG(Table2[[#This Row],[6M Return vs Nifty Z-Score]],Table2[6M Return vs Nifty Z-Score])</f>
        <v>318</v>
      </c>
      <c r="AU510">
        <f>_xlfn.RANK.AVG(Table2[[#This Row],[Sharpe Ratio Z-Score]],Table2[Sharpe Ratio Z-Score])</f>
        <v>622</v>
      </c>
      <c r="AV510">
        <f>(Table2[[#This Row],[Rank 1Y]]+Table2[[#This Row],[Rank 6M]]+Table2[[#This Row],[Rank Sharpe]])/3</f>
        <v>478</v>
      </c>
    </row>
    <row r="511" spans="1:48" x14ac:dyDescent="0.3">
      <c r="A511" t="s">
        <v>1880</v>
      </c>
      <c r="B511" t="s">
        <v>1881</v>
      </c>
      <c r="C511" t="s">
        <v>10486</v>
      </c>
      <c r="D511" t="s">
        <v>388</v>
      </c>
      <c r="E511">
        <v>3712.7540717299999</v>
      </c>
      <c r="F511">
        <v>535.15</v>
      </c>
      <c r="G511">
        <v>10.7746350368179</v>
      </c>
      <c r="H511">
        <f>(Table2[[#This Row],[1Y Return vs Nifty]]-AVERAGE(Table2[1Y Return vs Nifty]))/_xlfn.STDEV.P(Table2[1Y Return vs Nifty])</f>
        <v>-0.38556589900401417</v>
      </c>
      <c r="I511">
        <v>1.4388484325023101</v>
      </c>
      <c r="J511">
        <f>(Table2[[#This Row],[1M Return vs Nifty]]-AVERAGE(Table2[1M Return vs Nifty]))/_xlfn.STDEV.P(Table2[1M Return vs Nifty])</f>
        <v>0.22687353756136347</v>
      </c>
      <c r="K511">
        <v>5.9977037439724796</v>
      </c>
      <c r="L511">
        <f>(Table2[[#This Row],[6M Return vs Nifty]]-AVERAGE(Table2[6M Return vs Nifty]))/_xlfn.STDEV.P(Table2[6M Return vs Nifty])</f>
        <v>4.3617157946927811E-2</v>
      </c>
      <c r="M511">
        <v>-2.7113248599006101</v>
      </c>
      <c r="N511">
        <f>(Table2[[#This Row],[1W Return vs Nifty]]-AVERAGE(Table2[1W Return vs Nifty]))/_xlfn.STDEV.P(Table2[1W Return vs Nifty])</f>
        <v>-0.35388426526180827</v>
      </c>
      <c r="O511">
        <v>517.17999999999995</v>
      </c>
      <c r="P511">
        <v>493.34773067241599</v>
      </c>
      <c r="Q511">
        <v>443.46654142859899</v>
      </c>
      <c r="R511">
        <v>45.8219579063583</v>
      </c>
      <c r="S511" s="2">
        <f>(Table2[[#This Row],[Close Price]]-Table2[[#This Row],[20D EMA]])/Table2[[#This Row],[20D EMA]]</f>
        <v>3.4746123206620572E-2</v>
      </c>
      <c r="T511" s="2">
        <f>(Table2[[#This Row],[Close Price]]-Table2[[#This Row],[50D EMA]])/Table2[[#This Row],[50D EMA]]</f>
        <v>8.4731856920896201E-2</v>
      </c>
      <c r="U511" s="2">
        <f>(Table2[[#This Row],[Close Price]]-Table2[[#This Row],[200D EMA]])/Table2[[#This Row],[200D EMA]]</f>
        <v>0.20674267392540735</v>
      </c>
      <c r="V511">
        <v>1.17391892362618</v>
      </c>
      <c r="W511">
        <v>518</v>
      </c>
      <c r="X511">
        <v>543</v>
      </c>
      <c r="Y511">
        <v>495</v>
      </c>
      <c r="Z511">
        <v>543</v>
      </c>
      <c r="AA511">
        <v>495</v>
      </c>
      <c r="AB511">
        <v>554.70000000000005</v>
      </c>
      <c r="AC511" s="2">
        <f>(Table2[[#This Row],[Close Price]]/Table2[[#This Row],[Day Low]])-1</f>
        <v>3.3108108108108159E-2</v>
      </c>
      <c r="AD511" s="2">
        <f>(Table2[[#This Row],[Day High]]/Table2[[#This Row],[Close Price]])-1</f>
        <v>1.4668784452957162E-2</v>
      </c>
      <c r="AE511" s="2">
        <f>(Table2[[#This Row],[Close Price]]/Table2[[#This Row],[Current Week Low]])-1</f>
        <v>8.1111111111111134E-2</v>
      </c>
      <c r="AF511" s="2">
        <f>(Table2[[#This Row],[Current Week High]]/Table2[[#This Row],[Close Price]])-1</f>
        <v>1.4668784452957162E-2</v>
      </c>
      <c r="AG511" s="2">
        <f>(Table2[[#This Row],[Close Price]]/Table2[[#This Row],[Current Month Low]])-1</f>
        <v>8.1111111111111134E-2</v>
      </c>
      <c r="AH511" s="2">
        <f>(Table2[[#This Row],[Current Month High]]/Table2[[#This Row],[Close Price]])-1</f>
        <v>3.6531813510230826E-2</v>
      </c>
      <c r="AI511">
        <v>3.6531813510230799</v>
      </c>
      <c r="AJ511">
        <v>53.756644160321699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</v>
      </c>
      <c r="AM511" t="s">
        <v>10520</v>
      </c>
      <c r="AN511">
        <v>1.17</v>
      </c>
      <c r="AO511" t="s">
        <v>10520</v>
      </c>
      <c r="AP511">
        <v>-9.1883571399583003E-2</v>
      </c>
      <c r="AQ511">
        <f>(Table2[[#This Row],[Sharpe Ratio]]-AVERAGE(Table2[Sharpe Ratio]))/_xlfn.STDEV.P(Table2[Sharpe Ratio])</f>
        <v>-1.6561462694001032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-2.1251057381576341</v>
      </c>
      <c r="AS511">
        <f>_xlfn.RANK.AVG(Table2[[#This Row],[1Y Return vs Nifty Z-Score]],Table2[1Y Return vs Nifty Z-Score])</f>
        <v>431</v>
      </c>
      <c r="AT511">
        <f>_xlfn.RANK.AVG(Table2[[#This Row],[6M Return vs Nifty Z-Score]],Table2[6M Return vs Nifty Z-Score])</f>
        <v>301</v>
      </c>
      <c r="AU511">
        <f>_xlfn.RANK.AVG(Table2[[#This Row],[Sharpe Ratio Z-Score]],Table2[Sharpe Ratio Z-Score])</f>
        <v>703</v>
      </c>
      <c r="AV511">
        <f>(Table2[[#This Row],[Rank 1Y]]+Table2[[#This Row],[Rank 6M]]+Table2[[#This Row],[Rank Sharpe]])/3</f>
        <v>478.33333333333331</v>
      </c>
    </row>
    <row r="512" spans="1:48" x14ac:dyDescent="0.3">
      <c r="A512" t="s">
        <v>2086</v>
      </c>
      <c r="B512" t="s">
        <v>2087</v>
      </c>
      <c r="C512" t="s">
        <v>10474</v>
      </c>
      <c r="D512" t="s">
        <v>285</v>
      </c>
      <c r="E512">
        <v>2823.824687285</v>
      </c>
      <c r="F512">
        <v>1909.5</v>
      </c>
      <c r="G512">
        <v>5.6437531614392498</v>
      </c>
      <c r="H512">
        <f>(Table2[[#This Row],[1Y Return vs Nifty]]-AVERAGE(Table2[1Y Return vs Nifty]))/_xlfn.STDEV.P(Table2[1Y Return vs Nifty])</f>
        <v>-0.455848601593562</v>
      </c>
      <c r="I512">
        <v>5.0558957692285604</v>
      </c>
      <c r="J512">
        <f>(Table2[[#This Row],[1M Return vs Nifty]]-AVERAGE(Table2[1M Return vs Nifty]))/_xlfn.STDEV.P(Table2[1M Return vs Nifty])</f>
        <v>0.59073416794948186</v>
      </c>
      <c r="K512">
        <v>-11.5547731524096</v>
      </c>
      <c r="L512">
        <f>(Table2[[#This Row],[6M Return vs Nifty]]-AVERAGE(Table2[6M Return vs Nifty]))/_xlfn.STDEV.P(Table2[6M Return vs Nifty])</f>
        <v>-0.56506895884073283</v>
      </c>
      <c r="M512">
        <v>-0.50156283732666096</v>
      </c>
      <c r="N512">
        <f>(Table2[[#This Row],[1W Return vs Nifty]]-AVERAGE(Table2[1W Return vs Nifty]))/_xlfn.STDEV.P(Table2[1W Return vs Nifty])</f>
        <v>9.329728851551615E-2</v>
      </c>
      <c r="O512">
        <v>1829.43</v>
      </c>
      <c r="P512">
        <v>1774.7798607372499</v>
      </c>
      <c r="Q512">
        <v>1668.6206347939201</v>
      </c>
      <c r="R512">
        <v>62.1036540664171</v>
      </c>
      <c r="S512" s="2">
        <f>(Table2[[#This Row],[Close Price]]-Table2[[#This Row],[20D EMA]])/Table2[[#This Row],[20D EMA]]</f>
        <v>4.376773093258552E-2</v>
      </c>
      <c r="T512" s="2">
        <f>(Table2[[#This Row],[Close Price]]-Table2[[#This Row],[50D EMA]])/Table2[[#This Row],[50D EMA]]</f>
        <v>7.5908084288711083E-2</v>
      </c>
      <c r="U512" s="2">
        <f>(Table2[[#This Row],[Close Price]]-Table2[[#This Row],[200D EMA]])/Table2[[#This Row],[200D EMA]]</f>
        <v>0.14435837612413877</v>
      </c>
      <c r="V512">
        <v>2.1652285331300698</v>
      </c>
      <c r="W512">
        <v>1842</v>
      </c>
      <c r="X512">
        <v>1940</v>
      </c>
      <c r="Y512">
        <v>1750</v>
      </c>
      <c r="Z512">
        <v>1940</v>
      </c>
      <c r="AA512">
        <v>1713.1</v>
      </c>
      <c r="AB512">
        <v>1980</v>
      </c>
      <c r="AC512" s="2">
        <f>(Table2[[#This Row],[Close Price]]/Table2[[#This Row],[Day Low]])-1</f>
        <v>3.6644951140065052E-2</v>
      </c>
      <c r="AD512" s="2">
        <f>(Table2[[#This Row],[Day High]]/Table2[[#This Row],[Close Price]])-1</f>
        <v>1.5972767740246141E-2</v>
      </c>
      <c r="AE512" s="2">
        <f>(Table2[[#This Row],[Close Price]]/Table2[[#This Row],[Current Week Low]])-1</f>
        <v>9.1142857142857192E-2</v>
      </c>
      <c r="AF512" s="2">
        <f>(Table2[[#This Row],[Current Week High]]/Table2[[#This Row],[Close Price]])-1</f>
        <v>1.5972767740246141E-2</v>
      </c>
      <c r="AG512" s="2">
        <f>(Table2[[#This Row],[Close Price]]/Table2[[#This Row],[Current Month Low]])-1</f>
        <v>0.11464596345805855</v>
      </c>
      <c r="AH512" s="2">
        <f>(Table2[[#This Row],[Current Month High]]/Table2[[#This Row],[Close Price]])-1</f>
        <v>3.6920659858601823E-2</v>
      </c>
      <c r="AI512">
        <v>11.411364231474201</v>
      </c>
      <c r="AJ512">
        <v>45.7633587786259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-7.0000000000000007E-2</v>
      </c>
      <c r="AM512" t="s">
        <v>10519</v>
      </c>
      <c r="AN512">
        <v>6.26</v>
      </c>
      <c r="AO512" t="s">
        <v>10520</v>
      </c>
      <c r="AP512">
        <v>1.1997900307742001E-2</v>
      </c>
      <c r="AQ512">
        <f>(Table2[[#This Row],[Sharpe Ratio]]-AVERAGE(Table2[Sharpe Ratio]))/_xlfn.STDEV.P(Table2[Sharpe Ratio])</f>
        <v>-0.45869966468235235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-0.79558576865164921</v>
      </c>
      <c r="AS512">
        <f>_xlfn.RANK.AVG(Table2[[#This Row],[1Y Return vs Nifty Z-Score]],Table2[1Y Return vs Nifty Z-Score])</f>
        <v>462</v>
      </c>
      <c r="AT512">
        <f>_xlfn.RANK.AVG(Table2[[#This Row],[6M Return vs Nifty Z-Score]],Table2[6M Return vs Nifty Z-Score])</f>
        <v>516</v>
      </c>
      <c r="AU512">
        <f>_xlfn.RANK.AVG(Table2[[#This Row],[Sharpe Ratio Z-Score]],Table2[Sharpe Ratio Z-Score])</f>
        <v>457</v>
      </c>
      <c r="AV512">
        <f>(Table2[[#This Row],[Rank 1Y]]+Table2[[#This Row],[Rank 6M]]+Table2[[#This Row],[Rank Sharpe]])/3</f>
        <v>478.33333333333331</v>
      </c>
    </row>
    <row r="513" spans="1:48" x14ac:dyDescent="0.3">
      <c r="A513" t="s">
        <v>384</v>
      </c>
      <c r="B513" t="s">
        <v>385</v>
      </c>
      <c r="C513" t="s">
        <v>10480</v>
      </c>
      <c r="D513" t="s">
        <v>60</v>
      </c>
      <c r="E513">
        <v>61962.767775</v>
      </c>
      <c r="F513">
        <v>5289.85</v>
      </c>
      <c r="G513">
        <v>3.8340839310652699</v>
      </c>
      <c r="H513">
        <f>(Table2[[#This Row],[1Y Return vs Nifty]]-AVERAGE(Table2[1Y Return vs Nifty]))/_xlfn.STDEV.P(Table2[1Y Return vs Nifty])</f>
        <v>-0.48063740932545779</v>
      </c>
      <c r="I513">
        <v>-2.4306353912417298</v>
      </c>
      <c r="J513">
        <f>(Table2[[#This Row],[1M Return vs Nifty]]-AVERAGE(Table2[1M Return vs Nifty]))/_xlfn.STDEV.P(Table2[1M Return vs Nifty])</f>
        <v>-0.16238120320143112</v>
      </c>
      <c r="K513">
        <v>-9.9871550896797405</v>
      </c>
      <c r="L513">
        <f>(Table2[[#This Row],[6M Return vs Nifty]]-AVERAGE(Table2[6M Return vs Nifty]))/_xlfn.STDEV.P(Table2[6M Return vs Nifty])</f>
        <v>-0.51070698150601768</v>
      </c>
      <c r="M513">
        <v>-2.2495074785899298</v>
      </c>
      <c r="N513">
        <f>(Table2[[#This Row],[1W Return vs Nifty]]-AVERAGE(Table2[1W Return vs Nifty]))/_xlfn.STDEV.P(Table2[1W Return vs Nifty])</f>
        <v>-0.26042795095003762</v>
      </c>
      <c r="O513">
        <v>5180.6400000000003</v>
      </c>
      <c r="P513">
        <v>5122.46627507824</v>
      </c>
      <c r="Q513">
        <v>4787.2720041088596</v>
      </c>
      <c r="R513">
        <v>49.468087068511998</v>
      </c>
      <c r="S513" s="2">
        <f>(Table2[[#This Row],[Close Price]]-Table2[[#This Row],[20D EMA]])/Table2[[#This Row],[20D EMA]]</f>
        <v>2.1080407053954728E-2</v>
      </c>
      <c r="T513" s="2">
        <f>(Table2[[#This Row],[Close Price]]-Table2[[#This Row],[50D EMA]])/Table2[[#This Row],[50D EMA]]</f>
        <v>3.2676393739498814E-2</v>
      </c>
      <c r="U513" s="2">
        <f>(Table2[[#This Row],[Close Price]]-Table2[[#This Row],[200D EMA]])/Table2[[#This Row],[200D EMA]]</f>
        <v>0.1049821266599817</v>
      </c>
      <c r="V513">
        <v>0.74861984837931805</v>
      </c>
      <c r="W513">
        <v>5189.25</v>
      </c>
      <c r="X513">
        <v>5316.85</v>
      </c>
      <c r="Y513">
        <v>5030.3999999999996</v>
      </c>
      <c r="Z513">
        <v>5316.85</v>
      </c>
      <c r="AA513">
        <v>4872</v>
      </c>
      <c r="AB513">
        <v>5450</v>
      </c>
      <c r="AC513" s="2">
        <f>(Table2[[#This Row],[Close Price]]/Table2[[#This Row],[Day Low]])-1</f>
        <v>1.9386231150937183E-2</v>
      </c>
      <c r="AD513" s="2">
        <f>(Table2[[#This Row],[Day High]]/Table2[[#This Row],[Close Price]])-1</f>
        <v>5.1041144833974261E-3</v>
      </c>
      <c r="AE513" s="2">
        <f>(Table2[[#This Row],[Close Price]]/Table2[[#This Row],[Current Week Low]])-1</f>
        <v>5.1576415394402275E-2</v>
      </c>
      <c r="AF513" s="2">
        <f>(Table2[[#This Row],[Current Week High]]/Table2[[#This Row],[Close Price]])-1</f>
        <v>5.1041144833974261E-3</v>
      </c>
      <c r="AG513" s="2">
        <f>(Table2[[#This Row],[Close Price]]/Table2[[#This Row],[Current Month Low]])-1</f>
        <v>8.5765599343185617E-2</v>
      </c>
      <c r="AH513" s="2">
        <f>(Table2[[#This Row],[Current Month High]]/Table2[[#This Row],[Close Price]])-1</f>
        <v>3.0274960537633344E-2</v>
      </c>
      <c r="AI513">
        <v>5.4623477036210799</v>
      </c>
      <c r="AJ513">
        <v>53.462431099506802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-0.11</v>
      </c>
      <c r="AM513" t="s">
        <v>10519</v>
      </c>
      <c r="AN513">
        <v>-0.64</v>
      </c>
      <c r="AO513" t="s">
        <v>10519</v>
      </c>
      <c r="AP513">
        <v>9.8000944514420006E-3</v>
      </c>
      <c r="AQ513">
        <f>(Table2[[#This Row],[Sharpe Ratio]]-AVERAGE(Table2[Sharpe Ratio]))/_xlfn.STDEV.P(Table2[Sharpe Ratio])</f>
        <v>-0.48403387604075426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-1.8981874210236984</v>
      </c>
      <c r="AS513">
        <f>_xlfn.RANK.AVG(Table2[[#This Row],[1Y Return vs Nifty Z-Score]],Table2[1Y Return vs Nifty Z-Score])</f>
        <v>469</v>
      </c>
      <c r="AT513">
        <f>_xlfn.RANK.AVG(Table2[[#This Row],[6M Return vs Nifty Z-Score]],Table2[6M Return vs Nifty Z-Score])</f>
        <v>498</v>
      </c>
      <c r="AU513">
        <f>_xlfn.RANK.AVG(Table2[[#This Row],[Sharpe Ratio Z-Score]],Table2[Sharpe Ratio Z-Score])</f>
        <v>469</v>
      </c>
      <c r="AV513">
        <f>(Table2[[#This Row],[Rank 1Y]]+Table2[[#This Row],[Rank 6M]]+Table2[[#This Row],[Rank Sharpe]])/3</f>
        <v>478.66666666666669</v>
      </c>
    </row>
    <row r="514" spans="1:48" x14ac:dyDescent="0.3">
      <c r="A514" t="s">
        <v>1579</v>
      </c>
      <c r="B514" t="s">
        <v>1580</v>
      </c>
      <c r="C514" t="s">
        <v>10489</v>
      </c>
      <c r="D514" t="s">
        <v>290</v>
      </c>
      <c r="E514">
        <v>5796.0095424000001</v>
      </c>
      <c r="F514">
        <v>785.45</v>
      </c>
      <c r="G514">
        <v>-3.5989123329495798</v>
      </c>
      <c r="H514">
        <f>(Table2[[#This Row],[1Y Return vs Nifty]]-AVERAGE(Table2[1Y Return vs Nifty]))/_xlfn.STDEV.P(Table2[1Y Return vs Nifty])</f>
        <v>-0.58245442216292898</v>
      </c>
      <c r="I514">
        <v>-4.3064011153893302</v>
      </c>
      <c r="J514">
        <f>(Table2[[#This Row],[1M Return vs Nifty]]-AVERAGE(Table2[1M Return vs Nifty]))/_xlfn.STDEV.P(Table2[1M Return vs Nifty])</f>
        <v>-0.35107580277681577</v>
      </c>
      <c r="K514">
        <v>-13.822671243294</v>
      </c>
      <c r="L514">
        <f>(Table2[[#This Row],[6M Return vs Nifty]]-AVERAGE(Table2[6M Return vs Nifty]))/_xlfn.STDEV.P(Table2[6M Return vs Nifty])</f>
        <v>-0.6437152997736818</v>
      </c>
      <c r="M514">
        <v>1.2343340114511101</v>
      </c>
      <c r="N514">
        <f>(Table2[[#This Row],[1W Return vs Nifty]]-AVERAGE(Table2[1W Return vs Nifty]))/_xlfn.STDEV.P(Table2[1W Return vs Nifty])</f>
        <v>0.44458445976005112</v>
      </c>
      <c r="O514">
        <v>781.02</v>
      </c>
      <c r="P514">
        <v>778.01555481808703</v>
      </c>
      <c r="Q514">
        <v>761.564324067082</v>
      </c>
      <c r="R514">
        <v>63.119058588446499</v>
      </c>
      <c r="S514" s="2">
        <f>(Table2[[#This Row],[Close Price]]-Table2[[#This Row],[20D EMA]])/Table2[[#This Row],[20D EMA]]</f>
        <v>5.6720698573660905E-3</v>
      </c>
      <c r="T514" s="2">
        <f>(Table2[[#This Row],[Close Price]]-Table2[[#This Row],[50D EMA]])/Table2[[#This Row],[50D EMA]]</f>
        <v>9.5556510867592058E-3</v>
      </c>
      <c r="U514" s="2">
        <f>(Table2[[#This Row],[Close Price]]-Table2[[#This Row],[200D EMA]])/Table2[[#This Row],[200D EMA]]</f>
        <v>3.136396385450179E-2</v>
      </c>
      <c r="V514">
        <v>1.14475828815338</v>
      </c>
      <c r="W514">
        <v>779.1</v>
      </c>
      <c r="X514">
        <v>802.15</v>
      </c>
      <c r="Y514">
        <v>752.15</v>
      </c>
      <c r="Z514">
        <v>826</v>
      </c>
      <c r="AA514">
        <v>752.15</v>
      </c>
      <c r="AB514">
        <v>826</v>
      </c>
      <c r="AC514" s="2">
        <f>(Table2[[#This Row],[Close Price]]/Table2[[#This Row],[Day Low]])-1</f>
        <v>8.1504299833141669E-3</v>
      </c>
      <c r="AD514" s="2">
        <f>(Table2[[#This Row],[Day High]]/Table2[[#This Row],[Close Price]])-1</f>
        <v>2.1261697116302658E-2</v>
      </c>
      <c r="AE514" s="2">
        <f>(Table2[[#This Row],[Close Price]]/Table2[[#This Row],[Current Week Low]])-1</f>
        <v>4.4273083826364523E-2</v>
      </c>
      <c r="AF514" s="2">
        <f>(Table2[[#This Row],[Current Week High]]/Table2[[#This Row],[Close Price]])-1</f>
        <v>5.1626456171621316E-2</v>
      </c>
      <c r="AG514" s="2">
        <f>(Table2[[#This Row],[Close Price]]/Table2[[#This Row],[Current Month Low]])-1</f>
        <v>4.4273083826364523E-2</v>
      </c>
      <c r="AH514" s="2">
        <f>(Table2[[#This Row],[Current Month High]]/Table2[[#This Row],[Close Price]])-1</f>
        <v>5.1626456171621316E-2</v>
      </c>
      <c r="AI514">
        <v>10.6117512254121</v>
      </c>
      <c r="AJ514">
        <v>26.07544141252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-0.08</v>
      </c>
      <c r="AM514" t="s">
        <v>10519</v>
      </c>
      <c r="AN514">
        <v>-0.9</v>
      </c>
      <c r="AO514" t="s">
        <v>10519</v>
      </c>
      <c r="AP514">
        <v>3.7847141263234997E-2</v>
      </c>
      <c r="AQ514">
        <f>(Table2[[#This Row],[Sharpe Ratio]]-AVERAGE(Table2[Sharpe Ratio]))/_xlfn.STDEV.P(Table2[Sharpe Ratio])</f>
        <v>-0.16073424979207104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-1.2933953147454464</v>
      </c>
      <c r="AS514">
        <f>_xlfn.RANK.AVG(Table2[[#This Row],[1Y Return vs Nifty Z-Score]],Table2[1Y Return vs Nifty Z-Score])</f>
        <v>523</v>
      </c>
      <c r="AT514">
        <f>_xlfn.RANK.AVG(Table2[[#This Row],[6M Return vs Nifty Z-Score]],Table2[6M Return vs Nifty Z-Score])</f>
        <v>537</v>
      </c>
      <c r="AU514">
        <f>_xlfn.RANK.AVG(Table2[[#This Row],[Sharpe Ratio Z-Score]],Table2[Sharpe Ratio Z-Score])</f>
        <v>378</v>
      </c>
      <c r="AV514">
        <f>(Table2[[#This Row],[Rank 1Y]]+Table2[[#This Row],[Rank 6M]]+Table2[[#This Row],[Rank Sharpe]])/3</f>
        <v>479.33333333333331</v>
      </c>
    </row>
    <row r="515" spans="1:48" x14ac:dyDescent="0.3">
      <c r="A515" t="s">
        <v>904</v>
      </c>
      <c r="B515" t="s">
        <v>905</v>
      </c>
      <c r="C515" t="s">
        <v>10486</v>
      </c>
      <c r="D515" t="s">
        <v>906</v>
      </c>
      <c r="E515">
        <v>16436.025637343999</v>
      </c>
      <c r="F515">
        <v>212.52</v>
      </c>
      <c r="G515">
        <v>-8.5385972050133905</v>
      </c>
      <c r="H515">
        <f>(Table2[[#This Row],[1Y Return vs Nifty]]-AVERAGE(Table2[1Y Return vs Nifty]))/_xlfn.STDEV.P(Table2[1Y Return vs Nifty])</f>
        <v>-0.65011811257360108</v>
      </c>
      <c r="I515">
        <v>-7.1536108341046001</v>
      </c>
      <c r="J515">
        <f>(Table2[[#This Row],[1M Return vs Nifty]]-AVERAGE(Table2[1M Return vs Nifty]))/_xlfn.STDEV.P(Table2[1M Return vs Nifty])</f>
        <v>-0.63749381909080083</v>
      </c>
      <c r="K515">
        <v>3.9633284341607098</v>
      </c>
      <c r="L515">
        <f>(Table2[[#This Row],[6M Return vs Nifty]]-AVERAGE(Table2[6M Return vs Nifty]))/_xlfn.STDEV.P(Table2[6M Return vs Nifty])</f>
        <v>-2.6931062382777229E-2</v>
      </c>
      <c r="M515">
        <v>-0.123235750763902</v>
      </c>
      <c r="N515">
        <f>(Table2[[#This Row],[1W Return vs Nifty]]-AVERAGE(Table2[1W Return vs Nifty]))/_xlfn.STDEV.P(Table2[1W Return vs Nifty])</f>
        <v>0.16985797363767222</v>
      </c>
      <c r="O515">
        <v>209.49</v>
      </c>
      <c r="P515">
        <v>210.52973775840201</v>
      </c>
      <c r="Q515">
        <v>197.33318936331801</v>
      </c>
      <c r="R515">
        <v>55.725361336515199</v>
      </c>
      <c r="S515" s="2">
        <f>(Table2[[#This Row],[Close Price]]-Table2[[#This Row],[20D EMA]])/Table2[[#This Row],[20D EMA]]</f>
        <v>1.4463697551195765E-2</v>
      </c>
      <c r="T515" s="2">
        <f>(Table2[[#This Row],[Close Price]]-Table2[[#This Row],[50D EMA]])/Table2[[#This Row],[50D EMA]]</f>
        <v>9.4535919855748465E-3</v>
      </c>
      <c r="U515" s="2">
        <f>(Table2[[#This Row],[Close Price]]-Table2[[#This Row],[200D EMA]])/Table2[[#This Row],[200D EMA]]</f>
        <v>7.696024518572471E-2</v>
      </c>
      <c r="V515">
        <v>0.82518870600469796</v>
      </c>
      <c r="W515">
        <v>209.1</v>
      </c>
      <c r="X515">
        <v>214.9</v>
      </c>
      <c r="Y515">
        <v>195.46</v>
      </c>
      <c r="Z515">
        <v>214.9</v>
      </c>
      <c r="AA515">
        <v>195.46</v>
      </c>
      <c r="AB515">
        <v>225.9</v>
      </c>
      <c r="AC515" s="2">
        <f>(Table2[[#This Row],[Close Price]]/Table2[[#This Row],[Day Low]])-1</f>
        <v>1.63558106169297E-2</v>
      </c>
      <c r="AD515" s="2">
        <f>(Table2[[#This Row],[Day High]]/Table2[[#This Row],[Close Price]])-1</f>
        <v>1.1198945981554687E-2</v>
      </c>
      <c r="AE515" s="2">
        <f>(Table2[[#This Row],[Close Price]]/Table2[[#This Row],[Current Week Low]])-1</f>
        <v>8.7281285173437029E-2</v>
      </c>
      <c r="AF515" s="2">
        <f>(Table2[[#This Row],[Current Week High]]/Table2[[#This Row],[Close Price]])-1</f>
        <v>1.1198945981554687E-2</v>
      </c>
      <c r="AG515" s="2">
        <f>(Table2[[#This Row],[Close Price]]/Table2[[#This Row],[Current Month Low]])-1</f>
        <v>8.7281285173437029E-2</v>
      </c>
      <c r="AH515" s="2">
        <f>(Table2[[#This Row],[Current Month High]]/Table2[[#This Row],[Close Price]])-1</f>
        <v>6.295878035008462E-2</v>
      </c>
      <c r="AI515">
        <v>11.777715038584599</v>
      </c>
      <c r="AJ515">
        <v>56.035242290748897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-0.08</v>
      </c>
      <c r="AM515" t="s">
        <v>10519</v>
      </c>
      <c r="AN515">
        <v>2.31</v>
      </c>
      <c r="AO515" t="s">
        <v>10520</v>
      </c>
      <c r="AP515">
        <v>-5.4874404950440003E-3</v>
      </c>
      <c r="AQ515">
        <f>(Table2[[#This Row],[Sharpe Ratio]]-AVERAGE(Table2[Sharpe Ratio]))/_xlfn.STDEV.P(Table2[Sharpe Ratio])</f>
        <v>-0.66025400957668312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554</v>
      </c>
      <c r="AT515">
        <f>_xlfn.RANK.AVG(Table2[[#This Row],[6M Return vs Nifty Z-Score]],Table2[6M Return vs Nifty Z-Score])</f>
        <v>332</v>
      </c>
      <c r="AU515">
        <f>_xlfn.RANK.AVG(Table2[[#This Row],[Sharpe Ratio Z-Score]],Table2[Sharpe Ratio Z-Score])</f>
        <v>554</v>
      </c>
      <c r="AV515">
        <f>(Table2[[#This Row],[Rank 1Y]]+Table2[[#This Row],[Rank 6M]]+Table2[[#This Row],[Rank Sharpe]])/3</f>
        <v>480</v>
      </c>
    </row>
    <row r="516" spans="1:48" x14ac:dyDescent="0.3">
      <c r="A516" t="s">
        <v>293</v>
      </c>
      <c r="B516" t="s">
        <v>294</v>
      </c>
      <c r="C516" t="s">
        <v>10480</v>
      </c>
      <c r="D516" t="s">
        <v>295</v>
      </c>
      <c r="E516">
        <v>91818.006267060002</v>
      </c>
      <c r="F516">
        <v>6664.55</v>
      </c>
      <c r="G516">
        <v>-1.7083221434834099</v>
      </c>
      <c r="H516">
        <f>(Table2[[#This Row],[1Y Return vs Nifty]]-AVERAGE(Table2[1Y Return vs Nifty]))/_xlfn.STDEV.P(Table2[1Y Return vs Nifty])</f>
        <v>-0.55655716098398944</v>
      </c>
      <c r="I516">
        <v>-2.2807858172553401</v>
      </c>
      <c r="J516">
        <f>(Table2[[#This Row],[1M Return vs Nifty]]-AVERAGE(Table2[1M Return vs Nifty]))/_xlfn.STDEV.P(Table2[1M Return vs Nifty])</f>
        <v>-0.14730692980156235</v>
      </c>
      <c r="K516">
        <v>-11.019010000419099</v>
      </c>
      <c r="L516">
        <f>(Table2[[#This Row],[6M Return vs Nifty]]-AVERAGE(Table2[6M Return vs Nifty]))/_xlfn.STDEV.P(Table2[6M Return vs Nifty])</f>
        <v>-0.54648972387417183</v>
      </c>
      <c r="M516">
        <v>-3.1468836266750602</v>
      </c>
      <c r="N516">
        <f>(Table2[[#This Row],[1W Return vs Nifty]]-AVERAGE(Table2[1W Return vs Nifty]))/_xlfn.STDEV.P(Table2[1W Return vs Nifty])</f>
        <v>-0.44202671865625104</v>
      </c>
      <c r="O516">
        <v>6368.76</v>
      </c>
      <c r="P516">
        <v>6244.53942303034</v>
      </c>
      <c r="Q516">
        <v>5903.7618095493499</v>
      </c>
      <c r="R516">
        <v>52.553740850141899</v>
      </c>
      <c r="S516" s="2">
        <f>(Table2[[#This Row],[Close Price]]-Table2[[#This Row],[20D EMA]])/Table2[[#This Row],[20D EMA]]</f>
        <v>4.6443891746588029E-2</v>
      </c>
      <c r="T516" s="2">
        <f>(Table2[[#This Row],[Close Price]]-Table2[[#This Row],[50D EMA]])/Table2[[#This Row],[50D EMA]]</f>
        <v>6.7260457259766662E-2</v>
      </c>
      <c r="U516" s="2">
        <f>(Table2[[#This Row],[Close Price]]-Table2[[#This Row],[200D EMA]])/Table2[[#This Row],[200D EMA]]</f>
        <v>0.12886498727304233</v>
      </c>
      <c r="V516">
        <v>0.72661532843383003</v>
      </c>
      <c r="W516">
        <v>6393.55</v>
      </c>
      <c r="X516">
        <v>6679.95</v>
      </c>
      <c r="Y516">
        <v>6324.8</v>
      </c>
      <c r="Z516">
        <v>6679.95</v>
      </c>
      <c r="AA516">
        <v>6077</v>
      </c>
      <c r="AB516">
        <v>6679.95</v>
      </c>
      <c r="AC516" s="2">
        <f>(Table2[[#This Row],[Close Price]]/Table2[[#This Row],[Day Low]])-1</f>
        <v>4.2386467611890133E-2</v>
      </c>
      <c r="AD516" s="2">
        <f>(Table2[[#This Row],[Day High]]/Table2[[#This Row],[Close Price]])-1</f>
        <v>2.3107336579364368E-3</v>
      </c>
      <c r="AE516" s="2">
        <f>(Table2[[#This Row],[Close Price]]/Table2[[#This Row],[Current Week Low]])-1</f>
        <v>5.371711358461928E-2</v>
      </c>
      <c r="AF516" s="2">
        <f>(Table2[[#This Row],[Current Week High]]/Table2[[#This Row],[Close Price]])-1</f>
        <v>2.3107336579364368E-3</v>
      </c>
      <c r="AG516" s="2">
        <f>(Table2[[#This Row],[Close Price]]/Table2[[#This Row],[Current Month Low]])-1</f>
        <v>9.6684219187098908E-2</v>
      </c>
      <c r="AH516" s="2">
        <f>(Table2[[#This Row],[Current Month High]]/Table2[[#This Row],[Close Price]])-1</f>
        <v>2.3107336579364368E-3</v>
      </c>
      <c r="AI516">
        <v>3.14949996623927</v>
      </c>
      <c r="AJ516">
        <v>41.018831993228901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-0.01</v>
      </c>
      <c r="AM516" t="s">
        <v>10519</v>
      </c>
      <c r="AN516">
        <v>5.45</v>
      </c>
      <c r="AO516" t="s">
        <v>10520</v>
      </c>
      <c r="AP516">
        <v>2.2113384796488E-2</v>
      </c>
      <c r="AQ516">
        <f>(Table2[[#This Row],[Sharpe Ratio]]-AVERAGE(Table2[Sharpe Ratio]))/_xlfn.STDEV.P(Table2[Sharpe Ratio])</f>
        <v>-0.34209799975551769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-2.0344785330714927</v>
      </c>
      <c r="AS516">
        <f>_xlfn.RANK.AVG(Table2[[#This Row],[1Y Return vs Nifty Z-Score]],Table2[1Y Return vs Nifty Z-Score])</f>
        <v>508</v>
      </c>
      <c r="AT516">
        <f>_xlfn.RANK.AVG(Table2[[#This Row],[6M Return vs Nifty Z-Score]],Table2[6M Return vs Nifty Z-Score])</f>
        <v>509</v>
      </c>
      <c r="AU516">
        <f>_xlfn.RANK.AVG(Table2[[#This Row],[Sharpe Ratio Z-Score]],Table2[Sharpe Ratio Z-Score])</f>
        <v>427</v>
      </c>
      <c r="AV516">
        <f>(Table2[[#This Row],[Rank 1Y]]+Table2[[#This Row],[Rank 6M]]+Table2[[#This Row],[Rank Sharpe]])/3</f>
        <v>481.33333333333331</v>
      </c>
    </row>
    <row r="517" spans="1:48" x14ac:dyDescent="0.3">
      <c r="A517" t="s">
        <v>398</v>
      </c>
      <c r="B517" t="s">
        <v>399</v>
      </c>
      <c r="C517" t="s">
        <v>10480</v>
      </c>
      <c r="D517" t="s">
        <v>60</v>
      </c>
      <c r="E517">
        <v>59524.607227499997</v>
      </c>
      <c r="F517">
        <v>28584.6</v>
      </c>
      <c r="G517">
        <v>-3.4831234274049399</v>
      </c>
      <c r="H517">
        <f>(Table2[[#This Row],[1Y Return vs Nifty]]-AVERAGE(Table2[1Y Return vs Nifty]))/_xlfn.STDEV.P(Table2[1Y Return vs Nifty])</f>
        <v>-0.58086834838278323</v>
      </c>
      <c r="I517">
        <v>-5.42981821419923E-2</v>
      </c>
      <c r="J517">
        <f>(Table2[[#This Row],[1M Return vs Nifty]]-AVERAGE(Table2[1M Return vs Nifty]))/_xlfn.STDEV.P(Table2[1M Return vs Nifty])</f>
        <v>7.6668904365135182E-2</v>
      </c>
      <c r="K517">
        <v>-4.5101953768214402</v>
      </c>
      <c r="L517">
        <f>(Table2[[#This Row],[6M Return vs Nifty]]-AVERAGE(Table2[6M Return vs Nifty]))/_xlfn.STDEV.P(Table2[6M Return vs Nifty])</f>
        <v>-0.32077655977110386</v>
      </c>
      <c r="M517">
        <v>-2.47585906438005</v>
      </c>
      <c r="N517">
        <f>(Table2[[#This Row],[1W Return vs Nifty]]-AVERAGE(Table2[1W Return vs Nifty]))/_xlfn.STDEV.P(Table2[1W Return vs Nifty])</f>
        <v>-0.30623390326506794</v>
      </c>
      <c r="O517">
        <v>27893.8</v>
      </c>
      <c r="P517">
        <v>27463.9385462463</v>
      </c>
      <c r="Q517">
        <v>25981.530665149799</v>
      </c>
      <c r="R517">
        <v>52.3293889954113</v>
      </c>
      <c r="S517" s="2">
        <f>(Table2[[#This Row],[Close Price]]-Table2[[#This Row],[20D EMA]])/Table2[[#This Row],[20D EMA]]</f>
        <v>2.4765360044167496E-2</v>
      </c>
      <c r="T517" s="2">
        <f>(Table2[[#This Row],[Close Price]]-Table2[[#This Row],[50D EMA]])/Table2[[#This Row],[50D EMA]]</f>
        <v>4.0804834014124602E-2</v>
      </c>
      <c r="U517" s="2">
        <f>(Table2[[#This Row],[Close Price]]-Table2[[#This Row],[200D EMA]])/Table2[[#This Row],[200D EMA]]</f>
        <v>0.10018922165897691</v>
      </c>
      <c r="V517">
        <v>1.20418000414324</v>
      </c>
      <c r="W517">
        <v>28110.1</v>
      </c>
      <c r="X517">
        <v>28949.65</v>
      </c>
      <c r="Y517">
        <v>27119.599999999999</v>
      </c>
      <c r="Z517">
        <v>28949.65</v>
      </c>
      <c r="AA517">
        <v>27119.599999999999</v>
      </c>
      <c r="AB517">
        <v>28949.65</v>
      </c>
      <c r="AC517" s="2">
        <f>(Table2[[#This Row],[Close Price]]/Table2[[#This Row],[Day Low]])-1</f>
        <v>1.6880053788495886E-2</v>
      </c>
      <c r="AD517" s="2">
        <f>(Table2[[#This Row],[Day High]]/Table2[[#This Row],[Close Price]])-1</f>
        <v>1.2770862632326629E-2</v>
      </c>
      <c r="AE517" s="2">
        <f>(Table2[[#This Row],[Close Price]]/Table2[[#This Row],[Current Week Low]])-1</f>
        <v>5.4019970796029382E-2</v>
      </c>
      <c r="AF517" s="2">
        <f>(Table2[[#This Row],[Current Week High]]/Table2[[#This Row],[Close Price]])-1</f>
        <v>1.2770862632326629E-2</v>
      </c>
      <c r="AG517" s="2">
        <f>(Table2[[#This Row],[Close Price]]/Table2[[#This Row],[Current Month Low]])-1</f>
        <v>5.4019970796029382E-2</v>
      </c>
      <c r="AH517" s="2">
        <f>(Table2[[#This Row],[Current Month High]]/Table2[[#This Row],[Close Price]])-1</f>
        <v>1.2770862632326629E-2</v>
      </c>
      <c r="AI517">
        <v>3.6885245901639299</v>
      </c>
      <c r="AJ517">
        <v>29.9299999999999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-0.04</v>
      </c>
      <c r="AM517" t="s">
        <v>10519</v>
      </c>
      <c r="AN517">
        <v>0.87</v>
      </c>
      <c r="AO517" t="s">
        <v>10520</v>
      </c>
      <c r="AP517">
        <v>6.0090133010810001E-3</v>
      </c>
      <c r="AQ517">
        <f>(Table2[[#This Row],[Sharpe Ratio]]-AVERAGE(Table2[Sharpe Ratio]))/_xlfn.STDEV.P(Table2[Sharpe Ratio])</f>
        <v>-0.52773384656580746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-1.6589437536196274</v>
      </c>
      <c r="AS517">
        <f>_xlfn.RANK.AVG(Table2[[#This Row],[1Y Return vs Nifty Z-Score]],Table2[1Y Return vs Nifty Z-Score])</f>
        <v>522</v>
      </c>
      <c r="AT517">
        <f>_xlfn.RANK.AVG(Table2[[#This Row],[6M Return vs Nifty Z-Score]],Table2[6M Return vs Nifty Z-Score])</f>
        <v>438</v>
      </c>
      <c r="AU517">
        <f>_xlfn.RANK.AVG(Table2[[#This Row],[Sharpe Ratio Z-Score]],Table2[Sharpe Ratio Z-Score])</f>
        <v>484</v>
      </c>
      <c r="AV517">
        <f>(Table2[[#This Row],[Rank 1Y]]+Table2[[#This Row],[Rank 6M]]+Table2[[#This Row],[Rank Sharpe]])/3</f>
        <v>481.33333333333331</v>
      </c>
    </row>
    <row r="518" spans="1:48" x14ac:dyDescent="0.3">
      <c r="A518" t="s">
        <v>765</v>
      </c>
      <c r="B518" t="s">
        <v>766</v>
      </c>
      <c r="C518" t="s">
        <v>10474</v>
      </c>
      <c r="D518" t="s">
        <v>285</v>
      </c>
      <c r="E518">
        <v>20834.236093439999</v>
      </c>
      <c r="F518">
        <v>1789.9</v>
      </c>
      <c r="G518">
        <v>3.9650831913032101</v>
      </c>
      <c r="H518">
        <f>(Table2[[#This Row],[1Y Return vs Nifty]]-AVERAGE(Table2[1Y Return vs Nifty]))/_xlfn.STDEV.P(Table2[1Y Return vs Nifty])</f>
        <v>-0.47884298445457257</v>
      </c>
      <c r="I518">
        <v>-3.52460708820248</v>
      </c>
      <c r="J518">
        <f>(Table2[[#This Row],[1M Return vs Nifty]]-AVERAGE(Table2[1M Return vs Nifty]))/_xlfn.STDEV.P(Table2[1M Return vs Nifty])</f>
        <v>-0.27243042131400685</v>
      </c>
      <c r="K518">
        <v>-27.1010119881809</v>
      </c>
      <c r="L518">
        <f>(Table2[[#This Row],[6M Return vs Nifty]]-AVERAGE(Table2[6M Return vs Nifty]))/_xlfn.STDEV.P(Table2[6M Return vs Nifty])</f>
        <v>-1.1041826009472566</v>
      </c>
      <c r="M518">
        <v>-0.15844438641480599</v>
      </c>
      <c r="N518">
        <f>(Table2[[#This Row],[1W Return vs Nifty]]-AVERAGE(Table2[1W Return vs Nifty]))/_xlfn.STDEV.P(Table2[1W Return vs Nifty])</f>
        <v>0.16273292929538083</v>
      </c>
      <c r="O518">
        <v>1841.43</v>
      </c>
      <c r="P518">
        <v>1846.43712832545</v>
      </c>
      <c r="Q518">
        <v>1833.89108129792</v>
      </c>
      <c r="R518">
        <v>65.372751268153706</v>
      </c>
      <c r="S518" s="2">
        <f>(Table2[[#This Row],[Close Price]]-Table2[[#This Row],[20D EMA]])/Table2[[#This Row],[20D EMA]]</f>
        <v>-2.7983686591399059E-2</v>
      </c>
      <c r="T518" s="2">
        <f>(Table2[[#This Row],[Close Price]]-Table2[[#This Row],[50D EMA]])/Table2[[#This Row],[50D EMA]]</f>
        <v>-3.0619579436600639E-2</v>
      </c>
      <c r="U518" s="2">
        <f>(Table2[[#This Row],[Close Price]]-Table2[[#This Row],[200D EMA]])/Table2[[#This Row],[200D EMA]]</f>
        <v>-2.3987837525653703E-2</v>
      </c>
      <c r="V518">
        <v>2.02622203064589</v>
      </c>
      <c r="W518">
        <v>1723.9</v>
      </c>
      <c r="X518">
        <v>1797.5</v>
      </c>
      <c r="Y518">
        <v>1723.9</v>
      </c>
      <c r="Z518">
        <v>1905</v>
      </c>
      <c r="AA518">
        <v>1723.9</v>
      </c>
      <c r="AB518">
        <v>1940</v>
      </c>
      <c r="AC518" s="2">
        <f>(Table2[[#This Row],[Close Price]]/Table2[[#This Row],[Day Low]])-1</f>
        <v>3.8285283369104972E-2</v>
      </c>
      <c r="AD518" s="2">
        <f>(Table2[[#This Row],[Day High]]/Table2[[#This Row],[Close Price]])-1</f>
        <v>4.2460472652103842E-3</v>
      </c>
      <c r="AE518" s="2">
        <f>(Table2[[#This Row],[Close Price]]/Table2[[#This Row],[Current Week Low]])-1</f>
        <v>3.8285283369104972E-2</v>
      </c>
      <c r="AF518" s="2">
        <f>(Table2[[#This Row],[Current Week High]]/Table2[[#This Row],[Close Price]])-1</f>
        <v>6.4305268450751463E-2</v>
      </c>
      <c r="AG518" s="2">
        <f>(Table2[[#This Row],[Close Price]]/Table2[[#This Row],[Current Month Low]])-1</f>
        <v>3.8285283369104972E-2</v>
      </c>
      <c r="AH518" s="2">
        <f>(Table2[[#This Row],[Current Month High]]/Table2[[#This Row],[Close Price]])-1</f>
        <v>8.3859433487904367E-2</v>
      </c>
      <c r="AI518">
        <v>37.379183194591803</v>
      </c>
      <c r="AJ518">
        <v>25.792395811371101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-0.19</v>
      </c>
      <c r="AM518" t="s">
        <v>10519</v>
      </c>
      <c r="AN518">
        <v>-0.38</v>
      </c>
      <c r="AO518" t="s">
        <v>10519</v>
      </c>
      <c r="AP518">
        <v>5.5107230466106001E-2</v>
      </c>
      <c r="AQ518">
        <f>(Table2[[#This Row],[Sharpe Ratio]]-AVERAGE(Table2[Sharpe Ratio]))/_xlfn.STDEV.P(Table2[Sharpe Ratio])</f>
        <v>3.8223609327728336E-2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468</v>
      </c>
      <c r="AT518">
        <f>_xlfn.RANK.AVG(Table2[[#This Row],[6M Return vs Nifty Z-Score]],Table2[6M Return vs Nifty Z-Score])</f>
        <v>653</v>
      </c>
      <c r="AU518">
        <f>_xlfn.RANK.AVG(Table2[[#This Row],[Sharpe Ratio Z-Score]],Table2[Sharpe Ratio Z-Score])</f>
        <v>323</v>
      </c>
      <c r="AV518">
        <f>(Table2[[#This Row],[Rank 1Y]]+Table2[[#This Row],[Rank 6M]]+Table2[[#This Row],[Rank Sharpe]])/3</f>
        <v>481.33333333333331</v>
      </c>
    </row>
    <row r="519" spans="1:48" x14ac:dyDescent="0.3">
      <c r="A519" t="s">
        <v>1270</v>
      </c>
      <c r="B519" t="s">
        <v>1271</v>
      </c>
      <c r="C519" t="s">
        <v>10491</v>
      </c>
      <c r="D519" t="s">
        <v>1160</v>
      </c>
      <c r="E519">
        <v>8826.8229636889992</v>
      </c>
      <c r="F519">
        <v>91.59</v>
      </c>
      <c r="G519">
        <v>19.047914398690899</v>
      </c>
      <c r="H519">
        <f>(Table2[[#This Row],[1Y Return vs Nifty]]-AVERAGE(Table2[1Y Return vs Nifty]))/_xlfn.STDEV.P(Table2[1Y Return vs Nifty])</f>
        <v>-0.27223870750872114</v>
      </c>
      <c r="I519">
        <v>-0.30671606377031402</v>
      </c>
      <c r="J519">
        <f>(Table2[[#This Row],[1M Return vs Nifty]]-AVERAGE(Table2[1M Return vs Nifty]))/_xlfn.STDEV.P(Table2[1M Return vs Nifty])</f>
        <v>5.1276665618920046E-2</v>
      </c>
      <c r="K519">
        <v>-38.026267142871198</v>
      </c>
      <c r="L519">
        <f>(Table2[[#This Row],[6M Return vs Nifty]]-AVERAGE(Table2[6M Return vs Nifty]))/_xlfn.STDEV.P(Table2[6M Return vs Nifty])</f>
        <v>-1.483049422665935</v>
      </c>
      <c r="M519">
        <v>3.31204174454869</v>
      </c>
      <c r="N519">
        <f>(Table2[[#This Row],[1W Return vs Nifty]]-AVERAGE(Table2[1W Return vs Nifty]))/_xlfn.STDEV.P(Table2[1W Return vs Nifty])</f>
        <v>0.86504266425914922</v>
      </c>
      <c r="O519">
        <v>83.74</v>
      </c>
      <c r="P519">
        <v>83.853297208739306</v>
      </c>
      <c r="Q519">
        <v>85.075125670282105</v>
      </c>
      <c r="R519">
        <v>55.381619590910098</v>
      </c>
      <c r="S519" s="2">
        <f>(Table2[[#This Row],[Close Price]]-Table2[[#This Row],[20D EMA]])/Table2[[#This Row],[20D EMA]]</f>
        <v>9.3742536422259479E-2</v>
      </c>
      <c r="T519" s="2">
        <f>(Table2[[#This Row],[Close Price]]-Table2[[#This Row],[50D EMA]])/Table2[[#This Row],[50D EMA]]</f>
        <v>9.2264741504456516E-2</v>
      </c>
      <c r="U519" s="2">
        <f>(Table2[[#This Row],[Close Price]]-Table2[[#This Row],[200D EMA]])/Table2[[#This Row],[200D EMA]]</f>
        <v>7.6577898397317698E-2</v>
      </c>
      <c r="V519">
        <v>2.1005116673083801</v>
      </c>
      <c r="W519">
        <v>83.61</v>
      </c>
      <c r="X519">
        <v>92.74</v>
      </c>
      <c r="Y519">
        <v>75.75</v>
      </c>
      <c r="Z519">
        <v>92.74</v>
      </c>
      <c r="AA519">
        <v>75.75</v>
      </c>
      <c r="AB519">
        <v>92.74</v>
      </c>
      <c r="AC519" s="2">
        <f>(Table2[[#This Row],[Close Price]]/Table2[[#This Row],[Day Low]])-1</f>
        <v>9.5443128812342959E-2</v>
      </c>
      <c r="AD519" s="2">
        <f>(Table2[[#This Row],[Day High]]/Table2[[#This Row],[Close Price]])-1</f>
        <v>1.2555955890380943E-2</v>
      </c>
      <c r="AE519" s="2">
        <f>(Table2[[#This Row],[Close Price]]/Table2[[#This Row],[Current Week Low]])-1</f>
        <v>0.20910891089108907</v>
      </c>
      <c r="AF519" s="2">
        <f>(Table2[[#This Row],[Current Week High]]/Table2[[#This Row],[Close Price]])-1</f>
        <v>1.2555955890380943E-2</v>
      </c>
      <c r="AG519" s="2">
        <f>(Table2[[#This Row],[Close Price]]/Table2[[#This Row],[Current Month Low]])-1</f>
        <v>0.20910891089108907</v>
      </c>
      <c r="AH519" s="2">
        <f>(Table2[[#This Row],[Current Month High]]/Table2[[#This Row],[Close Price]])-1</f>
        <v>1.2555955890380943E-2</v>
      </c>
      <c r="AI519">
        <v>48.160279506496302</v>
      </c>
      <c r="AJ519">
        <v>59.982532751091703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-0.01</v>
      </c>
      <c r="AM519" t="s">
        <v>10519</v>
      </c>
      <c r="AN519">
        <v>7.99</v>
      </c>
      <c r="AO519" t="s">
        <v>10520</v>
      </c>
      <c r="AP519">
        <v>4.4636207065690998E-2</v>
      </c>
      <c r="AQ519">
        <f>(Table2[[#This Row],[Sharpe Ratio]]-AVERAGE(Table2[Sharpe Ratio]))/_xlfn.STDEV.P(Table2[Sharpe Ratio])</f>
        <v>-8.2476369337118924E-2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383</v>
      </c>
      <c r="AT519">
        <f>_xlfn.RANK.AVG(Table2[[#This Row],[6M Return vs Nifty Z-Score]],Table2[6M Return vs Nifty Z-Score])</f>
        <v>707</v>
      </c>
      <c r="AU519">
        <f>_xlfn.RANK.AVG(Table2[[#This Row],[Sharpe Ratio Z-Score]],Table2[Sharpe Ratio Z-Score])</f>
        <v>355</v>
      </c>
      <c r="AV519">
        <f>(Table2[[#This Row],[Rank 1Y]]+Table2[[#This Row],[Rank 6M]]+Table2[[#This Row],[Rank Sharpe]])/3</f>
        <v>481.66666666666669</v>
      </c>
    </row>
    <row r="520" spans="1:48" x14ac:dyDescent="0.3">
      <c r="A520" t="s">
        <v>1878</v>
      </c>
      <c r="B520" t="s">
        <v>1879</v>
      </c>
      <c r="C520" t="s">
        <v>10474</v>
      </c>
      <c r="D520" t="s">
        <v>21</v>
      </c>
      <c r="E520">
        <v>3713.6744959500002</v>
      </c>
      <c r="F520">
        <v>650.65</v>
      </c>
      <c r="G520">
        <v>-10.902886405215799</v>
      </c>
      <c r="H520">
        <f>(Table2[[#This Row],[1Y Return vs Nifty]]-AVERAGE(Table2[1Y Return vs Nifty]))/_xlfn.STDEV.P(Table2[1Y Return vs Nifty])</f>
        <v>-0.68250409196846729</v>
      </c>
      <c r="I520">
        <v>-1.920710381253</v>
      </c>
      <c r="J520">
        <f>(Table2[[#This Row],[1M Return vs Nifty]]-AVERAGE(Table2[1M Return vs Nifty]))/_xlfn.STDEV.P(Table2[1M Return vs Nifty])</f>
        <v>-0.11108476765267812</v>
      </c>
      <c r="K520">
        <v>-21.5097462678597</v>
      </c>
      <c r="L520">
        <f>(Table2[[#This Row],[6M Return vs Nifty]]-AVERAGE(Table2[6M Return vs Nifty]))/_xlfn.STDEV.P(Table2[6M Return vs Nifty])</f>
        <v>-0.91028826687000919</v>
      </c>
      <c r="M520">
        <v>-3.0955237842629302</v>
      </c>
      <c r="N520">
        <f>(Table2[[#This Row],[1W Return vs Nifty]]-AVERAGE(Table2[1W Return vs Nifty]))/_xlfn.STDEV.P(Table2[1W Return vs Nifty])</f>
        <v>-0.43163321297690987</v>
      </c>
      <c r="O520">
        <v>636.97</v>
      </c>
      <c r="P520">
        <v>618.20708475462197</v>
      </c>
      <c r="Q520">
        <v>596.02316065945797</v>
      </c>
      <c r="R520">
        <v>43.397464192460198</v>
      </c>
      <c r="S520" s="2">
        <f>(Table2[[#This Row],[Close Price]]-Table2[[#This Row],[20D EMA]])/Table2[[#This Row],[20D EMA]]</f>
        <v>2.1476678650485814E-2</v>
      </c>
      <c r="T520" s="2">
        <f>(Table2[[#This Row],[Close Price]]-Table2[[#This Row],[50D EMA]])/Table2[[#This Row],[50D EMA]]</f>
        <v>5.247904148211955E-2</v>
      </c>
      <c r="U520" s="2">
        <f>(Table2[[#This Row],[Close Price]]-Table2[[#This Row],[200D EMA]])/Table2[[#This Row],[200D EMA]]</f>
        <v>9.1652209085467798E-2</v>
      </c>
      <c r="V520">
        <v>1.08228925906667</v>
      </c>
      <c r="W520">
        <v>630</v>
      </c>
      <c r="X520">
        <v>659.95</v>
      </c>
      <c r="Y520">
        <v>600</v>
      </c>
      <c r="Z520">
        <v>659.95</v>
      </c>
      <c r="AA520">
        <v>600</v>
      </c>
      <c r="AB520">
        <v>689.7</v>
      </c>
      <c r="AC520" s="2">
        <f>(Table2[[#This Row],[Close Price]]/Table2[[#This Row],[Day Low]])-1</f>
        <v>3.2777777777777795E-2</v>
      </c>
      <c r="AD520" s="2">
        <f>(Table2[[#This Row],[Day High]]/Table2[[#This Row],[Close Price]])-1</f>
        <v>1.4293398908783672E-2</v>
      </c>
      <c r="AE520" s="2">
        <f>(Table2[[#This Row],[Close Price]]/Table2[[#This Row],[Current Week Low]])-1</f>
        <v>8.4416666666666584E-2</v>
      </c>
      <c r="AF520" s="2">
        <f>(Table2[[#This Row],[Current Week High]]/Table2[[#This Row],[Close Price]])-1</f>
        <v>1.4293398908783672E-2</v>
      </c>
      <c r="AG520" s="2">
        <f>(Table2[[#This Row],[Close Price]]/Table2[[#This Row],[Current Month Low]])-1</f>
        <v>8.4416666666666584E-2</v>
      </c>
      <c r="AH520" s="2">
        <f>(Table2[[#This Row],[Current Month High]]/Table2[[#This Row],[Close Price]])-1</f>
        <v>6.0016906170752504E-2</v>
      </c>
      <c r="AI520">
        <v>21.647583186044699</v>
      </c>
      <c r="AJ520">
        <v>44.588888888888803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-7.0000000000000007E-2</v>
      </c>
      <c r="AM520" t="s">
        <v>10519</v>
      </c>
      <c r="AN520">
        <v>-0.76</v>
      </c>
      <c r="AO520" t="s">
        <v>10519</v>
      </c>
      <c r="AP520">
        <v>6.9300315816323996E-2</v>
      </c>
      <c r="AQ520">
        <f>(Table2[[#This Row],[Sharpe Ratio]]-AVERAGE(Table2[Sharpe Ratio]))/_xlfn.STDEV.P(Table2[Sharpe Ratio])</f>
        <v>0.20182797095027727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-1.9336823685177873</v>
      </c>
      <c r="AS520">
        <f>_xlfn.RANK.AVG(Table2[[#This Row],[1Y Return vs Nifty Z-Score]],Table2[1Y Return vs Nifty Z-Score])</f>
        <v>566</v>
      </c>
      <c r="AT520">
        <f>_xlfn.RANK.AVG(Table2[[#This Row],[6M Return vs Nifty Z-Score]],Table2[6M Return vs Nifty Z-Score])</f>
        <v>610</v>
      </c>
      <c r="AU520">
        <f>_xlfn.RANK.AVG(Table2[[#This Row],[Sharpe Ratio Z-Score]],Table2[Sharpe Ratio Z-Score])</f>
        <v>273</v>
      </c>
      <c r="AV520">
        <f>(Table2[[#This Row],[Rank 1Y]]+Table2[[#This Row],[Rank 6M]]+Table2[[#This Row],[Rank Sharpe]])/3</f>
        <v>483</v>
      </c>
    </row>
    <row r="521" spans="1:48" x14ac:dyDescent="0.3">
      <c r="A521" t="s">
        <v>436</v>
      </c>
      <c r="B521" t="s">
        <v>437</v>
      </c>
      <c r="C521" t="s">
        <v>10475</v>
      </c>
      <c r="D521" t="s">
        <v>32</v>
      </c>
      <c r="E521">
        <v>54076.588912348001</v>
      </c>
      <c r="F521">
        <v>119.37</v>
      </c>
      <c r="G521">
        <v>15.419012423335801</v>
      </c>
      <c r="H521">
        <f>(Table2[[#This Row],[1Y Return vs Nifty]]-AVERAGE(Table2[1Y Return vs Nifty]))/_xlfn.STDEV.P(Table2[1Y Return vs Nifty])</f>
        <v>-0.321947323776891</v>
      </c>
      <c r="I521">
        <v>-7.4703762816588002</v>
      </c>
      <c r="J521">
        <f>(Table2[[#This Row],[1M Return vs Nifty]]-AVERAGE(Table2[1M Return vs Nifty]))/_xlfn.STDEV.P(Table2[1M Return vs Nifty])</f>
        <v>-0.66935916800729167</v>
      </c>
      <c r="K521">
        <v>-28.212377465512802</v>
      </c>
      <c r="L521">
        <f>(Table2[[#This Row],[6M Return vs Nifty]]-AVERAGE(Table2[6M Return vs Nifty]))/_xlfn.STDEV.P(Table2[6M Return vs Nifty])</f>
        <v>-1.1427226167366209</v>
      </c>
      <c r="M521">
        <v>-5.1542735990670501</v>
      </c>
      <c r="N521">
        <f>(Table2[[#This Row],[1W Return vs Nifty]]-AVERAGE(Table2[1W Return vs Nifty]))/_xlfn.STDEV.P(Table2[1W Return vs Nifty])</f>
        <v>-0.84825497207046241</v>
      </c>
      <c r="O521">
        <v>121.24</v>
      </c>
      <c r="P521">
        <v>124.265403329172</v>
      </c>
      <c r="Q521">
        <v>121.0848789874</v>
      </c>
      <c r="R521">
        <v>38.960278994627402</v>
      </c>
      <c r="S521" s="2">
        <f>(Table2[[#This Row],[Close Price]]-Table2[[#This Row],[20D EMA]])/Table2[[#This Row],[20D EMA]]</f>
        <v>-1.5423952490927009E-2</v>
      </c>
      <c r="T521" s="2">
        <f>(Table2[[#This Row],[Close Price]]-Table2[[#This Row],[50D EMA]])/Table2[[#This Row],[50D EMA]]</f>
        <v>-3.9394740595693818E-2</v>
      </c>
      <c r="U521" s="2">
        <f>(Table2[[#This Row],[Close Price]]-Table2[[#This Row],[200D EMA]])/Table2[[#This Row],[200D EMA]]</f>
        <v>-1.4162618831856351E-2</v>
      </c>
      <c r="V521">
        <v>0.65426328688268698</v>
      </c>
      <c r="W521">
        <v>118.21</v>
      </c>
      <c r="X521">
        <v>120.39</v>
      </c>
      <c r="Y521">
        <v>117</v>
      </c>
      <c r="Z521">
        <v>122.46</v>
      </c>
      <c r="AA521">
        <v>117</v>
      </c>
      <c r="AB521">
        <v>125.9</v>
      </c>
      <c r="AC521" s="2">
        <f>(Table2[[#This Row],[Close Price]]/Table2[[#This Row],[Day Low]])-1</f>
        <v>9.8130445816768663E-3</v>
      </c>
      <c r="AD521" s="2">
        <f>(Table2[[#This Row],[Day High]]/Table2[[#This Row],[Close Price]])-1</f>
        <v>8.5448605177180781E-3</v>
      </c>
      <c r="AE521" s="2">
        <f>(Table2[[#This Row],[Close Price]]/Table2[[#This Row],[Current Week Low]])-1</f>
        <v>2.0256410256410229E-2</v>
      </c>
      <c r="AF521" s="2">
        <f>(Table2[[#This Row],[Current Week High]]/Table2[[#This Row],[Close Price]])-1</f>
        <v>2.588590098014576E-2</v>
      </c>
      <c r="AG521" s="2">
        <f>(Table2[[#This Row],[Close Price]]/Table2[[#This Row],[Current Month Low]])-1</f>
        <v>2.0256410256410229E-2</v>
      </c>
      <c r="AH521" s="2">
        <f>(Table2[[#This Row],[Current Month High]]/Table2[[#This Row],[Close Price]])-1</f>
        <v>5.4703861941861387E-2</v>
      </c>
      <c r="AI521">
        <v>32.319678311133401</v>
      </c>
      <c r="AJ521">
        <v>45.929095354523199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-0.21</v>
      </c>
      <c r="AM521" t="s">
        <v>10519</v>
      </c>
      <c r="AN521">
        <v>-3.47</v>
      </c>
      <c r="AO521" t="s">
        <v>10519</v>
      </c>
      <c r="AP521">
        <v>3.3784187695178998E-2</v>
      </c>
      <c r="AQ521">
        <f>(Table2[[#This Row],[Sharpe Ratio]]-AVERAGE(Table2[Sharpe Ratio]))/_xlfn.STDEV.P(Table2[Sharpe Ratio])</f>
        <v>-0.20756810644844984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401</v>
      </c>
      <c r="AT521">
        <f>_xlfn.RANK.AVG(Table2[[#This Row],[6M Return vs Nifty Z-Score]],Table2[6M Return vs Nifty Z-Score])</f>
        <v>659</v>
      </c>
      <c r="AU521">
        <f>_xlfn.RANK.AVG(Table2[[#This Row],[Sharpe Ratio Z-Score]],Table2[Sharpe Ratio Z-Score])</f>
        <v>393</v>
      </c>
      <c r="AV521">
        <f>(Table2[[#This Row],[Rank 1Y]]+Table2[[#This Row],[Rank 6M]]+Table2[[#This Row],[Rank Sharpe]])/3</f>
        <v>484.33333333333331</v>
      </c>
    </row>
    <row r="522" spans="1:48" x14ac:dyDescent="0.3">
      <c r="A522" t="s">
        <v>1234</v>
      </c>
      <c r="B522" t="s">
        <v>1235</v>
      </c>
      <c r="C522" t="s">
        <v>10489</v>
      </c>
      <c r="D522" t="s">
        <v>373</v>
      </c>
      <c r="E522">
        <v>9303.2548929099994</v>
      </c>
      <c r="F522">
        <v>236.02</v>
      </c>
      <c r="G522">
        <v>11.9714044468649</v>
      </c>
      <c r="H522">
        <f>(Table2[[#This Row],[1Y Return vs Nifty]]-AVERAGE(Table2[1Y Return vs Nifty]))/_xlfn.STDEV.P(Table2[1Y Return vs Nifty])</f>
        <v>-0.36917257899440181</v>
      </c>
      <c r="I522">
        <v>-6.36114128925714</v>
      </c>
      <c r="J522">
        <f>(Table2[[#This Row],[1M Return vs Nifty]]-AVERAGE(Table2[1M Return vs Nifty]))/_xlfn.STDEV.P(Table2[1M Return vs Nifty])</f>
        <v>-0.55777452285052465</v>
      </c>
      <c r="K522">
        <v>-40.172834553954701</v>
      </c>
      <c r="L522">
        <f>(Table2[[#This Row],[6M Return vs Nifty]]-AVERAGE(Table2[6M Return vs Nifty]))/_xlfn.STDEV.P(Table2[6M Return vs Nifty])</f>
        <v>-1.5574882491397457</v>
      </c>
      <c r="M522">
        <v>-7.28733926372316</v>
      </c>
      <c r="N522">
        <f>(Table2[[#This Row],[1W Return vs Nifty]]-AVERAGE(Table2[1W Return vs Nifty]))/_xlfn.STDEV.P(Table2[1W Return vs Nifty])</f>
        <v>-1.2799157610991867</v>
      </c>
      <c r="O522">
        <v>242.56</v>
      </c>
      <c r="P522">
        <v>238.31391814713101</v>
      </c>
      <c r="Q522">
        <v>222.88355320376999</v>
      </c>
      <c r="R522">
        <v>32.014863211749898</v>
      </c>
      <c r="S522" s="2">
        <f>(Table2[[#This Row],[Close Price]]-Table2[[#This Row],[20D EMA]])/Table2[[#This Row],[20D EMA]]</f>
        <v>-2.6962401055408938E-2</v>
      </c>
      <c r="T522" s="2">
        <f>(Table2[[#This Row],[Close Price]]-Table2[[#This Row],[50D EMA]])/Table2[[#This Row],[50D EMA]]</f>
        <v>-9.6256155115320152E-3</v>
      </c>
      <c r="U522" s="2">
        <f>(Table2[[#This Row],[Close Price]]-Table2[[#This Row],[200D EMA]])/Table2[[#This Row],[200D EMA]]</f>
        <v>5.8938609903711012E-2</v>
      </c>
      <c r="V522">
        <v>0.83447293543535495</v>
      </c>
      <c r="W522">
        <v>233.6</v>
      </c>
      <c r="X522">
        <v>238.42</v>
      </c>
      <c r="Y522">
        <v>229</v>
      </c>
      <c r="Z522">
        <v>256.99</v>
      </c>
      <c r="AA522">
        <v>229</v>
      </c>
      <c r="AB522">
        <v>267</v>
      </c>
      <c r="AC522" s="2">
        <f>(Table2[[#This Row],[Close Price]]/Table2[[#This Row],[Day Low]])-1</f>
        <v>1.0359589041095907E-2</v>
      </c>
      <c r="AD522" s="2">
        <f>(Table2[[#This Row],[Day High]]/Table2[[#This Row],[Close Price]])-1</f>
        <v>1.0168629777137506E-2</v>
      </c>
      <c r="AE522" s="2">
        <f>(Table2[[#This Row],[Close Price]]/Table2[[#This Row],[Current Week Low]])-1</f>
        <v>3.0655021834061102E-2</v>
      </c>
      <c r="AF522" s="2">
        <f>(Table2[[#This Row],[Current Week High]]/Table2[[#This Row],[Close Price]])-1</f>
        <v>8.8848402677739191E-2</v>
      </c>
      <c r="AG522" s="2">
        <f>(Table2[[#This Row],[Close Price]]/Table2[[#This Row],[Current Month Low]])-1</f>
        <v>3.0655021834061102E-2</v>
      </c>
      <c r="AH522" s="2">
        <f>(Table2[[#This Row],[Current Month High]]/Table2[[#This Row],[Close Price]])-1</f>
        <v>0.13126006270655033</v>
      </c>
      <c r="AI522">
        <v>36.535039403440301</v>
      </c>
      <c r="AJ522">
        <v>61.491618200478896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-0.06</v>
      </c>
      <c r="AM522" t="s">
        <v>10519</v>
      </c>
      <c r="AN522">
        <v>-8.68</v>
      </c>
      <c r="AO522" t="s">
        <v>10519</v>
      </c>
      <c r="AP522">
        <v>5.5501088370431002E-2</v>
      </c>
      <c r="AQ522">
        <f>(Table2[[#This Row],[Sharpe Ratio]]-AVERAGE(Table2[Sharpe Ratio]))/_xlfn.STDEV.P(Table2[Sharpe Ratio])</f>
        <v>4.2763627894311332E-2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-3.7215874841895475</v>
      </c>
      <c r="AS522">
        <f>_xlfn.RANK.AVG(Table2[[#This Row],[1Y Return vs Nifty Z-Score]],Table2[1Y Return vs Nifty Z-Score])</f>
        <v>421</v>
      </c>
      <c r="AT522">
        <f>_xlfn.RANK.AVG(Table2[[#This Row],[6M Return vs Nifty Z-Score]],Table2[6M Return vs Nifty Z-Score])</f>
        <v>715</v>
      </c>
      <c r="AU522">
        <f>_xlfn.RANK.AVG(Table2[[#This Row],[Sharpe Ratio Z-Score]],Table2[Sharpe Ratio Z-Score])</f>
        <v>322</v>
      </c>
      <c r="AV522">
        <f>(Table2[[#This Row],[Rank 1Y]]+Table2[[#This Row],[Rank 6M]]+Table2[[#This Row],[Rank Sharpe]])/3</f>
        <v>486</v>
      </c>
    </row>
    <row r="523" spans="1:48" x14ac:dyDescent="0.3">
      <c r="A523" t="s">
        <v>1111</v>
      </c>
      <c r="B523" t="s">
        <v>1112</v>
      </c>
      <c r="C523" t="s">
        <v>10475</v>
      </c>
      <c r="D523" t="s">
        <v>496</v>
      </c>
      <c r="E523">
        <v>11022.4984675</v>
      </c>
      <c r="F523">
        <v>856.9</v>
      </c>
      <c r="G523">
        <v>-18.2269391631547</v>
      </c>
      <c r="H523">
        <f>(Table2[[#This Row],[1Y Return vs Nifty]]-AVERAGE(Table2[1Y Return vs Nifty]))/_xlfn.STDEV.P(Table2[1Y Return vs Nifty])</f>
        <v>-0.78282879915116577</v>
      </c>
      <c r="I523">
        <v>-11.6589409007335</v>
      </c>
      <c r="J523">
        <f>(Table2[[#This Row],[1M Return vs Nifty]]-AVERAGE(Table2[1M Return vs Nifty]))/_xlfn.STDEV.P(Table2[1M Return vs Nifty])</f>
        <v>-1.090712172498876</v>
      </c>
      <c r="K523">
        <v>-4.4414776938519998</v>
      </c>
      <c r="L523">
        <f>(Table2[[#This Row],[6M Return vs Nifty]]-AVERAGE(Table2[6M Return vs Nifty]))/_xlfn.STDEV.P(Table2[6M Return vs Nifty])</f>
        <v>-0.31839356278166275</v>
      </c>
      <c r="M523">
        <v>-7.3841742418458702</v>
      </c>
      <c r="N523">
        <f>(Table2[[#This Row],[1W Return vs Nifty]]-AVERAGE(Table2[1W Return vs Nifty]))/_xlfn.STDEV.P(Table2[1W Return vs Nifty])</f>
        <v>-1.2995119056317401</v>
      </c>
      <c r="O523">
        <v>860.27</v>
      </c>
      <c r="P523">
        <v>837.28291696588701</v>
      </c>
      <c r="Q523">
        <v>782.67622472752805</v>
      </c>
      <c r="R523">
        <v>27.7503120698651</v>
      </c>
      <c r="S523" s="2">
        <f>(Table2[[#This Row],[Close Price]]-Table2[[#This Row],[20D EMA]])/Table2[[#This Row],[20D EMA]]</f>
        <v>-3.9173747776860808E-3</v>
      </c>
      <c r="T523" s="2">
        <f>(Table2[[#This Row],[Close Price]]-Table2[[#This Row],[50D EMA]])/Table2[[#This Row],[50D EMA]]</f>
        <v>2.3429455727104264E-2</v>
      </c>
      <c r="U523" s="2">
        <f>(Table2[[#This Row],[Close Price]]-Table2[[#This Row],[200D EMA]])/Table2[[#This Row],[200D EMA]]</f>
        <v>9.4833307729912636E-2</v>
      </c>
      <c r="V523">
        <v>1.4114343523270201</v>
      </c>
      <c r="W523">
        <v>828.05</v>
      </c>
      <c r="X523">
        <v>868.35</v>
      </c>
      <c r="Y523">
        <v>792.95</v>
      </c>
      <c r="Z523">
        <v>868.35</v>
      </c>
      <c r="AA523">
        <v>792.95</v>
      </c>
      <c r="AB523">
        <v>938</v>
      </c>
      <c r="AC523" s="2">
        <f>(Table2[[#This Row],[Close Price]]/Table2[[#This Row],[Day Low]])-1</f>
        <v>3.4840891250528472E-2</v>
      </c>
      <c r="AD523" s="2">
        <f>(Table2[[#This Row],[Day High]]/Table2[[#This Row],[Close Price]])-1</f>
        <v>1.3362119267125827E-2</v>
      </c>
      <c r="AE523" s="2">
        <f>(Table2[[#This Row],[Close Price]]/Table2[[#This Row],[Current Week Low]])-1</f>
        <v>8.0648212371523975E-2</v>
      </c>
      <c r="AF523" s="2">
        <f>(Table2[[#This Row],[Current Week High]]/Table2[[#This Row],[Close Price]])-1</f>
        <v>1.3362119267125827E-2</v>
      </c>
      <c r="AG523" s="2">
        <f>(Table2[[#This Row],[Close Price]]/Table2[[#This Row],[Current Month Low]])-1</f>
        <v>8.0648212371523975E-2</v>
      </c>
      <c r="AH523" s="2">
        <f>(Table2[[#This Row],[Current Month High]]/Table2[[#This Row],[Close Price]])-1</f>
        <v>9.4643482319990646E-2</v>
      </c>
      <c r="AI523">
        <v>9.4643482319990593</v>
      </c>
      <c r="AJ523">
        <v>26.014705882352899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0.06</v>
      </c>
      <c r="AM523" t="s">
        <v>10520</v>
      </c>
      <c r="AN523">
        <v>-2.5499999999999998</v>
      </c>
      <c r="AO523" t="s">
        <v>10519</v>
      </c>
      <c r="AP523">
        <v>2.4781728005842E-2</v>
      </c>
      <c r="AQ523">
        <f>(Table2[[#This Row],[Sharpe Ratio]]-AVERAGE(Table2[Sharpe Ratio]))/_xlfn.STDEV.P(Table2[Sharpe Ratio])</f>
        <v>-0.31133988222263609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-3.8027863222860807</v>
      </c>
      <c r="AS523">
        <f>_xlfn.RANK.AVG(Table2[[#This Row],[1Y Return vs Nifty Z-Score]],Table2[1Y Return vs Nifty Z-Score])</f>
        <v>603</v>
      </c>
      <c r="AT523">
        <f>_xlfn.RANK.AVG(Table2[[#This Row],[6M Return vs Nifty Z-Score]],Table2[6M Return vs Nifty Z-Score])</f>
        <v>437</v>
      </c>
      <c r="AU523">
        <f>_xlfn.RANK.AVG(Table2[[#This Row],[Sharpe Ratio Z-Score]],Table2[Sharpe Ratio Z-Score])</f>
        <v>420</v>
      </c>
      <c r="AV523">
        <f>(Table2[[#This Row],[Rank 1Y]]+Table2[[#This Row],[Rank 6M]]+Table2[[#This Row],[Rank Sharpe]])/3</f>
        <v>486.66666666666669</v>
      </c>
    </row>
    <row r="524" spans="1:48" x14ac:dyDescent="0.3">
      <c r="A524" t="s">
        <v>1073</v>
      </c>
      <c r="B524" t="s">
        <v>1074</v>
      </c>
      <c r="C524" t="s">
        <v>10486</v>
      </c>
      <c r="D524" t="s">
        <v>890</v>
      </c>
      <c r="E524">
        <v>11565.402403575001</v>
      </c>
      <c r="F524">
        <v>2390.5</v>
      </c>
      <c r="G524">
        <v>15.474601200201</v>
      </c>
      <c r="H524">
        <f>(Table2[[#This Row],[1Y Return vs Nifty]]-AVERAGE(Table2[1Y Return vs Nifty]))/_xlfn.STDEV.P(Table2[1Y Return vs Nifty])</f>
        <v>-0.3211858699826648</v>
      </c>
      <c r="I524">
        <v>-4.2870169592102698</v>
      </c>
      <c r="J524">
        <f>(Table2[[#This Row],[1M Return vs Nifty]]-AVERAGE(Table2[1M Return vs Nifty]))/_xlfn.STDEV.P(Table2[1M Return vs Nifty])</f>
        <v>-0.34912583347029341</v>
      </c>
      <c r="K524">
        <v>-27.685941321044599</v>
      </c>
      <c r="L524">
        <f>(Table2[[#This Row],[6M Return vs Nifty]]-AVERAGE(Table2[6M Return vs Nifty]))/_xlfn.STDEV.P(Table2[6M Return vs Nifty])</f>
        <v>-1.1244668244399185</v>
      </c>
      <c r="M524">
        <v>-4.5752774874065896</v>
      </c>
      <c r="N524">
        <f>(Table2[[#This Row],[1W Return vs Nifty]]-AVERAGE(Table2[1W Return vs Nifty]))/_xlfn.STDEV.P(Table2[1W Return vs Nifty])</f>
        <v>-0.73108562161626012</v>
      </c>
      <c r="O524">
        <v>2440.4899999999998</v>
      </c>
      <c r="P524">
        <v>2413.83633607514</v>
      </c>
      <c r="Q524">
        <v>2302.8912667676</v>
      </c>
      <c r="R524">
        <v>36.2105884110576</v>
      </c>
      <c r="S524" s="2">
        <f>(Table2[[#This Row],[Close Price]]-Table2[[#This Row],[20D EMA]])/Table2[[#This Row],[20D EMA]]</f>
        <v>-2.0483591409921689E-2</v>
      </c>
      <c r="T524" s="2">
        <f>(Table2[[#This Row],[Close Price]]-Table2[[#This Row],[50D EMA]])/Table2[[#This Row],[50D EMA]]</f>
        <v>-9.6677375041443539E-3</v>
      </c>
      <c r="U524" s="2">
        <f>(Table2[[#This Row],[Close Price]]-Table2[[#This Row],[200D EMA]])/Table2[[#This Row],[200D EMA]]</f>
        <v>3.8042930856813748E-2</v>
      </c>
      <c r="V524">
        <v>0.68951901519139003</v>
      </c>
      <c r="W524">
        <v>2374</v>
      </c>
      <c r="X524">
        <v>2417.1</v>
      </c>
      <c r="Y524">
        <v>2351</v>
      </c>
      <c r="Z524">
        <v>2445.35</v>
      </c>
      <c r="AA524">
        <v>2351</v>
      </c>
      <c r="AB524">
        <v>2645</v>
      </c>
      <c r="AC524" s="2">
        <f>(Table2[[#This Row],[Close Price]]/Table2[[#This Row],[Day Low]])-1</f>
        <v>6.9502948609940773E-3</v>
      </c>
      <c r="AD524" s="2">
        <f>(Table2[[#This Row],[Day High]]/Table2[[#This Row],[Close Price]])-1</f>
        <v>1.1127379209370458E-2</v>
      </c>
      <c r="AE524" s="2">
        <f>(Table2[[#This Row],[Close Price]]/Table2[[#This Row],[Current Week Low]])-1</f>
        <v>1.6801361122926517E-2</v>
      </c>
      <c r="AF524" s="2">
        <f>(Table2[[#This Row],[Current Week High]]/Table2[[#This Row],[Close Price]])-1</f>
        <v>2.2944990587743019E-2</v>
      </c>
      <c r="AG524" s="2">
        <f>(Table2[[#This Row],[Close Price]]/Table2[[#This Row],[Current Month Low]])-1</f>
        <v>1.6801361122926517E-2</v>
      </c>
      <c r="AH524" s="2">
        <f>(Table2[[#This Row],[Current Month High]]/Table2[[#This Row],[Close Price]])-1</f>
        <v>0.10646308303702146</v>
      </c>
      <c r="AI524">
        <v>18.301610541727602</v>
      </c>
      <c r="AJ524">
        <v>51.106194690265497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-0.18</v>
      </c>
      <c r="AM524" t="s">
        <v>10519</v>
      </c>
      <c r="AN524">
        <v>-4.49</v>
      </c>
      <c r="AO524" t="s">
        <v>10519</v>
      </c>
      <c r="AP524">
        <v>2.898536806773E-2</v>
      </c>
      <c r="AQ524">
        <f>(Table2[[#This Row],[Sharpe Ratio]]-AVERAGE(Table2[Sharpe Ratio]))/_xlfn.STDEV.P(Table2[Sharpe Ratio])</f>
        <v>-0.26288432574240994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-2.7887484752515466</v>
      </c>
      <c r="AS524">
        <f>_xlfn.RANK.AVG(Table2[[#This Row],[1Y Return vs Nifty Z-Score]],Table2[1Y Return vs Nifty Z-Score])</f>
        <v>400</v>
      </c>
      <c r="AT524">
        <f>_xlfn.RANK.AVG(Table2[[#This Row],[6M Return vs Nifty Z-Score]],Table2[6M Return vs Nifty Z-Score])</f>
        <v>657</v>
      </c>
      <c r="AU524">
        <f>_xlfn.RANK.AVG(Table2[[#This Row],[Sharpe Ratio Z-Score]],Table2[Sharpe Ratio Z-Score])</f>
        <v>405</v>
      </c>
      <c r="AV524">
        <f>(Table2[[#This Row],[Rank 1Y]]+Table2[[#This Row],[Rank 6M]]+Table2[[#This Row],[Rank Sharpe]])/3</f>
        <v>487.33333333333331</v>
      </c>
    </row>
    <row r="525" spans="1:48" x14ac:dyDescent="0.3">
      <c r="A525" t="s">
        <v>2020</v>
      </c>
      <c r="B525" t="s">
        <v>2021</v>
      </c>
      <c r="C525" t="s">
        <v>10477</v>
      </c>
      <c r="D525" t="s">
        <v>472</v>
      </c>
      <c r="E525">
        <v>3073.2173527999998</v>
      </c>
      <c r="F525">
        <v>422.15</v>
      </c>
      <c r="G525">
        <v>-0.44037392435363598</v>
      </c>
      <c r="H525">
        <f>(Table2[[#This Row],[1Y Return vs Nifty]]-AVERAGE(Table2[1Y Return vs Nifty]))/_xlfn.STDEV.P(Table2[1Y Return vs Nifty])</f>
        <v>-0.53918883527536687</v>
      </c>
      <c r="I525">
        <v>14.516883852891899</v>
      </c>
      <c r="J525">
        <f>(Table2[[#This Row],[1M Return vs Nifty]]-AVERAGE(Table2[1M Return vs Nifty]))/_xlfn.STDEV.P(Table2[1M Return vs Nifty])</f>
        <v>1.5424720822594369</v>
      </c>
      <c r="K525">
        <v>0.84167463737803405</v>
      </c>
      <c r="L525">
        <f>(Table2[[#This Row],[6M Return vs Nifty]]-AVERAGE(Table2[6M Return vs Nifty]))/_xlfn.STDEV.P(Table2[6M Return vs Nifty])</f>
        <v>-0.13518400803461025</v>
      </c>
      <c r="M525">
        <v>2.5155517017012801</v>
      </c>
      <c r="N525">
        <f>(Table2[[#This Row],[1W Return vs Nifty]]-AVERAGE(Table2[1W Return vs Nifty]))/_xlfn.STDEV.P(Table2[1W Return vs Nifty])</f>
        <v>0.70385985303778698</v>
      </c>
      <c r="O525">
        <v>388.47</v>
      </c>
      <c r="P525">
        <v>366.816189794791</v>
      </c>
      <c r="Q525">
        <v>351.541105606325</v>
      </c>
      <c r="R525">
        <v>75.863373865226194</v>
      </c>
      <c r="S525" s="2">
        <f>(Table2[[#This Row],[Close Price]]-Table2[[#This Row],[20D EMA]])/Table2[[#This Row],[20D EMA]]</f>
        <v>8.6699101603727305E-2</v>
      </c>
      <c r="T525" s="2">
        <f>(Table2[[#This Row],[Close Price]]-Table2[[#This Row],[50D EMA]])/Table2[[#This Row],[50D EMA]]</f>
        <v>0.15084887675258971</v>
      </c>
      <c r="U525" s="2">
        <f>(Table2[[#This Row],[Close Price]]-Table2[[#This Row],[200D EMA]])/Table2[[#This Row],[200D EMA]]</f>
        <v>0.20085530046874997</v>
      </c>
      <c r="V525">
        <v>1.9502608159831101</v>
      </c>
      <c r="W525">
        <v>419.25</v>
      </c>
      <c r="X525">
        <v>463</v>
      </c>
      <c r="Y525">
        <v>375.3</v>
      </c>
      <c r="Z525">
        <v>463</v>
      </c>
      <c r="AA525">
        <v>345.05</v>
      </c>
      <c r="AB525">
        <v>463</v>
      </c>
      <c r="AC525" s="2">
        <f>(Table2[[#This Row],[Close Price]]/Table2[[#This Row],[Day Low]])-1</f>
        <v>6.9171138938579624E-3</v>
      </c>
      <c r="AD525" s="2">
        <f>(Table2[[#This Row],[Day High]]/Table2[[#This Row],[Close Price]])-1</f>
        <v>9.6766552173398246E-2</v>
      </c>
      <c r="AE525" s="2">
        <f>(Table2[[#This Row],[Close Price]]/Table2[[#This Row],[Current Week Low]])-1</f>
        <v>0.1248334665600852</v>
      </c>
      <c r="AF525" s="2">
        <f>(Table2[[#This Row],[Current Week High]]/Table2[[#This Row],[Close Price]])-1</f>
        <v>9.6766552173398246E-2</v>
      </c>
      <c r="AG525" s="2">
        <f>(Table2[[#This Row],[Close Price]]/Table2[[#This Row],[Current Month Low]])-1</f>
        <v>0.22344587740907107</v>
      </c>
      <c r="AH525" s="2">
        <f>(Table2[[#This Row],[Current Month High]]/Table2[[#This Row],[Close Price]])-1</f>
        <v>9.6766552173398246E-2</v>
      </c>
      <c r="AI525">
        <v>9.6766552173398193</v>
      </c>
      <c r="AJ525">
        <v>43.077444500932003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7.0000000000000007E-2</v>
      </c>
      <c r="AM525" t="s">
        <v>10520</v>
      </c>
      <c r="AN525">
        <v>5.99</v>
      </c>
      <c r="AO525" t="s">
        <v>10520</v>
      </c>
      <c r="AP525">
        <v>-2.1699359426411002E-2</v>
      </c>
      <c r="AQ525">
        <f>(Table2[[#This Row],[Sharpe Ratio]]-AVERAGE(Table2[Sharpe Ratio]))/_xlfn.STDEV.P(Table2[Sharpe Ratio])</f>
        <v>-0.84712956073385826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0.72482953125338845</v>
      </c>
      <c r="AS525">
        <f>_xlfn.RANK.AVG(Table2[[#This Row],[1Y Return vs Nifty Z-Score]],Table2[1Y Return vs Nifty Z-Score])</f>
        <v>501</v>
      </c>
      <c r="AT525">
        <f>_xlfn.RANK.AVG(Table2[[#This Row],[6M Return vs Nifty Z-Score]],Table2[6M Return vs Nifty Z-Score])</f>
        <v>378</v>
      </c>
      <c r="AU525">
        <f>_xlfn.RANK.AVG(Table2[[#This Row],[Sharpe Ratio Z-Score]],Table2[Sharpe Ratio Z-Score])</f>
        <v>583</v>
      </c>
      <c r="AV525">
        <f>(Table2[[#This Row],[Rank 1Y]]+Table2[[#This Row],[Rank 6M]]+Table2[[#This Row],[Rank Sharpe]])/3</f>
        <v>487.33333333333331</v>
      </c>
    </row>
    <row r="526" spans="1:48" x14ac:dyDescent="0.3">
      <c r="A526" t="s">
        <v>537</v>
      </c>
      <c r="B526" t="s">
        <v>538</v>
      </c>
      <c r="C526" t="s">
        <v>10473</v>
      </c>
      <c r="D526" t="s">
        <v>177</v>
      </c>
      <c r="E526">
        <v>37450.042800000003</v>
      </c>
      <c r="F526">
        <v>540.5</v>
      </c>
      <c r="G526">
        <v>-11.651533513233501</v>
      </c>
      <c r="H526">
        <f>(Table2[[#This Row],[1Y Return vs Nifty]]-AVERAGE(Table2[1Y Return vs Nifty]))/_xlfn.STDEV.P(Table2[1Y Return vs Nifty])</f>
        <v>-0.69275904293310053</v>
      </c>
      <c r="I526">
        <v>9.6373241256765105</v>
      </c>
      <c r="J526">
        <f>(Table2[[#This Row],[1M Return vs Nifty]]-AVERAGE(Table2[1M Return vs Nifty]))/_xlfn.STDEV.P(Table2[1M Return vs Nifty])</f>
        <v>1.0516077077920478</v>
      </c>
      <c r="K526">
        <v>12.658515266320601</v>
      </c>
      <c r="L526">
        <f>(Table2[[#This Row],[6M Return vs Nifty]]-AVERAGE(Table2[6M Return vs Nifty]))/_xlfn.STDEV.P(Table2[6M Return vs Nifty])</f>
        <v>0.27460128196125799</v>
      </c>
      <c r="M526">
        <v>-1.92588821101748</v>
      </c>
      <c r="N526">
        <f>(Table2[[#This Row],[1W Return vs Nifty]]-AVERAGE(Table2[1W Return vs Nifty]))/_xlfn.STDEV.P(Table2[1W Return vs Nifty])</f>
        <v>-0.1949382894267751</v>
      </c>
      <c r="O526">
        <v>524.95000000000005</v>
      </c>
      <c r="P526">
        <v>498.910365807895</v>
      </c>
      <c r="Q526">
        <v>459.215924402018</v>
      </c>
      <c r="R526">
        <v>54.077701937138798</v>
      </c>
      <c r="S526" s="2">
        <f>(Table2[[#This Row],[Close Price]]-Table2[[#This Row],[20D EMA]])/Table2[[#This Row],[20D EMA]]</f>
        <v>2.9621868749404617E-2</v>
      </c>
      <c r="T526" s="2">
        <f>(Table2[[#This Row],[Close Price]]-Table2[[#This Row],[50D EMA]])/Table2[[#This Row],[50D EMA]]</f>
        <v>8.3360934232661443E-2</v>
      </c>
      <c r="U526" s="2">
        <f>(Table2[[#This Row],[Close Price]]-Table2[[#This Row],[200D EMA]])/Table2[[#This Row],[200D EMA]]</f>
        <v>0.17700622142803199</v>
      </c>
      <c r="V526">
        <v>0.61095675552019302</v>
      </c>
      <c r="W526">
        <v>530.6</v>
      </c>
      <c r="X526">
        <v>542.85</v>
      </c>
      <c r="Y526">
        <v>516.29999999999995</v>
      </c>
      <c r="Z526">
        <v>553.4</v>
      </c>
      <c r="AA526">
        <v>502.85</v>
      </c>
      <c r="AB526">
        <v>553.4</v>
      </c>
      <c r="AC526" s="2">
        <f>(Table2[[#This Row],[Close Price]]/Table2[[#This Row],[Day Low]])-1</f>
        <v>1.8658122879758654E-2</v>
      </c>
      <c r="AD526" s="2">
        <f>(Table2[[#This Row],[Day High]]/Table2[[#This Row],[Close Price]])-1</f>
        <v>4.3478260869564966E-3</v>
      </c>
      <c r="AE526" s="2">
        <f>(Table2[[#This Row],[Close Price]]/Table2[[#This Row],[Current Week Low]])-1</f>
        <v>4.687197365872553E-2</v>
      </c>
      <c r="AF526" s="2">
        <f>(Table2[[#This Row],[Current Week High]]/Table2[[#This Row],[Close Price]])-1</f>
        <v>2.3866790009250627E-2</v>
      </c>
      <c r="AG526" s="2">
        <f>(Table2[[#This Row],[Close Price]]/Table2[[#This Row],[Current Month Low]])-1</f>
        <v>7.4873222631003156E-2</v>
      </c>
      <c r="AH526" s="2">
        <f>(Table2[[#This Row],[Current Month High]]/Table2[[#This Row],[Close Price]])-1</f>
        <v>2.3866790009250627E-2</v>
      </c>
      <c r="AI526">
        <v>2.38667900092506</v>
      </c>
      <c r="AJ526">
        <v>43.864785733297801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</v>
      </c>
      <c r="AM526" t="s">
        <v>10520</v>
      </c>
      <c r="AN526">
        <v>3.46</v>
      </c>
      <c r="AO526" t="s">
        <v>10520</v>
      </c>
      <c r="AP526">
        <v>-5.7367180559993999E-2</v>
      </c>
      <c r="AQ526">
        <f>(Table2[[#This Row],[Sharpe Ratio]]-AVERAGE(Table2[Sharpe Ratio]))/_xlfn.STDEV.P(Table2[Sharpe Ratio])</f>
        <v>-1.2582742106134899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-0.81976255322005964</v>
      </c>
      <c r="AS526">
        <f>_xlfn.RANK.AVG(Table2[[#This Row],[1Y Return vs Nifty Z-Score]],Table2[1Y Return vs Nifty Z-Score])</f>
        <v>569</v>
      </c>
      <c r="AT526">
        <f>_xlfn.RANK.AVG(Table2[[#This Row],[6M Return vs Nifty Z-Score]],Table2[6M Return vs Nifty Z-Score])</f>
        <v>244</v>
      </c>
      <c r="AU526">
        <f>_xlfn.RANK.AVG(Table2[[#This Row],[Sharpe Ratio Z-Score]],Table2[Sharpe Ratio Z-Score])</f>
        <v>651</v>
      </c>
      <c r="AV526">
        <f>(Table2[[#This Row],[Rank 1Y]]+Table2[[#This Row],[Rank 6M]]+Table2[[#This Row],[Rank Sharpe]])/3</f>
        <v>488</v>
      </c>
    </row>
    <row r="527" spans="1:48" x14ac:dyDescent="0.3">
      <c r="A527" t="s">
        <v>562</v>
      </c>
      <c r="B527" t="s">
        <v>563</v>
      </c>
      <c r="C527" t="s">
        <v>10484</v>
      </c>
      <c r="D527" t="s">
        <v>80</v>
      </c>
      <c r="E527">
        <v>34013.097748945002</v>
      </c>
      <c r="F527">
        <v>4387.6499999999996</v>
      </c>
      <c r="G527">
        <v>11.2678560572576</v>
      </c>
      <c r="H527">
        <f>(Table2[[#This Row],[1Y Return vs Nifty]]-AVERAGE(Table2[1Y Return vs Nifty]))/_xlfn.STDEV.P(Table2[1Y Return vs Nifty])</f>
        <v>-0.37880976874562294</v>
      </c>
      <c r="I527">
        <v>-2.4759826497392901</v>
      </c>
      <c r="J527">
        <f>(Table2[[#This Row],[1M Return vs Nifty]]-AVERAGE(Table2[1M Return vs Nifty]))/_xlfn.STDEV.P(Table2[1M Return vs Nifty])</f>
        <v>-0.16694295772860004</v>
      </c>
      <c r="K527">
        <v>-14.4168595981146</v>
      </c>
      <c r="L527">
        <f>(Table2[[#This Row],[6M Return vs Nifty]]-AVERAGE(Table2[6M Return vs Nifty]))/_xlfn.STDEV.P(Table2[6M Return vs Nifty])</f>
        <v>-0.66432060832764139</v>
      </c>
      <c r="M527">
        <v>-0.1168607402888</v>
      </c>
      <c r="N527">
        <f>(Table2[[#This Row],[1W Return vs Nifty]]-AVERAGE(Table2[1W Return vs Nifty]))/_xlfn.STDEV.P(Table2[1W Return vs Nifty])</f>
        <v>0.17114806146635261</v>
      </c>
      <c r="O527">
        <v>4359.3900000000003</v>
      </c>
      <c r="P527">
        <v>4265.5686594258304</v>
      </c>
      <c r="Q527">
        <v>3973.2300338139098</v>
      </c>
      <c r="R527">
        <v>52.906695735624702</v>
      </c>
      <c r="S527" s="2">
        <f>(Table2[[#This Row],[Close Price]]-Table2[[#This Row],[20D EMA]])/Table2[[#This Row],[20D EMA]]</f>
        <v>6.4825583395840486E-3</v>
      </c>
      <c r="T527" s="2">
        <f>(Table2[[#This Row],[Close Price]]-Table2[[#This Row],[50D EMA]])/Table2[[#This Row],[50D EMA]]</f>
        <v>2.8620179469951851E-2</v>
      </c>
      <c r="U527" s="2">
        <f>(Table2[[#This Row],[Close Price]]-Table2[[#This Row],[200D EMA]])/Table2[[#This Row],[200D EMA]]</f>
        <v>0.10430303875164446</v>
      </c>
      <c r="V527">
        <v>0.82419033251977603</v>
      </c>
      <c r="W527">
        <v>4370.5</v>
      </c>
      <c r="X527">
        <v>4464.7</v>
      </c>
      <c r="Y527">
        <v>4257.8</v>
      </c>
      <c r="Z527">
        <v>4527.25</v>
      </c>
      <c r="AA527">
        <v>4175.1000000000004</v>
      </c>
      <c r="AB527">
        <v>4527.25</v>
      </c>
      <c r="AC527" s="2">
        <f>(Table2[[#This Row],[Close Price]]/Table2[[#This Row],[Day Low]])-1</f>
        <v>3.9240361514700783E-3</v>
      </c>
      <c r="AD527" s="2">
        <f>(Table2[[#This Row],[Day High]]/Table2[[#This Row],[Close Price]])-1</f>
        <v>1.7560653197041809E-2</v>
      </c>
      <c r="AE527" s="2">
        <f>(Table2[[#This Row],[Close Price]]/Table2[[#This Row],[Current Week Low]])-1</f>
        <v>3.0496970266334689E-2</v>
      </c>
      <c r="AF527" s="2">
        <f>(Table2[[#This Row],[Current Week High]]/Table2[[#This Row],[Close Price]])-1</f>
        <v>3.1816576071473479E-2</v>
      </c>
      <c r="AG527" s="2">
        <f>(Table2[[#This Row],[Close Price]]/Table2[[#This Row],[Current Month Low]])-1</f>
        <v>5.0908960264424596E-2</v>
      </c>
      <c r="AH527" s="2">
        <f>(Table2[[#This Row],[Current Month High]]/Table2[[#This Row],[Close Price]])-1</f>
        <v>3.1816576071473479E-2</v>
      </c>
      <c r="AI527">
        <v>4.8385810171732002</v>
      </c>
      <c r="AJ527">
        <v>44.794983912218399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</v>
      </c>
      <c r="AM527" t="s">
        <v>10521</v>
      </c>
      <c r="AN527">
        <v>3.17</v>
      </c>
      <c r="AO527" t="s">
        <v>10520</v>
      </c>
      <c r="AP527">
        <v>1.042681181031E-3</v>
      </c>
      <c r="AQ527">
        <f>(Table2[[#This Row],[Sharpe Ratio]]-AVERAGE(Table2[Sharpe Ratio]))/_xlfn.STDEV.P(Table2[Sharpe Ratio])</f>
        <v>-0.58498099023170957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-1.6239062635672215</v>
      </c>
      <c r="AS527">
        <f>_xlfn.RANK.AVG(Table2[[#This Row],[1Y Return vs Nifty Z-Score]],Table2[1Y Return vs Nifty Z-Score])</f>
        <v>428</v>
      </c>
      <c r="AT527">
        <f>_xlfn.RANK.AVG(Table2[[#This Row],[6M Return vs Nifty Z-Score]],Table2[6M Return vs Nifty Z-Score])</f>
        <v>542</v>
      </c>
      <c r="AU527">
        <f>_xlfn.RANK.AVG(Table2[[#This Row],[Sharpe Ratio Z-Score]],Table2[Sharpe Ratio Z-Score])</f>
        <v>494</v>
      </c>
      <c r="AV527">
        <f>(Table2[[#This Row],[Rank 1Y]]+Table2[[#This Row],[Rank 6M]]+Table2[[#This Row],[Rank Sharpe]])/3</f>
        <v>488</v>
      </c>
    </row>
    <row r="528" spans="1:48" x14ac:dyDescent="0.3">
      <c r="A528" t="s">
        <v>2032</v>
      </c>
      <c r="B528" t="s">
        <v>2033</v>
      </c>
      <c r="C528" t="s">
        <v>10475</v>
      </c>
      <c r="D528" t="s">
        <v>568</v>
      </c>
      <c r="E528">
        <v>3042.238928455</v>
      </c>
      <c r="F528">
        <v>1018.2</v>
      </c>
      <c r="G528">
        <v>12.130892720380899</v>
      </c>
      <c r="H528">
        <f>(Table2[[#This Row],[1Y Return vs Nifty]]-AVERAGE(Table2[1Y Return vs Nifty]))/_xlfn.STDEV.P(Table2[1Y Return vs Nifty])</f>
        <v>-0.3669879122711559</v>
      </c>
      <c r="I528">
        <v>-8.2594949024547102</v>
      </c>
      <c r="J528">
        <f>(Table2[[#This Row],[1M Return vs Nifty]]-AVERAGE(Table2[1M Return vs Nifty]))/_xlfn.STDEV.P(Table2[1M Return vs Nifty])</f>
        <v>-0.7487413745652185</v>
      </c>
      <c r="K528">
        <v>-16.489682083566599</v>
      </c>
      <c r="L528">
        <f>(Table2[[#This Row],[6M Return vs Nifty]]-AVERAGE(Table2[6M Return vs Nifty]))/_xlfn.STDEV.P(Table2[6M Return vs Nifty])</f>
        <v>-0.73620210271205988</v>
      </c>
      <c r="M528">
        <v>-1.8591667127925799</v>
      </c>
      <c r="N528">
        <f>(Table2[[#This Row],[1W Return vs Nifty]]-AVERAGE(Table2[1W Return vs Nifty]))/_xlfn.STDEV.P(Table2[1W Return vs Nifty])</f>
        <v>-0.18143610098215343</v>
      </c>
      <c r="O528">
        <v>1046.01</v>
      </c>
      <c r="P528">
        <v>1064.94520336758</v>
      </c>
      <c r="Q528">
        <v>1014.54758342423</v>
      </c>
      <c r="R528">
        <v>36.3023596888886</v>
      </c>
      <c r="S528" s="2">
        <f>(Table2[[#This Row],[Close Price]]-Table2[[#This Row],[20D EMA]])/Table2[[#This Row],[20D EMA]]</f>
        <v>-2.6586743912582044E-2</v>
      </c>
      <c r="T528" s="2">
        <f>(Table2[[#This Row],[Close Price]]-Table2[[#This Row],[50D EMA]])/Table2[[#This Row],[50D EMA]]</f>
        <v>-4.3894468203398471E-2</v>
      </c>
      <c r="U528" s="2">
        <f>(Table2[[#This Row],[Close Price]]-Table2[[#This Row],[200D EMA]])/Table2[[#This Row],[200D EMA]]</f>
        <v>3.6000446262389142E-3</v>
      </c>
      <c r="V528">
        <v>1.47925680059002</v>
      </c>
      <c r="W528">
        <v>1004.5</v>
      </c>
      <c r="X528">
        <v>1035.95</v>
      </c>
      <c r="Y528">
        <v>980.65</v>
      </c>
      <c r="Z528">
        <v>1043.2</v>
      </c>
      <c r="AA528">
        <v>980.65</v>
      </c>
      <c r="AB528">
        <v>1162</v>
      </c>
      <c r="AC528" s="2">
        <f>(Table2[[#This Row],[Close Price]]/Table2[[#This Row],[Day Low]])-1</f>
        <v>1.3638626182180147E-2</v>
      </c>
      <c r="AD528" s="2">
        <f>(Table2[[#This Row],[Day High]]/Table2[[#This Row],[Close Price]])-1</f>
        <v>1.743272441563537E-2</v>
      </c>
      <c r="AE528" s="2">
        <f>(Table2[[#This Row],[Close Price]]/Table2[[#This Row],[Current Week Low]])-1</f>
        <v>3.8290929485545355E-2</v>
      </c>
      <c r="AF528" s="2">
        <f>(Table2[[#This Row],[Current Week High]]/Table2[[#This Row],[Close Price]])-1</f>
        <v>2.4553132979768133E-2</v>
      </c>
      <c r="AG528" s="2">
        <f>(Table2[[#This Row],[Close Price]]/Table2[[#This Row],[Current Month Low]])-1</f>
        <v>3.8290929485545355E-2</v>
      </c>
      <c r="AH528" s="2">
        <f>(Table2[[#This Row],[Current Month High]]/Table2[[#This Row],[Close Price]])-1</f>
        <v>0.14122962089962665</v>
      </c>
      <c r="AI528">
        <v>24.135729719112099</v>
      </c>
      <c r="AJ528">
        <v>45.519508360726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-0.18</v>
      </c>
      <c r="AM528" t="s">
        <v>10519</v>
      </c>
      <c r="AN528">
        <v>-6.64</v>
      </c>
      <c r="AO528" t="s">
        <v>10519</v>
      </c>
      <c r="AP528">
        <v>6.8261693364639999E-3</v>
      </c>
      <c r="AQ528">
        <f>(Table2[[#This Row],[Sharpe Ratio]]-AVERAGE(Table2[Sharpe Ratio]))/_xlfn.STDEV.P(Table2[Sharpe Ratio])</f>
        <v>-0.51831445055598946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419</v>
      </c>
      <c r="AT528">
        <f>_xlfn.RANK.AVG(Table2[[#This Row],[6M Return vs Nifty Z-Score]],Table2[6M Return vs Nifty Z-Score])</f>
        <v>565</v>
      </c>
      <c r="AU528">
        <f>_xlfn.RANK.AVG(Table2[[#This Row],[Sharpe Ratio Z-Score]],Table2[Sharpe Ratio Z-Score])</f>
        <v>481</v>
      </c>
      <c r="AV528">
        <f>(Table2[[#This Row],[Rank 1Y]]+Table2[[#This Row],[Rank 6M]]+Table2[[#This Row],[Rank Sharpe]])/3</f>
        <v>488.33333333333331</v>
      </c>
    </row>
    <row r="529" spans="1:48" x14ac:dyDescent="0.3">
      <c r="A529" t="s">
        <v>2008</v>
      </c>
      <c r="B529" t="s">
        <v>2009</v>
      </c>
      <c r="C529" t="s">
        <v>10473</v>
      </c>
      <c r="D529" t="s">
        <v>433</v>
      </c>
      <c r="E529">
        <v>3104.7925468349999</v>
      </c>
      <c r="F529">
        <v>89.15</v>
      </c>
      <c r="G529">
        <v>-4.7516711434028798</v>
      </c>
      <c r="H529">
        <f>(Table2[[#This Row],[1Y Return vs Nifty]]-AVERAGE(Table2[1Y Return vs Nifty]))/_xlfn.STDEV.P(Table2[1Y Return vs Nifty])</f>
        <v>-0.59824488598579595</v>
      </c>
      <c r="I529">
        <v>8.1510093805555908</v>
      </c>
      <c r="J529">
        <f>(Table2[[#This Row],[1M Return vs Nifty]]-AVERAGE(Table2[1M Return vs Nifty]))/_xlfn.STDEV.P(Table2[1M Return vs Nifty])</f>
        <v>0.90209033360021984</v>
      </c>
      <c r="K529">
        <v>-10.8677507135091</v>
      </c>
      <c r="L529">
        <f>(Table2[[#This Row],[6M Return vs Nifty]]-AVERAGE(Table2[6M Return vs Nifty]))/_xlfn.STDEV.P(Table2[6M Return vs Nifty])</f>
        <v>-0.54124434292190893</v>
      </c>
      <c r="M529">
        <v>13.4235271618239</v>
      </c>
      <c r="N529">
        <f>(Table2[[#This Row],[1W Return vs Nifty]]-AVERAGE(Table2[1W Return vs Nifty]))/_xlfn.STDEV.P(Table2[1W Return vs Nifty])</f>
        <v>2.9112674222658996</v>
      </c>
      <c r="O529">
        <v>83.27</v>
      </c>
      <c r="P529">
        <v>83.667158293346802</v>
      </c>
      <c r="Q529">
        <v>85.818477427772606</v>
      </c>
      <c r="R529">
        <v>78.300535664757504</v>
      </c>
      <c r="S529" s="2">
        <f>(Table2[[#This Row],[Close Price]]-Table2[[#This Row],[20D EMA]])/Table2[[#This Row],[20D EMA]]</f>
        <v>7.0613666386453819E-2</v>
      </c>
      <c r="T529" s="2">
        <f>(Table2[[#This Row],[Close Price]]-Table2[[#This Row],[50D EMA]])/Table2[[#This Row],[50D EMA]]</f>
        <v>6.5531587524817358E-2</v>
      </c>
      <c r="U529" s="2">
        <f>(Table2[[#This Row],[Close Price]]-Table2[[#This Row],[200D EMA]])/Table2[[#This Row],[200D EMA]]</f>
        <v>3.8820574217613077E-2</v>
      </c>
      <c r="V529">
        <v>2.4168598144851701</v>
      </c>
      <c r="W529">
        <v>88.3</v>
      </c>
      <c r="X529">
        <v>93.45</v>
      </c>
      <c r="Y529">
        <v>77.53</v>
      </c>
      <c r="Z529">
        <v>94.78</v>
      </c>
      <c r="AA529">
        <v>77.53</v>
      </c>
      <c r="AB529">
        <v>94.78</v>
      </c>
      <c r="AC529" s="2">
        <f>(Table2[[#This Row],[Close Price]]/Table2[[#This Row],[Day Low]])-1</f>
        <v>9.6262740656851697E-3</v>
      </c>
      <c r="AD529" s="2">
        <f>(Table2[[#This Row],[Day High]]/Table2[[#This Row],[Close Price]])-1</f>
        <v>4.8233314638250091E-2</v>
      </c>
      <c r="AE529" s="2">
        <f>(Table2[[#This Row],[Close Price]]/Table2[[#This Row],[Current Week Low]])-1</f>
        <v>0.14987746678705016</v>
      </c>
      <c r="AF529" s="2">
        <f>(Table2[[#This Row],[Current Week High]]/Table2[[#This Row],[Close Price]])-1</f>
        <v>6.3151991026360044E-2</v>
      </c>
      <c r="AG529" s="2">
        <f>(Table2[[#This Row],[Close Price]]/Table2[[#This Row],[Current Month Low]])-1</f>
        <v>0.14987746678705016</v>
      </c>
      <c r="AH529" s="2">
        <f>(Table2[[#This Row],[Current Month High]]/Table2[[#This Row],[Close Price]])-1</f>
        <v>6.3151991026360044E-2</v>
      </c>
      <c r="AI529">
        <v>34.604598990465497</v>
      </c>
      <c r="AJ529">
        <v>42.525979216626702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-0.08</v>
      </c>
      <c r="AM529" t="s">
        <v>10519</v>
      </c>
      <c r="AN529">
        <v>9.83</v>
      </c>
      <c r="AO529" t="s">
        <v>10520</v>
      </c>
      <c r="AP529">
        <v>2.1106135022513999E-2</v>
      </c>
      <c r="AQ529">
        <f>(Table2[[#This Row],[Sharpe Ratio]]-AVERAGE(Table2[Sharpe Ratio]))/_xlfn.STDEV.P(Table2[Sharpe Ratio])</f>
        <v>-0.35370861522067037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529</v>
      </c>
      <c r="AT529">
        <f>_xlfn.RANK.AVG(Table2[[#This Row],[6M Return vs Nifty Z-Score]],Table2[6M Return vs Nifty Z-Score])</f>
        <v>507</v>
      </c>
      <c r="AU529">
        <f>_xlfn.RANK.AVG(Table2[[#This Row],[Sharpe Ratio Z-Score]],Table2[Sharpe Ratio Z-Score])</f>
        <v>430</v>
      </c>
      <c r="AV529">
        <f>(Table2[[#This Row],[Rank 1Y]]+Table2[[#This Row],[Rank 6M]]+Table2[[#This Row],[Rank Sharpe]])/3</f>
        <v>488.66666666666669</v>
      </c>
    </row>
    <row r="530" spans="1:48" x14ac:dyDescent="0.3">
      <c r="A530" t="s">
        <v>1600</v>
      </c>
      <c r="B530" t="s">
        <v>1601</v>
      </c>
      <c r="C530" t="s">
        <v>10486</v>
      </c>
      <c r="D530" t="s">
        <v>1141</v>
      </c>
      <c r="E530">
        <v>5524.7839172499998</v>
      </c>
      <c r="F530">
        <v>3414.15</v>
      </c>
      <c r="G530">
        <v>12.9556833714901</v>
      </c>
      <c r="H530">
        <f>(Table2[[#This Row],[1Y Return vs Nifty]]-AVERAGE(Table2[1Y Return vs Nifty]))/_xlfn.STDEV.P(Table2[1Y Return vs Nifty])</f>
        <v>-0.35568994879460059</v>
      </c>
      <c r="I530">
        <v>8.0411576038431001</v>
      </c>
      <c r="J530">
        <f>(Table2[[#This Row],[1M Return vs Nifty]]-AVERAGE(Table2[1M Return vs Nifty]))/_xlfn.STDEV.P(Table2[1M Return vs Nifty])</f>
        <v>0.89103968012438262</v>
      </c>
      <c r="K530">
        <v>-1.07052857107295</v>
      </c>
      <c r="L530">
        <f>(Table2[[#This Row],[6M Return vs Nifty]]-AVERAGE(Table2[6M Return vs Nifty]))/_xlfn.STDEV.P(Table2[6M Return vs Nifty])</f>
        <v>-0.20149553502490328</v>
      </c>
      <c r="M530">
        <v>14.5775190418689</v>
      </c>
      <c r="N530">
        <f>(Table2[[#This Row],[1W Return vs Nifty]]-AVERAGE(Table2[1W Return vs Nifty]))/_xlfn.STDEV.P(Table2[1W Return vs Nifty])</f>
        <v>3.1447965881639752</v>
      </c>
      <c r="O530">
        <v>3050.82</v>
      </c>
      <c r="P530">
        <v>3018.6715751168699</v>
      </c>
      <c r="Q530">
        <v>2924.8463760138902</v>
      </c>
      <c r="R530">
        <v>76.080360672477099</v>
      </c>
      <c r="S530" s="2">
        <f>(Table2[[#This Row],[Close Price]]-Table2[[#This Row],[20D EMA]])/Table2[[#This Row],[20D EMA]]</f>
        <v>0.11909257183314646</v>
      </c>
      <c r="T530" s="2">
        <f>(Table2[[#This Row],[Close Price]]-Table2[[#This Row],[50D EMA]])/Table2[[#This Row],[50D EMA]]</f>
        <v>0.13101074927895029</v>
      </c>
      <c r="U530" s="2">
        <f>(Table2[[#This Row],[Close Price]]-Table2[[#This Row],[200D EMA]])/Table2[[#This Row],[200D EMA]]</f>
        <v>0.16729207660231182</v>
      </c>
      <c r="V530">
        <v>2.7265460448500201</v>
      </c>
      <c r="W530">
        <v>3260.65</v>
      </c>
      <c r="X530">
        <v>3437.7</v>
      </c>
      <c r="Y530">
        <v>2854.65</v>
      </c>
      <c r="Z530">
        <v>3437.7</v>
      </c>
      <c r="AA530">
        <v>2811.4</v>
      </c>
      <c r="AB530">
        <v>3437.7</v>
      </c>
      <c r="AC530" s="2">
        <f>(Table2[[#This Row],[Close Price]]/Table2[[#This Row],[Day Low]])-1</f>
        <v>4.7076503151212146E-2</v>
      </c>
      <c r="AD530" s="2">
        <f>(Table2[[#This Row],[Day High]]/Table2[[#This Row],[Close Price]])-1</f>
        <v>6.8977637186413698E-3</v>
      </c>
      <c r="AE530" s="2">
        <f>(Table2[[#This Row],[Close Price]]/Table2[[#This Row],[Current Week Low]])-1</f>
        <v>0.19599600651568494</v>
      </c>
      <c r="AF530" s="2">
        <f>(Table2[[#This Row],[Current Week High]]/Table2[[#This Row],[Close Price]])-1</f>
        <v>6.8977637186413698E-3</v>
      </c>
      <c r="AG530" s="2">
        <f>(Table2[[#This Row],[Close Price]]/Table2[[#This Row],[Current Month Low]])-1</f>
        <v>0.21439496336344877</v>
      </c>
      <c r="AH530" s="2">
        <f>(Table2[[#This Row],[Current Month High]]/Table2[[#This Row],[Close Price]])-1</f>
        <v>6.8977637186413698E-3</v>
      </c>
      <c r="AI530">
        <v>8.3725085306738105</v>
      </c>
      <c r="AJ530">
        <v>56.605201596256997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</v>
      </c>
      <c r="AM530">
        <v>0</v>
      </c>
      <c r="AN530">
        <v>15.3</v>
      </c>
      <c r="AO530" t="s">
        <v>10520</v>
      </c>
      <c r="AP530">
        <v>-6.3922204511065006E-2</v>
      </c>
      <c r="AQ530">
        <f>(Table2[[#This Row],[Sharpe Ratio]]-AVERAGE(Table2[Sharpe Ratio]))/_xlfn.STDEV.P(Table2[Sharpe Ratio])</f>
        <v>-1.3338342796522502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2.1448165048166037</v>
      </c>
      <c r="AS530">
        <f>_xlfn.RANK.AVG(Table2[[#This Row],[1Y Return vs Nifty Z-Score]],Table2[1Y Return vs Nifty Z-Score])</f>
        <v>413</v>
      </c>
      <c r="AT530">
        <f>_xlfn.RANK.AVG(Table2[[#This Row],[6M Return vs Nifty Z-Score]],Table2[6M Return vs Nifty Z-Score])</f>
        <v>390</v>
      </c>
      <c r="AU530">
        <f>_xlfn.RANK.AVG(Table2[[#This Row],[Sharpe Ratio Z-Score]],Table2[Sharpe Ratio Z-Score])</f>
        <v>667</v>
      </c>
      <c r="AV530">
        <f>(Table2[[#This Row],[Rank 1Y]]+Table2[[#This Row],[Rank 6M]]+Table2[[#This Row],[Rank Sharpe]])/3</f>
        <v>490</v>
      </c>
    </row>
    <row r="531" spans="1:48" x14ac:dyDescent="0.3">
      <c r="A531" t="s">
        <v>475</v>
      </c>
      <c r="B531" t="s">
        <v>476</v>
      </c>
      <c r="C531" t="s">
        <v>10473</v>
      </c>
      <c r="D531" t="s">
        <v>177</v>
      </c>
      <c r="E531">
        <v>44707.496668125001</v>
      </c>
      <c r="F531">
        <v>648.45000000000005</v>
      </c>
      <c r="G531">
        <v>11.912680717317899</v>
      </c>
      <c r="H531">
        <f>(Table2[[#This Row],[1Y Return vs Nifty]]-AVERAGE(Table2[1Y Return vs Nifty]))/_xlfn.STDEV.P(Table2[1Y Return vs Nifty])</f>
        <v>-0.36997697529876938</v>
      </c>
      <c r="I531">
        <v>1.6660218211909199</v>
      </c>
      <c r="J531">
        <f>(Table2[[#This Row],[1M Return vs Nifty]]-AVERAGE(Table2[1M Return vs Nifty]))/_xlfn.STDEV.P(Table2[1M Return vs Nifty])</f>
        <v>0.24972628034312003</v>
      </c>
      <c r="K531">
        <v>0.86732306405475101</v>
      </c>
      <c r="L531">
        <f>(Table2[[#This Row],[6M Return vs Nifty]]-AVERAGE(Table2[6M Return vs Nifty]))/_xlfn.STDEV.P(Table2[6M Return vs Nifty])</f>
        <v>-0.13429456996112776</v>
      </c>
      <c r="M531">
        <v>0.96411358746216202</v>
      </c>
      <c r="N531">
        <f>(Table2[[#This Row],[1W Return vs Nifty]]-AVERAGE(Table2[1W Return vs Nifty]))/_xlfn.STDEV.P(Table2[1W Return vs Nifty])</f>
        <v>0.38990092921362945</v>
      </c>
      <c r="O531">
        <v>636.24</v>
      </c>
      <c r="P531">
        <v>612.77545526118502</v>
      </c>
      <c r="Q531">
        <v>551.00170285571198</v>
      </c>
      <c r="R531">
        <v>58.701097213094499</v>
      </c>
      <c r="S531" s="2">
        <f>(Table2[[#This Row],[Close Price]]-Table2[[#This Row],[20D EMA]])/Table2[[#This Row],[20D EMA]]</f>
        <v>1.9190871369294663E-2</v>
      </c>
      <c r="T531" s="2">
        <f>(Table2[[#This Row],[Close Price]]-Table2[[#This Row],[50D EMA]])/Table2[[#This Row],[50D EMA]]</f>
        <v>5.8217972721523854E-2</v>
      </c>
      <c r="U531" s="2">
        <f>(Table2[[#This Row],[Close Price]]-Table2[[#This Row],[200D EMA]])/Table2[[#This Row],[200D EMA]]</f>
        <v>0.17685661702901553</v>
      </c>
      <c r="V531">
        <v>0.83622387008131505</v>
      </c>
      <c r="W531">
        <v>644</v>
      </c>
      <c r="X531">
        <v>653.65</v>
      </c>
      <c r="Y531">
        <v>612</v>
      </c>
      <c r="Z531">
        <v>656.9</v>
      </c>
      <c r="AA531">
        <v>612</v>
      </c>
      <c r="AB531">
        <v>663.4</v>
      </c>
      <c r="AC531" s="2">
        <f>(Table2[[#This Row],[Close Price]]/Table2[[#This Row],[Day Low]])-1</f>
        <v>6.909937888198936E-3</v>
      </c>
      <c r="AD531" s="2">
        <f>(Table2[[#This Row],[Day High]]/Table2[[#This Row],[Close Price]])-1</f>
        <v>8.0191225229391261E-3</v>
      </c>
      <c r="AE531" s="2">
        <f>(Table2[[#This Row],[Close Price]]/Table2[[#This Row],[Current Week Low]])-1</f>
        <v>5.9558823529411775E-2</v>
      </c>
      <c r="AF531" s="2">
        <f>(Table2[[#This Row],[Current Week High]]/Table2[[#This Row],[Close Price]])-1</f>
        <v>1.303107409977633E-2</v>
      </c>
      <c r="AG531" s="2">
        <f>(Table2[[#This Row],[Close Price]]/Table2[[#This Row],[Current Month Low]])-1</f>
        <v>5.9558823529411775E-2</v>
      </c>
      <c r="AH531" s="2">
        <f>(Table2[[#This Row],[Current Month High]]/Table2[[#This Row],[Close Price]])-1</f>
        <v>2.3054977253450515E-2</v>
      </c>
      <c r="AI531">
        <v>2.3054977253450502</v>
      </c>
      <c r="AJ531">
        <v>63.316962599168797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0.09</v>
      </c>
      <c r="AM531" t="s">
        <v>10520</v>
      </c>
      <c r="AN531">
        <v>-0.24</v>
      </c>
      <c r="AO531" t="s">
        <v>10519</v>
      </c>
      <c r="AP531">
        <v>-6.7248603184399999E-2</v>
      </c>
      <c r="AQ531">
        <f>(Table2[[#This Row],[Sharpe Ratio]]-AVERAGE(Table2[Sharpe Ratio]))/_xlfn.STDEV.P(Table2[Sharpe Ratio])</f>
        <v>-1.3721778334338601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-1.2368221691370078</v>
      </c>
      <c r="AS531">
        <f>_xlfn.RANK.AVG(Table2[[#This Row],[1Y Return vs Nifty Z-Score]],Table2[1Y Return vs Nifty Z-Score])</f>
        <v>423</v>
      </c>
      <c r="AT531">
        <f>_xlfn.RANK.AVG(Table2[[#This Row],[6M Return vs Nifty Z-Score]],Table2[6M Return vs Nifty Z-Score])</f>
        <v>377</v>
      </c>
      <c r="AU531">
        <f>_xlfn.RANK.AVG(Table2[[#This Row],[Sharpe Ratio Z-Score]],Table2[Sharpe Ratio Z-Score])</f>
        <v>671</v>
      </c>
      <c r="AV531">
        <f>(Table2[[#This Row],[Rank 1Y]]+Table2[[#This Row],[Rank 6M]]+Table2[[#This Row],[Rank Sharpe]])/3</f>
        <v>490.33333333333331</v>
      </c>
    </row>
    <row r="532" spans="1:48" x14ac:dyDescent="0.3">
      <c r="A532" t="s">
        <v>93</v>
      </c>
      <c r="B532" t="s">
        <v>94</v>
      </c>
      <c r="C532" t="s">
        <v>10487</v>
      </c>
      <c r="D532" t="s">
        <v>95</v>
      </c>
      <c r="E532">
        <v>302115.42610480002</v>
      </c>
      <c r="F532">
        <v>3494.15</v>
      </c>
      <c r="G532">
        <v>-12.354589626626</v>
      </c>
      <c r="H532">
        <f>(Table2[[#This Row],[1Y Return vs Nifty]]-AVERAGE(Table2[1Y Return vs Nifty]))/_xlfn.STDEV.P(Table2[1Y Return vs Nifty])</f>
        <v>-0.70238948949598934</v>
      </c>
      <c r="I532">
        <v>-3.5990355215760199</v>
      </c>
      <c r="J532">
        <f>(Table2[[#This Row],[1M Return vs Nifty]]-AVERAGE(Table2[1M Return vs Nifty]))/_xlfn.STDEV.P(Table2[1M Return vs Nifty])</f>
        <v>-0.27991762680648669</v>
      </c>
      <c r="K532">
        <v>-25.941980638983701</v>
      </c>
      <c r="L532">
        <f>(Table2[[#This Row],[6M Return vs Nifty]]-AVERAGE(Table2[6M Return vs Nifty]))/_xlfn.STDEV.P(Table2[6M Return vs Nifty])</f>
        <v>-1.063989624460649</v>
      </c>
      <c r="M532">
        <v>3.8150074465916299</v>
      </c>
      <c r="N532">
        <f>(Table2[[#This Row],[1W Return vs Nifty]]-AVERAGE(Table2[1W Return vs Nifty]))/_xlfn.STDEV.P(Table2[1W Return vs Nifty])</f>
        <v>0.96682601551535352</v>
      </c>
      <c r="O532">
        <v>3347.72</v>
      </c>
      <c r="P532">
        <v>3375.8373597626301</v>
      </c>
      <c r="Q532">
        <v>3389.0999995530401</v>
      </c>
      <c r="R532">
        <v>61.649682894287899</v>
      </c>
      <c r="S532" s="2">
        <f>(Table2[[#This Row],[Close Price]]-Table2[[#This Row],[20D EMA]])/Table2[[#This Row],[20D EMA]]</f>
        <v>4.3740217222467917E-2</v>
      </c>
      <c r="T532" s="2">
        <f>(Table2[[#This Row],[Close Price]]-Table2[[#This Row],[50D EMA]])/Table2[[#This Row],[50D EMA]]</f>
        <v>3.5046901739866139E-2</v>
      </c>
      <c r="U532" s="2">
        <f>(Table2[[#This Row],[Close Price]]-Table2[[#This Row],[200D EMA]])/Table2[[#This Row],[200D EMA]]</f>
        <v>3.0996429866576421E-2</v>
      </c>
      <c r="V532">
        <v>1.2278417986171399</v>
      </c>
      <c r="W532">
        <v>3393</v>
      </c>
      <c r="X532">
        <v>3501.7</v>
      </c>
      <c r="Y532">
        <v>3223.2</v>
      </c>
      <c r="Z532">
        <v>3552.5</v>
      </c>
      <c r="AA532">
        <v>3126.1</v>
      </c>
      <c r="AB532">
        <v>3552.5</v>
      </c>
      <c r="AC532" s="2">
        <f>(Table2[[#This Row],[Close Price]]/Table2[[#This Row],[Day Low]])-1</f>
        <v>2.9811376363100495E-2</v>
      </c>
      <c r="AD532" s="2">
        <f>(Table2[[#This Row],[Day High]]/Table2[[#This Row],[Close Price]])-1</f>
        <v>2.1607544037891557E-3</v>
      </c>
      <c r="AE532" s="2">
        <f>(Table2[[#This Row],[Close Price]]/Table2[[#This Row],[Current Week Low]])-1</f>
        <v>8.406242243732942E-2</v>
      </c>
      <c r="AF532" s="2">
        <f>(Table2[[#This Row],[Current Week High]]/Table2[[#This Row],[Close Price]])-1</f>
        <v>1.6699340325973422E-2</v>
      </c>
      <c r="AG532" s="2">
        <f>(Table2[[#This Row],[Close Price]]/Table2[[#This Row],[Current Month Low]])-1</f>
        <v>0.11773455743578265</v>
      </c>
      <c r="AH532" s="2">
        <f>(Table2[[#This Row],[Current Month High]]/Table2[[#This Row],[Close Price]])-1</f>
        <v>1.6699340325973422E-2</v>
      </c>
      <c r="AI532">
        <v>11.241646752429</v>
      </c>
      <c r="AJ532">
        <v>21.2215302954084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-0.05</v>
      </c>
      <c r="AM532" t="s">
        <v>10519</v>
      </c>
      <c r="AN532">
        <v>8.68</v>
      </c>
      <c r="AO532" t="s">
        <v>10520</v>
      </c>
      <c r="AP532">
        <v>7.6299982329553998E-2</v>
      </c>
      <c r="AQ532">
        <f>(Table2[[#This Row],[Sharpe Ratio]]-AVERAGE(Table2[Sharpe Ratio]))/_xlfn.STDEV.P(Table2[Sharpe Ratio])</f>
        <v>0.28251345569233433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574</v>
      </c>
      <c r="AT532">
        <f>_xlfn.RANK.AVG(Table2[[#This Row],[6M Return vs Nifty Z-Score]],Table2[6M Return vs Nifty Z-Score])</f>
        <v>645</v>
      </c>
      <c r="AU532">
        <f>_xlfn.RANK.AVG(Table2[[#This Row],[Sharpe Ratio Z-Score]],Table2[Sharpe Ratio Z-Score])</f>
        <v>253</v>
      </c>
      <c r="AV532">
        <f>(Table2[[#This Row],[Rank 1Y]]+Table2[[#This Row],[Rank 6M]]+Table2[[#This Row],[Rank Sharpe]])/3</f>
        <v>490.66666666666669</v>
      </c>
    </row>
    <row r="533" spans="1:48" x14ac:dyDescent="0.3">
      <c r="A533" t="s">
        <v>16</v>
      </c>
      <c r="B533" t="s">
        <v>17</v>
      </c>
      <c r="C533" t="s">
        <v>10473</v>
      </c>
      <c r="D533" t="s">
        <v>18</v>
      </c>
      <c r="E533">
        <v>2019459.4451740801</v>
      </c>
      <c r="F533">
        <v>3018.05</v>
      </c>
      <c r="G533">
        <v>-7.4124020679292304</v>
      </c>
      <c r="H533">
        <f>(Table2[[#This Row],[1Y Return vs Nifty]]-AVERAGE(Table2[1Y Return vs Nifty]))/_xlfn.STDEV.P(Table2[1Y Return vs Nifty])</f>
        <v>-0.63469151734105345</v>
      </c>
      <c r="I533">
        <v>-1.2029888530611501</v>
      </c>
      <c r="J533">
        <f>(Table2[[#This Row],[1M Return vs Nifty]]-AVERAGE(Table2[1M Return vs Nifty]))/_xlfn.STDEV.P(Table2[1M Return vs Nifty])</f>
        <v>-3.8884825716785552E-2</v>
      </c>
      <c r="K533">
        <v>-12.0974831637091</v>
      </c>
      <c r="L533">
        <f>(Table2[[#This Row],[6M Return vs Nifty]]-AVERAGE(Table2[6M Return vs Nifty]))/_xlfn.STDEV.P(Table2[6M Return vs Nifty])</f>
        <v>-0.58388909751801377</v>
      </c>
      <c r="M533">
        <v>-6.9831995868708603</v>
      </c>
      <c r="N533">
        <f>(Table2[[#This Row],[1W Return vs Nifty]]-AVERAGE(Table2[1W Return vs Nifty]))/_xlfn.STDEV.P(Table2[1W Return vs Nifty])</f>
        <v>-1.2183681139449811</v>
      </c>
      <c r="O533">
        <v>3063.76</v>
      </c>
      <c r="P533">
        <v>3016.8435308028002</v>
      </c>
      <c r="Q533">
        <v>2805.4105966986399</v>
      </c>
      <c r="R533">
        <v>29.566436742058301</v>
      </c>
      <c r="S533" s="2">
        <f>(Table2[[#This Row],[Close Price]]-Table2[[#This Row],[20D EMA]])/Table2[[#This Row],[20D EMA]]</f>
        <v>-1.4919575945896556E-2</v>
      </c>
      <c r="T533" s="2">
        <f>(Table2[[#This Row],[Close Price]]-Table2[[#This Row],[50D EMA]])/Table2[[#This Row],[50D EMA]]</f>
        <v>3.9991109412259549E-4</v>
      </c>
      <c r="U533" s="2">
        <f>(Table2[[#This Row],[Close Price]]-Table2[[#This Row],[200D EMA]])/Table2[[#This Row],[200D EMA]]</f>
        <v>7.5796178837989267E-2</v>
      </c>
      <c r="V533">
        <v>0.99545836682923705</v>
      </c>
      <c r="W533">
        <v>2980.7</v>
      </c>
      <c r="X533">
        <v>3024.85</v>
      </c>
      <c r="Y533">
        <v>2926</v>
      </c>
      <c r="Z533">
        <v>3075</v>
      </c>
      <c r="AA533">
        <v>2926</v>
      </c>
      <c r="AB533">
        <v>3217.6</v>
      </c>
      <c r="AC533" s="2">
        <f>(Table2[[#This Row],[Close Price]]/Table2[[#This Row],[Day Low]])-1</f>
        <v>1.2530613614251784E-2</v>
      </c>
      <c r="AD533" s="2">
        <f>(Table2[[#This Row],[Day High]]/Table2[[#This Row],[Close Price]])-1</f>
        <v>2.2531104521130718E-3</v>
      </c>
      <c r="AE533" s="2">
        <f>(Table2[[#This Row],[Close Price]]/Table2[[#This Row],[Current Week Low]])-1</f>
        <v>3.1459330143540631E-2</v>
      </c>
      <c r="AF533" s="2">
        <f>(Table2[[#This Row],[Current Week High]]/Table2[[#This Row],[Close Price]])-1</f>
        <v>1.8869800036447337E-2</v>
      </c>
      <c r="AG533" s="2">
        <f>(Table2[[#This Row],[Close Price]]/Table2[[#This Row],[Current Month Low]])-1</f>
        <v>3.1459330143540631E-2</v>
      </c>
      <c r="AH533" s="2">
        <f>(Table2[[#This Row],[Current Month High]]/Table2[[#This Row],[Close Price]])-1</f>
        <v>6.6118851576348892E-2</v>
      </c>
      <c r="AI533">
        <v>6.6118851576348803</v>
      </c>
      <c r="AJ533">
        <v>35.929829302346498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-0.02</v>
      </c>
      <c r="AM533" t="s">
        <v>10519</v>
      </c>
      <c r="AN533">
        <v>-5.1100000000000003</v>
      </c>
      <c r="AO533" t="s">
        <v>10519</v>
      </c>
      <c r="AP533">
        <v>2.8334054413699E-2</v>
      </c>
      <c r="AQ533">
        <f>(Table2[[#This Row],[Sharpe Ratio]]-AVERAGE(Table2[Sharpe Ratio]))/_xlfn.STDEV.P(Table2[Sharpe Ratio])</f>
        <v>-0.2703920488311149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-2.7462256033519488</v>
      </c>
      <c r="AS533">
        <f>_xlfn.RANK.AVG(Table2[[#This Row],[1Y Return vs Nifty Z-Score]],Table2[1Y Return vs Nifty Z-Score])</f>
        <v>549</v>
      </c>
      <c r="AT533">
        <f>_xlfn.RANK.AVG(Table2[[#This Row],[6M Return vs Nifty Z-Score]],Table2[6M Return vs Nifty Z-Score])</f>
        <v>521</v>
      </c>
      <c r="AU533">
        <f>_xlfn.RANK.AVG(Table2[[#This Row],[Sharpe Ratio Z-Score]],Table2[Sharpe Ratio Z-Score])</f>
        <v>407</v>
      </c>
      <c r="AV533">
        <f>(Table2[[#This Row],[Rank 1Y]]+Table2[[#This Row],[Rank 6M]]+Table2[[#This Row],[Rank Sharpe]])/3</f>
        <v>492.33333333333331</v>
      </c>
    </row>
    <row r="534" spans="1:48" x14ac:dyDescent="0.3">
      <c r="A534" t="s">
        <v>1117</v>
      </c>
      <c r="B534" t="s">
        <v>1118</v>
      </c>
      <c r="C534" t="s">
        <v>10474</v>
      </c>
      <c r="D534" t="s">
        <v>21</v>
      </c>
      <c r="E534">
        <v>10896.254265739901</v>
      </c>
      <c r="F534">
        <v>542.85</v>
      </c>
      <c r="G534">
        <v>16.129536333509002</v>
      </c>
      <c r="H534">
        <f>(Table2[[#This Row],[1Y Return vs Nifty]]-AVERAGE(Table2[1Y Return vs Nifty]))/_xlfn.STDEV.P(Table2[1Y Return vs Nifty])</f>
        <v>-0.31221458350448311</v>
      </c>
      <c r="I534">
        <v>0.69524049954936196</v>
      </c>
      <c r="J534">
        <f>(Table2[[#This Row],[1M Return vs Nifty]]-AVERAGE(Table2[1M Return vs Nifty]))/_xlfn.STDEV.P(Table2[1M Return vs Nifty])</f>
        <v>0.15206952587520317</v>
      </c>
      <c r="K534">
        <v>-1.7709199651693399</v>
      </c>
      <c r="L534">
        <f>(Table2[[#This Row],[6M Return vs Nifty]]-AVERAGE(Table2[6M Return vs Nifty]))/_xlfn.STDEV.P(Table2[6M Return vs Nifty])</f>
        <v>-0.22578376057966248</v>
      </c>
      <c r="M534">
        <v>-3.11271616104063</v>
      </c>
      <c r="N534">
        <f>(Table2[[#This Row],[1W Return vs Nifty]]-AVERAGE(Table2[1W Return vs Nifty]))/_xlfn.STDEV.P(Table2[1W Return vs Nifty])</f>
        <v>-0.43511237212709825</v>
      </c>
      <c r="O534">
        <v>526.61</v>
      </c>
      <c r="P534">
        <v>513.23165630707899</v>
      </c>
      <c r="Q534">
        <v>479.22734466264001</v>
      </c>
      <c r="R534">
        <v>50.299048121879203</v>
      </c>
      <c r="S534" s="2">
        <f>(Table2[[#This Row],[Close Price]]-Table2[[#This Row],[20D EMA]])/Table2[[#This Row],[20D EMA]]</f>
        <v>3.0838761132526933E-2</v>
      </c>
      <c r="T534" s="2">
        <f>(Table2[[#This Row],[Close Price]]-Table2[[#This Row],[50D EMA]])/Table2[[#This Row],[50D EMA]]</f>
        <v>5.770950277314861E-2</v>
      </c>
      <c r="U534" s="2">
        <f>(Table2[[#This Row],[Close Price]]-Table2[[#This Row],[200D EMA]])/Table2[[#This Row],[200D EMA]]</f>
        <v>0.13276090366284971</v>
      </c>
      <c r="V534">
        <v>2.15514673961408</v>
      </c>
      <c r="W534">
        <v>530</v>
      </c>
      <c r="X534">
        <v>552.95000000000005</v>
      </c>
      <c r="Y534">
        <v>507.8</v>
      </c>
      <c r="Z534">
        <v>552.95000000000005</v>
      </c>
      <c r="AA534">
        <v>500</v>
      </c>
      <c r="AB534">
        <v>575</v>
      </c>
      <c r="AC534" s="2">
        <f>(Table2[[#This Row],[Close Price]]/Table2[[#This Row],[Day Low]])-1</f>
        <v>2.4245283018867969E-2</v>
      </c>
      <c r="AD534" s="2">
        <f>(Table2[[#This Row],[Day High]]/Table2[[#This Row],[Close Price]])-1</f>
        <v>1.8605507967210055E-2</v>
      </c>
      <c r="AE534" s="2">
        <f>(Table2[[#This Row],[Close Price]]/Table2[[#This Row],[Current Week Low]])-1</f>
        <v>6.9023237495076772E-2</v>
      </c>
      <c r="AF534" s="2">
        <f>(Table2[[#This Row],[Current Week High]]/Table2[[#This Row],[Close Price]])-1</f>
        <v>1.8605507967210055E-2</v>
      </c>
      <c r="AG534" s="2">
        <f>(Table2[[#This Row],[Close Price]]/Table2[[#This Row],[Current Month Low]])-1</f>
        <v>8.5700000000000109E-2</v>
      </c>
      <c r="AH534" s="2">
        <f>(Table2[[#This Row],[Current Month High]]/Table2[[#This Row],[Close Price]])-1</f>
        <v>5.9224463479782496E-2</v>
      </c>
      <c r="AI534">
        <v>5.9224463479782496</v>
      </c>
      <c r="AJ534">
        <v>49.958563535911601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</v>
      </c>
      <c r="AM534">
        <v>0</v>
      </c>
      <c r="AN534">
        <v>2.34</v>
      </c>
      <c r="AO534" t="s">
        <v>10520</v>
      </c>
      <c r="AP534">
        <v>-7.0281899865580005E-2</v>
      </c>
      <c r="AQ534">
        <f>(Table2[[#This Row],[Sharpe Ratio]]-AVERAGE(Table2[Sharpe Ratio]))/_xlfn.STDEV.P(Table2[Sharpe Ratio])</f>
        <v>-1.4071427867819797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-2.2281839771180203</v>
      </c>
      <c r="AS534">
        <f>_xlfn.RANK.AVG(Table2[[#This Row],[1Y Return vs Nifty Z-Score]],Table2[1Y Return vs Nifty Z-Score])</f>
        <v>397</v>
      </c>
      <c r="AT534">
        <f>_xlfn.RANK.AVG(Table2[[#This Row],[6M Return vs Nifty Z-Score]],Table2[6M Return vs Nifty Z-Score])</f>
        <v>404</v>
      </c>
      <c r="AU534">
        <f>_xlfn.RANK.AVG(Table2[[#This Row],[Sharpe Ratio Z-Score]],Table2[Sharpe Ratio Z-Score])</f>
        <v>677</v>
      </c>
      <c r="AV534">
        <f>(Table2[[#This Row],[Rank 1Y]]+Table2[[#This Row],[Rank 6M]]+Table2[[#This Row],[Rank Sharpe]])/3</f>
        <v>492.66666666666669</v>
      </c>
    </row>
    <row r="535" spans="1:48" x14ac:dyDescent="0.3">
      <c r="A535" t="s">
        <v>1008</v>
      </c>
      <c r="B535" t="s">
        <v>1009</v>
      </c>
      <c r="C535" t="s">
        <v>622</v>
      </c>
      <c r="D535" t="s">
        <v>622</v>
      </c>
      <c r="E535">
        <v>13093.338937437</v>
      </c>
      <c r="F535">
        <v>26.77</v>
      </c>
      <c r="G535">
        <v>50.233849218587999</v>
      </c>
      <c r="H535">
        <f>(Table2[[#This Row],[1Y Return vs Nifty]]-AVERAGE(Table2[1Y Return vs Nifty]))/_xlfn.STDEV.P(Table2[1Y Return vs Nifty])</f>
        <v>0.15494551445548058</v>
      </c>
      <c r="I535">
        <v>-10.4703287898139</v>
      </c>
      <c r="J535">
        <f>(Table2[[#This Row],[1M Return vs Nifty]]-AVERAGE(Table2[1M Return vs Nifty]))/_xlfn.STDEV.P(Table2[1M Return vs Nifty])</f>
        <v>-0.97114250373208599</v>
      </c>
      <c r="K535">
        <v>-32.782577395281301</v>
      </c>
      <c r="L535">
        <f>(Table2[[#This Row],[6M Return vs Nifty]]-AVERAGE(Table2[6M Return vs Nifty]))/_xlfn.STDEV.P(Table2[6M Return vs Nifty])</f>
        <v>-1.3012083543687507</v>
      </c>
      <c r="M535">
        <v>0.89108215557496895</v>
      </c>
      <c r="N535">
        <f>(Table2[[#This Row],[1W Return vs Nifty]]-AVERAGE(Table2[1W Return vs Nifty]))/_xlfn.STDEV.P(Table2[1W Return vs Nifty])</f>
        <v>0.37512182229972874</v>
      </c>
      <c r="O535">
        <v>26.89</v>
      </c>
      <c r="P535">
        <v>27.120287073354501</v>
      </c>
      <c r="Q535">
        <v>25.444947183956199</v>
      </c>
      <c r="R535">
        <v>45.825501237443497</v>
      </c>
      <c r="S535" s="2">
        <f>(Table2[[#This Row],[Close Price]]-Table2[[#This Row],[20D EMA]])/Table2[[#This Row],[20D EMA]]</f>
        <v>-4.4626255113425434E-3</v>
      </c>
      <c r="T535" s="2">
        <f>(Table2[[#This Row],[Close Price]]-Table2[[#This Row],[50D EMA]])/Table2[[#This Row],[50D EMA]]</f>
        <v>-1.291605330013839E-2</v>
      </c>
      <c r="U535" s="2">
        <f>(Table2[[#This Row],[Close Price]]-Table2[[#This Row],[200D EMA]])/Table2[[#This Row],[200D EMA]]</f>
        <v>5.2075282627400632E-2</v>
      </c>
      <c r="V535">
        <v>1.2583170547373601</v>
      </c>
      <c r="W535">
        <v>26.57</v>
      </c>
      <c r="X535">
        <v>27.37</v>
      </c>
      <c r="Y535">
        <v>24.61</v>
      </c>
      <c r="Z535">
        <v>27.4</v>
      </c>
      <c r="AA535">
        <v>24.61</v>
      </c>
      <c r="AB535">
        <v>29.85</v>
      </c>
      <c r="AC535" s="2">
        <f>(Table2[[#This Row],[Close Price]]/Table2[[#This Row],[Day Low]])-1</f>
        <v>7.5272864132480688E-3</v>
      </c>
      <c r="AD535" s="2">
        <f>(Table2[[#This Row],[Day High]]/Table2[[#This Row],[Close Price]])-1</f>
        <v>2.2413149047441294E-2</v>
      </c>
      <c r="AE535" s="2">
        <f>(Table2[[#This Row],[Close Price]]/Table2[[#This Row],[Current Week Low]])-1</f>
        <v>8.7769199512393259E-2</v>
      </c>
      <c r="AF535" s="2">
        <f>(Table2[[#This Row],[Current Week High]]/Table2[[#This Row],[Close Price]])-1</f>
        <v>2.3533806499813181E-2</v>
      </c>
      <c r="AG535" s="2">
        <f>(Table2[[#This Row],[Close Price]]/Table2[[#This Row],[Current Month Low]])-1</f>
        <v>8.7769199512393259E-2</v>
      </c>
      <c r="AH535" s="2">
        <f>(Table2[[#This Row],[Current Month High]]/Table2[[#This Row],[Close Price]])-1</f>
        <v>0.11505416511019795</v>
      </c>
      <c r="AI535">
        <v>45.872245050429498</v>
      </c>
      <c r="AJ535">
        <v>83.986254295532603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-0.09</v>
      </c>
      <c r="AM535" t="s">
        <v>10519</v>
      </c>
      <c r="AN535">
        <v>-3.95</v>
      </c>
      <c r="AO535" t="s">
        <v>10519</v>
      </c>
      <c r="AP535">
        <v>-1.7837587173359999E-3</v>
      </c>
      <c r="AQ535">
        <f>(Table2[[#This Row],[Sharpe Ratio]]-AVERAGE(Table2[Sharpe Ratio]))/_xlfn.STDEV.P(Table2[Sharpe Ratio])</f>
        <v>-0.61756149572622021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245</v>
      </c>
      <c r="AT535">
        <f>_xlfn.RANK.AVG(Table2[[#This Row],[6M Return vs Nifty Z-Score]],Table2[6M Return vs Nifty Z-Score])</f>
        <v>690</v>
      </c>
      <c r="AU535">
        <f>_xlfn.RANK.AVG(Table2[[#This Row],[Sharpe Ratio Z-Score]],Table2[Sharpe Ratio Z-Score])</f>
        <v>544</v>
      </c>
      <c r="AV535">
        <f>(Table2[[#This Row],[Rank 1Y]]+Table2[[#This Row],[Rank 6M]]+Table2[[#This Row],[Rank Sharpe]])/3</f>
        <v>493</v>
      </c>
    </row>
    <row r="536" spans="1:48" x14ac:dyDescent="0.3">
      <c r="A536" t="s">
        <v>438</v>
      </c>
      <c r="B536" t="s">
        <v>439</v>
      </c>
      <c r="C536" t="s">
        <v>10474</v>
      </c>
      <c r="D536" t="s">
        <v>21</v>
      </c>
      <c r="E536">
        <v>53788.530874980002</v>
      </c>
      <c r="F536">
        <v>3029.8</v>
      </c>
      <c r="G536">
        <v>0.610965588434361</v>
      </c>
      <c r="H536">
        <f>(Table2[[#This Row],[1Y Return vs Nifty]]-AVERAGE(Table2[1Y Return vs Nifty]))/_xlfn.STDEV.P(Table2[1Y Return vs Nifty])</f>
        <v>-0.52478761067253665</v>
      </c>
      <c r="I536">
        <v>13.617244017143699</v>
      </c>
      <c r="J536">
        <f>(Table2[[#This Row],[1M Return vs Nifty]]-AVERAGE(Table2[1M Return vs Nifty]))/_xlfn.STDEV.P(Table2[1M Return vs Nifty])</f>
        <v>1.4519718793912382</v>
      </c>
      <c r="K536">
        <v>1.0030224199297999</v>
      </c>
      <c r="L536">
        <f>(Table2[[#This Row],[6M Return vs Nifty]]-AVERAGE(Table2[6M Return vs Nifty]))/_xlfn.STDEV.P(Table2[6M Return vs Nifty])</f>
        <v>-0.12958877747008649</v>
      </c>
      <c r="M536">
        <v>-3.43269551621542</v>
      </c>
      <c r="N536">
        <f>(Table2[[#This Row],[1W Return vs Nifty]]-AVERAGE(Table2[1W Return vs Nifty]))/_xlfn.STDEV.P(Table2[1W Return vs Nifty])</f>
        <v>-0.49986543773416209</v>
      </c>
      <c r="O536">
        <v>2739.14</v>
      </c>
      <c r="P536">
        <v>2583.4869378169301</v>
      </c>
      <c r="Q536">
        <v>2446.6008088747999</v>
      </c>
      <c r="R536">
        <v>65.297139401333695</v>
      </c>
      <c r="S536" s="2">
        <f>(Table2[[#This Row],[Close Price]]-Table2[[#This Row],[20D EMA]])/Table2[[#This Row],[20D EMA]]</f>
        <v>0.10611359769854783</v>
      </c>
      <c r="T536" s="2">
        <f>(Table2[[#This Row],[Close Price]]-Table2[[#This Row],[50D EMA]])/Table2[[#This Row],[50D EMA]]</f>
        <v>0.17275607460984829</v>
      </c>
      <c r="U536" s="2">
        <f>(Table2[[#This Row],[Close Price]]-Table2[[#This Row],[200D EMA]])/Table2[[#This Row],[200D EMA]]</f>
        <v>0.23837120833513317</v>
      </c>
      <c r="V536">
        <v>1.23600709111568</v>
      </c>
      <c r="W536">
        <v>2800</v>
      </c>
      <c r="X536">
        <v>3080.95</v>
      </c>
      <c r="Y536">
        <v>2790.15</v>
      </c>
      <c r="Z536">
        <v>3080.95</v>
      </c>
      <c r="AA536">
        <v>2457.8000000000002</v>
      </c>
      <c r="AB536">
        <v>3080.95</v>
      </c>
      <c r="AC536" s="2">
        <f>(Table2[[#This Row],[Close Price]]/Table2[[#This Row],[Day Low]])-1</f>
        <v>8.2071428571428573E-2</v>
      </c>
      <c r="AD536" s="2">
        <f>(Table2[[#This Row],[Day High]]/Table2[[#This Row],[Close Price]])-1</f>
        <v>1.6882302462208676E-2</v>
      </c>
      <c r="AE536" s="2">
        <f>(Table2[[#This Row],[Close Price]]/Table2[[#This Row],[Current Week Low]])-1</f>
        <v>8.5891439528340774E-2</v>
      </c>
      <c r="AF536" s="2">
        <f>(Table2[[#This Row],[Current Week High]]/Table2[[#This Row],[Close Price]])-1</f>
        <v>1.6882302462208676E-2</v>
      </c>
      <c r="AG536" s="2">
        <f>(Table2[[#This Row],[Close Price]]/Table2[[#This Row],[Current Month Low]])-1</f>
        <v>0.23272845634307093</v>
      </c>
      <c r="AH536" s="2">
        <f>(Table2[[#This Row],[Current Month High]]/Table2[[#This Row],[Close Price]])-1</f>
        <v>1.6882302462208676E-2</v>
      </c>
      <c r="AI536">
        <v>1.68823024622086</v>
      </c>
      <c r="AJ536">
        <v>46.430815330336799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0.08</v>
      </c>
      <c r="AM536" t="s">
        <v>10520</v>
      </c>
      <c r="AN536">
        <v>16.510000000000002</v>
      </c>
      <c r="AO536" t="s">
        <v>10520</v>
      </c>
      <c r="AP536">
        <v>-3.5751863427500002E-2</v>
      </c>
      <c r="AQ536">
        <f>(Table2[[#This Row],[Sharpe Ratio]]-AVERAGE(Table2[Sharpe Ratio]))/_xlfn.STDEV.P(Table2[Sharpe Ratio])</f>
        <v>-1.0091134345404911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-0.71138338102603815</v>
      </c>
      <c r="AS536">
        <f>_xlfn.RANK.AVG(Table2[[#This Row],[1Y Return vs Nifty Z-Score]],Table2[1Y Return vs Nifty Z-Score])</f>
        <v>491</v>
      </c>
      <c r="AT536">
        <f>_xlfn.RANK.AVG(Table2[[#This Row],[6M Return vs Nifty Z-Score]],Table2[6M Return vs Nifty Z-Score])</f>
        <v>374</v>
      </c>
      <c r="AU536">
        <f>_xlfn.RANK.AVG(Table2[[#This Row],[Sharpe Ratio Z-Score]],Table2[Sharpe Ratio Z-Score])</f>
        <v>616</v>
      </c>
      <c r="AV536">
        <f>(Table2[[#This Row],[Rank 1Y]]+Table2[[#This Row],[Rank 6M]]+Table2[[#This Row],[Rank Sharpe]])/3</f>
        <v>493.66666666666669</v>
      </c>
    </row>
    <row r="537" spans="1:48" x14ac:dyDescent="0.3">
      <c r="A537" t="s">
        <v>571</v>
      </c>
      <c r="B537" t="s">
        <v>572</v>
      </c>
      <c r="C537" t="s">
        <v>10480</v>
      </c>
      <c r="D537" t="s">
        <v>60</v>
      </c>
      <c r="E537">
        <v>33031.8967028849</v>
      </c>
      <c r="F537">
        <v>2016.6</v>
      </c>
      <c r="G537">
        <v>42.275295788426</v>
      </c>
      <c r="H537">
        <f>(Table2[[#This Row],[1Y Return vs Nifty]]-AVERAGE(Table2[1Y Return vs Nifty]))/_xlfn.STDEV.P(Table2[1Y Return vs Nifty])</f>
        <v>4.5929431575220767E-2</v>
      </c>
      <c r="I537">
        <v>6.2359445699563896</v>
      </c>
      <c r="J537">
        <f>(Table2[[#This Row],[1M Return vs Nifty]]-AVERAGE(Table2[1M Return vs Nifty]))/_xlfn.STDEV.P(Table2[1M Return vs Nifty])</f>
        <v>0.70944240164105199</v>
      </c>
      <c r="K537">
        <v>-9.0765838721201906</v>
      </c>
      <c r="L537">
        <f>(Table2[[#This Row],[6M Return vs Nifty]]-AVERAGE(Table2[6M Return vs Nifty]))/_xlfn.STDEV.P(Table2[6M Return vs Nifty])</f>
        <v>-0.47913012419141404</v>
      </c>
      <c r="M537">
        <v>-0.82335323400467297</v>
      </c>
      <c r="N537">
        <f>(Table2[[#This Row],[1W Return vs Nifty]]-AVERAGE(Table2[1W Return vs Nifty]))/_xlfn.STDEV.P(Table2[1W Return vs Nifty])</f>
        <v>2.8177728985082844E-2</v>
      </c>
      <c r="O537">
        <v>1961.26</v>
      </c>
      <c r="P537">
        <v>1897.03956949095</v>
      </c>
      <c r="Q537">
        <v>1795.70938590219</v>
      </c>
      <c r="R537">
        <v>57.609830125055403</v>
      </c>
      <c r="S537" s="2">
        <f>(Table2[[#This Row],[Close Price]]-Table2[[#This Row],[20D EMA]])/Table2[[#This Row],[20D EMA]]</f>
        <v>2.821655466383851E-2</v>
      </c>
      <c r="T537" s="2">
        <f>(Table2[[#This Row],[Close Price]]-Table2[[#This Row],[50D EMA]])/Table2[[#This Row],[50D EMA]]</f>
        <v>6.302474256830215E-2</v>
      </c>
      <c r="U537" s="2">
        <f>(Table2[[#This Row],[Close Price]]-Table2[[#This Row],[200D EMA]])/Table2[[#This Row],[200D EMA]]</f>
        <v>0.12301022416655207</v>
      </c>
      <c r="V537">
        <v>0.47379518537207099</v>
      </c>
      <c r="W537">
        <v>1990</v>
      </c>
      <c r="X537">
        <v>2068</v>
      </c>
      <c r="Y537">
        <v>1936.2</v>
      </c>
      <c r="Z537">
        <v>2068</v>
      </c>
      <c r="AA537">
        <v>1803</v>
      </c>
      <c r="AB537">
        <v>2143</v>
      </c>
      <c r="AC537" s="2">
        <f>(Table2[[#This Row],[Close Price]]/Table2[[#This Row],[Day Low]])-1</f>
        <v>1.3366834170854158E-2</v>
      </c>
      <c r="AD537" s="2">
        <f>(Table2[[#This Row],[Day High]]/Table2[[#This Row],[Close Price]])-1</f>
        <v>2.5488445899038092E-2</v>
      </c>
      <c r="AE537" s="2">
        <f>(Table2[[#This Row],[Close Price]]/Table2[[#This Row],[Current Week Low]])-1</f>
        <v>4.1524635884722549E-2</v>
      </c>
      <c r="AF537" s="2">
        <f>(Table2[[#This Row],[Current Week High]]/Table2[[#This Row],[Close Price]])-1</f>
        <v>2.5488445899038092E-2</v>
      </c>
      <c r="AG537" s="2">
        <f>(Table2[[#This Row],[Close Price]]/Table2[[#This Row],[Current Month Low]])-1</f>
        <v>0.11846921797004994</v>
      </c>
      <c r="AH537" s="2">
        <f>(Table2[[#This Row],[Current Month High]]/Table2[[#This Row],[Close Price]])-1</f>
        <v>6.2679758008529207E-2</v>
      </c>
      <c r="AI537">
        <v>8.7969850242983298</v>
      </c>
      <c r="AJ537">
        <v>69.462184873949496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0.02</v>
      </c>
      <c r="AM537" t="s">
        <v>10520</v>
      </c>
      <c r="AN537">
        <v>-0.75</v>
      </c>
      <c r="AO537" t="s">
        <v>10519</v>
      </c>
      <c r="AP537">
        <v>-0.11388768100584599</v>
      </c>
      <c r="AQ537">
        <f>(Table2[[#This Row],[Sharpe Ratio]]-AVERAGE(Table2[Sharpe Ratio]))/_xlfn.STDEV.P(Table2[Sharpe Ratio])</f>
        <v>-1.9097886745836923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-1.6053692365737509</v>
      </c>
      <c r="AS537">
        <f>_xlfn.RANK.AVG(Table2[[#This Row],[1Y Return vs Nifty Z-Score]],Table2[1Y Return vs Nifty Z-Score])</f>
        <v>279</v>
      </c>
      <c r="AT537">
        <f>_xlfn.RANK.AVG(Table2[[#This Row],[6M Return vs Nifty Z-Score]],Table2[6M Return vs Nifty Z-Score])</f>
        <v>489</v>
      </c>
      <c r="AU537">
        <f>_xlfn.RANK.AVG(Table2[[#This Row],[Sharpe Ratio Z-Score]],Table2[Sharpe Ratio Z-Score])</f>
        <v>717</v>
      </c>
      <c r="AV537">
        <f>(Table2[[#This Row],[Rank 1Y]]+Table2[[#This Row],[Rank 6M]]+Table2[[#This Row],[Rank Sharpe]])/3</f>
        <v>495</v>
      </c>
    </row>
    <row r="538" spans="1:48" x14ac:dyDescent="0.3">
      <c r="A538" t="s">
        <v>1133</v>
      </c>
      <c r="B538" t="s">
        <v>1134</v>
      </c>
      <c r="C538" t="s">
        <v>10477</v>
      </c>
      <c r="D538" t="s">
        <v>989</v>
      </c>
      <c r="E538">
        <v>10687.147150233001</v>
      </c>
      <c r="F538">
        <v>50.96</v>
      </c>
      <c r="G538">
        <v>-18.394325808092798</v>
      </c>
      <c r="H538">
        <f>(Table2[[#This Row],[1Y Return vs Nifty]]-AVERAGE(Table2[1Y Return vs Nifty]))/_xlfn.STDEV.P(Table2[1Y Return vs Nifty])</f>
        <v>-0.78512165758552188</v>
      </c>
      <c r="I538">
        <v>-6.7411322074887901</v>
      </c>
      <c r="J538">
        <f>(Table2[[#This Row],[1M Return vs Nifty]]-AVERAGE(Table2[1M Return vs Nifty]))/_xlfn.STDEV.P(Table2[1M Return vs Nifty])</f>
        <v>-0.59600010360133371</v>
      </c>
      <c r="K538">
        <v>-8.1129893378736604</v>
      </c>
      <c r="L538">
        <f>(Table2[[#This Row],[6M Return vs Nifty]]-AVERAGE(Table2[6M Return vs Nifty]))/_xlfn.STDEV.P(Table2[6M Return vs Nifty])</f>
        <v>-0.44571452030423669</v>
      </c>
      <c r="M538">
        <v>2.15880879431203</v>
      </c>
      <c r="N538">
        <f>(Table2[[#This Row],[1W Return vs Nifty]]-AVERAGE(Table2[1W Return vs Nifty]))/_xlfn.STDEV.P(Table2[1W Return vs Nifty])</f>
        <v>0.63166708024339147</v>
      </c>
      <c r="O538">
        <v>48.9</v>
      </c>
      <c r="P538">
        <v>47.320136223165797</v>
      </c>
      <c r="Q538">
        <v>46.481775976533797</v>
      </c>
      <c r="R538">
        <v>59.947339661211501</v>
      </c>
      <c r="S538" s="2">
        <f>(Table2[[#This Row],[Close Price]]-Table2[[#This Row],[20D EMA]])/Table2[[#This Row],[20D EMA]]</f>
        <v>4.212678936605322E-2</v>
      </c>
      <c r="T538" s="2">
        <f>(Table2[[#This Row],[Close Price]]-Table2[[#This Row],[50D EMA]])/Table2[[#This Row],[50D EMA]]</f>
        <v>7.6919976723403671E-2</v>
      </c>
      <c r="U538" s="2">
        <f>(Table2[[#This Row],[Close Price]]-Table2[[#This Row],[200D EMA]])/Table2[[#This Row],[200D EMA]]</f>
        <v>9.634365145013013E-2</v>
      </c>
      <c r="V538">
        <v>1.00691668342817</v>
      </c>
      <c r="W538">
        <v>49.67</v>
      </c>
      <c r="X538">
        <v>51.34</v>
      </c>
      <c r="Y538">
        <v>44.1</v>
      </c>
      <c r="Z538">
        <v>52.92</v>
      </c>
      <c r="AA538">
        <v>44.1</v>
      </c>
      <c r="AB538">
        <v>52.92</v>
      </c>
      <c r="AC538" s="2">
        <f>(Table2[[#This Row],[Close Price]]/Table2[[#This Row],[Day Low]])-1</f>
        <v>2.5971411314676951E-2</v>
      </c>
      <c r="AD538" s="2">
        <f>(Table2[[#This Row],[Day High]]/Table2[[#This Row],[Close Price]])-1</f>
        <v>7.4568288854004461E-3</v>
      </c>
      <c r="AE538" s="2">
        <f>(Table2[[#This Row],[Close Price]]/Table2[[#This Row],[Current Week Low]])-1</f>
        <v>0.15555555555555545</v>
      </c>
      <c r="AF538" s="2">
        <f>(Table2[[#This Row],[Current Week High]]/Table2[[#This Row],[Close Price]])-1</f>
        <v>3.8461538461538547E-2</v>
      </c>
      <c r="AG538" s="2">
        <f>(Table2[[#This Row],[Close Price]]/Table2[[#This Row],[Current Month Low]])-1</f>
        <v>0.15555555555555545</v>
      </c>
      <c r="AH538" s="2">
        <f>(Table2[[#This Row],[Current Month High]]/Table2[[#This Row],[Close Price]])-1</f>
        <v>3.8461538461538547E-2</v>
      </c>
      <c r="AI538">
        <v>12.343014128728401</v>
      </c>
      <c r="AJ538">
        <v>39.425444596443199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7.0000000000000007E-2</v>
      </c>
      <c r="AM538" t="s">
        <v>10520</v>
      </c>
      <c r="AN538">
        <v>3.14</v>
      </c>
      <c r="AO538" t="s">
        <v>10520</v>
      </c>
      <c r="AP538">
        <v>2.9111587489454999E-2</v>
      </c>
      <c r="AQ538">
        <f>(Table2[[#This Row],[Sharpe Ratio]]-AVERAGE(Table2[Sharpe Ratio]))/_xlfn.STDEV.P(Table2[Sharpe Ratio])</f>
        <v>-0.26142938853840247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-1.4565985897861033</v>
      </c>
      <c r="AS538">
        <f>_xlfn.RANK.AVG(Table2[[#This Row],[1Y Return vs Nifty Z-Score]],Table2[1Y Return vs Nifty Z-Score])</f>
        <v>605</v>
      </c>
      <c r="AT538">
        <f>_xlfn.RANK.AVG(Table2[[#This Row],[6M Return vs Nifty Z-Score]],Table2[6M Return vs Nifty Z-Score])</f>
        <v>476</v>
      </c>
      <c r="AU538">
        <f>_xlfn.RANK.AVG(Table2[[#This Row],[Sharpe Ratio Z-Score]],Table2[Sharpe Ratio Z-Score])</f>
        <v>404</v>
      </c>
      <c r="AV538">
        <f>(Table2[[#This Row],[Rank 1Y]]+Table2[[#This Row],[Rank 6M]]+Table2[[#This Row],[Rank Sharpe]])/3</f>
        <v>495</v>
      </c>
    </row>
    <row r="539" spans="1:48" x14ac:dyDescent="0.3">
      <c r="A539" t="s">
        <v>1179</v>
      </c>
      <c r="B539" t="s">
        <v>1180</v>
      </c>
      <c r="C539" t="s">
        <v>10483</v>
      </c>
      <c r="D539" t="s">
        <v>530</v>
      </c>
      <c r="E539">
        <v>10072.02711144</v>
      </c>
      <c r="F539">
        <v>1555.8</v>
      </c>
      <c r="G539">
        <v>-11.449183689694999</v>
      </c>
      <c r="H539">
        <f>(Table2[[#This Row],[1Y Return vs Nifty]]-AVERAGE(Table2[1Y Return vs Nifty]))/_xlfn.STDEV.P(Table2[1Y Return vs Nifty])</f>
        <v>-0.68998725967785757</v>
      </c>
      <c r="I539">
        <v>-3.7584448689875001</v>
      </c>
      <c r="J539">
        <f>(Table2[[#This Row],[1M Return vs Nifty]]-AVERAGE(Table2[1M Return vs Nifty]))/_xlfn.STDEV.P(Table2[1M Return vs Nifty])</f>
        <v>-0.29595357553459961</v>
      </c>
      <c r="K539">
        <v>-7.21358453529343</v>
      </c>
      <c r="L539">
        <f>(Table2[[#This Row],[6M Return vs Nifty]]-AVERAGE(Table2[6M Return vs Nifty]))/_xlfn.STDEV.P(Table2[6M Return vs Nifty])</f>
        <v>-0.41452489276992704</v>
      </c>
      <c r="M539">
        <v>1.1960996316464501</v>
      </c>
      <c r="N539">
        <f>(Table2[[#This Row],[1W Return vs Nifty]]-AVERAGE(Table2[1W Return vs Nifty]))/_xlfn.STDEV.P(Table2[1W Return vs Nifty])</f>
        <v>0.43684710650929487</v>
      </c>
      <c r="O539">
        <v>1556.83</v>
      </c>
      <c r="P539">
        <v>1525.1455251970799</v>
      </c>
      <c r="Q539">
        <v>1456.5901116868099</v>
      </c>
      <c r="R539">
        <v>55.813589659250603</v>
      </c>
      <c r="S539" s="2">
        <f>(Table2[[#This Row],[Close Price]]-Table2[[#This Row],[20D EMA]])/Table2[[#This Row],[20D EMA]]</f>
        <v>-6.6160081704487504E-4</v>
      </c>
      <c r="T539" s="2">
        <f>(Table2[[#This Row],[Close Price]]-Table2[[#This Row],[50D EMA]])/Table2[[#This Row],[50D EMA]]</f>
        <v>2.0099376942379885E-2</v>
      </c>
      <c r="U539" s="2">
        <f>(Table2[[#This Row],[Close Price]]-Table2[[#This Row],[200D EMA]])/Table2[[#This Row],[200D EMA]]</f>
        <v>6.8111054384613151E-2</v>
      </c>
      <c r="V539">
        <v>0.81311423167070995</v>
      </c>
      <c r="W539">
        <v>1550</v>
      </c>
      <c r="X539">
        <v>1599</v>
      </c>
      <c r="Y539">
        <v>1485</v>
      </c>
      <c r="Z539">
        <v>1636</v>
      </c>
      <c r="AA539">
        <v>1485</v>
      </c>
      <c r="AB539">
        <v>1636</v>
      </c>
      <c r="AC539" s="2">
        <f>(Table2[[#This Row],[Close Price]]/Table2[[#This Row],[Day Low]])-1</f>
        <v>3.7419354838710284E-3</v>
      </c>
      <c r="AD539" s="2">
        <f>(Table2[[#This Row],[Day High]]/Table2[[#This Row],[Close Price]])-1</f>
        <v>2.776706517547245E-2</v>
      </c>
      <c r="AE539" s="2">
        <f>(Table2[[#This Row],[Close Price]]/Table2[[#This Row],[Current Week Low]])-1</f>
        <v>4.767676767676754E-2</v>
      </c>
      <c r="AF539" s="2">
        <f>(Table2[[#This Row],[Current Week High]]/Table2[[#This Row],[Close Price]])-1</f>
        <v>5.1549042293353997E-2</v>
      </c>
      <c r="AG539" s="2">
        <f>(Table2[[#This Row],[Close Price]]/Table2[[#This Row],[Current Month Low]])-1</f>
        <v>4.767676767676754E-2</v>
      </c>
      <c r="AH539" s="2">
        <f>(Table2[[#This Row],[Current Month High]]/Table2[[#This Row],[Close Price]])-1</f>
        <v>5.1549042293353997E-2</v>
      </c>
      <c r="AI539">
        <v>7.9830312379483201</v>
      </c>
      <c r="AJ539">
        <v>28.260511129431102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-0.01</v>
      </c>
      <c r="AM539" t="s">
        <v>10519</v>
      </c>
      <c r="AN539">
        <v>-0.31</v>
      </c>
      <c r="AO539" t="s">
        <v>10519</v>
      </c>
      <c r="AP539">
        <v>1.4719394446559999E-2</v>
      </c>
      <c r="AQ539">
        <f>(Table2[[#This Row],[Sharpe Ratio]]-AVERAGE(Table2[Sharpe Ratio]))/_xlfn.STDEV.P(Table2[Sharpe Ratio])</f>
        <v>-0.42732887388851071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-1.3909474953616001</v>
      </c>
      <c r="AS539">
        <f>_xlfn.RANK.AVG(Table2[[#This Row],[1Y Return vs Nifty Z-Score]],Table2[1Y Return vs Nifty Z-Score])</f>
        <v>568</v>
      </c>
      <c r="AT539">
        <f>_xlfn.RANK.AVG(Table2[[#This Row],[6M Return vs Nifty Z-Score]],Table2[6M Return vs Nifty Z-Score])</f>
        <v>470</v>
      </c>
      <c r="AU539">
        <f>_xlfn.RANK.AVG(Table2[[#This Row],[Sharpe Ratio Z-Score]],Table2[Sharpe Ratio Z-Score])</f>
        <v>448</v>
      </c>
      <c r="AV539">
        <f>(Table2[[#This Row],[Rank 1Y]]+Table2[[#This Row],[Rank 6M]]+Table2[[#This Row],[Rank Sharpe]])/3</f>
        <v>495.33333333333331</v>
      </c>
    </row>
    <row r="540" spans="1:48" x14ac:dyDescent="0.3">
      <c r="A540" t="s">
        <v>33</v>
      </c>
      <c r="B540" t="s">
        <v>34</v>
      </c>
      <c r="C540" t="s">
        <v>10474</v>
      </c>
      <c r="D540" t="s">
        <v>21</v>
      </c>
      <c r="E540">
        <v>755813.08151805401</v>
      </c>
      <c r="F540">
        <v>1878.9</v>
      </c>
      <c r="G540">
        <v>9.7231697508933408</v>
      </c>
      <c r="H540">
        <f>(Table2[[#This Row],[1Y Return vs Nifty]]-AVERAGE(Table2[1Y Return vs Nifty]))/_xlfn.STDEV.P(Table2[1Y Return vs Nifty])</f>
        <v>-0.39996884644439273</v>
      </c>
      <c r="I540">
        <v>14.441725394126699</v>
      </c>
      <c r="J540">
        <f>(Table2[[#This Row],[1M Return vs Nifty]]-AVERAGE(Table2[1M Return vs Nifty]))/_xlfn.STDEV.P(Table2[1M Return vs Nifty])</f>
        <v>1.5349114391051073</v>
      </c>
      <c r="K540">
        <v>-2.8892673564690199</v>
      </c>
      <c r="L540">
        <f>(Table2[[#This Row],[6M Return vs Nifty]]-AVERAGE(Table2[6M Return vs Nifty]))/_xlfn.STDEV.P(Table2[6M Return vs Nifty])</f>
        <v>-0.26456589570784617</v>
      </c>
      <c r="M540">
        <v>-1.2554865304702401</v>
      </c>
      <c r="N540">
        <f>(Table2[[#This Row],[1W Return vs Nifty]]-AVERAGE(Table2[1W Return vs Nifty]))/_xlfn.STDEV.P(Table2[1W Return vs Nifty])</f>
        <v>-5.927152436361012E-2</v>
      </c>
      <c r="O540">
        <v>1724.66</v>
      </c>
      <c r="P540">
        <v>1621.99674106578</v>
      </c>
      <c r="Q540">
        <v>1536.5051063984799</v>
      </c>
      <c r="R540">
        <v>85.579411237377798</v>
      </c>
      <c r="S540" s="2">
        <f>(Table2[[#This Row],[Close Price]]-Table2[[#This Row],[20D EMA]])/Table2[[#This Row],[20D EMA]]</f>
        <v>8.9432119954077904E-2</v>
      </c>
      <c r="T540" s="2">
        <f>(Table2[[#This Row],[Close Price]]-Table2[[#This Row],[50D EMA]])/Table2[[#This Row],[50D EMA]]</f>
        <v>0.15838703767395629</v>
      </c>
      <c r="U540" s="2">
        <f>(Table2[[#This Row],[Close Price]]-Table2[[#This Row],[200D EMA]])/Table2[[#This Row],[200D EMA]]</f>
        <v>0.22284006227879263</v>
      </c>
      <c r="V540">
        <v>1.26275159000883</v>
      </c>
      <c r="W540">
        <v>1825.35</v>
      </c>
      <c r="X540">
        <v>1883</v>
      </c>
      <c r="Y540">
        <v>1783.25</v>
      </c>
      <c r="Z540">
        <v>1883</v>
      </c>
      <c r="AA540">
        <v>1559.5</v>
      </c>
      <c r="AB540">
        <v>1883</v>
      </c>
      <c r="AC540" s="2">
        <f>(Table2[[#This Row],[Close Price]]/Table2[[#This Row],[Day Low]])-1</f>
        <v>2.9336839510230917E-2</v>
      </c>
      <c r="AD540" s="2">
        <f>(Table2[[#This Row],[Day High]]/Table2[[#This Row],[Close Price]])-1</f>
        <v>2.1821278407578859E-3</v>
      </c>
      <c r="AE540" s="2">
        <f>(Table2[[#This Row],[Close Price]]/Table2[[#This Row],[Current Week Low]])-1</f>
        <v>5.3638020468246284E-2</v>
      </c>
      <c r="AF540" s="2">
        <f>(Table2[[#This Row],[Current Week High]]/Table2[[#This Row],[Close Price]])-1</f>
        <v>2.1821278407578859E-3</v>
      </c>
      <c r="AG540" s="2">
        <f>(Table2[[#This Row],[Close Price]]/Table2[[#This Row],[Current Month Low]])-1</f>
        <v>0.20480923372875925</v>
      </c>
      <c r="AH540" s="2">
        <f>(Table2[[#This Row],[Current Month High]]/Table2[[#This Row],[Close Price]])-1</f>
        <v>2.1821278407578859E-3</v>
      </c>
      <c r="AI540">
        <v>0.21821278407578801</v>
      </c>
      <c r="AJ540">
        <v>40.926307894243401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7.0000000000000007E-2</v>
      </c>
      <c r="AM540" t="s">
        <v>10520</v>
      </c>
      <c r="AN540">
        <v>13.38</v>
      </c>
      <c r="AO540" t="s">
        <v>10520</v>
      </c>
      <c r="AP540">
        <v>-5.0772372214879E-2</v>
      </c>
      <c r="AQ540">
        <f>(Table2[[#This Row],[Sharpe Ratio]]-AVERAGE(Table2[Sharpe Ratio]))/_xlfn.STDEV.P(Table2[Sharpe Ratio])</f>
        <v>-1.182255544995515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-0.37115037240625665</v>
      </c>
      <c r="AS540">
        <f>_xlfn.RANK.AVG(Table2[[#This Row],[1Y Return vs Nifty Z-Score]],Table2[1Y Return vs Nifty Z-Score])</f>
        <v>436</v>
      </c>
      <c r="AT540">
        <f>_xlfn.RANK.AVG(Table2[[#This Row],[6M Return vs Nifty Z-Score]],Table2[6M Return vs Nifty Z-Score])</f>
        <v>419</v>
      </c>
      <c r="AU540">
        <f>_xlfn.RANK.AVG(Table2[[#This Row],[Sharpe Ratio Z-Score]],Table2[Sharpe Ratio Z-Score])</f>
        <v>636</v>
      </c>
      <c r="AV540">
        <f>(Table2[[#This Row],[Rank 1Y]]+Table2[[#This Row],[Rank 6M]]+Table2[[#This Row],[Rank Sharpe]])/3</f>
        <v>497</v>
      </c>
    </row>
    <row r="541" spans="1:48" x14ac:dyDescent="0.3">
      <c r="A541" t="s">
        <v>596</v>
      </c>
      <c r="B541" t="s">
        <v>597</v>
      </c>
      <c r="C541" t="s">
        <v>10475</v>
      </c>
      <c r="D541" t="s">
        <v>568</v>
      </c>
      <c r="E541">
        <v>31186.139242500001</v>
      </c>
      <c r="F541">
        <v>4226.8500000000004</v>
      </c>
      <c r="G541">
        <v>-14.064294378127901</v>
      </c>
      <c r="H541">
        <f>(Table2[[#This Row],[1Y Return vs Nifty]]-AVERAGE(Table2[1Y Return vs Nifty]))/_xlfn.STDEV.P(Table2[1Y Return vs Nifty])</f>
        <v>-0.7258089860824074</v>
      </c>
      <c r="I541">
        <v>-2.6347633077087398</v>
      </c>
      <c r="J541">
        <f>(Table2[[#This Row],[1M Return vs Nifty]]-AVERAGE(Table2[1M Return vs Nifty]))/_xlfn.STDEV.P(Table2[1M Return vs Nifty])</f>
        <v>-0.18291566278987659</v>
      </c>
      <c r="K541">
        <v>-7.6475387233838896</v>
      </c>
      <c r="L541">
        <f>(Table2[[#This Row],[6M Return vs Nifty]]-AVERAGE(Table2[6M Return vs Nifty]))/_xlfn.STDEV.P(Table2[6M Return vs Nifty])</f>
        <v>-0.4295735888127612</v>
      </c>
      <c r="M541">
        <v>-2.6572679101186898</v>
      </c>
      <c r="N541">
        <f>(Table2[[#This Row],[1W Return vs Nifty]]-AVERAGE(Table2[1W Return vs Nifty]))/_xlfn.STDEV.P(Table2[1W Return vs Nifty])</f>
        <v>-0.34294495571218325</v>
      </c>
      <c r="O541">
        <v>4283.79</v>
      </c>
      <c r="P541">
        <v>4297.9290062248701</v>
      </c>
      <c r="Q541">
        <v>4272.0582501894096</v>
      </c>
      <c r="R541">
        <v>45.143948737005999</v>
      </c>
      <c r="S541" s="2">
        <f>(Table2[[#This Row],[Close Price]]-Table2[[#This Row],[20D EMA]])/Table2[[#This Row],[20D EMA]]</f>
        <v>-1.3291968093673966E-2</v>
      </c>
      <c r="T541" s="2">
        <f>(Table2[[#This Row],[Close Price]]-Table2[[#This Row],[50D EMA]])/Table2[[#This Row],[50D EMA]]</f>
        <v>-1.6537966569927766E-2</v>
      </c>
      <c r="U541" s="2">
        <f>(Table2[[#This Row],[Close Price]]-Table2[[#This Row],[200D EMA]])/Table2[[#This Row],[200D EMA]]</f>
        <v>-1.0582311275227775E-2</v>
      </c>
      <c r="V541">
        <v>2.0643125073955702</v>
      </c>
      <c r="W541">
        <v>4219.3500000000004</v>
      </c>
      <c r="X541">
        <v>4308.7</v>
      </c>
      <c r="Y541">
        <v>4131</v>
      </c>
      <c r="Z541">
        <v>4347.8</v>
      </c>
      <c r="AA541">
        <v>4131</v>
      </c>
      <c r="AB541">
        <v>4607.8500000000004</v>
      </c>
      <c r="AC541" s="2">
        <f>(Table2[[#This Row],[Close Price]]/Table2[[#This Row],[Day Low]])-1</f>
        <v>1.7775249742257859E-3</v>
      </c>
      <c r="AD541" s="2">
        <f>(Table2[[#This Row],[Day High]]/Table2[[#This Row],[Close Price]])-1</f>
        <v>1.9364302021599888E-2</v>
      </c>
      <c r="AE541" s="2">
        <f>(Table2[[#This Row],[Close Price]]/Table2[[#This Row],[Current Week Low]])-1</f>
        <v>2.3202614379085107E-2</v>
      </c>
      <c r="AF541" s="2">
        <f>(Table2[[#This Row],[Current Week High]]/Table2[[#This Row],[Close Price]])-1</f>
        <v>2.8614689425931816E-2</v>
      </c>
      <c r="AG541" s="2">
        <f>(Table2[[#This Row],[Close Price]]/Table2[[#This Row],[Current Month Low]])-1</f>
        <v>2.3202614379085107E-2</v>
      </c>
      <c r="AH541" s="2">
        <f>(Table2[[#This Row],[Current Month High]]/Table2[[#This Row],[Close Price]])-1</f>
        <v>9.013804606267084E-2</v>
      </c>
      <c r="AI541">
        <v>24.643647160414901</v>
      </c>
      <c r="AJ541">
        <v>15.465621329253899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</v>
      </c>
      <c r="AM541" t="s">
        <v>10519</v>
      </c>
      <c r="AN541">
        <v>-2.95</v>
      </c>
      <c r="AO541" t="s">
        <v>10519</v>
      </c>
      <c r="AP541">
        <v>1.8754156901334001E-2</v>
      </c>
      <c r="AQ541">
        <f>(Table2[[#This Row],[Sharpe Ratio]]-AVERAGE(Table2[Sharpe Ratio]))/_xlfn.STDEV.P(Table2[Sharpe Ratio])</f>
        <v>-0.38081997751935093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583</v>
      </c>
      <c r="AT541">
        <f>_xlfn.RANK.AVG(Table2[[#This Row],[6M Return vs Nifty Z-Score]],Table2[6M Return vs Nifty Z-Score])</f>
        <v>473</v>
      </c>
      <c r="AU541">
        <f>_xlfn.RANK.AVG(Table2[[#This Row],[Sharpe Ratio Z-Score]],Table2[Sharpe Ratio Z-Score])</f>
        <v>435</v>
      </c>
      <c r="AV541">
        <f>(Table2[[#This Row],[Rank 1Y]]+Table2[[#This Row],[Rank 6M]]+Table2[[#This Row],[Rank Sharpe]])/3</f>
        <v>497</v>
      </c>
    </row>
    <row r="542" spans="1:48" x14ac:dyDescent="0.3">
      <c r="A542" t="s">
        <v>884</v>
      </c>
      <c r="B542" t="s">
        <v>885</v>
      </c>
      <c r="C542" t="s">
        <v>10480</v>
      </c>
      <c r="D542" t="s">
        <v>295</v>
      </c>
      <c r="E542">
        <v>17140.751558594999</v>
      </c>
      <c r="F542">
        <v>2153.1999999999998</v>
      </c>
      <c r="G542">
        <v>-15.312116343916699</v>
      </c>
      <c r="H542">
        <f>(Table2[[#This Row],[1Y Return vs Nifty]]-AVERAGE(Table2[1Y Return vs Nifty]))/_xlfn.STDEV.P(Table2[1Y Return vs Nifty])</f>
        <v>-0.74290162283303751</v>
      </c>
      <c r="I542">
        <v>-4.7496981528694304</v>
      </c>
      <c r="J542">
        <f>(Table2[[#This Row],[1M Return vs Nifty]]-AVERAGE(Table2[1M Return vs Nifty]))/_xlfn.STDEV.P(Table2[1M Return vs Nifty])</f>
        <v>-0.395669728288635</v>
      </c>
      <c r="K542">
        <v>-12.499621095831699</v>
      </c>
      <c r="L542">
        <f>(Table2[[#This Row],[6M Return vs Nifty]]-AVERAGE(Table2[6M Return vs Nifty]))/_xlfn.STDEV.P(Table2[6M Return vs Nifty])</f>
        <v>-0.59783446703832221</v>
      </c>
      <c r="M542">
        <v>-1.19934845102822</v>
      </c>
      <c r="N542">
        <f>(Table2[[#This Row],[1W Return vs Nifty]]-AVERAGE(Table2[1W Return vs Nifty]))/_xlfn.STDEV.P(Table2[1W Return vs Nifty])</f>
        <v>-4.7911064126486408E-2</v>
      </c>
      <c r="O542">
        <v>2114.38</v>
      </c>
      <c r="P542">
        <v>2065.3025513339899</v>
      </c>
      <c r="Q542">
        <v>1985.8799029258601</v>
      </c>
      <c r="R542">
        <v>60.4011590788879</v>
      </c>
      <c r="S542" s="2">
        <f>(Table2[[#This Row],[Close Price]]-Table2[[#This Row],[20D EMA]])/Table2[[#This Row],[20D EMA]]</f>
        <v>1.8359992054408247E-2</v>
      </c>
      <c r="T542" s="2">
        <f>(Table2[[#This Row],[Close Price]]-Table2[[#This Row],[50D EMA]])/Table2[[#This Row],[50D EMA]]</f>
        <v>4.2559114938988729E-2</v>
      </c>
      <c r="U542" s="2">
        <f>(Table2[[#This Row],[Close Price]]-Table2[[#This Row],[200D EMA]])/Table2[[#This Row],[200D EMA]]</f>
        <v>8.4254892165242096E-2</v>
      </c>
      <c r="V542">
        <v>1.10619092602147</v>
      </c>
      <c r="W542">
        <v>2120.85</v>
      </c>
      <c r="X542">
        <v>2180.5</v>
      </c>
      <c r="Y542">
        <v>2085.5500000000002</v>
      </c>
      <c r="Z542">
        <v>2180.5</v>
      </c>
      <c r="AA542">
        <v>2080</v>
      </c>
      <c r="AB542">
        <v>2193.9</v>
      </c>
      <c r="AC542" s="2">
        <f>(Table2[[#This Row],[Close Price]]/Table2[[#This Row],[Day Low]])-1</f>
        <v>1.5253318245043168E-2</v>
      </c>
      <c r="AD542" s="2">
        <f>(Table2[[#This Row],[Day High]]/Table2[[#This Row],[Close Price]])-1</f>
        <v>1.2678803641092307E-2</v>
      </c>
      <c r="AE542" s="2">
        <f>(Table2[[#This Row],[Close Price]]/Table2[[#This Row],[Current Week Low]])-1</f>
        <v>3.2437486514348635E-2</v>
      </c>
      <c r="AF542" s="2">
        <f>(Table2[[#This Row],[Current Week High]]/Table2[[#This Row],[Close Price]])-1</f>
        <v>1.2678803641092307E-2</v>
      </c>
      <c r="AG542" s="2">
        <f>(Table2[[#This Row],[Close Price]]/Table2[[#This Row],[Current Month Low]])-1</f>
        <v>3.5192307692307523E-2</v>
      </c>
      <c r="AH542" s="2">
        <f>(Table2[[#This Row],[Current Month High]]/Table2[[#This Row],[Close Price]])-1</f>
        <v>1.8902099201189015E-2</v>
      </c>
      <c r="AI542">
        <v>9.4371168493405193</v>
      </c>
      <c r="AJ542">
        <v>23.0399999999999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-7.0000000000000007E-2</v>
      </c>
      <c r="AM542" t="s">
        <v>10519</v>
      </c>
      <c r="AN542">
        <v>2.44</v>
      </c>
      <c r="AO542" t="s">
        <v>10520</v>
      </c>
      <c r="AP542">
        <v>3.9528291426772999E-2</v>
      </c>
      <c r="AQ542">
        <f>(Table2[[#This Row],[Sharpe Ratio]]-AVERAGE(Table2[Sharpe Ratio]))/_xlfn.STDEV.P(Table2[Sharpe Ratio])</f>
        <v>-0.14135555287660057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-1.9256724351630816</v>
      </c>
      <c r="AS542">
        <f>_xlfn.RANK.AVG(Table2[[#This Row],[1Y Return vs Nifty Z-Score]],Table2[1Y Return vs Nifty Z-Score])</f>
        <v>589</v>
      </c>
      <c r="AT542">
        <f>_xlfn.RANK.AVG(Table2[[#This Row],[6M Return vs Nifty Z-Score]],Table2[6M Return vs Nifty Z-Score])</f>
        <v>527</v>
      </c>
      <c r="AU542">
        <f>_xlfn.RANK.AVG(Table2[[#This Row],[Sharpe Ratio Z-Score]],Table2[Sharpe Ratio Z-Score])</f>
        <v>376</v>
      </c>
      <c r="AV542">
        <f>(Table2[[#This Row],[Rank 1Y]]+Table2[[#This Row],[Rank 6M]]+Table2[[#This Row],[Rank Sharpe]])/3</f>
        <v>497.33333333333331</v>
      </c>
    </row>
    <row r="543" spans="1:48" x14ac:dyDescent="0.3">
      <c r="A543" t="s">
        <v>546</v>
      </c>
      <c r="B543" t="s">
        <v>547</v>
      </c>
      <c r="C543" t="s">
        <v>10475</v>
      </c>
      <c r="D543" t="s">
        <v>54</v>
      </c>
      <c r="E543">
        <v>35779.659410220003</v>
      </c>
      <c r="F543">
        <v>293.64999999999998</v>
      </c>
      <c r="G543">
        <v>-35.002176402408601</v>
      </c>
      <c r="H543">
        <f>(Table2[[#This Row],[1Y Return vs Nifty]]-AVERAGE(Table2[1Y Return vs Nifty]))/_xlfn.STDEV.P(Table2[1Y Return vs Nifty])</f>
        <v>-1.0126156152174743</v>
      </c>
      <c r="I543">
        <v>-7.4145616291882597</v>
      </c>
      <c r="J543">
        <f>(Table2[[#This Row],[1M Return vs Nifty]]-AVERAGE(Table2[1M Return vs Nifty]))/_xlfn.STDEV.P(Table2[1M Return vs Nifty])</f>
        <v>-0.66374443512099057</v>
      </c>
      <c r="K543">
        <v>-10.9063083746712</v>
      </c>
      <c r="L543">
        <f>(Table2[[#This Row],[6M Return vs Nifty]]-AVERAGE(Table2[6M Return vs Nifty]))/_xlfn.STDEV.P(Table2[6M Return vs Nifty])</f>
        <v>-0.54258144840187739</v>
      </c>
      <c r="M543">
        <v>-3.1344633008891098</v>
      </c>
      <c r="N543">
        <f>(Table2[[#This Row],[1W Return vs Nifty]]-AVERAGE(Table2[1W Return vs Nifty]))/_xlfn.STDEV.P(Table2[1W Return vs Nifty])</f>
        <v>-0.43951326221766479</v>
      </c>
      <c r="O543">
        <v>296.22000000000003</v>
      </c>
      <c r="P543">
        <v>291.33802269384103</v>
      </c>
      <c r="Q543">
        <v>281.88935534661999</v>
      </c>
      <c r="R543">
        <v>37.289296560075897</v>
      </c>
      <c r="S543" s="2">
        <f>(Table2[[#This Row],[Close Price]]-Table2[[#This Row],[20D EMA]])/Table2[[#This Row],[20D EMA]]</f>
        <v>-8.6759840658971361E-3</v>
      </c>
      <c r="T543" s="2">
        <f>(Table2[[#This Row],[Close Price]]-Table2[[#This Row],[50D EMA]])/Table2[[#This Row],[50D EMA]]</f>
        <v>7.9357211419964352E-3</v>
      </c>
      <c r="U543" s="2">
        <f>(Table2[[#This Row],[Close Price]]-Table2[[#This Row],[200D EMA]])/Table2[[#This Row],[200D EMA]]</f>
        <v>4.172078310271321E-2</v>
      </c>
      <c r="V543">
        <v>0.82806974432009295</v>
      </c>
      <c r="W543">
        <v>287.64999999999998</v>
      </c>
      <c r="X543">
        <v>296.89999999999998</v>
      </c>
      <c r="Y543">
        <v>281</v>
      </c>
      <c r="Z543">
        <v>305.55</v>
      </c>
      <c r="AA543">
        <v>281</v>
      </c>
      <c r="AB543">
        <v>309.25</v>
      </c>
      <c r="AC543" s="2">
        <f>(Table2[[#This Row],[Close Price]]/Table2[[#This Row],[Day Low]])-1</f>
        <v>2.0858682426559971E-2</v>
      </c>
      <c r="AD543" s="2">
        <f>(Table2[[#This Row],[Day High]]/Table2[[#This Row],[Close Price]])-1</f>
        <v>1.1067597479993196E-2</v>
      </c>
      <c r="AE543" s="2">
        <f>(Table2[[#This Row],[Close Price]]/Table2[[#This Row],[Current Week Low]])-1</f>
        <v>4.501779359430591E-2</v>
      </c>
      <c r="AF543" s="2">
        <f>(Table2[[#This Row],[Current Week High]]/Table2[[#This Row],[Close Price]])-1</f>
        <v>4.0524433849821406E-2</v>
      </c>
      <c r="AG543" s="2">
        <f>(Table2[[#This Row],[Close Price]]/Table2[[#This Row],[Current Month Low]])-1</f>
        <v>4.501779359430591E-2</v>
      </c>
      <c r="AH543" s="2">
        <f>(Table2[[#This Row],[Current Month High]]/Table2[[#This Row],[Close Price]])-1</f>
        <v>5.3124467903967298E-2</v>
      </c>
      <c r="AI543">
        <v>10.3184062659628</v>
      </c>
      <c r="AJ543">
        <v>23.720244364862001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0.06</v>
      </c>
      <c r="AM543" t="s">
        <v>10520</v>
      </c>
      <c r="AN543">
        <v>-2.85</v>
      </c>
      <c r="AO543" t="s">
        <v>10519</v>
      </c>
      <c r="AP543">
        <v>5.9008706210133002E-2</v>
      </c>
      <c r="AQ543">
        <f>(Table2[[#This Row],[Sharpe Ratio]]-AVERAGE(Table2[Sharpe Ratio]))/_xlfn.STDEV.P(Table2[Sharpe Ratio])</f>
        <v>8.31961035203031E-2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-2.5752586574377037</v>
      </c>
      <c r="AS543">
        <f>_xlfn.RANK.AVG(Table2[[#This Row],[1Y Return vs Nifty Z-Score]],Table2[1Y Return vs Nifty Z-Score])</f>
        <v>677</v>
      </c>
      <c r="AT543">
        <f>_xlfn.RANK.AVG(Table2[[#This Row],[6M Return vs Nifty Z-Score]],Table2[6M Return vs Nifty Z-Score])</f>
        <v>508</v>
      </c>
      <c r="AU543">
        <f>_xlfn.RANK.AVG(Table2[[#This Row],[Sharpe Ratio Z-Score]],Table2[Sharpe Ratio Z-Score])</f>
        <v>308</v>
      </c>
      <c r="AV543">
        <f>(Table2[[#This Row],[Rank 1Y]]+Table2[[#This Row],[Rank 6M]]+Table2[[#This Row],[Rank Sharpe]])/3</f>
        <v>497.66666666666669</v>
      </c>
    </row>
    <row r="544" spans="1:48" x14ac:dyDescent="0.3">
      <c r="A544" t="s">
        <v>214</v>
      </c>
      <c r="B544" t="s">
        <v>215</v>
      </c>
      <c r="C544" t="s">
        <v>10481</v>
      </c>
      <c r="D544" t="s">
        <v>216</v>
      </c>
      <c r="E544">
        <v>117143.464105244</v>
      </c>
      <c r="F544">
        <v>1051.95</v>
      </c>
      <c r="G544">
        <v>3.29451551713397</v>
      </c>
      <c r="H544">
        <f>(Table2[[#This Row],[1Y Return vs Nifty]]-AVERAGE(Table2[1Y Return vs Nifty]))/_xlfn.STDEV.P(Table2[1Y Return vs Nifty])</f>
        <v>-0.48802840511996709</v>
      </c>
      <c r="I544">
        <v>-0.38000897998891597</v>
      </c>
      <c r="J544">
        <f>(Table2[[#This Row],[1M Return vs Nifty]]-AVERAGE(Table2[1M Return vs Nifty]))/_xlfn.STDEV.P(Table2[1M Return vs Nifty])</f>
        <v>4.390368865301135E-2</v>
      </c>
      <c r="K544">
        <v>-20.506670048254701</v>
      </c>
      <c r="L544">
        <f>(Table2[[#This Row],[6M Return vs Nifty]]-AVERAGE(Table2[6M Return vs Nifty]))/_xlfn.STDEV.P(Table2[6M Return vs Nifty])</f>
        <v>-0.87550351412213556</v>
      </c>
      <c r="M544">
        <v>2.7413455437702501</v>
      </c>
      <c r="N544">
        <f>(Table2[[#This Row],[1W Return vs Nifty]]-AVERAGE(Table2[1W Return vs Nifty]))/_xlfn.STDEV.P(Table2[1W Return vs Nifty])</f>
        <v>0.74955293677181833</v>
      </c>
      <c r="O544">
        <v>1023</v>
      </c>
      <c r="P544">
        <v>1027.62110121868</v>
      </c>
      <c r="Q544">
        <v>1049.7250064421601</v>
      </c>
      <c r="R544">
        <v>74.958110726407199</v>
      </c>
      <c r="S544" s="2">
        <f>(Table2[[#This Row],[Close Price]]-Table2[[#This Row],[20D EMA]])/Table2[[#This Row],[20D EMA]]</f>
        <v>2.8299120234604149E-2</v>
      </c>
      <c r="T544" s="2">
        <f>(Table2[[#This Row],[Close Price]]-Table2[[#This Row],[50D EMA]])/Table2[[#This Row],[50D EMA]]</f>
        <v>2.3674970037563296E-2</v>
      </c>
      <c r="U544" s="2">
        <f>(Table2[[#This Row],[Close Price]]-Table2[[#This Row],[200D EMA]])/Table2[[#This Row],[200D EMA]]</f>
        <v>2.1195966030962388E-3</v>
      </c>
      <c r="V544">
        <v>0.73428209304165903</v>
      </c>
      <c r="W544">
        <v>1040.05</v>
      </c>
      <c r="X544">
        <v>1149.7</v>
      </c>
      <c r="Y544">
        <v>975</v>
      </c>
      <c r="Z544">
        <v>1149.7</v>
      </c>
      <c r="AA544">
        <v>975</v>
      </c>
      <c r="AB544">
        <v>1149.7</v>
      </c>
      <c r="AC544" s="2">
        <f>(Table2[[#This Row],[Close Price]]/Table2[[#This Row],[Day Low]])-1</f>
        <v>1.1441757607807412E-2</v>
      </c>
      <c r="AD544" s="2">
        <f>(Table2[[#This Row],[Day High]]/Table2[[#This Row],[Close Price]])-1</f>
        <v>9.2922667427159045E-2</v>
      </c>
      <c r="AE544" s="2">
        <f>(Table2[[#This Row],[Close Price]]/Table2[[#This Row],[Current Week Low]])-1</f>
        <v>7.8923076923076874E-2</v>
      </c>
      <c r="AF544" s="2">
        <f>(Table2[[#This Row],[Current Week High]]/Table2[[#This Row],[Close Price]])-1</f>
        <v>9.2922667427159045E-2</v>
      </c>
      <c r="AG544" s="2">
        <f>(Table2[[#This Row],[Close Price]]/Table2[[#This Row],[Current Month Low]])-1</f>
        <v>7.8923076923076874E-2</v>
      </c>
      <c r="AH544" s="2">
        <f>(Table2[[#This Row],[Current Month High]]/Table2[[#This Row],[Close Price]])-1</f>
        <v>9.2922667427159045E-2</v>
      </c>
      <c r="AI544">
        <v>18.826940443937399</v>
      </c>
      <c r="AJ544">
        <v>53.345481049562601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-0.05</v>
      </c>
      <c r="AM544" t="s">
        <v>10519</v>
      </c>
      <c r="AN544">
        <v>4.83</v>
      </c>
      <c r="AO544" t="s">
        <v>10520</v>
      </c>
      <c r="AP544">
        <v>2.2213685752642001E-2</v>
      </c>
      <c r="AQ544">
        <f>(Table2[[#This Row],[Sharpe Ratio]]-AVERAGE(Table2[Sharpe Ratio]))/_xlfn.STDEV.P(Table2[Sharpe Ratio])</f>
        <v>-0.34094182592179556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471</v>
      </c>
      <c r="AT544">
        <f>_xlfn.RANK.AVG(Table2[[#This Row],[6M Return vs Nifty Z-Score]],Table2[6M Return vs Nifty Z-Score])</f>
        <v>600</v>
      </c>
      <c r="AU544">
        <f>_xlfn.RANK.AVG(Table2[[#This Row],[Sharpe Ratio Z-Score]],Table2[Sharpe Ratio Z-Score])</f>
        <v>425</v>
      </c>
      <c r="AV544">
        <f>(Table2[[#This Row],[Rank 1Y]]+Table2[[#This Row],[Rank 6M]]+Table2[[#This Row],[Rank Sharpe]])/3</f>
        <v>498.66666666666669</v>
      </c>
    </row>
    <row r="545" spans="1:48" x14ac:dyDescent="0.3">
      <c r="A545" t="s">
        <v>1575</v>
      </c>
      <c r="B545" t="s">
        <v>1576</v>
      </c>
      <c r="C545" t="s">
        <v>10487</v>
      </c>
      <c r="D545" t="s">
        <v>370</v>
      </c>
      <c r="E545">
        <v>5801.4187938099903</v>
      </c>
      <c r="F545">
        <v>273.64999999999998</v>
      </c>
      <c r="G545">
        <v>-7.9623445530382497</v>
      </c>
      <c r="H545">
        <f>(Table2[[#This Row],[1Y Return vs Nifty]]-AVERAGE(Table2[1Y Return vs Nifty]))/_xlfn.STDEV.P(Table2[1Y Return vs Nifty])</f>
        <v>-0.64222461692530808</v>
      </c>
      <c r="I545">
        <v>-2.2542266561068801E-2</v>
      </c>
      <c r="J545">
        <f>(Table2[[#This Row],[1M Return vs Nifty]]-AVERAGE(Table2[1M Return vs Nifty]))/_xlfn.STDEV.P(Table2[1M Return vs Nifty])</f>
        <v>7.9863423647341975E-2</v>
      </c>
      <c r="K545">
        <v>12.286606387107501</v>
      </c>
      <c r="L545">
        <f>(Table2[[#This Row],[6M Return vs Nifty]]-AVERAGE(Table2[6M Return vs Nifty]))/_xlfn.STDEV.P(Table2[6M Return vs Nifty])</f>
        <v>0.26170419781618592</v>
      </c>
      <c r="M545">
        <v>2.0468004272240301</v>
      </c>
      <c r="N545">
        <f>(Table2[[#This Row],[1W Return vs Nifty]]-AVERAGE(Table2[1W Return vs Nifty]))/_xlfn.STDEV.P(Table2[1W Return vs Nifty])</f>
        <v>0.60900035182703027</v>
      </c>
      <c r="O545">
        <v>266.81</v>
      </c>
      <c r="P545">
        <v>253.48291864356</v>
      </c>
      <c r="Q545">
        <v>233.585756462821</v>
      </c>
      <c r="R545">
        <v>57.684730769988299</v>
      </c>
      <c r="S545" s="2">
        <f>(Table2[[#This Row],[Close Price]]-Table2[[#This Row],[20D EMA]])/Table2[[#This Row],[20D EMA]]</f>
        <v>2.5636220531464245E-2</v>
      </c>
      <c r="T545" s="2">
        <f>(Table2[[#This Row],[Close Price]]-Table2[[#This Row],[50D EMA]])/Table2[[#This Row],[50D EMA]]</f>
        <v>7.9559922476663283E-2</v>
      </c>
      <c r="U545" s="2">
        <f>(Table2[[#This Row],[Close Price]]-Table2[[#This Row],[200D EMA]])/Table2[[#This Row],[200D EMA]]</f>
        <v>0.17151835002215071</v>
      </c>
      <c r="V545">
        <v>0.68960990894240903</v>
      </c>
      <c r="W545">
        <v>270.85000000000002</v>
      </c>
      <c r="X545">
        <v>275.5</v>
      </c>
      <c r="Y545">
        <v>257.75</v>
      </c>
      <c r="Z545">
        <v>278.7</v>
      </c>
      <c r="AA545">
        <v>257.75</v>
      </c>
      <c r="AB545">
        <v>287.05</v>
      </c>
      <c r="AC545" s="2">
        <f>(Table2[[#This Row],[Close Price]]/Table2[[#This Row],[Day Low]])-1</f>
        <v>1.0337825364592712E-2</v>
      </c>
      <c r="AD545" s="2">
        <f>(Table2[[#This Row],[Day High]]/Table2[[#This Row],[Close Price]])-1</f>
        <v>6.7604604421707126E-3</v>
      </c>
      <c r="AE545" s="2">
        <f>(Table2[[#This Row],[Close Price]]/Table2[[#This Row],[Current Week Low]])-1</f>
        <v>6.1687681862269583E-2</v>
      </c>
      <c r="AF545" s="2">
        <f>(Table2[[#This Row],[Current Week High]]/Table2[[#This Row],[Close Price]])-1</f>
        <v>1.8454229855655147E-2</v>
      </c>
      <c r="AG545" s="2">
        <f>(Table2[[#This Row],[Close Price]]/Table2[[#This Row],[Current Month Low]])-1</f>
        <v>6.1687681862269583E-2</v>
      </c>
      <c r="AH545" s="2">
        <f>(Table2[[#This Row],[Current Month High]]/Table2[[#This Row],[Close Price]])-1</f>
        <v>4.8967659418965859E-2</v>
      </c>
      <c r="AI545">
        <v>4.8967659418965797</v>
      </c>
      <c r="AJ545">
        <v>44.788359788359699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0.06</v>
      </c>
      <c r="AM545" t="s">
        <v>10520</v>
      </c>
      <c r="AN545">
        <v>0.96</v>
      </c>
      <c r="AO545" t="s">
        <v>10520</v>
      </c>
      <c r="AP545">
        <v>-8.9431535222212005E-2</v>
      </c>
      <c r="AQ545">
        <f>(Table2[[#This Row],[Sharpe Ratio]]-AVERAGE(Table2[Sharpe Ratio]))/_xlfn.STDEV.P(Table2[Sharpe Ratio])</f>
        <v>-1.6278815331869854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-1.3195381768217351</v>
      </c>
      <c r="AS545">
        <f>_xlfn.RANK.AVG(Table2[[#This Row],[1Y Return vs Nifty Z-Score]],Table2[1Y Return vs Nifty Z-Score])</f>
        <v>551</v>
      </c>
      <c r="AT545">
        <f>_xlfn.RANK.AVG(Table2[[#This Row],[6M Return vs Nifty Z-Score]],Table2[6M Return vs Nifty Z-Score])</f>
        <v>247</v>
      </c>
      <c r="AU545">
        <f>_xlfn.RANK.AVG(Table2[[#This Row],[Sharpe Ratio Z-Score]],Table2[Sharpe Ratio Z-Score])</f>
        <v>700</v>
      </c>
      <c r="AV545">
        <f>(Table2[[#This Row],[Rank 1Y]]+Table2[[#This Row],[Rank 6M]]+Table2[[#This Row],[Rank Sharpe]])/3</f>
        <v>499.33333333333331</v>
      </c>
    </row>
    <row r="546" spans="1:48" x14ac:dyDescent="0.3">
      <c r="A546" t="s">
        <v>817</v>
      </c>
      <c r="B546" t="s">
        <v>818</v>
      </c>
      <c r="C546" t="s">
        <v>10475</v>
      </c>
      <c r="D546" t="s">
        <v>541</v>
      </c>
      <c r="E546">
        <v>19181.998046249999</v>
      </c>
      <c r="F546">
        <v>2129.65</v>
      </c>
      <c r="G546">
        <v>8.1219260692190502</v>
      </c>
      <c r="H546">
        <f>(Table2[[#This Row],[1Y Return vs Nifty]]-AVERAGE(Table2[1Y Return vs Nifty]))/_xlfn.STDEV.P(Table2[1Y Return vs Nifty])</f>
        <v>-0.42190264577673486</v>
      </c>
      <c r="I546">
        <v>-21.237416402504401</v>
      </c>
      <c r="J546">
        <f>(Table2[[#This Row],[1M Return vs Nifty]]-AVERAGE(Table2[1M Return vs Nifty]))/_xlfn.STDEV.P(Table2[1M Return vs Nifty])</f>
        <v>-2.0542688555546063</v>
      </c>
      <c r="K546">
        <v>-44.124133765735202</v>
      </c>
      <c r="L546">
        <f>(Table2[[#This Row],[6M Return vs Nifty]]-AVERAGE(Table2[6M Return vs Nifty]))/_xlfn.STDEV.P(Table2[6M Return vs Nifty])</f>
        <v>-1.694511701025363</v>
      </c>
      <c r="M546">
        <v>-2.8903197331447701</v>
      </c>
      <c r="N546">
        <f>(Table2[[#This Row],[1W Return vs Nifty]]-AVERAGE(Table2[1W Return vs Nifty]))/_xlfn.STDEV.P(Table2[1W Return vs Nifty])</f>
        <v>-0.39010681082002352</v>
      </c>
      <c r="O546">
        <v>2261.5300000000002</v>
      </c>
      <c r="P546">
        <v>2422.6186151195702</v>
      </c>
      <c r="Q546">
        <v>2543.3427606553601</v>
      </c>
      <c r="R546">
        <v>35.0981627802811</v>
      </c>
      <c r="S546" s="2">
        <f>(Table2[[#This Row],[Close Price]]-Table2[[#This Row],[20D EMA]])/Table2[[#This Row],[20D EMA]]</f>
        <v>-5.8314503897803745E-2</v>
      </c>
      <c r="T546" s="2">
        <f>(Table2[[#This Row],[Close Price]]-Table2[[#This Row],[50D EMA]])/Table2[[#This Row],[50D EMA]]</f>
        <v>-0.1209305555943276</v>
      </c>
      <c r="U546" s="2">
        <f>(Table2[[#This Row],[Close Price]]-Table2[[#This Row],[200D EMA]])/Table2[[#This Row],[200D EMA]]</f>
        <v>-0.16265710114068974</v>
      </c>
      <c r="V546">
        <v>1.4511707173953201</v>
      </c>
      <c r="W546">
        <v>2115.9499999999998</v>
      </c>
      <c r="X546">
        <v>2163</v>
      </c>
      <c r="Y546">
        <v>2025</v>
      </c>
      <c r="Z546">
        <v>2316.0500000000002</v>
      </c>
      <c r="AA546">
        <v>2025</v>
      </c>
      <c r="AB546">
        <v>2599</v>
      </c>
      <c r="AC546" s="2">
        <f>(Table2[[#This Row],[Close Price]]/Table2[[#This Row],[Day Low]])-1</f>
        <v>6.4746331435054927E-3</v>
      </c>
      <c r="AD546" s="2">
        <f>(Table2[[#This Row],[Day High]]/Table2[[#This Row],[Close Price]])-1</f>
        <v>1.565985021012839E-2</v>
      </c>
      <c r="AE546" s="2">
        <f>(Table2[[#This Row],[Close Price]]/Table2[[#This Row],[Current Week Low]])-1</f>
        <v>5.1679012345678954E-2</v>
      </c>
      <c r="AF546" s="2">
        <f>(Table2[[#This Row],[Current Week High]]/Table2[[#This Row],[Close Price]])-1</f>
        <v>8.7526119315380457E-2</v>
      </c>
      <c r="AG546" s="2">
        <f>(Table2[[#This Row],[Close Price]]/Table2[[#This Row],[Current Month Low]])-1</f>
        <v>5.1679012345678954E-2</v>
      </c>
      <c r="AH546" s="2">
        <f>(Table2[[#This Row],[Current Month High]]/Table2[[#This Row],[Close Price]])-1</f>
        <v>0.22038832672035302</v>
      </c>
      <c r="AI546">
        <v>82.940858826567705</v>
      </c>
      <c r="AJ546">
        <v>45.666894664842602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-0.24</v>
      </c>
      <c r="AM546" t="s">
        <v>10519</v>
      </c>
      <c r="AN546">
        <v>-5.01</v>
      </c>
      <c r="AO546" t="s">
        <v>10519</v>
      </c>
      <c r="AP546">
        <v>5.2702792084469999E-2</v>
      </c>
      <c r="AQ546">
        <f>(Table2[[#This Row],[Sharpe Ratio]]-AVERAGE(Table2[Sharpe Ratio]))/_xlfn.STDEV.P(Table2[Sharpe Ratio])</f>
        <v>1.0507535142190454E-2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448</v>
      </c>
      <c r="AT546">
        <f>_xlfn.RANK.AVG(Table2[[#This Row],[6M Return vs Nifty Z-Score]],Table2[6M Return vs Nifty Z-Score])</f>
        <v>719</v>
      </c>
      <c r="AU546">
        <f>_xlfn.RANK.AVG(Table2[[#This Row],[Sharpe Ratio Z-Score]],Table2[Sharpe Ratio Z-Score])</f>
        <v>332</v>
      </c>
      <c r="AV546">
        <f>(Table2[[#This Row],[Rank 1Y]]+Table2[[#This Row],[Rank 6M]]+Table2[[#This Row],[Rank Sharpe]])/3</f>
        <v>499.66666666666669</v>
      </c>
    </row>
    <row r="547" spans="1:48" x14ac:dyDescent="0.3">
      <c r="A547" t="s">
        <v>1752</v>
      </c>
      <c r="B547" t="s">
        <v>1753</v>
      </c>
      <c r="C547" t="s">
        <v>10485</v>
      </c>
      <c r="D547" t="s">
        <v>133</v>
      </c>
      <c r="E547">
        <v>4273.4574018359999</v>
      </c>
      <c r="F547">
        <v>212.24</v>
      </c>
      <c r="G547">
        <v>-6.2662175816791397</v>
      </c>
      <c r="H547">
        <f>(Table2[[#This Row],[1Y Return vs Nifty]]-AVERAGE(Table2[1Y Return vs Nifty]))/_xlfn.STDEV.P(Table2[1Y Return vs Nifty])</f>
        <v>-0.61899110846077232</v>
      </c>
      <c r="I547">
        <v>-1.77033737724689</v>
      </c>
      <c r="J547">
        <f>(Table2[[#This Row],[1M Return vs Nifty]]-AVERAGE(Table2[1M Return vs Nifty]))/_xlfn.STDEV.P(Table2[1M Return vs Nifty])</f>
        <v>-9.5957839266791981E-2</v>
      </c>
      <c r="K547">
        <v>-33.740724571586497</v>
      </c>
      <c r="L547">
        <f>(Table2[[#This Row],[6M Return vs Nifty]]-AVERAGE(Table2[6M Return vs Nifty]))/_xlfn.STDEV.P(Table2[6M Return vs Nifty])</f>
        <v>-1.334435054366657</v>
      </c>
      <c r="M547">
        <v>-3.1072635127205901</v>
      </c>
      <c r="N547">
        <f>(Table2[[#This Row],[1W Return vs Nifty]]-AVERAGE(Table2[1W Return vs Nifty]))/_xlfn.STDEV.P(Table2[1W Return vs Nifty])</f>
        <v>-0.43400893939404922</v>
      </c>
      <c r="O547">
        <v>220.49</v>
      </c>
      <c r="P547">
        <v>220.09079113137699</v>
      </c>
      <c r="Q547">
        <v>217.55358343737501</v>
      </c>
      <c r="R547">
        <v>54.483884763879701</v>
      </c>
      <c r="S547" s="2">
        <f>(Table2[[#This Row],[Close Price]]-Table2[[#This Row],[20D EMA]])/Table2[[#This Row],[20D EMA]]</f>
        <v>-3.741666288720577E-2</v>
      </c>
      <c r="T547" s="2">
        <f>(Table2[[#This Row],[Close Price]]-Table2[[#This Row],[50D EMA]])/Table2[[#This Row],[50D EMA]]</f>
        <v>-3.5670693403481252E-2</v>
      </c>
      <c r="U547" s="2">
        <f>(Table2[[#This Row],[Close Price]]-Table2[[#This Row],[200D EMA]])/Table2[[#This Row],[200D EMA]]</f>
        <v>-2.4424251503559213E-2</v>
      </c>
      <c r="V547">
        <v>1.24879028771676</v>
      </c>
      <c r="W547">
        <v>210.84</v>
      </c>
      <c r="X547">
        <v>219.9</v>
      </c>
      <c r="Y547">
        <v>210.84</v>
      </c>
      <c r="Z547">
        <v>224.74</v>
      </c>
      <c r="AA547">
        <v>210.84</v>
      </c>
      <c r="AB547">
        <v>233.63</v>
      </c>
      <c r="AC547" s="2">
        <f>(Table2[[#This Row],[Close Price]]/Table2[[#This Row],[Day Low]])-1</f>
        <v>6.6401062416998613E-3</v>
      </c>
      <c r="AD547" s="2">
        <f>(Table2[[#This Row],[Day High]]/Table2[[#This Row],[Close Price]])-1</f>
        <v>3.6091217489634397E-2</v>
      </c>
      <c r="AE547" s="2">
        <f>(Table2[[#This Row],[Close Price]]/Table2[[#This Row],[Current Week Low]])-1</f>
        <v>6.6401062416998613E-3</v>
      </c>
      <c r="AF547" s="2">
        <f>(Table2[[#This Row],[Current Week High]]/Table2[[#This Row],[Close Price]])-1</f>
        <v>5.8895589898228407E-2</v>
      </c>
      <c r="AG547" s="2">
        <f>(Table2[[#This Row],[Close Price]]/Table2[[#This Row],[Current Month Low]])-1</f>
        <v>6.6401062416998613E-3</v>
      </c>
      <c r="AH547" s="2">
        <f>(Table2[[#This Row],[Current Month High]]/Table2[[#This Row],[Close Price]])-1</f>
        <v>0.10078213343384834</v>
      </c>
      <c r="AI547">
        <v>30.983791933660001</v>
      </c>
      <c r="AJ547">
        <v>27.165967645296501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-0.12</v>
      </c>
      <c r="AM547" t="s">
        <v>10519</v>
      </c>
      <c r="AN547">
        <v>-2.08</v>
      </c>
      <c r="AO547" t="s">
        <v>10519</v>
      </c>
      <c r="AP547">
        <v>7.1186416548765993E-2</v>
      </c>
      <c r="AQ547">
        <f>(Table2[[#This Row],[Sharpe Ratio]]-AVERAGE(Table2[Sharpe Ratio]))/_xlfn.STDEV.P(Table2[Sharpe Ratio])</f>
        <v>0.2235691427020737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-2.2598237987861967</v>
      </c>
      <c r="AS547">
        <f>_xlfn.RANK.AVG(Table2[[#This Row],[1Y Return vs Nifty Z-Score]],Table2[1Y Return vs Nifty Z-Score])</f>
        <v>544</v>
      </c>
      <c r="AT547">
        <f>_xlfn.RANK.AVG(Table2[[#This Row],[6M Return vs Nifty Z-Score]],Table2[6M Return vs Nifty Z-Score])</f>
        <v>693</v>
      </c>
      <c r="AU547">
        <f>_xlfn.RANK.AVG(Table2[[#This Row],[Sharpe Ratio Z-Score]],Table2[Sharpe Ratio Z-Score])</f>
        <v>265</v>
      </c>
      <c r="AV547">
        <f>(Table2[[#This Row],[Rank 1Y]]+Table2[[#This Row],[Rank 6M]]+Table2[[#This Row],[Rank Sharpe]])/3</f>
        <v>500.66666666666669</v>
      </c>
    </row>
    <row r="548" spans="1:48" x14ac:dyDescent="0.3">
      <c r="A548" t="s">
        <v>687</v>
      </c>
      <c r="B548" t="s">
        <v>688</v>
      </c>
      <c r="C548" t="s">
        <v>10489</v>
      </c>
      <c r="D548" t="s">
        <v>555</v>
      </c>
      <c r="E548">
        <v>25046.314246170001</v>
      </c>
      <c r="F548">
        <v>707.45</v>
      </c>
      <c r="G548">
        <v>23.270557533969299</v>
      </c>
      <c r="H548">
        <f>(Table2[[#This Row],[1Y Return vs Nifty]]-AVERAGE(Table2[1Y Return vs Nifty]))/_xlfn.STDEV.P(Table2[1Y Return vs Nifty])</f>
        <v>-0.21439703841033325</v>
      </c>
      <c r="I548">
        <v>-4.2639715395054996</v>
      </c>
      <c r="J548">
        <f>(Table2[[#This Row],[1M Return vs Nifty]]-AVERAGE(Table2[1M Return vs Nifty]))/_xlfn.STDEV.P(Table2[1M Return vs Nifty])</f>
        <v>-0.34680755555996728</v>
      </c>
      <c r="K548">
        <v>-6.1736566361780296</v>
      </c>
      <c r="L548">
        <f>(Table2[[#This Row],[6M Return vs Nifty]]-AVERAGE(Table2[6M Return vs Nifty]))/_xlfn.STDEV.P(Table2[6M Return vs Nifty])</f>
        <v>-0.37846219470238679</v>
      </c>
      <c r="M548">
        <v>-3.05102991326955</v>
      </c>
      <c r="N548">
        <f>(Table2[[#This Row],[1W Return vs Nifty]]-AVERAGE(Table2[1W Return vs Nifty]))/_xlfn.STDEV.P(Table2[1W Return vs Nifty])</f>
        <v>-0.42262914911793759</v>
      </c>
      <c r="O548">
        <v>696.02</v>
      </c>
      <c r="P548">
        <v>687.05079784816905</v>
      </c>
      <c r="Q548">
        <v>643.79873134034096</v>
      </c>
      <c r="R548">
        <v>45.798618905905897</v>
      </c>
      <c r="S548" s="2">
        <f>(Table2[[#This Row],[Close Price]]-Table2[[#This Row],[20D EMA]])/Table2[[#This Row],[20D EMA]]</f>
        <v>1.6421941898221406E-2</v>
      </c>
      <c r="T548" s="2">
        <f>(Table2[[#This Row],[Close Price]]-Table2[[#This Row],[50D EMA]])/Table2[[#This Row],[50D EMA]]</f>
        <v>2.9690966396838388E-2</v>
      </c>
      <c r="U548" s="2">
        <f>(Table2[[#This Row],[Close Price]]-Table2[[#This Row],[200D EMA]])/Table2[[#This Row],[200D EMA]]</f>
        <v>9.8868272895073717E-2</v>
      </c>
      <c r="V548">
        <v>0.55753451318555702</v>
      </c>
      <c r="W548">
        <v>691</v>
      </c>
      <c r="X548">
        <v>713.55</v>
      </c>
      <c r="Y548">
        <v>630</v>
      </c>
      <c r="Z548">
        <v>713.55</v>
      </c>
      <c r="AA548">
        <v>630</v>
      </c>
      <c r="AB548">
        <v>728.9</v>
      </c>
      <c r="AC548" s="2">
        <f>(Table2[[#This Row],[Close Price]]/Table2[[#This Row],[Day Low]])-1</f>
        <v>2.3806078147612153E-2</v>
      </c>
      <c r="AD548" s="2">
        <f>(Table2[[#This Row],[Day High]]/Table2[[#This Row],[Close Price]])-1</f>
        <v>8.6225174924021708E-3</v>
      </c>
      <c r="AE548" s="2">
        <f>(Table2[[#This Row],[Close Price]]/Table2[[#This Row],[Current Week Low]])-1</f>
        <v>0.1229365079365079</v>
      </c>
      <c r="AF548" s="2">
        <f>(Table2[[#This Row],[Current Week High]]/Table2[[#This Row],[Close Price]])-1</f>
        <v>8.6225174924021708E-3</v>
      </c>
      <c r="AG548" s="2">
        <f>(Table2[[#This Row],[Close Price]]/Table2[[#This Row],[Current Month Low]])-1</f>
        <v>0.1229365079365079</v>
      </c>
      <c r="AH548" s="2">
        <f>(Table2[[#This Row],[Current Month High]]/Table2[[#This Row],[Close Price]])-1</f>
        <v>3.0320163969185021E-2</v>
      </c>
      <c r="AI548">
        <v>8.7355996890239496</v>
      </c>
      <c r="AJ548">
        <v>61.518264840182603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-0.08</v>
      </c>
      <c r="AM548" t="s">
        <v>10519</v>
      </c>
      <c r="AN548">
        <v>0.3</v>
      </c>
      <c r="AO548" t="s">
        <v>10520</v>
      </c>
      <c r="AP548">
        <v>-8.1214040340192001E-2</v>
      </c>
      <c r="AQ548">
        <f>(Table2[[#This Row],[Sharpe Ratio]]-AVERAGE(Table2[Sharpe Ratio]))/_xlfn.STDEV.P(Table2[Sharpe Ratio])</f>
        <v>-1.5331580836243577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-2.8954540214149831</v>
      </c>
      <c r="AS548">
        <f>_xlfn.RANK.AVG(Table2[[#This Row],[1Y Return vs Nifty Z-Score]],Table2[1Y Return vs Nifty Z-Score])</f>
        <v>362</v>
      </c>
      <c r="AT548">
        <f>_xlfn.RANK.AVG(Table2[[#This Row],[6M Return vs Nifty Z-Score]],Table2[6M Return vs Nifty Z-Score])</f>
        <v>460</v>
      </c>
      <c r="AU548">
        <f>_xlfn.RANK.AVG(Table2[[#This Row],[Sharpe Ratio Z-Score]],Table2[Sharpe Ratio Z-Score])</f>
        <v>690</v>
      </c>
      <c r="AV548">
        <f>(Table2[[#This Row],[Rank 1Y]]+Table2[[#This Row],[Rank 6M]]+Table2[[#This Row],[Rank Sharpe]])/3</f>
        <v>504</v>
      </c>
    </row>
    <row r="549" spans="1:48" x14ac:dyDescent="0.3">
      <c r="A549" t="s">
        <v>1380</v>
      </c>
      <c r="B549" t="s">
        <v>1381</v>
      </c>
      <c r="C549" t="s">
        <v>10481</v>
      </c>
      <c r="D549" t="s">
        <v>216</v>
      </c>
      <c r="E549">
        <v>7588.3739385319996</v>
      </c>
      <c r="F549">
        <v>190.36</v>
      </c>
      <c r="G549">
        <v>-13.3813014102507</v>
      </c>
      <c r="H549">
        <f>(Table2[[#This Row],[1Y Return vs Nifty]]-AVERAGE(Table2[1Y Return vs Nifty]))/_xlfn.STDEV.P(Table2[1Y Return vs Nifty])</f>
        <v>-0.71645336402795823</v>
      </c>
      <c r="I549">
        <v>-12.5797895216957</v>
      </c>
      <c r="J549">
        <f>(Table2[[#This Row],[1M Return vs Nifty]]-AVERAGE(Table2[1M Return vs Nifty]))/_xlfn.STDEV.P(Table2[1M Return vs Nifty])</f>
        <v>-1.183345895124855</v>
      </c>
      <c r="K549">
        <v>-32.798776858789502</v>
      </c>
      <c r="L549">
        <f>(Table2[[#This Row],[6M Return vs Nifty]]-AVERAGE(Table2[6M Return vs Nifty]))/_xlfn.STDEV.P(Table2[6M Return vs Nifty])</f>
        <v>-1.301770120585283</v>
      </c>
      <c r="M549">
        <v>1.56448840019656</v>
      </c>
      <c r="N549">
        <f>(Table2[[#This Row],[1W Return vs Nifty]]-AVERAGE(Table2[1W Return vs Nifty]))/_xlfn.STDEV.P(Table2[1W Return vs Nifty])</f>
        <v>0.5113966101352404</v>
      </c>
      <c r="O549">
        <v>188.9</v>
      </c>
      <c r="P549">
        <v>190.98277964372701</v>
      </c>
      <c r="Q549">
        <v>194.10048587547101</v>
      </c>
      <c r="R549">
        <v>56.267425147552402</v>
      </c>
      <c r="S549" s="2">
        <f>(Table2[[#This Row],[Close Price]]-Table2[[#This Row],[20D EMA]])/Table2[[#This Row],[20D EMA]]</f>
        <v>7.7289571201694437E-3</v>
      </c>
      <c r="T549" s="2">
        <f>(Table2[[#This Row],[Close Price]]-Table2[[#This Row],[50D EMA]])/Table2[[#This Row],[50D EMA]]</f>
        <v>-3.2609204080534275E-3</v>
      </c>
      <c r="U549" s="2">
        <f>(Table2[[#This Row],[Close Price]]-Table2[[#This Row],[200D EMA]])/Table2[[#This Row],[200D EMA]]</f>
        <v>-1.9270873324195477E-2</v>
      </c>
      <c r="V549">
        <v>0.68237589662806997</v>
      </c>
      <c r="W549">
        <v>190</v>
      </c>
      <c r="X549">
        <v>195.88</v>
      </c>
      <c r="Y549">
        <v>169.51</v>
      </c>
      <c r="Z549">
        <v>195.88</v>
      </c>
      <c r="AA549">
        <v>169.51</v>
      </c>
      <c r="AB549">
        <v>206.8</v>
      </c>
      <c r="AC549" s="2">
        <f>(Table2[[#This Row],[Close Price]]/Table2[[#This Row],[Day Low]])-1</f>
        <v>1.8947368421053934E-3</v>
      </c>
      <c r="AD549" s="2">
        <f>(Table2[[#This Row],[Day High]]/Table2[[#This Row],[Close Price]])-1</f>
        <v>2.8997688590039816E-2</v>
      </c>
      <c r="AE549" s="2">
        <f>(Table2[[#This Row],[Close Price]]/Table2[[#This Row],[Current Week Low]])-1</f>
        <v>0.12300159282638212</v>
      </c>
      <c r="AF549" s="2">
        <f>(Table2[[#This Row],[Current Week High]]/Table2[[#This Row],[Close Price]])-1</f>
        <v>2.8997688590039816E-2</v>
      </c>
      <c r="AG549" s="2">
        <f>(Table2[[#This Row],[Close Price]]/Table2[[#This Row],[Current Month Low]])-1</f>
        <v>0.12300159282638212</v>
      </c>
      <c r="AH549" s="2">
        <f>(Table2[[#This Row],[Current Month High]]/Table2[[#This Row],[Close Price]])-1</f>
        <v>8.6362681235553573E-2</v>
      </c>
      <c r="AI549">
        <v>61.798697205295198</v>
      </c>
      <c r="AJ549">
        <v>31.7826237452405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0.05</v>
      </c>
      <c r="AM549" t="s">
        <v>10520</v>
      </c>
      <c r="AN549">
        <v>-3.16</v>
      </c>
      <c r="AO549" t="s">
        <v>10519</v>
      </c>
      <c r="AP549">
        <v>8.1373017316164004E-2</v>
      </c>
      <c r="AQ549">
        <f>(Table2[[#This Row],[Sharpe Ratio]]-AVERAGE(Table2[Sharpe Ratio]))/_xlfn.STDEV.P(Table2[Sharpe Ratio])</f>
        <v>0.34099056831397007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578</v>
      </c>
      <c r="AT549">
        <f>_xlfn.RANK.AVG(Table2[[#This Row],[6M Return vs Nifty Z-Score]],Table2[6M Return vs Nifty Z-Score])</f>
        <v>691</v>
      </c>
      <c r="AU549">
        <f>_xlfn.RANK.AVG(Table2[[#This Row],[Sharpe Ratio Z-Score]],Table2[Sharpe Ratio Z-Score])</f>
        <v>243</v>
      </c>
      <c r="AV549">
        <f>(Table2[[#This Row],[Rank 1Y]]+Table2[[#This Row],[Rank 6M]]+Table2[[#This Row],[Rank Sharpe]])/3</f>
        <v>504</v>
      </c>
    </row>
    <row r="550" spans="1:48" x14ac:dyDescent="0.3">
      <c r="A550" t="s">
        <v>850</v>
      </c>
      <c r="B550" t="s">
        <v>851</v>
      </c>
      <c r="C550" t="s">
        <v>10475</v>
      </c>
      <c r="D550" t="s">
        <v>418</v>
      </c>
      <c r="E550">
        <v>17860.6262590679</v>
      </c>
      <c r="F550">
        <v>112.12</v>
      </c>
      <c r="G550">
        <v>-29.499025135973</v>
      </c>
      <c r="H550">
        <f>(Table2[[#This Row],[1Y Return vs Nifty]]-AVERAGE(Table2[1Y Return vs Nifty]))/_xlfn.STDEV.P(Table2[1Y Return vs Nifty])</f>
        <v>-0.93723357502274784</v>
      </c>
      <c r="I550">
        <v>-13.0693386478519</v>
      </c>
      <c r="J550">
        <f>(Table2[[#This Row],[1M Return vs Nifty]]-AVERAGE(Table2[1M Return vs Nifty]))/_xlfn.STDEV.P(Table2[1M Return vs Nifty])</f>
        <v>-1.2325925974946308</v>
      </c>
      <c r="K550">
        <v>-21.412000185396401</v>
      </c>
      <c r="L550">
        <f>(Table2[[#This Row],[6M Return vs Nifty]]-AVERAGE(Table2[6M Return vs Nifty]))/_xlfn.STDEV.P(Table2[6M Return vs Nifty])</f>
        <v>-0.90689862085497552</v>
      </c>
      <c r="M550">
        <v>-4.77344288858328</v>
      </c>
      <c r="N550">
        <f>(Table2[[#This Row],[1W Return vs Nifty]]-AVERAGE(Table2[1W Return vs Nifty]))/_xlfn.STDEV.P(Table2[1W Return vs Nifty])</f>
        <v>-0.77118763762424569</v>
      </c>
      <c r="O550">
        <v>115.96</v>
      </c>
      <c r="P550">
        <v>116.916068007175</v>
      </c>
      <c r="Q550">
        <v>115.586378935455</v>
      </c>
      <c r="R550">
        <v>27.0942501183636</v>
      </c>
      <c r="S550" s="2">
        <f>(Table2[[#This Row],[Close Price]]-Table2[[#This Row],[20D EMA]])/Table2[[#This Row],[20D EMA]]</f>
        <v>-3.3114867195584596E-2</v>
      </c>
      <c r="T550" s="2">
        <f>(Table2[[#This Row],[Close Price]]-Table2[[#This Row],[50D EMA]])/Table2[[#This Row],[50D EMA]]</f>
        <v>-4.1021461711153902E-2</v>
      </c>
      <c r="U550" s="2">
        <f>(Table2[[#This Row],[Close Price]]-Table2[[#This Row],[200D EMA]])/Table2[[#This Row],[200D EMA]]</f>
        <v>-2.9989510592685585E-2</v>
      </c>
      <c r="V550">
        <v>0.69673153391578402</v>
      </c>
      <c r="W550">
        <v>109.29</v>
      </c>
      <c r="X550">
        <v>112.9</v>
      </c>
      <c r="Y550">
        <v>109.29</v>
      </c>
      <c r="Z550">
        <v>116.25</v>
      </c>
      <c r="AA550">
        <v>109.29</v>
      </c>
      <c r="AB550">
        <v>122.9</v>
      </c>
      <c r="AC550" s="2">
        <f>(Table2[[#This Row],[Close Price]]/Table2[[#This Row],[Day Low]])-1</f>
        <v>2.5894409369567217E-2</v>
      </c>
      <c r="AD550" s="2">
        <f>(Table2[[#This Row],[Day High]]/Table2[[#This Row],[Close Price]])-1</f>
        <v>6.9568319657509203E-3</v>
      </c>
      <c r="AE550" s="2">
        <f>(Table2[[#This Row],[Close Price]]/Table2[[#This Row],[Current Week Low]])-1</f>
        <v>2.5894409369567217E-2</v>
      </c>
      <c r="AF550" s="2">
        <f>(Table2[[#This Row],[Current Week High]]/Table2[[#This Row],[Close Price]])-1</f>
        <v>3.6835533357117312E-2</v>
      </c>
      <c r="AG550" s="2">
        <f>(Table2[[#This Row],[Close Price]]/Table2[[#This Row],[Current Month Low]])-1</f>
        <v>2.5894409369567217E-2</v>
      </c>
      <c r="AH550" s="2">
        <f>(Table2[[#This Row],[Current Month High]]/Table2[[#This Row],[Close Price]])-1</f>
        <v>9.6146985372814742E-2</v>
      </c>
      <c r="AI550">
        <v>22.190510167677399</v>
      </c>
      <c r="AJ550">
        <v>6.7809523809523702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-0.09</v>
      </c>
      <c r="AM550" t="s">
        <v>10519</v>
      </c>
      <c r="AN550">
        <v>-5.73</v>
      </c>
      <c r="AO550" t="s">
        <v>10519</v>
      </c>
      <c r="AP550">
        <v>7.7863335495595001E-2</v>
      </c>
      <c r="AQ550">
        <f>(Table2[[#This Row],[Sharpe Ratio]]-AVERAGE(Table2[Sharpe Ratio]))/_xlfn.STDEV.P(Table2[Sharpe Ratio])</f>
        <v>0.30053430108355866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659</v>
      </c>
      <c r="AT550">
        <f>_xlfn.RANK.AVG(Table2[[#This Row],[6M Return vs Nifty Z-Score]],Table2[6M Return vs Nifty Z-Score])</f>
        <v>609</v>
      </c>
      <c r="AU550">
        <f>_xlfn.RANK.AVG(Table2[[#This Row],[Sharpe Ratio Z-Score]],Table2[Sharpe Ratio Z-Score])</f>
        <v>250</v>
      </c>
      <c r="AV550">
        <f>(Table2[[#This Row],[Rank 1Y]]+Table2[[#This Row],[Rank 6M]]+Table2[[#This Row],[Rank Sharpe]])/3</f>
        <v>506</v>
      </c>
    </row>
    <row r="551" spans="1:48" x14ac:dyDescent="0.3">
      <c r="A551" t="s">
        <v>1624</v>
      </c>
      <c r="B551" t="s">
        <v>1625</v>
      </c>
      <c r="C551" t="s">
        <v>10480</v>
      </c>
      <c r="D551" t="s">
        <v>60</v>
      </c>
      <c r="E551">
        <v>5313.8369017049999</v>
      </c>
      <c r="F551">
        <v>1315.2</v>
      </c>
      <c r="G551">
        <v>-9.7862933839074895</v>
      </c>
      <c r="H551">
        <f>(Table2[[#This Row],[1Y Return vs Nifty]]-AVERAGE(Table2[1Y Return vs Nifty]))/_xlfn.STDEV.P(Table2[1Y Return vs Nifty])</f>
        <v>-0.66720902629822432</v>
      </c>
      <c r="I551">
        <v>-5.87245467686067</v>
      </c>
      <c r="J551">
        <f>(Table2[[#This Row],[1M Return vs Nifty]]-AVERAGE(Table2[1M Return vs Nifty]))/_xlfn.STDEV.P(Table2[1M Return vs Nifty])</f>
        <v>-0.50861458594747289</v>
      </c>
      <c r="K551">
        <v>-1.48881517292546</v>
      </c>
      <c r="L551">
        <f>(Table2[[#This Row],[6M Return vs Nifty]]-AVERAGE(Table2[6M Return vs Nifty]))/_xlfn.STDEV.P(Table2[6M Return vs Nifty])</f>
        <v>-0.21600090933127195</v>
      </c>
      <c r="M551">
        <v>-2.8298983567762299</v>
      </c>
      <c r="N551">
        <f>(Table2[[#This Row],[1W Return vs Nifty]]-AVERAGE(Table2[1W Return vs Nifty]))/_xlfn.STDEV.P(Table2[1W Return vs Nifty])</f>
        <v>-0.37787955526497691</v>
      </c>
      <c r="O551">
        <v>1326.56</v>
      </c>
      <c r="P551">
        <v>1297.0806302957401</v>
      </c>
      <c r="Q551">
        <v>1207.21094512851</v>
      </c>
      <c r="R551">
        <v>37.484459078118299</v>
      </c>
      <c r="S551" s="2">
        <f>(Table2[[#This Row],[Close Price]]-Table2[[#This Row],[20D EMA]])/Table2[[#This Row],[20D EMA]]</f>
        <v>-8.5635025931732455E-3</v>
      </c>
      <c r="T551" s="2">
        <f>(Table2[[#This Row],[Close Price]]-Table2[[#This Row],[50D EMA]])/Table2[[#This Row],[50D EMA]]</f>
        <v>1.3969347225645221E-2</v>
      </c>
      <c r="U551" s="2">
        <f>(Table2[[#This Row],[Close Price]]-Table2[[#This Row],[200D EMA]])/Table2[[#This Row],[200D EMA]]</f>
        <v>8.9453343102347649E-2</v>
      </c>
      <c r="V551">
        <v>0.53817427895714898</v>
      </c>
      <c r="W551">
        <v>1300.25</v>
      </c>
      <c r="X551">
        <v>1356</v>
      </c>
      <c r="Y551">
        <v>1235</v>
      </c>
      <c r="Z551">
        <v>1356</v>
      </c>
      <c r="AA551">
        <v>1235</v>
      </c>
      <c r="AB551">
        <v>1451.95</v>
      </c>
      <c r="AC551" s="2">
        <f>(Table2[[#This Row],[Close Price]]/Table2[[#This Row],[Day Low]])-1</f>
        <v>1.149778888675268E-2</v>
      </c>
      <c r="AD551" s="2">
        <f>(Table2[[#This Row],[Day High]]/Table2[[#This Row],[Close Price]])-1</f>
        <v>3.1021897810219023E-2</v>
      </c>
      <c r="AE551" s="2">
        <f>(Table2[[#This Row],[Close Price]]/Table2[[#This Row],[Current Week Low]])-1</f>
        <v>6.4939271255060715E-2</v>
      </c>
      <c r="AF551" s="2">
        <f>(Table2[[#This Row],[Current Week High]]/Table2[[#This Row],[Close Price]])-1</f>
        <v>3.1021897810219023E-2</v>
      </c>
      <c r="AG551" s="2">
        <f>(Table2[[#This Row],[Close Price]]/Table2[[#This Row],[Current Month Low]])-1</f>
        <v>6.4939271255060715E-2</v>
      </c>
      <c r="AH551" s="2">
        <f>(Table2[[#This Row],[Current Month High]]/Table2[[#This Row],[Close Price]])-1</f>
        <v>0.10397658150851585</v>
      </c>
      <c r="AI551">
        <v>11.6940389294403</v>
      </c>
      <c r="AJ551">
        <v>30.937328886455202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-0.05</v>
      </c>
      <c r="AM551" t="s">
        <v>10519</v>
      </c>
      <c r="AN551">
        <v>-4.49</v>
      </c>
      <c r="AO551" t="s">
        <v>10519</v>
      </c>
      <c r="AP551">
        <v>-9.6261837434889995E-3</v>
      </c>
      <c r="AQ551">
        <f>(Table2[[#This Row],[Sharpe Ratio]]-AVERAGE(Table2[Sharpe Ratio]))/_xlfn.STDEV.P(Table2[Sharpe Ratio])</f>
        <v>-0.7079614974395021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-2.4776655742814477</v>
      </c>
      <c r="AS551">
        <f>_xlfn.RANK.AVG(Table2[[#This Row],[1Y Return vs Nifty Z-Score]],Table2[1Y Return vs Nifty Z-Score])</f>
        <v>560</v>
      </c>
      <c r="AT551">
        <f>_xlfn.RANK.AVG(Table2[[#This Row],[6M Return vs Nifty Z-Score]],Table2[6M Return vs Nifty Z-Score])</f>
        <v>397</v>
      </c>
      <c r="AU551">
        <f>_xlfn.RANK.AVG(Table2[[#This Row],[Sharpe Ratio Z-Score]],Table2[Sharpe Ratio Z-Score])</f>
        <v>562</v>
      </c>
      <c r="AV551">
        <f>(Table2[[#This Row],[Rank 1Y]]+Table2[[#This Row],[Rank 6M]]+Table2[[#This Row],[Rank Sharpe]])/3</f>
        <v>506.33333333333331</v>
      </c>
    </row>
    <row r="552" spans="1:48" x14ac:dyDescent="0.3">
      <c r="A552" t="s">
        <v>1918</v>
      </c>
      <c r="B552" t="s">
        <v>1919</v>
      </c>
      <c r="C552" t="s">
        <v>10480</v>
      </c>
      <c r="D552" t="s">
        <v>60</v>
      </c>
      <c r="E552">
        <v>3558.6942285599998</v>
      </c>
      <c r="F552">
        <v>144.82</v>
      </c>
      <c r="G552">
        <v>36.245853748599302</v>
      </c>
      <c r="H552">
        <f>(Table2[[#This Row],[1Y Return vs Nifty]]-AVERAGE(Table2[1Y Return vs Nifty]))/_xlfn.STDEV.P(Table2[1Y Return vs Nifty])</f>
        <v>-3.6661727597544921E-2</v>
      </c>
      <c r="I552">
        <v>15.019332908790201</v>
      </c>
      <c r="J552">
        <f>(Table2[[#This Row],[1M Return vs Nifty]]-AVERAGE(Table2[1M Return vs Nifty]))/_xlfn.STDEV.P(Table2[1M Return vs Nifty])</f>
        <v>1.5930164664483759</v>
      </c>
      <c r="K552">
        <v>-12.531894204213</v>
      </c>
      <c r="L552">
        <f>(Table2[[#This Row],[6M Return vs Nifty]]-AVERAGE(Table2[6M Return vs Nifty]))/_xlfn.STDEV.P(Table2[6M Return vs Nifty])</f>
        <v>-0.59895363632327536</v>
      </c>
      <c r="M552">
        <v>9.4283808040751899E-2</v>
      </c>
      <c r="N552">
        <f>(Table2[[#This Row],[1W Return vs Nifty]]-AVERAGE(Table2[1W Return vs Nifty]))/_xlfn.STDEV.P(Table2[1W Return vs Nifty])</f>
        <v>0.21387662057320125</v>
      </c>
      <c r="O552">
        <v>136.16999999999999</v>
      </c>
      <c r="P552">
        <v>128.46953273264401</v>
      </c>
      <c r="Q552">
        <v>119.243608249464</v>
      </c>
      <c r="R552">
        <v>62.265177971269402</v>
      </c>
      <c r="S552" s="2">
        <f>(Table2[[#This Row],[Close Price]]-Table2[[#This Row],[20D EMA]])/Table2[[#This Row],[20D EMA]]</f>
        <v>6.352353675552623E-2</v>
      </c>
      <c r="T552" s="2">
        <f>(Table2[[#This Row],[Close Price]]-Table2[[#This Row],[50D EMA]])/Table2[[#This Row],[50D EMA]]</f>
        <v>0.12727116631912011</v>
      </c>
      <c r="U552" s="2">
        <f>(Table2[[#This Row],[Close Price]]-Table2[[#This Row],[200D EMA]])/Table2[[#This Row],[200D EMA]]</f>
        <v>0.21448857616777925</v>
      </c>
      <c r="V552">
        <v>1.8347840110465301</v>
      </c>
      <c r="W552">
        <v>143.19</v>
      </c>
      <c r="X552">
        <v>145.83000000000001</v>
      </c>
      <c r="Y552">
        <v>132.16</v>
      </c>
      <c r="Z552">
        <v>148.75</v>
      </c>
      <c r="AA552">
        <v>116.8</v>
      </c>
      <c r="AB552">
        <v>149.69999999999999</v>
      </c>
      <c r="AC552" s="2">
        <f>(Table2[[#This Row],[Close Price]]/Table2[[#This Row],[Day Low]])-1</f>
        <v>1.1383476499755574E-2</v>
      </c>
      <c r="AD552" s="2">
        <f>(Table2[[#This Row],[Day High]]/Table2[[#This Row],[Close Price]])-1</f>
        <v>6.9741748377296631E-3</v>
      </c>
      <c r="AE552" s="2">
        <f>(Table2[[#This Row],[Close Price]]/Table2[[#This Row],[Current Week Low]])-1</f>
        <v>9.5792978208232515E-2</v>
      </c>
      <c r="AF552" s="2">
        <f>(Table2[[#This Row],[Current Week High]]/Table2[[#This Row],[Close Price]])-1</f>
        <v>2.7137135754730091E-2</v>
      </c>
      <c r="AG552" s="2">
        <f>(Table2[[#This Row],[Close Price]]/Table2[[#This Row],[Current Month Low]])-1</f>
        <v>0.23989726027397262</v>
      </c>
      <c r="AH552" s="2">
        <f>(Table2[[#This Row],[Current Month High]]/Table2[[#This Row],[Close Price]])-1</f>
        <v>3.3697003176356821E-2</v>
      </c>
      <c r="AI552">
        <v>7.3746720066289102</v>
      </c>
      <c r="AJ552">
        <v>67.615740740740705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0.08</v>
      </c>
      <c r="AM552" t="s">
        <v>10520</v>
      </c>
      <c r="AN552">
        <v>12.85</v>
      </c>
      <c r="AO552" t="s">
        <v>10520</v>
      </c>
      <c r="AP552">
        <v>-8.1310055929809999E-2</v>
      </c>
      <c r="AQ552">
        <f>(Table2[[#This Row],[Sharpe Ratio]]-AVERAGE(Table2[Sharpe Ratio]))/_xlfn.STDEV.P(Table2[Sharpe Ratio])</f>
        <v>-1.5342648598366928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-0.36298713673593597</v>
      </c>
      <c r="AS552">
        <f>_xlfn.RANK.AVG(Table2[[#This Row],[1Y Return vs Nifty Z-Score]],Table2[1Y Return vs Nifty Z-Score])</f>
        <v>300</v>
      </c>
      <c r="AT552">
        <f>_xlfn.RANK.AVG(Table2[[#This Row],[6M Return vs Nifty Z-Score]],Table2[6M Return vs Nifty Z-Score])</f>
        <v>528</v>
      </c>
      <c r="AU552">
        <f>_xlfn.RANK.AVG(Table2[[#This Row],[Sharpe Ratio Z-Score]],Table2[Sharpe Ratio Z-Score])</f>
        <v>691</v>
      </c>
      <c r="AV552">
        <f>(Table2[[#This Row],[Rank 1Y]]+Table2[[#This Row],[Rank 6M]]+Table2[[#This Row],[Rank Sharpe]])/3</f>
        <v>506.33333333333331</v>
      </c>
    </row>
    <row r="553" spans="1:48" x14ac:dyDescent="0.3">
      <c r="A553" t="s">
        <v>1250</v>
      </c>
      <c r="B553" t="s">
        <v>1251</v>
      </c>
      <c r="C553" t="s">
        <v>10477</v>
      </c>
      <c r="D553" t="s">
        <v>989</v>
      </c>
      <c r="E553">
        <v>9024.2437288500005</v>
      </c>
      <c r="F553">
        <v>461.3</v>
      </c>
      <c r="G553">
        <v>-14.834624602429299</v>
      </c>
      <c r="H553">
        <f>(Table2[[#This Row],[1Y Return vs Nifty]]-AVERAGE(Table2[1Y Return vs Nifty]))/_xlfn.STDEV.P(Table2[1Y Return vs Nifty])</f>
        <v>-0.7363609518780182</v>
      </c>
      <c r="I553">
        <v>-2.5266801037683502</v>
      </c>
      <c r="J553">
        <f>(Table2[[#This Row],[1M Return vs Nifty]]-AVERAGE(Table2[1M Return vs Nifty]))/_xlfn.STDEV.P(Table2[1M Return vs Nifty])</f>
        <v>-0.17204292072736535</v>
      </c>
      <c r="K553">
        <v>1.4153003067350201</v>
      </c>
      <c r="L553">
        <f>(Table2[[#This Row],[6M Return vs Nifty]]-AVERAGE(Table2[6M Return vs Nifty]))/_xlfn.STDEV.P(Table2[6M Return vs Nifty])</f>
        <v>-0.1152917738370199</v>
      </c>
      <c r="M553">
        <v>-1.7727386513766199</v>
      </c>
      <c r="N553">
        <f>(Table2[[#This Row],[1W Return vs Nifty]]-AVERAGE(Table2[1W Return vs Nifty]))/_xlfn.STDEV.P(Table2[1W Return vs Nifty])</f>
        <v>-0.16394596656988206</v>
      </c>
      <c r="O553">
        <v>440.97</v>
      </c>
      <c r="P553">
        <v>423.68910478789599</v>
      </c>
      <c r="Q553">
        <v>402.97013733474603</v>
      </c>
      <c r="R553">
        <v>57.9757654982578</v>
      </c>
      <c r="S553" s="2">
        <f>(Table2[[#This Row],[Close Price]]-Table2[[#This Row],[20D EMA]])/Table2[[#This Row],[20D EMA]]</f>
        <v>4.6102909494976946E-2</v>
      </c>
      <c r="T553" s="2">
        <f>(Table2[[#This Row],[Close Price]]-Table2[[#This Row],[50D EMA]])/Table2[[#This Row],[50D EMA]]</f>
        <v>8.877003157995414E-2</v>
      </c>
      <c r="U553" s="2">
        <f>(Table2[[#This Row],[Close Price]]-Table2[[#This Row],[200D EMA]])/Table2[[#This Row],[200D EMA]]</f>
        <v>0.1447498394075776</v>
      </c>
      <c r="V553">
        <v>1.0025892576769599</v>
      </c>
      <c r="W553">
        <v>445.5</v>
      </c>
      <c r="X553">
        <v>465</v>
      </c>
      <c r="Y553">
        <v>426.1</v>
      </c>
      <c r="Z553">
        <v>465</v>
      </c>
      <c r="AA553">
        <v>422</v>
      </c>
      <c r="AB553">
        <v>465</v>
      </c>
      <c r="AC553" s="2">
        <f>(Table2[[#This Row],[Close Price]]/Table2[[#This Row],[Day Low]])-1</f>
        <v>3.5465768799102237E-2</v>
      </c>
      <c r="AD553" s="2">
        <f>(Table2[[#This Row],[Day High]]/Table2[[#This Row],[Close Price]])-1</f>
        <v>8.0208107522219407E-3</v>
      </c>
      <c r="AE553" s="2">
        <f>(Table2[[#This Row],[Close Price]]/Table2[[#This Row],[Current Week Low]])-1</f>
        <v>8.2609716029101055E-2</v>
      </c>
      <c r="AF553" s="2">
        <f>(Table2[[#This Row],[Current Week High]]/Table2[[#This Row],[Close Price]])-1</f>
        <v>8.0208107522219407E-3</v>
      </c>
      <c r="AG553" s="2">
        <f>(Table2[[#This Row],[Close Price]]/Table2[[#This Row],[Current Month Low]])-1</f>
        <v>9.3127962085308047E-2</v>
      </c>
      <c r="AH553" s="2">
        <f>(Table2[[#This Row],[Current Month High]]/Table2[[#This Row],[Close Price]])-1</f>
        <v>8.0208107522219407E-3</v>
      </c>
      <c r="AI553">
        <v>5.3327552568826997</v>
      </c>
      <c r="AJ553">
        <v>34.294032023289603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0.08</v>
      </c>
      <c r="AM553" t="s">
        <v>10520</v>
      </c>
      <c r="AN553">
        <v>6.97</v>
      </c>
      <c r="AO553" t="s">
        <v>10520</v>
      </c>
      <c r="AP553">
        <v>-1.3996200225004E-2</v>
      </c>
      <c r="AQ553">
        <f>(Table2[[#This Row],[Sharpe Ratio]]-AVERAGE(Table2[Sharpe Ratio]))/_xlfn.STDEV.P(Table2[Sharpe Ratio])</f>
        <v>-0.75833488272512628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-1.9459764957374117</v>
      </c>
      <c r="AS553">
        <f>_xlfn.RANK.AVG(Table2[[#This Row],[1Y Return vs Nifty Z-Score]],Table2[1Y Return vs Nifty Z-Score])</f>
        <v>588</v>
      </c>
      <c r="AT553">
        <f>_xlfn.RANK.AVG(Table2[[#This Row],[6M Return vs Nifty Z-Score]],Table2[6M Return vs Nifty Z-Score])</f>
        <v>366</v>
      </c>
      <c r="AU553">
        <f>_xlfn.RANK.AVG(Table2[[#This Row],[Sharpe Ratio Z-Score]],Table2[Sharpe Ratio Z-Score])</f>
        <v>568</v>
      </c>
      <c r="AV553">
        <f>(Table2[[#This Row],[Rank 1Y]]+Table2[[#This Row],[Rank 6M]]+Table2[[#This Row],[Rank Sharpe]])/3</f>
        <v>507.33333333333331</v>
      </c>
    </row>
    <row r="554" spans="1:48" x14ac:dyDescent="0.3">
      <c r="A554" t="s">
        <v>1769</v>
      </c>
      <c r="B554" t="s">
        <v>1770</v>
      </c>
      <c r="C554" t="s">
        <v>10491</v>
      </c>
      <c r="D554" t="s">
        <v>1771</v>
      </c>
      <c r="E554">
        <v>4218.1590235000003</v>
      </c>
      <c r="F554">
        <v>23.92</v>
      </c>
      <c r="G554">
        <v>30.696144300555201</v>
      </c>
      <c r="H554">
        <f>(Table2[[#This Row],[1Y Return vs Nifty]]-AVERAGE(Table2[1Y Return vs Nifty]))/_xlfn.STDEV.P(Table2[1Y Return vs Nifty])</f>
        <v>-0.11268152069919424</v>
      </c>
      <c r="I554">
        <v>3.3918005973986198</v>
      </c>
      <c r="J554">
        <f>(Table2[[#This Row],[1M Return vs Nifty]]-AVERAGE(Table2[1M Return vs Nifty]))/_xlfn.STDEV.P(Table2[1M Return vs Nifty])</f>
        <v>0.42333278724322415</v>
      </c>
      <c r="K554">
        <v>-16.0148173767044</v>
      </c>
      <c r="L554">
        <f>(Table2[[#This Row],[6M Return vs Nifty]]-AVERAGE(Table2[6M Return vs Nifty]))/_xlfn.STDEV.P(Table2[6M Return vs Nifty])</f>
        <v>-0.71973470861572919</v>
      </c>
      <c r="M554">
        <v>0.64209626350604299</v>
      </c>
      <c r="N554">
        <f>(Table2[[#This Row],[1W Return vs Nifty]]-AVERAGE(Table2[1W Return vs Nifty]))/_xlfn.STDEV.P(Table2[1W Return vs Nifty])</f>
        <v>0.32473544723010767</v>
      </c>
      <c r="O554">
        <v>23.12</v>
      </c>
      <c r="P554">
        <v>22.521273072284998</v>
      </c>
      <c r="Q554">
        <v>21.236082636921999</v>
      </c>
      <c r="R554">
        <v>58.801752608111897</v>
      </c>
      <c r="S554" s="2">
        <f>(Table2[[#This Row],[Close Price]]-Table2[[#This Row],[20D EMA]])/Table2[[#This Row],[20D EMA]]</f>
        <v>3.4602076124567505E-2</v>
      </c>
      <c r="T554" s="2">
        <f>(Table2[[#This Row],[Close Price]]-Table2[[#This Row],[50D EMA]])/Table2[[#This Row],[50D EMA]]</f>
        <v>6.2106921008666105E-2</v>
      </c>
      <c r="U554" s="2">
        <f>(Table2[[#This Row],[Close Price]]-Table2[[#This Row],[200D EMA]])/Table2[[#This Row],[200D EMA]]</f>
        <v>0.12638476733046913</v>
      </c>
      <c r="V554">
        <v>1.9516279436578901</v>
      </c>
      <c r="W554">
        <v>23.82</v>
      </c>
      <c r="X554">
        <v>24.6</v>
      </c>
      <c r="Y554">
        <v>21.38</v>
      </c>
      <c r="Z554">
        <v>24.6</v>
      </c>
      <c r="AA554">
        <v>21.38</v>
      </c>
      <c r="AB554">
        <v>25.66</v>
      </c>
      <c r="AC554" s="2">
        <f>(Table2[[#This Row],[Close Price]]/Table2[[#This Row],[Day Low]])-1</f>
        <v>4.198152812762368E-3</v>
      </c>
      <c r="AD554" s="2">
        <f>(Table2[[#This Row],[Day High]]/Table2[[#This Row],[Close Price]])-1</f>
        <v>2.8428093645485042E-2</v>
      </c>
      <c r="AE554" s="2">
        <f>(Table2[[#This Row],[Close Price]]/Table2[[#This Row],[Current Week Low]])-1</f>
        <v>0.11880261927034619</v>
      </c>
      <c r="AF554" s="2">
        <f>(Table2[[#This Row],[Current Week High]]/Table2[[#This Row],[Close Price]])-1</f>
        <v>2.8428093645485042E-2</v>
      </c>
      <c r="AG554" s="2">
        <f>(Table2[[#This Row],[Close Price]]/Table2[[#This Row],[Current Month Low]])-1</f>
        <v>0.11880261927034619</v>
      </c>
      <c r="AH554" s="2">
        <f>(Table2[[#This Row],[Current Month High]]/Table2[[#This Row],[Close Price]])-1</f>
        <v>7.2742474916387856E-2</v>
      </c>
      <c r="AI554">
        <v>16.847826086956498</v>
      </c>
      <c r="AJ554">
        <v>58.410596026489998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0.01</v>
      </c>
      <c r="AM554" t="s">
        <v>10520</v>
      </c>
      <c r="AN554">
        <v>1.74</v>
      </c>
      <c r="AO554" t="s">
        <v>10520</v>
      </c>
      <c r="AP554">
        <v>-5.4266363948983001E-2</v>
      </c>
      <c r="AQ554">
        <f>(Table2[[#This Row],[Sharpe Ratio]]-AVERAGE(Table2[Sharpe Ratio]))/_xlfn.STDEV.P(Table2[Sharpe Ratio])</f>
        <v>-1.2225309518621248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-1.3068789467037165</v>
      </c>
      <c r="AS554">
        <f>_xlfn.RANK.AVG(Table2[[#This Row],[1Y Return vs Nifty Z-Score]],Table2[1Y Return vs Nifty Z-Score])</f>
        <v>322</v>
      </c>
      <c r="AT554">
        <f>_xlfn.RANK.AVG(Table2[[#This Row],[6M Return vs Nifty Z-Score]],Table2[6M Return vs Nifty Z-Score])</f>
        <v>559</v>
      </c>
      <c r="AU554">
        <f>_xlfn.RANK.AVG(Table2[[#This Row],[Sharpe Ratio Z-Score]],Table2[Sharpe Ratio Z-Score])</f>
        <v>644</v>
      </c>
      <c r="AV554">
        <f>(Table2[[#This Row],[Rank 1Y]]+Table2[[#This Row],[Rank 6M]]+Table2[[#This Row],[Rank Sharpe]])/3</f>
        <v>508.33333333333331</v>
      </c>
    </row>
    <row r="555" spans="1:48" x14ac:dyDescent="0.3">
      <c r="A555" t="s">
        <v>707</v>
      </c>
      <c r="B555" t="s">
        <v>708</v>
      </c>
      <c r="C555" t="s">
        <v>10480</v>
      </c>
      <c r="D555" t="s">
        <v>60</v>
      </c>
      <c r="E555">
        <v>23391.4268378899</v>
      </c>
      <c r="F555">
        <v>449.05</v>
      </c>
      <c r="G555">
        <v>1.60664710807948</v>
      </c>
      <c r="H555">
        <f>(Table2[[#This Row],[1Y Return vs Nifty]]-AVERAGE(Table2[1Y Return vs Nifty]))/_xlfn.STDEV.P(Table2[1Y Return vs Nifty])</f>
        <v>-0.51114878798692132</v>
      </c>
      <c r="I555">
        <v>-2.5382088163695902</v>
      </c>
      <c r="J555">
        <f>(Table2[[#This Row],[1M Return vs Nifty]]-AVERAGE(Table2[1M Return vs Nifty]))/_xlfn.STDEV.P(Table2[1M Return vs Nifty])</f>
        <v>-0.17320266353527874</v>
      </c>
      <c r="K555">
        <v>3.6943539427953098</v>
      </c>
      <c r="L555">
        <f>(Table2[[#This Row],[6M Return vs Nifty]]-AVERAGE(Table2[6M Return vs Nifty]))/_xlfn.STDEV.P(Table2[6M Return vs Nifty])</f>
        <v>-3.6258580067639566E-2</v>
      </c>
      <c r="M555">
        <v>-6.4912880053100297</v>
      </c>
      <c r="N555">
        <f>(Table2[[#This Row],[1W Return vs Nifty]]-AVERAGE(Table2[1W Return vs Nifty]))/_xlfn.STDEV.P(Table2[1W Return vs Nifty])</f>
        <v>-1.1188217450978934</v>
      </c>
      <c r="O555">
        <v>447.2</v>
      </c>
      <c r="P555">
        <v>442.29597540020001</v>
      </c>
      <c r="Q555">
        <v>418.850583743188</v>
      </c>
      <c r="R555">
        <v>32.882972000750001</v>
      </c>
      <c r="S555" s="2">
        <f>(Table2[[#This Row],[Close Price]]-Table2[[#This Row],[20D EMA]])/Table2[[#This Row],[20D EMA]]</f>
        <v>4.1368515205725013E-3</v>
      </c>
      <c r="T555" s="2">
        <f>(Table2[[#This Row],[Close Price]]-Table2[[#This Row],[50D EMA]])/Table2[[#This Row],[50D EMA]]</f>
        <v>1.5270373178704149E-2</v>
      </c>
      <c r="U555" s="2">
        <f>(Table2[[#This Row],[Close Price]]-Table2[[#This Row],[200D EMA]])/Table2[[#This Row],[200D EMA]]</f>
        <v>7.2100690386833352E-2</v>
      </c>
      <c r="V555">
        <v>1.42927629955044</v>
      </c>
      <c r="W555">
        <v>414</v>
      </c>
      <c r="X555">
        <v>456.7</v>
      </c>
      <c r="Y555">
        <v>414</v>
      </c>
      <c r="Z555">
        <v>456.7</v>
      </c>
      <c r="AA555">
        <v>414</v>
      </c>
      <c r="AB555">
        <v>484.3</v>
      </c>
      <c r="AC555" s="2">
        <f>(Table2[[#This Row],[Close Price]]/Table2[[#This Row],[Day Low]])-1</f>
        <v>8.4661835748792269E-2</v>
      </c>
      <c r="AD555" s="2">
        <f>(Table2[[#This Row],[Day High]]/Table2[[#This Row],[Close Price]])-1</f>
        <v>1.7035964814608562E-2</v>
      </c>
      <c r="AE555" s="2">
        <f>(Table2[[#This Row],[Close Price]]/Table2[[#This Row],[Current Week Low]])-1</f>
        <v>8.4661835748792269E-2</v>
      </c>
      <c r="AF555" s="2">
        <f>(Table2[[#This Row],[Current Week High]]/Table2[[#This Row],[Close Price]])-1</f>
        <v>1.7035964814608562E-2</v>
      </c>
      <c r="AG555" s="2">
        <f>(Table2[[#This Row],[Close Price]]/Table2[[#This Row],[Current Month Low]])-1</f>
        <v>8.4661835748792269E-2</v>
      </c>
      <c r="AH555" s="2">
        <f>(Table2[[#This Row],[Current Month High]]/Table2[[#This Row],[Close Price]])-1</f>
        <v>7.8499053557510301E-2</v>
      </c>
      <c r="AI555">
        <v>7.8499053557510301</v>
      </c>
      <c r="AJ555">
        <v>36.842907207069899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</v>
      </c>
      <c r="AM555" t="s">
        <v>10519</v>
      </c>
      <c r="AN555">
        <v>-6.43</v>
      </c>
      <c r="AO555" t="s">
        <v>10519</v>
      </c>
      <c r="AP555">
        <v>-0.102813540201838</v>
      </c>
      <c r="AQ555">
        <f>(Table2[[#This Row],[Sharpe Ratio]]-AVERAGE(Table2[Sharpe Ratio]))/_xlfn.STDEV.P(Table2[Sharpe Ratio])</f>
        <v>-1.7821365332731969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-3.6215683099609297</v>
      </c>
      <c r="AS555">
        <f>_xlfn.RANK.AVG(Table2[[#This Row],[1Y Return vs Nifty Z-Score]],Table2[1Y Return vs Nifty Z-Score])</f>
        <v>482</v>
      </c>
      <c r="AT555">
        <f>_xlfn.RANK.AVG(Table2[[#This Row],[6M Return vs Nifty Z-Score]],Table2[6M Return vs Nifty Z-Score])</f>
        <v>338</v>
      </c>
      <c r="AU555">
        <f>_xlfn.RANK.AVG(Table2[[#This Row],[Sharpe Ratio Z-Score]],Table2[Sharpe Ratio Z-Score])</f>
        <v>712</v>
      </c>
      <c r="AV555">
        <f>(Table2[[#This Row],[Rank 1Y]]+Table2[[#This Row],[Rank 6M]]+Table2[[#This Row],[Rank Sharpe]])/3</f>
        <v>510.66666666666669</v>
      </c>
    </row>
    <row r="556" spans="1:48" x14ac:dyDescent="0.3">
      <c r="A556" t="s">
        <v>918</v>
      </c>
      <c r="B556" t="s">
        <v>919</v>
      </c>
      <c r="C556" t="s">
        <v>10480</v>
      </c>
      <c r="D556" t="s">
        <v>295</v>
      </c>
      <c r="E556">
        <v>16210.39411806</v>
      </c>
      <c r="F556">
        <v>331.9</v>
      </c>
      <c r="G556">
        <v>-20.090693143310499</v>
      </c>
      <c r="H556">
        <f>(Table2[[#This Row],[1Y Return vs Nifty]]-AVERAGE(Table2[1Y Return vs Nifty]))/_xlfn.STDEV.P(Table2[1Y Return vs Nifty])</f>
        <v>-0.8083584585486957</v>
      </c>
      <c r="I556">
        <v>-12.0840569217181</v>
      </c>
      <c r="J556">
        <f>(Table2[[#This Row],[1M Return vs Nifty]]-AVERAGE(Table2[1M Return vs Nifty]))/_xlfn.STDEV.P(Table2[1M Return vs Nifty])</f>
        <v>-1.1334771597891853</v>
      </c>
      <c r="K556">
        <v>-38.232571541836101</v>
      </c>
      <c r="L556">
        <f>(Table2[[#This Row],[6M Return vs Nifty]]-AVERAGE(Table2[6M Return vs Nifty]))/_xlfn.STDEV.P(Table2[6M Return vs Nifty])</f>
        <v>-1.4902036621629284</v>
      </c>
      <c r="M556">
        <v>-3.4322296364537599</v>
      </c>
      <c r="N556">
        <f>(Table2[[#This Row],[1W Return vs Nifty]]-AVERAGE(Table2[1W Return vs Nifty]))/_xlfn.STDEV.P(Table2[1W Return vs Nifty])</f>
        <v>-0.49977115933062161</v>
      </c>
      <c r="O556">
        <v>335.99</v>
      </c>
      <c r="P556">
        <v>351.60052002779798</v>
      </c>
      <c r="Q556">
        <v>368.47215693704902</v>
      </c>
      <c r="R556">
        <v>34.900967264189902</v>
      </c>
      <c r="S556" s="2">
        <f>(Table2[[#This Row],[Close Price]]-Table2[[#This Row],[20D EMA]])/Table2[[#This Row],[20D EMA]]</f>
        <v>-1.2172981338730415E-2</v>
      </c>
      <c r="T556" s="2">
        <f>(Table2[[#This Row],[Close Price]]-Table2[[#This Row],[50D EMA]])/Table2[[#This Row],[50D EMA]]</f>
        <v>-5.6030975227910521E-2</v>
      </c>
      <c r="U556" s="2">
        <f>(Table2[[#This Row],[Close Price]]-Table2[[#This Row],[200D EMA]])/Table2[[#This Row],[200D EMA]]</f>
        <v>-9.9253515492344652E-2</v>
      </c>
      <c r="V556">
        <v>0.66289208087993201</v>
      </c>
      <c r="W556">
        <v>324.05</v>
      </c>
      <c r="X556">
        <v>336.15</v>
      </c>
      <c r="Y556">
        <v>315.5</v>
      </c>
      <c r="Z556">
        <v>336.15</v>
      </c>
      <c r="AA556">
        <v>315.5</v>
      </c>
      <c r="AB556">
        <v>353.95</v>
      </c>
      <c r="AC556" s="2">
        <f>(Table2[[#This Row],[Close Price]]/Table2[[#This Row],[Day Low]])-1</f>
        <v>2.4224656688782487E-2</v>
      </c>
      <c r="AD556" s="2">
        <f>(Table2[[#This Row],[Day High]]/Table2[[#This Row],[Close Price]])-1</f>
        <v>1.2805061765592152E-2</v>
      </c>
      <c r="AE556" s="2">
        <f>(Table2[[#This Row],[Close Price]]/Table2[[#This Row],[Current Week Low]])-1</f>
        <v>5.1980982567353395E-2</v>
      </c>
      <c r="AF556" s="2">
        <f>(Table2[[#This Row],[Current Week High]]/Table2[[#This Row],[Close Price]])-1</f>
        <v>1.2805061765592152E-2</v>
      </c>
      <c r="AG556" s="2">
        <f>(Table2[[#This Row],[Close Price]]/Table2[[#This Row],[Current Month Low]])-1</f>
        <v>5.1980982567353395E-2</v>
      </c>
      <c r="AH556" s="2">
        <f>(Table2[[#This Row],[Current Month High]]/Table2[[#This Row],[Close Price]])-1</f>
        <v>6.643567339560108E-2</v>
      </c>
      <c r="AI556">
        <v>68.122928592949705</v>
      </c>
      <c r="AJ556">
        <v>12.756922031595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-0.17</v>
      </c>
      <c r="AM556" t="s">
        <v>10519</v>
      </c>
      <c r="AN556">
        <v>-2.64</v>
      </c>
      <c r="AO556" t="s">
        <v>10519</v>
      </c>
      <c r="AP556">
        <v>9.0943715903030006E-2</v>
      </c>
      <c r="AQ556">
        <f>(Table2[[#This Row],[Sharpe Ratio]]-AVERAGE(Table2[Sharpe Ratio]))/_xlfn.STDEV.P(Table2[Sharpe Ratio])</f>
        <v>0.45131246055581403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609</v>
      </c>
      <c r="AT556">
        <f>_xlfn.RANK.AVG(Table2[[#This Row],[6M Return vs Nifty Z-Score]],Table2[6M Return vs Nifty Z-Score])</f>
        <v>708</v>
      </c>
      <c r="AU556">
        <f>_xlfn.RANK.AVG(Table2[[#This Row],[Sharpe Ratio Z-Score]],Table2[Sharpe Ratio Z-Score])</f>
        <v>216</v>
      </c>
      <c r="AV556">
        <f>(Table2[[#This Row],[Rank 1Y]]+Table2[[#This Row],[Rank 6M]]+Table2[[#This Row],[Rank Sharpe]])/3</f>
        <v>511</v>
      </c>
    </row>
    <row r="557" spans="1:48" x14ac:dyDescent="0.3">
      <c r="A557" t="s">
        <v>773</v>
      </c>
      <c r="B557" t="s">
        <v>774</v>
      </c>
      <c r="C557" t="s">
        <v>10475</v>
      </c>
      <c r="D557" t="s">
        <v>496</v>
      </c>
      <c r="E557">
        <v>20291.271953125</v>
      </c>
      <c r="F557">
        <v>793.85</v>
      </c>
      <c r="G557">
        <v>-6.1089642370694399</v>
      </c>
      <c r="H557">
        <f>(Table2[[#This Row],[1Y Return vs Nifty]]-AVERAGE(Table2[1Y Return vs Nifty]))/_xlfn.STDEV.P(Table2[1Y Return vs Nifty])</f>
        <v>-0.61683705574257375</v>
      </c>
      <c r="I557">
        <v>-5.9742732507209801</v>
      </c>
      <c r="J557">
        <f>(Table2[[#This Row],[1M Return vs Nifty]]-AVERAGE(Table2[1M Return vs Nifty]))/_xlfn.STDEV.P(Table2[1M Return vs Nifty])</f>
        <v>-0.51885713104602926</v>
      </c>
      <c r="K557">
        <v>-15.979724428081999</v>
      </c>
      <c r="L557">
        <f>(Table2[[#This Row],[6M Return vs Nifty]]-AVERAGE(Table2[6M Return vs Nifty]))/_xlfn.STDEV.P(Table2[6M Return vs Nifty])</f>
        <v>-0.71851775269835649</v>
      </c>
      <c r="M557">
        <v>-1.8433752250381199</v>
      </c>
      <c r="N557">
        <f>(Table2[[#This Row],[1W Return vs Nifty]]-AVERAGE(Table2[1W Return vs Nifty]))/_xlfn.STDEV.P(Table2[1W Return vs Nifty])</f>
        <v>-0.17824043468037243</v>
      </c>
      <c r="O557">
        <v>788.65</v>
      </c>
      <c r="P557">
        <v>781.22782460487394</v>
      </c>
      <c r="Q557">
        <v>736.48455400461205</v>
      </c>
      <c r="R557">
        <v>46.3768211021913</v>
      </c>
      <c r="S557" s="2">
        <f>(Table2[[#This Row],[Close Price]]-Table2[[#This Row],[20D EMA]])/Table2[[#This Row],[20D EMA]]</f>
        <v>6.5935459329234079E-3</v>
      </c>
      <c r="T557" s="2">
        <f>(Table2[[#This Row],[Close Price]]-Table2[[#This Row],[50D EMA]])/Table2[[#This Row],[50D EMA]]</f>
        <v>1.6156843109767713E-2</v>
      </c>
      <c r="U557" s="2">
        <f>(Table2[[#This Row],[Close Price]]-Table2[[#This Row],[200D EMA]])/Table2[[#This Row],[200D EMA]]</f>
        <v>7.7890901694360221E-2</v>
      </c>
      <c r="V557">
        <v>0.68618587558498001</v>
      </c>
      <c r="W557">
        <v>786.9</v>
      </c>
      <c r="X557">
        <v>803</v>
      </c>
      <c r="Y557">
        <v>741.25</v>
      </c>
      <c r="Z557">
        <v>803</v>
      </c>
      <c r="AA557">
        <v>741.25</v>
      </c>
      <c r="AB557">
        <v>822.5</v>
      </c>
      <c r="AC557" s="2">
        <f>(Table2[[#This Row],[Close Price]]/Table2[[#This Row],[Day Low]])-1</f>
        <v>8.8321260643029476E-3</v>
      </c>
      <c r="AD557" s="2">
        <f>(Table2[[#This Row],[Day High]]/Table2[[#This Row],[Close Price]])-1</f>
        <v>1.1526106947156167E-2</v>
      </c>
      <c r="AE557" s="2">
        <f>(Table2[[#This Row],[Close Price]]/Table2[[#This Row],[Current Week Low]])-1</f>
        <v>7.0961214165261355E-2</v>
      </c>
      <c r="AF557" s="2">
        <f>(Table2[[#This Row],[Current Week High]]/Table2[[#This Row],[Close Price]])-1</f>
        <v>1.1526106947156167E-2</v>
      </c>
      <c r="AG557" s="2">
        <f>(Table2[[#This Row],[Close Price]]/Table2[[#This Row],[Current Month Low]])-1</f>
        <v>7.0961214165261355E-2</v>
      </c>
      <c r="AH557" s="2">
        <f>(Table2[[#This Row],[Current Month High]]/Table2[[#This Row],[Close Price]])-1</f>
        <v>3.6089941424702454E-2</v>
      </c>
      <c r="AI557">
        <v>15.097310575045601</v>
      </c>
      <c r="AJ557">
        <v>32.728640695535802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-0.04</v>
      </c>
      <c r="AM557" t="s">
        <v>10519</v>
      </c>
      <c r="AN557">
        <v>7.0000000000000007E-2</v>
      </c>
      <c r="AO557" t="s">
        <v>10520</v>
      </c>
      <c r="AP557">
        <v>1.8432561316392999E-2</v>
      </c>
      <c r="AQ557">
        <f>(Table2[[#This Row],[Sharpe Ratio]]-AVERAGE(Table2[Sharpe Ratio]))/_xlfn.STDEV.P(Table2[Sharpe Ratio])</f>
        <v>-0.38452702493551372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-2.4169793991028454</v>
      </c>
      <c r="AS557">
        <f>_xlfn.RANK.AVG(Table2[[#This Row],[1Y Return vs Nifty Z-Score]],Table2[1Y Return vs Nifty Z-Score])</f>
        <v>541</v>
      </c>
      <c r="AT557">
        <f>_xlfn.RANK.AVG(Table2[[#This Row],[6M Return vs Nifty Z-Score]],Table2[6M Return vs Nifty Z-Score])</f>
        <v>558</v>
      </c>
      <c r="AU557">
        <f>_xlfn.RANK.AVG(Table2[[#This Row],[Sharpe Ratio Z-Score]],Table2[Sharpe Ratio Z-Score])</f>
        <v>437</v>
      </c>
      <c r="AV557">
        <f>(Table2[[#This Row],[Rank 1Y]]+Table2[[#This Row],[Rank 6M]]+Table2[[#This Row],[Rank Sharpe]])/3</f>
        <v>512</v>
      </c>
    </row>
    <row r="558" spans="1:48" x14ac:dyDescent="0.3">
      <c r="A558" t="s">
        <v>429</v>
      </c>
      <c r="B558" t="s">
        <v>430</v>
      </c>
      <c r="C558" t="s">
        <v>10474</v>
      </c>
      <c r="D558" t="s">
        <v>285</v>
      </c>
      <c r="E558">
        <v>55005.841126079999</v>
      </c>
      <c r="F558">
        <v>5214.05</v>
      </c>
      <c r="G558">
        <v>6.5924619294720301</v>
      </c>
      <c r="H558">
        <f>(Table2[[#This Row],[1Y Return vs Nifty]]-AVERAGE(Table2[1Y Return vs Nifty]))/_xlfn.STDEV.P(Table2[1Y Return vs Nifty])</f>
        <v>-0.44285321058530114</v>
      </c>
      <c r="I558">
        <v>2.94319732487372</v>
      </c>
      <c r="J558">
        <f>(Table2[[#This Row],[1M Return vs Nifty]]-AVERAGE(Table2[1M Return vs Nifty]))/_xlfn.STDEV.P(Table2[1M Return vs Nifty])</f>
        <v>0.37820507551058768</v>
      </c>
      <c r="K558">
        <v>-20.420388896541599</v>
      </c>
      <c r="L558">
        <f>(Table2[[#This Row],[6M Return vs Nifty]]-AVERAGE(Table2[6M Return vs Nifty]))/_xlfn.STDEV.P(Table2[6M Return vs Nifty])</f>
        <v>-0.87251144983979834</v>
      </c>
      <c r="M558">
        <v>6.6587738765114004</v>
      </c>
      <c r="N558">
        <f>(Table2[[#This Row],[1W Return vs Nifty]]-AVERAGE(Table2[1W Return vs Nifty]))/_xlfn.STDEV.P(Table2[1W Return vs Nifty])</f>
        <v>1.5423087497285402</v>
      </c>
      <c r="O558">
        <v>5021.46</v>
      </c>
      <c r="P558">
        <v>4947.1486681954502</v>
      </c>
      <c r="Q558">
        <v>4864.3799613431001</v>
      </c>
      <c r="R558">
        <v>70.642849782935002</v>
      </c>
      <c r="S558" s="2">
        <f>(Table2[[#This Row],[Close Price]]-Table2[[#This Row],[20D EMA]])/Table2[[#This Row],[20D EMA]]</f>
        <v>3.8353387261872075E-2</v>
      </c>
      <c r="T558" s="2">
        <f>(Table2[[#This Row],[Close Price]]-Table2[[#This Row],[50D EMA]])/Table2[[#This Row],[50D EMA]]</f>
        <v>5.395053791700713E-2</v>
      </c>
      <c r="U558" s="2">
        <f>(Table2[[#This Row],[Close Price]]-Table2[[#This Row],[200D EMA]])/Table2[[#This Row],[200D EMA]]</f>
        <v>7.1883784045593535E-2</v>
      </c>
      <c r="V558">
        <v>1.15996416726645</v>
      </c>
      <c r="W558">
        <v>5167.55</v>
      </c>
      <c r="X558">
        <v>5230</v>
      </c>
      <c r="Y558">
        <v>4842.1499999999996</v>
      </c>
      <c r="Z558">
        <v>5230</v>
      </c>
      <c r="AA558">
        <v>4728.05</v>
      </c>
      <c r="AB558">
        <v>5230</v>
      </c>
      <c r="AC558" s="2">
        <f>(Table2[[#This Row],[Close Price]]/Table2[[#This Row],[Day Low]])-1</f>
        <v>8.9984615533473811E-3</v>
      </c>
      <c r="AD558" s="2">
        <f>(Table2[[#This Row],[Day High]]/Table2[[#This Row],[Close Price]])-1</f>
        <v>3.0590423950671575E-3</v>
      </c>
      <c r="AE558" s="2">
        <f>(Table2[[#This Row],[Close Price]]/Table2[[#This Row],[Current Week Low]])-1</f>
        <v>7.6804725173734933E-2</v>
      </c>
      <c r="AF558" s="2">
        <f>(Table2[[#This Row],[Current Week High]]/Table2[[#This Row],[Close Price]])-1</f>
        <v>3.0590423950671575E-3</v>
      </c>
      <c r="AG558" s="2">
        <f>(Table2[[#This Row],[Close Price]]/Table2[[#This Row],[Current Month Low]])-1</f>
        <v>0.10279079112953537</v>
      </c>
      <c r="AH558" s="2">
        <f>(Table2[[#This Row],[Current Month High]]/Table2[[#This Row],[Close Price]])-1</f>
        <v>3.0590423950671575E-3</v>
      </c>
      <c r="AI558">
        <v>12.6446811979171</v>
      </c>
      <c r="AJ558">
        <v>33.009783038481601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-0.06</v>
      </c>
      <c r="AM558" t="s">
        <v>10519</v>
      </c>
      <c r="AN558">
        <v>2.77</v>
      </c>
      <c r="AO558" t="s">
        <v>10520</v>
      </c>
      <c r="AP558">
        <v>6.2127914900500002E-3</v>
      </c>
      <c r="AQ558">
        <f>(Table2[[#This Row],[Sharpe Ratio]]-AVERAGE(Table2[Sharpe Ratio]))/_xlfn.STDEV.P(Table2[Sharpe Ratio])</f>
        <v>-0.52538488580807052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7.9764279005957839E-2</v>
      </c>
      <c r="AS558">
        <f>_xlfn.RANK.AVG(Table2[[#This Row],[1Y Return vs Nifty Z-Score]],Table2[1Y Return vs Nifty Z-Score])</f>
        <v>456</v>
      </c>
      <c r="AT558">
        <f>_xlfn.RANK.AVG(Table2[[#This Row],[6M Return vs Nifty Z-Score]],Table2[6M Return vs Nifty Z-Score])</f>
        <v>598</v>
      </c>
      <c r="AU558">
        <f>_xlfn.RANK.AVG(Table2[[#This Row],[Sharpe Ratio Z-Score]],Table2[Sharpe Ratio Z-Score])</f>
        <v>483</v>
      </c>
      <c r="AV558">
        <f>(Table2[[#This Row],[Rank 1Y]]+Table2[[#This Row],[Rank 6M]]+Table2[[#This Row],[Rank Sharpe]])/3</f>
        <v>512.33333333333337</v>
      </c>
    </row>
    <row r="559" spans="1:48" x14ac:dyDescent="0.3">
      <c r="A559" t="s">
        <v>1932</v>
      </c>
      <c r="B559" t="s">
        <v>1933</v>
      </c>
      <c r="C559" t="s">
        <v>10491</v>
      </c>
      <c r="D559" t="s">
        <v>1529</v>
      </c>
      <c r="E559">
        <v>3484.3616269429999</v>
      </c>
      <c r="F559">
        <v>155.43</v>
      </c>
      <c r="G559">
        <v>-21.526974827342301</v>
      </c>
      <c r="H559">
        <f>(Table2[[#This Row],[1Y Return vs Nifty]]-AVERAGE(Table2[1Y Return vs Nifty]))/_xlfn.STDEV.P(Table2[1Y Return vs Nifty])</f>
        <v>-0.82803261220988711</v>
      </c>
      <c r="I559">
        <v>-3.6235496921572499</v>
      </c>
      <c r="J559">
        <f>(Table2[[#This Row],[1M Return vs Nifty]]-AVERAGE(Table2[1M Return vs Nifty]))/_xlfn.STDEV.P(Table2[1M Return vs Nifty])</f>
        <v>-0.28238365523540992</v>
      </c>
      <c r="K559">
        <v>-9.8494143153334406</v>
      </c>
      <c r="L559">
        <f>(Table2[[#This Row],[6M Return vs Nifty]]-AVERAGE(Table2[6M Return vs Nifty]))/_xlfn.STDEV.P(Table2[6M Return vs Nifty])</f>
        <v>-0.5059303965513634</v>
      </c>
      <c r="M559">
        <v>-1.5174387522769099</v>
      </c>
      <c r="N559">
        <f>(Table2[[#This Row],[1W Return vs Nifty]]-AVERAGE(Table2[1W Return vs Nifty]))/_xlfn.STDEV.P(Table2[1W Return vs Nifty])</f>
        <v>-0.11228184871812277</v>
      </c>
      <c r="O559">
        <v>154.41</v>
      </c>
      <c r="P559">
        <v>153.015114578484</v>
      </c>
      <c r="Q559">
        <v>148.11922131505</v>
      </c>
      <c r="R559">
        <v>48.600547647367797</v>
      </c>
      <c r="S559" s="2">
        <f>(Table2[[#This Row],[Close Price]]-Table2[[#This Row],[20D EMA]])/Table2[[#This Row],[20D EMA]]</f>
        <v>6.6057897804546999E-3</v>
      </c>
      <c r="T559" s="2">
        <f>(Table2[[#This Row],[Close Price]]-Table2[[#This Row],[50D EMA]])/Table2[[#This Row],[50D EMA]]</f>
        <v>1.5782005772229574E-2</v>
      </c>
      <c r="U559" s="2">
        <f>(Table2[[#This Row],[Close Price]]-Table2[[#This Row],[200D EMA]])/Table2[[#This Row],[200D EMA]]</f>
        <v>4.9357393456720668E-2</v>
      </c>
      <c r="V559">
        <v>0.82534291106979396</v>
      </c>
      <c r="W559">
        <v>152.5</v>
      </c>
      <c r="X559">
        <v>160</v>
      </c>
      <c r="Y559">
        <v>147.87</v>
      </c>
      <c r="Z559">
        <v>160</v>
      </c>
      <c r="AA559">
        <v>147.87</v>
      </c>
      <c r="AB559">
        <v>163</v>
      </c>
      <c r="AC559" s="2">
        <f>(Table2[[#This Row],[Close Price]]/Table2[[#This Row],[Day Low]])-1</f>
        <v>1.921311475409837E-2</v>
      </c>
      <c r="AD559" s="2">
        <f>(Table2[[#This Row],[Day High]]/Table2[[#This Row],[Close Price]])-1</f>
        <v>2.9402303287653586E-2</v>
      </c>
      <c r="AE559" s="2">
        <f>(Table2[[#This Row],[Close Price]]/Table2[[#This Row],[Current Week Low]])-1</f>
        <v>5.1125989044430886E-2</v>
      </c>
      <c r="AF559" s="2">
        <f>(Table2[[#This Row],[Current Week High]]/Table2[[#This Row],[Close Price]])-1</f>
        <v>2.9402303287653586E-2</v>
      </c>
      <c r="AG559" s="2">
        <f>(Table2[[#This Row],[Close Price]]/Table2[[#This Row],[Current Month Low]])-1</f>
        <v>5.1125989044430886E-2</v>
      </c>
      <c r="AH559" s="2">
        <f>(Table2[[#This Row],[Current Month High]]/Table2[[#This Row],[Close Price]])-1</f>
        <v>4.8703596474297006E-2</v>
      </c>
      <c r="AI559">
        <v>13.169915717686401</v>
      </c>
      <c r="AJ559">
        <v>20.488372093023202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-0.15</v>
      </c>
      <c r="AM559" t="s">
        <v>10519</v>
      </c>
      <c r="AN559">
        <v>-0.17</v>
      </c>
      <c r="AO559" t="s">
        <v>10519</v>
      </c>
      <c r="AP559">
        <v>2.2983917062316998E-2</v>
      </c>
      <c r="AQ559">
        <f>(Table2[[#This Row],[Sharpe Ratio]]-AVERAGE(Table2[Sharpe Ratio]))/_xlfn.STDEV.P(Table2[Sharpe Ratio])</f>
        <v>-0.33206333342973554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-2.0606918461445187</v>
      </c>
      <c r="AS559">
        <f>_xlfn.RANK.AVG(Table2[[#This Row],[1Y Return vs Nifty Z-Score]],Table2[1Y Return vs Nifty Z-Score])</f>
        <v>618</v>
      </c>
      <c r="AT559">
        <f>_xlfn.RANK.AVG(Table2[[#This Row],[6M Return vs Nifty Z-Score]],Table2[6M Return vs Nifty Z-Score])</f>
        <v>496</v>
      </c>
      <c r="AU559">
        <f>_xlfn.RANK.AVG(Table2[[#This Row],[Sharpe Ratio Z-Score]],Table2[Sharpe Ratio Z-Score])</f>
        <v>424</v>
      </c>
      <c r="AV559">
        <f>(Table2[[#This Row],[Rank 1Y]]+Table2[[#This Row],[Rank 6M]]+Table2[[#This Row],[Rank Sharpe]])/3</f>
        <v>512.66666666666663</v>
      </c>
    </row>
    <row r="560" spans="1:48" x14ac:dyDescent="0.3">
      <c r="A560" t="s">
        <v>1577</v>
      </c>
      <c r="B560" t="s">
        <v>1578</v>
      </c>
      <c r="C560" t="s">
        <v>10475</v>
      </c>
      <c r="D560" t="s">
        <v>418</v>
      </c>
      <c r="E560">
        <v>5798.0295111570003</v>
      </c>
      <c r="F560">
        <v>65.56</v>
      </c>
      <c r="G560">
        <v>8.9281140778163905</v>
      </c>
      <c r="H560">
        <f>(Table2[[#This Row],[1Y Return vs Nifty]]-AVERAGE(Table2[1Y Return vs Nifty]))/_xlfn.STDEV.P(Table2[1Y Return vs Nifty])</f>
        <v>-0.41085950087187872</v>
      </c>
      <c r="I560">
        <v>-8.20842753109679</v>
      </c>
      <c r="J560">
        <f>(Table2[[#This Row],[1M Return vs Nifty]]-AVERAGE(Table2[1M Return vs Nifty]))/_xlfn.STDEV.P(Table2[1M Return vs Nifty])</f>
        <v>-0.74360419934887889</v>
      </c>
      <c r="K560">
        <v>-25.504994325199501</v>
      </c>
      <c r="L560">
        <f>(Table2[[#This Row],[6M Return vs Nifty]]-AVERAGE(Table2[6M Return vs Nifty]))/_xlfn.STDEV.P(Table2[6M Return vs Nifty])</f>
        <v>-1.0488357801344683</v>
      </c>
      <c r="M560">
        <v>1.07730776488669</v>
      </c>
      <c r="N560">
        <f>(Table2[[#This Row],[1W Return vs Nifty]]-AVERAGE(Table2[1W Return vs Nifty]))/_xlfn.STDEV.P(Table2[1W Return vs Nifty])</f>
        <v>0.41280762578192592</v>
      </c>
      <c r="O560">
        <v>64.94</v>
      </c>
      <c r="P560">
        <v>67.985939736940594</v>
      </c>
      <c r="Q560">
        <v>67.401439760633806</v>
      </c>
      <c r="R560">
        <v>52.493350601452299</v>
      </c>
      <c r="S560" s="2">
        <f>(Table2[[#This Row],[Close Price]]-Table2[[#This Row],[20D EMA]])/Table2[[#This Row],[20D EMA]]</f>
        <v>9.5472744071451281E-3</v>
      </c>
      <c r="T560" s="2">
        <f>(Table2[[#This Row],[Close Price]]-Table2[[#This Row],[50D EMA]])/Table2[[#This Row],[50D EMA]]</f>
        <v>-3.5682962482056296E-2</v>
      </c>
      <c r="U560" s="2">
        <f>(Table2[[#This Row],[Close Price]]-Table2[[#This Row],[200D EMA]])/Table2[[#This Row],[200D EMA]]</f>
        <v>-2.7320481093184416E-2</v>
      </c>
      <c r="V560">
        <v>0.63025280555492302</v>
      </c>
      <c r="W560">
        <v>64.510000000000005</v>
      </c>
      <c r="X560">
        <v>66.87</v>
      </c>
      <c r="Y560">
        <v>59.41</v>
      </c>
      <c r="Z560">
        <v>66.87</v>
      </c>
      <c r="AA560">
        <v>59.41</v>
      </c>
      <c r="AB560">
        <v>67.989999999999995</v>
      </c>
      <c r="AC560" s="2">
        <f>(Table2[[#This Row],[Close Price]]/Table2[[#This Row],[Day Low]])-1</f>
        <v>1.6276546271895675E-2</v>
      </c>
      <c r="AD560" s="2">
        <f>(Table2[[#This Row],[Day High]]/Table2[[#This Row],[Close Price]])-1</f>
        <v>1.9981696156192941E-2</v>
      </c>
      <c r="AE560" s="2">
        <f>(Table2[[#This Row],[Close Price]]/Table2[[#This Row],[Current Week Low]])-1</f>
        <v>0.10351792627503786</v>
      </c>
      <c r="AF560" s="2">
        <f>(Table2[[#This Row],[Current Week High]]/Table2[[#This Row],[Close Price]])-1</f>
        <v>1.9981696156192941E-2</v>
      </c>
      <c r="AG560" s="2">
        <f>(Table2[[#This Row],[Close Price]]/Table2[[#This Row],[Current Month Low]])-1</f>
        <v>0.10351792627503786</v>
      </c>
      <c r="AH560" s="2">
        <f>(Table2[[#This Row],[Current Month High]]/Table2[[#This Row],[Close Price]])-1</f>
        <v>3.7065283709578845E-2</v>
      </c>
      <c r="AI560">
        <v>33.923123856009703</v>
      </c>
      <c r="AJ560">
        <v>50.022883295194497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-0.18</v>
      </c>
      <c r="AM560" t="s">
        <v>10519</v>
      </c>
      <c r="AN560">
        <v>0.92</v>
      </c>
      <c r="AO560" t="s">
        <v>10520</v>
      </c>
      <c r="AP560">
        <v>1.1645003101216999E-2</v>
      </c>
      <c r="AQ560">
        <f>(Table2[[#This Row],[Sharpe Ratio]]-AVERAGE(Table2[Sharpe Ratio]))/_xlfn.STDEV.P(Table2[Sharpe Ratio])</f>
        <v>-0.4627675273610628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441</v>
      </c>
      <c r="AT560">
        <f>_xlfn.RANK.AVG(Table2[[#This Row],[6M Return vs Nifty Z-Score]],Table2[6M Return vs Nifty Z-Score])</f>
        <v>641</v>
      </c>
      <c r="AU560">
        <f>_xlfn.RANK.AVG(Table2[[#This Row],[Sharpe Ratio Z-Score]],Table2[Sharpe Ratio Z-Score])</f>
        <v>458</v>
      </c>
      <c r="AV560">
        <f>(Table2[[#This Row],[Rank 1Y]]+Table2[[#This Row],[Rank 6M]]+Table2[[#This Row],[Rank Sharpe]])/3</f>
        <v>513.33333333333337</v>
      </c>
    </row>
    <row r="561" spans="1:48" x14ac:dyDescent="0.3">
      <c r="A561" t="s">
        <v>1459</v>
      </c>
      <c r="B561" t="s">
        <v>1460</v>
      </c>
      <c r="C561" t="s">
        <v>10491</v>
      </c>
      <c r="D561" t="s">
        <v>1461</v>
      </c>
      <c r="E561">
        <v>6978.6840270000002</v>
      </c>
      <c r="F561">
        <v>905.15</v>
      </c>
      <c r="G561">
        <v>11.3435271223345</v>
      </c>
      <c r="H561">
        <f>(Table2[[#This Row],[1Y Return vs Nifty]]-AVERAGE(Table2[1Y Return vs Nifty]))/_xlfn.STDEV.P(Table2[1Y Return vs Nifty])</f>
        <v>-0.37777322822673959</v>
      </c>
      <c r="I561">
        <v>2.733716777932</v>
      </c>
      <c r="J561">
        <f>(Table2[[#This Row],[1M Return vs Nifty]]-AVERAGE(Table2[1M Return vs Nifty]))/_xlfn.STDEV.P(Table2[1M Return vs Nifty])</f>
        <v>0.35713216250490676</v>
      </c>
      <c r="K561">
        <v>-14.9931180667402</v>
      </c>
      <c r="L561">
        <f>(Table2[[#This Row],[6M Return vs Nifty]]-AVERAGE(Table2[6M Return vs Nifty]))/_xlfn.STDEV.P(Table2[6M Return vs Nifty])</f>
        <v>-0.68430414293670938</v>
      </c>
      <c r="M561">
        <v>-1.7030233244192099</v>
      </c>
      <c r="N561">
        <f>(Table2[[#This Row],[1W Return vs Nifty]]-AVERAGE(Table2[1W Return vs Nifty]))/_xlfn.STDEV.P(Table2[1W Return vs Nifty])</f>
        <v>-0.14983792782524138</v>
      </c>
      <c r="O561">
        <v>892.01</v>
      </c>
      <c r="P561">
        <v>836.20280567120199</v>
      </c>
      <c r="Q561">
        <v>772.86725437237703</v>
      </c>
      <c r="R561">
        <v>56.451244204244297</v>
      </c>
      <c r="S561" s="2">
        <f>(Table2[[#This Row],[Close Price]]-Table2[[#This Row],[20D EMA]])/Table2[[#This Row],[20D EMA]]</f>
        <v>1.4730776560800872E-2</v>
      </c>
      <c r="T561" s="2">
        <f>(Table2[[#This Row],[Close Price]]-Table2[[#This Row],[50D EMA]])/Table2[[#This Row],[50D EMA]]</f>
        <v>8.2452718241546152E-2</v>
      </c>
      <c r="U561" s="2">
        <f>(Table2[[#This Row],[Close Price]]-Table2[[#This Row],[200D EMA]])/Table2[[#This Row],[200D EMA]]</f>
        <v>0.17115842970348888</v>
      </c>
      <c r="V561">
        <v>0.78849286418591202</v>
      </c>
      <c r="W561">
        <v>900.95</v>
      </c>
      <c r="X561">
        <v>928.35</v>
      </c>
      <c r="Y561">
        <v>824.25</v>
      </c>
      <c r="Z561">
        <v>928.35</v>
      </c>
      <c r="AA561">
        <v>824.25</v>
      </c>
      <c r="AB561">
        <v>970</v>
      </c>
      <c r="AC561" s="2">
        <f>(Table2[[#This Row],[Close Price]]/Table2[[#This Row],[Day Low]])-1</f>
        <v>4.6617459348465839E-3</v>
      </c>
      <c r="AD561" s="2">
        <f>(Table2[[#This Row],[Day High]]/Table2[[#This Row],[Close Price]])-1</f>
        <v>2.5631110865602436E-2</v>
      </c>
      <c r="AE561" s="2">
        <f>(Table2[[#This Row],[Close Price]]/Table2[[#This Row],[Current Week Low]])-1</f>
        <v>9.8149833181680357E-2</v>
      </c>
      <c r="AF561" s="2">
        <f>(Table2[[#This Row],[Current Week High]]/Table2[[#This Row],[Close Price]])-1</f>
        <v>2.5631110865602436E-2</v>
      </c>
      <c r="AG561" s="2">
        <f>(Table2[[#This Row],[Close Price]]/Table2[[#This Row],[Current Month Low]])-1</f>
        <v>9.8149833181680357E-2</v>
      </c>
      <c r="AH561" s="2">
        <f>(Table2[[#This Row],[Current Month High]]/Table2[[#This Row],[Close Price]])-1</f>
        <v>7.1645583604927454E-2</v>
      </c>
      <c r="AI561">
        <v>9.3078495277025795</v>
      </c>
      <c r="AJ561">
        <v>53.026204564666003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0.17</v>
      </c>
      <c r="AM561" t="s">
        <v>10520</v>
      </c>
      <c r="AN561">
        <v>-3.26</v>
      </c>
      <c r="AO561" t="s">
        <v>10519</v>
      </c>
      <c r="AP561">
        <v>-1.4889319526424E-2</v>
      </c>
      <c r="AQ561">
        <f>(Table2[[#This Row],[Sharpe Ratio]]-AVERAGE(Table2[Sharpe Ratio]))/_xlfn.STDEV.P(Table2[Sharpe Ratio])</f>
        <v>-0.76862991087130395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-1.6234130473550876</v>
      </c>
      <c r="AS561">
        <f>_xlfn.RANK.AVG(Table2[[#This Row],[1Y Return vs Nifty Z-Score]],Table2[1Y Return vs Nifty Z-Score])</f>
        <v>427</v>
      </c>
      <c r="AT561">
        <f>_xlfn.RANK.AVG(Table2[[#This Row],[6M Return vs Nifty Z-Score]],Table2[6M Return vs Nifty Z-Score])</f>
        <v>546</v>
      </c>
      <c r="AU561">
        <f>_xlfn.RANK.AVG(Table2[[#This Row],[Sharpe Ratio Z-Score]],Table2[Sharpe Ratio Z-Score])</f>
        <v>569</v>
      </c>
      <c r="AV561">
        <f>(Table2[[#This Row],[Rank 1Y]]+Table2[[#This Row],[Rank 6M]]+Table2[[#This Row],[Rank Sharpe]])/3</f>
        <v>514</v>
      </c>
    </row>
    <row r="562" spans="1:48" x14ac:dyDescent="0.3">
      <c r="A562" t="s">
        <v>497</v>
      </c>
      <c r="B562" t="s">
        <v>498</v>
      </c>
      <c r="C562" t="s">
        <v>10474</v>
      </c>
      <c r="D562" t="s">
        <v>21</v>
      </c>
      <c r="E562">
        <v>42161.805638259997</v>
      </c>
      <c r="F562">
        <v>6343.7</v>
      </c>
      <c r="G562">
        <v>8.4775077112144501</v>
      </c>
      <c r="H562">
        <f>(Table2[[#This Row],[1Y Return vs Nifty]]-AVERAGE(Table2[1Y Return vs Nifty]))/_xlfn.STDEV.P(Table2[1Y Return vs Nifty])</f>
        <v>-0.4170318965765652</v>
      </c>
      <c r="I562">
        <v>13.4192660154294</v>
      </c>
      <c r="J562">
        <f>(Table2[[#This Row],[1M Return vs Nifty]]-AVERAGE(Table2[1M Return vs Nifty]))/_xlfn.STDEV.P(Table2[1M Return vs Nifty])</f>
        <v>1.4320560768593464</v>
      </c>
      <c r="K562">
        <v>-14.8861992355064</v>
      </c>
      <c r="L562">
        <f>(Table2[[#This Row],[6M Return vs Nifty]]-AVERAGE(Table2[6M Return vs Nifty]))/_xlfn.STDEV.P(Table2[6M Return vs Nifty])</f>
        <v>-0.68059640364843899</v>
      </c>
      <c r="M562">
        <v>3.4907473667918398</v>
      </c>
      <c r="N562">
        <f>(Table2[[#This Row],[1W Return vs Nifty]]-AVERAGE(Table2[1W Return vs Nifty]))/_xlfn.STDEV.P(Table2[1W Return vs Nifty])</f>
        <v>0.90120667513772845</v>
      </c>
      <c r="O562">
        <v>5922.78</v>
      </c>
      <c r="P562">
        <v>5628.1151668025695</v>
      </c>
      <c r="Q562">
        <v>5479.71987602031</v>
      </c>
      <c r="R562">
        <v>79.004423051872493</v>
      </c>
      <c r="S562" s="2">
        <f>(Table2[[#This Row],[Close Price]]-Table2[[#This Row],[20D EMA]])/Table2[[#This Row],[20D EMA]]</f>
        <v>7.1067978212933813E-2</v>
      </c>
      <c r="T562" s="2">
        <f>(Table2[[#This Row],[Close Price]]-Table2[[#This Row],[50D EMA]])/Table2[[#This Row],[50D EMA]]</f>
        <v>0.12714466779541161</v>
      </c>
      <c r="U562" s="2">
        <f>(Table2[[#This Row],[Close Price]]-Table2[[#This Row],[200D EMA]])/Table2[[#This Row],[200D EMA]]</f>
        <v>0.15766866619597392</v>
      </c>
      <c r="V562">
        <v>1.14056257603282</v>
      </c>
      <c r="W562">
        <v>6321.7</v>
      </c>
      <c r="X562">
        <v>6407.05</v>
      </c>
      <c r="Y562">
        <v>5840.6</v>
      </c>
      <c r="Z562">
        <v>6425</v>
      </c>
      <c r="AA562">
        <v>5425.75</v>
      </c>
      <c r="AB562">
        <v>6425</v>
      </c>
      <c r="AC562" s="2">
        <f>(Table2[[#This Row],[Close Price]]/Table2[[#This Row],[Day Low]])-1</f>
        <v>3.4800765616842533E-3</v>
      </c>
      <c r="AD562" s="2">
        <f>(Table2[[#This Row],[Day High]]/Table2[[#This Row],[Close Price]])-1</f>
        <v>9.9862856061920802E-3</v>
      </c>
      <c r="AE562" s="2">
        <f>(Table2[[#This Row],[Close Price]]/Table2[[#This Row],[Current Week Low]])-1</f>
        <v>8.6138410437283763E-2</v>
      </c>
      <c r="AF562" s="2">
        <f>(Table2[[#This Row],[Current Week High]]/Table2[[#This Row],[Close Price]])-1</f>
        <v>1.2815864558538337E-2</v>
      </c>
      <c r="AG562" s="2">
        <f>(Table2[[#This Row],[Close Price]]/Table2[[#This Row],[Current Month Low]])-1</f>
        <v>0.16918398378104405</v>
      </c>
      <c r="AH562" s="2">
        <f>(Table2[[#This Row],[Current Month High]]/Table2[[#This Row],[Close Price]])-1</f>
        <v>1.2815864558538337E-2</v>
      </c>
      <c r="AI562">
        <v>7.9409492882702404</v>
      </c>
      <c r="AJ562">
        <v>47.966645285439299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0.17</v>
      </c>
      <c r="AM562" t="s">
        <v>10520</v>
      </c>
      <c r="AN562">
        <v>10.119999999999999</v>
      </c>
      <c r="AO562" t="s">
        <v>10520</v>
      </c>
      <c r="AP562">
        <v>-7.8060655061629996E-3</v>
      </c>
      <c r="AQ562">
        <f>(Table2[[#This Row],[Sharpe Ratio]]-AVERAGE(Table2[Sharpe Ratio]))/_xlfn.STDEV.P(Table2[Sharpe Ratio])</f>
        <v>-0.68698090900876285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0.54865354276330791</v>
      </c>
      <c r="AS562">
        <f>_xlfn.RANK.AVG(Table2[[#This Row],[1Y Return vs Nifty Z-Score]],Table2[1Y Return vs Nifty Z-Score])</f>
        <v>445</v>
      </c>
      <c r="AT562">
        <f>_xlfn.RANK.AVG(Table2[[#This Row],[6M Return vs Nifty Z-Score]],Table2[6M Return vs Nifty Z-Score])</f>
        <v>545</v>
      </c>
      <c r="AU562">
        <f>_xlfn.RANK.AVG(Table2[[#This Row],[Sharpe Ratio Z-Score]],Table2[Sharpe Ratio Z-Score])</f>
        <v>558</v>
      </c>
      <c r="AV562">
        <f>(Table2[[#This Row],[Rank 1Y]]+Table2[[#This Row],[Rank 6M]]+Table2[[#This Row],[Rank Sharpe]])/3</f>
        <v>516</v>
      </c>
    </row>
    <row r="563" spans="1:48" x14ac:dyDescent="0.3">
      <c r="A563" t="s">
        <v>1325</v>
      </c>
      <c r="B563" t="s">
        <v>1326</v>
      </c>
      <c r="C563" t="s">
        <v>10489</v>
      </c>
      <c r="D563" t="s">
        <v>409</v>
      </c>
      <c r="E563">
        <v>8291.2660605599995</v>
      </c>
      <c r="F563">
        <v>525.45000000000005</v>
      </c>
      <c r="G563">
        <v>-5.82645446904752</v>
      </c>
      <c r="H563">
        <f>(Table2[[#This Row],[1Y Return vs Nifty]]-AVERAGE(Table2[1Y Return vs Nifty]))/_xlfn.STDEV.P(Table2[1Y Return vs Nifty])</f>
        <v>-0.61296724340099418</v>
      </c>
      <c r="I563">
        <v>-11.2906343681178</v>
      </c>
      <c r="J563">
        <f>(Table2[[#This Row],[1M Return vs Nifty]]-AVERAGE(Table2[1M Return vs Nifty]))/_xlfn.STDEV.P(Table2[1M Return vs Nifty])</f>
        <v>-1.053661994644443</v>
      </c>
      <c r="K563">
        <v>-5.3133881334142297</v>
      </c>
      <c r="L563">
        <f>(Table2[[#This Row],[6M Return vs Nifty]]-AVERAGE(Table2[6M Return vs Nifty]))/_xlfn.STDEV.P(Table2[6M Return vs Nifty])</f>
        <v>-0.34862973872291392</v>
      </c>
      <c r="M563">
        <v>-2.6676209538640099</v>
      </c>
      <c r="N563">
        <f>(Table2[[#This Row],[1W Return vs Nifty]]-AVERAGE(Table2[1W Return vs Nifty]))/_xlfn.STDEV.P(Table2[1W Return vs Nifty])</f>
        <v>-0.34504006375597351</v>
      </c>
      <c r="O563">
        <v>532.32000000000005</v>
      </c>
      <c r="P563">
        <v>523.75937833929004</v>
      </c>
      <c r="Q563">
        <v>490.66252505789498</v>
      </c>
      <c r="R563">
        <v>42.773021138628799</v>
      </c>
      <c r="S563" s="2">
        <f>(Table2[[#This Row],[Close Price]]-Table2[[#This Row],[20D EMA]])/Table2[[#This Row],[20D EMA]]</f>
        <v>-1.2905770964833191E-2</v>
      </c>
      <c r="T563" s="2">
        <f>(Table2[[#This Row],[Close Price]]-Table2[[#This Row],[50D EMA]])/Table2[[#This Row],[50D EMA]]</f>
        <v>3.2278594534584683E-3</v>
      </c>
      <c r="U563" s="2">
        <f>(Table2[[#This Row],[Close Price]]-Table2[[#This Row],[200D EMA]])/Table2[[#This Row],[200D EMA]]</f>
        <v>7.0898984873565329E-2</v>
      </c>
      <c r="V563">
        <v>0.78376518847005805</v>
      </c>
      <c r="W563">
        <v>522.04999999999995</v>
      </c>
      <c r="X563">
        <v>532.20000000000005</v>
      </c>
      <c r="Y563">
        <v>496.05</v>
      </c>
      <c r="Z563">
        <v>554.95000000000005</v>
      </c>
      <c r="AA563">
        <v>496.05</v>
      </c>
      <c r="AB563">
        <v>570</v>
      </c>
      <c r="AC563" s="2">
        <f>(Table2[[#This Row],[Close Price]]/Table2[[#This Row],[Day Low]])-1</f>
        <v>6.5127861315967817E-3</v>
      </c>
      <c r="AD563" s="2">
        <f>(Table2[[#This Row],[Day High]]/Table2[[#This Row],[Close Price]])-1</f>
        <v>1.2846131886953938E-2</v>
      </c>
      <c r="AE563" s="2">
        <f>(Table2[[#This Row],[Close Price]]/Table2[[#This Row],[Current Week Low]])-1</f>
        <v>5.9268218929543481E-2</v>
      </c>
      <c r="AF563" s="2">
        <f>(Table2[[#This Row],[Current Week High]]/Table2[[#This Row],[Close Price]])-1</f>
        <v>5.614235417261404E-2</v>
      </c>
      <c r="AG563" s="2">
        <f>(Table2[[#This Row],[Close Price]]/Table2[[#This Row],[Current Month Low]])-1</f>
        <v>5.9268218929543481E-2</v>
      </c>
      <c r="AH563" s="2">
        <f>(Table2[[#This Row],[Current Month High]]/Table2[[#This Row],[Close Price]])-1</f>
        <v>8.4784470453896477E-2</v>
      </c>
      <c r="AI563">
        <v>20.639451898372801</v>
      </c>
      <c r="AJ563">
        <v>30.449354518371401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-0.01</v>
      </c>
      <c r="AM563" t="s">
        <v>10519</v>
      </c>
      <c r="AN563">
        <v>-3.1</v>
      </c>
      <c r="AO563" t="s">
        <v>10519</v>
      </c>
      <c r="AP563">
        <v>-1.2892631855844E-2</v>
      </c>
      <c r="AQ563">
        <f>(Table2[[#This Row],[Sharpe Ratio]]-AVERAGE(Table2[Sharpe Ratio]))/_xlfn.STDEV.P(Table2[Sharpe Ratio])</f>
        <v>-0.74561399828822073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-3.1059130388125449</v>
      </c>
      <c r="AS563">
        <f>_xlfn.RANK.AVG(Table2[[#This Row],[1Y Return vs Nifty Z-Score]],Table2[1Y Return vs Nifty Z-Score])</f>
        <v>537</v>
      </c>
      <c r="AT563">
        <f>_xlfn.RANK.AVG(Table2[[#This Row],[6M Return vs Nifty Z-Score]],Table2[6M Return vs Nifty Z-Score])</f>
        <v>448</v>
      </c>
      <c r="AU563">
        <f>_xlfn.RANK.AVG(Table2[[#This Row],[Sharpe Ratio Z-Score]],Table2[Sharpe Ratio Z-Score])</f>
        <v>566</v>
      </c>
      <c r="AV563">
        <f>(Table2[[#This Row],[Rank 1Y]]+Table2[[#This Row],[Rank 6M]]+Table2[[#This Row],[Rank Sharpe]])/3</f>
        <v>517</v>
      </c>
    </row>
    <row r="564" spans="1:48" x14ac:dyDescent="0.3">
      <c r="A564" t="s">
        <v>1144</v>
      </c>
      <c r="B564" t="s">
        <v>1145</v>
      </c>
      <c r="C564" t="s">
        <v>10479</v>
      </c>
      <c r="D564" t="s">
        <v>395</v>
      </c>
      <c r="E564">
        <v>10510.956406200001</v>
      </c>
      <c r="F564">
        <v>2609.5500000000002</v>
      </c>
      <c r="G564">
        <v>-21.444979944155101</v>
      </c>
      <c r="H564">
        <f>(Table2[[#This Row],[1Y Return vs Nifty]]-AVERAGE(Table2[1Y Return vs Nifty]))/_xlfn.STDEV.P(Table2[1Y Return vs Nifty])</f>
        <v>-0.82690944817514989</v>
      </c>
      <c r="I564">
        <v>0.52848723375270801</v>
      </c>
      <c r="J564">
        <f>(Table2[[#This Row],[1M Return vs Nifty]]-AVERAGE(Table2[1M Return vs Nifty]))/_xlfn.STDEV.P(Table2[1M Return vs Nifty])</f>
        <v>0.13529480805606503</v>
      </c>
      <c r="K564">
        <v>-20.541501294018602</v>
      </c>
      <c r="L564">
        <f>(Table2[[#This Row],[6M Return vs Nifty]]-AVERAGE(Table2[6M Return vs Nifty]))/_xlfn.STDEV.P(Table2[6M Return vs Nifty])</f>
        <v>-0.87671139468805592</v>
      </c>
      <c r="M564">
        <v>-7.7812736657040302</v>
      </c>
      <c r="N564">
        <f>(Table2[[#This Row],[1W Return vs Nifty]]-AVERAGE(Table2[1W Return vs Nifty]))/_xlfn.STDEV.P(Table2[1W Return vs Nifty])</f>
        <v>-1.379871480803609</v>
      </c>
      <c r="O564">
        <v>2636.72</v>
      </c>
      <c r="P564">
        <v>2588.2307189684798</v>
      </c>
      <c r="Q564">
        <v>2454.4506603622299</v>
      </c>
      <c r="R564">
        <v>42.843428218133198</v>
      </c>
      <c r="S564" s="2">
        <f>(Table2[[#This Row],[Close Price]]-Table2[[#This Row],[20D EMA]])/Table2[[#This Row],[20D EMA]]</f>
        <v>-1.030446918899224E-2</v>
      </c>
      <c r="T564" s="2">
        <f>(Table2[[#This Row],[Close Price]]-Table2[[#This Row],[50D EMA]])/Table2[[#This Row],[50D EMA]]</f>
        <v>8.2370095043215637E-3</v>
      </c>
      <c r="U564" s="2">
        <f>(Table2[[#This Row],[Close Price]]-Table2[[#This Row],[200D EMA]])/Table2[[#This Row],[200D EMA]]</f>
        <v>6.3191060281847594E-2</v>
      </c>
      <c r="V564">
        <v>1.5646527890953299</v>
      </c>
      <c r="W564">
        <v>2575</v>
      </c>
      <c r="X564">
        <v>2655.25</v>
      </c>
      <c r="Y564">
        <v>2498.6</v>
      </c>
      <c r="Z564">
        <v>2697.95</v>
      </c>
      <c r="AA564">
        <v>2498.6</v>
      </c>
      <c r="AB564">
        <v>2907.35</v>
      </c>
      <c r="AC564" s="2">
        <f>(Table2[[#This Row],[Close Price]]/Table2[[#This Row],[Day Low]])-1</f>
        <v>1.3417475728155326E-2</v>
      </c>
      <c r="AD564" s="2">
        <f>(Table2[[#This Row],[Day High]]/Table2[[#This Row],[Close Price]])-1</f>
        <v>1.7512597957502152E-2</v>
      </c>
      <c r="AE564" s="2">
        <f>(Table2[[#This Row],[Close Price]]/Table2[[#This Row],[Current Week Low]])-1</f>
        <v>4.4404866725366254E-2</v>
      </c>
      <c r="AF564" s="2">
        <f>(Table2[[#This Row],[Current Week High]]/Table2[[#This Row],[Close Price]])-1</f>
        <v>3.3875572416700139E-2</v>
      </c>
      <c r="AG564" s="2">
        <f>(Table2[[#This Row],[Close Price]]/Table2[[#This Row],[Current Month Low]])-1</f>
        <v>4.4404866725366254E-2</v>
      </c>
      <c r="AH564" s="2">
        <f>(Table2[[#This Row],[Current Month High]]/Table2[[#This Row],[Close Price]])-1</f>
        <v>0.11411929259834053</v>
      </c>
      <c r="AI564">
        <v>14.902952616351399</v>
      </c>
      <c r="AJ564">
        <v>26.902035159384301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-0.06</v>
      </c>
      <c r="AM564" t="s">
        <v>10519</v>
      </c>
      <c r="AN564">
        <v>-4.21</v>
      </c>
      <c r="AO564" t="s">
        <v>10519</v>
      </c>
      <c r="AP564">
        <v>5.2618876959114998E-2</v>
      </c>
      <c r="AQ564">
        <f>(Table2[[#This Row],[Sharpe Ratio]]-AVERAGE(Table2[Sharpe Ratio]))/_xlfn.STDEV.P(Table2[Sharpe Ratio])</f>
        <v>9.5402415498941004E-3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-2.9386572740608559</v>
      </c>
      <c r="AS564">
        <f>_xlfn.RANK.AVG(Table2[[#This Row],[1Y Return vs Nifty Z-Score]],Table2[1Y Return vs Nifty Z-Score])</f>
        <v>617</v>
      </c>
      <c r="AT564">
        <f>_xlfn.RANK.AVG(Table2[[#This Row],[6M Return vs Nifty Z-Score]],Table2[6M Return vs Nifty Z-Score])</f>
        <v>601</v>
      </c>
      <c r="AU564">
        <f>_xlfn.RANK.AVG(Table2[[#This Row],[Sharpe Ratio Z-Score]],Table2[Sharpe Ratio Z-Score])</f>
        <v>334</v>
      </c>
      <c r="AV564">
        <f>(Table2[[#This Row],[Rank 1Y]]+Table2[[#This Row],[Rank 6M]]+Table2[[#This Row],[Rank Sharpe]])/3</f>
        <v>517.33333333333337</v>
      </c>
    </row>
    <row r="565" spans="1:48" x14ac:dyDescent="0.3">
      <c r="A565" t="s">
        <v>277</v>
      </c>
      <c r="B565" t="s">
        <v>278</v>
      </c>
      <c r="C565" t="s">
        <v>10473</v>
      </c>
      <c r="D565" t="s">
        <v>177</v>
      </c>
      <c r="E565">
        <v>96997.750270185003</v>
      </c>
      <c r="F565">
        <v>888.45</v>
      </c>
      <c r="G565">
        <v>7.2876565545826297</v>
      </c>
      <c r="H565">
        <f>(Table2[[#This Row],[1Y Return vs Nifty]]-AVERAGE(Table2[1Y Return vs Nifty]))/_xlfn.STDEV.P(Table2[1Y Return vs Nifty])</f>
        <v>-0.43333045050911162</v>
      </c>
      <c r="I565">
        <v>-6.0528893134319297</v>
      </c>
      <c r="J565">
        <f>(Table2[[#This Row],[1M Return vs Nifty]]-AVERAGE(Table2[1M Return vs Nifty]))/_xlfn.STDEV.P(Table2[1M Return vs Nifty])</f>
        <v>-0.52676559545737101</v>
      </c>
      <c r="K565">
        <v>-30.525755906818699</v>
      </c>
      <c r="L565">
        <f>(Table2[[#This Row],[6M Return vs Nifty]]-AVERAGE(Table2[6M Return vs Nifty]))/_xlfn.STDEV.P(Table2[6M Return vs Nifty])</f>
        <v>-1.2229461286894565</v>
      </c>
      <c r="M565">
        <v>-2.4155860259368702</v>
      </c>
      <c r="N565">
        <f>(Table2[[#This Row],[1W Return vs Nifty]]-AVERAGE(Table2[1W Return vs Nifty]))/_xlfn.STDEV.P(Table2[1W Return vs Nifty])</f>
        <v>-0.29403666631983955</v>
      </c>
      <c r="O565">
        <v>895.64</v>
      </c>
      <c r="P565">
        <v>913.30712065744297</v>
      </c>
      <c r="Q565">
        <v>954.65025479754195</v>
      </c>
      <c r="R565">
        <v>39.807872132031697</v>
      </c>
      <c r="S565" s="2">
        <f>(Table2[[#This Row],[Close Price]]-Table2[[#This Row],[20D EMA]])/Table2[[#This Row],[20D EMA]]</f>
        <v>-8.0277790183555242E-3</v>
      </c>
      <c r="T565" s="2">
        <f>(Table2[[#This Row],[Close Price]]-Table2[[#This Row],[50D EMA]])/Table2[[#This Row],[50D EMA]]</f>
        <v>-2.7216606654232096E-2</v>
      </c>
      <c r="U565" s="2">
        <f>(Table2[[#This Row],[Close Price]]-Table2[[#This Row],[200D EMA]])/Table2[[#This Row],[200D EMA]]</f>
        <v>-6.9345034440473033E-2</v>
      </c>
      <c r="V565">
        <v>1.2833951255239999</v>
      </c>
      <c r="W565">
        <v>882.2</v>
      </c>
      <c r="X565">
        <v>916.85</v>
      </c>
      <c r="Y565">
        <v>857</v>
      </c>
      <c r="Z565">
        <v>916.85</v>
      </c>
      <c r="AA565">
        <v>857</v>
      </c>
      <c r="AB565">
        <v>938</v>
      </c>
      <c r="AC565" s="2">
        <f>(Table2[[#This Row],[Close Price]]/Table2[[#This Row],[Day Low]])-1</f>
        <v>7.0845613239627347E-3</v>
      </c>
      <c r="AD565" s="2">
        <f>(Table2[[#This Row],[Day High]]/Table2[[#This Row],[Close Price]])-1</f>
        <v>3.1965783105408319E-2</v>
      </c>
      <c r="AE565" s="2">
        <f>(Table2[[#This Row],[Close Price]]/Table2[[#This Row],[Current Week Low]])-1</f>
        <v>3.6697782963827308E-2</v>
      </c>
      <c r="AF565" s="2">
        <f>(Table2[[#This Row],[Current Week High]]/Table2[[#This Row],[Close Price]])-1</f>
        <v>3.1965783105408319E-2</v>
      </c>
      <c r="AG565" s="2">
        <f>(Table2[[#This Row],[Close Price]]/Table2[[#This Row],[Current Month Low]])-1</f>
        <v>3.6697782963827308E-2</v>
      </c>
      <c r="AH565" s="2">
        <f>(Table2[[#This Row],[Current Month High]]/Table2[[#This Row],[Close Price]])-1</f>
        <v>5.5771287072992282E-2</v>
      </c>
      <c r="AI565">
        <v>41.752490292081703</v>
      </c>
      <c r="AJ565">
        <v>70.201149425287298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-0.09</v>
      </c>
      <c r="AM565" t="s">
        <v>10519</v>
      </c>
      <c r="AN565">
        <v>-0.38</v>
      </c>
      <c r="AO565" t="s">
        <v>10519</v>
      </c>
      <c r="AP565">
        <v>1.8833727678914999E-2</v>
      </c>
      <c r="AQ565">
        <f>(Table2[[#This Row],[Sharpe Ratio]]-AVERAGE(Table2[Sharpe Ratio]))/_xlfn.STDEV.P(Table2[Sharpe Ratio])</f>
        <v>-0.37990276142794277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452</v>
      </c>
      <c r="AT565">
        <f>_xlfn.RANK.AVG(Table2[[#This Row],[6M Return vs Nifty Z-Score]],Table2[6M Return vs Nifty Z-Score])</f>
        <v>677</v>
      </c>
      <c r="AU565">
        <f>_xlfn.RANK.AVG(Table2[[#This Row],[Sharpe Ratio Z-Score]],Table2[Sharpe Ratio Z-Score])</f>
        <v>434</v>
      </c>
      <c r="AV565">
        <f>(Table2[[#This Row],[Rank 1Y]]+Table2[[#This Row],[Rank 6M]]+Table2[[#This Row],[Rank Sharpe]])/3</f>
        <v>521</v>
      </c>
    </row>
    <row r="566" spans="1:48" x14ac:dyDescent="0.3">
      <c r="A566" t="s">
        <v>1031</v>
      </c>
      <c r="B566" t="s">
        <v>1032</v>
      </c>
      <c r="C566" t="s">
        <v>10487</v>
      </c>
      <c r="D566" t="s">
        <v>370</v>
      </c>
      <c r="E566">
        <v>12618.0342406</v>
      </c>
      <c r="F566">
        <v>921.85</v>
      </c>
      <c r="G566">
        <v>-8.7636871899575404</v>
      </c>
      <c r="H566">
        <f>(Table2[[#This Row],[1Y Return vs Nifty]]-AVERAGE(Table2[1Y Return vs Nifty]))/_xlfn.STDEV.P(Table2[1Y Return vs Nifty])</f>
        <v>-0.65320139003972821</v>
      </c>
      <c r="I566">
        <v>12.927736918042299</v>
      </c>
      <c r="J566">
        <f>(Table2[[#This Row],[1M Return vs Nifty]]-AVERAGE(Table2[1M Return vs Nifty]))/_xlfn.STDEV.P(Table2[1M Return vs Nifty])</f>
        <v>1.3826101972289053</v>
      </c>
      <c r="K566">
        <v>1.4397975541297501</v>
      </c>
      <c r="L566">
        <f>(Table2[[#This Row],[6M Return vs Nifty]]-AVERAGE(Table2[6M Return vs Nifty]))/_xlfn.STDEV.P(Table2[6M Return vs Nifty])</f>
        <v>-0.11444225644544546</v>
      </c>
      <c r="M566">
        <v>2.1747533716117</v>
      </c>
      <c r="N566">
        <f>(Table2[[#This Row],[1W Return vs Nifty]]-AVERAGE(Table2[1W Return vs Nifty]))/_xlfn.STDEV.P(Table2[1W Return vs Nifty])</f>
        <v>0.63489372672312594</v>
      </c>
      <c r="O566">
        <v>873</v>
      </c>
      <c r="P566">
        <v>813.91688707363301</v>
      </c>
      <c r="Q566">
        <v>766.65749697064302</v>
      </c>
      <c r="R566">
        <v>69.133950518753807</v>
      </c>
      <c r="S566" s="2">
        <f>(Table2[[#This Row],[Close Price]]-Table2[[#This Row],[20D EMA]])/Table2[[#This Row],[20D EMA]]</f>
        <v>5.5956471935853402E-2</v>
      </c>
      <c r="T566" s="2">
        <f>(Table2[[#This Row],[Close Price]]-Table2[[#This Row],[50D EMA]])/Table2[[#This Row],[50D EMA]]</f>
        <v>0.13260950183062437</v>
      </c>
      <c r="U566" s="2">
        <f>(Table2[[#This Row],[Close Price]]-Table2[[#This Row],[200D EMA]])/Table2[[#This Row],[200D EMA]]</f>
        <v>0.20242742507910239</v>
      </c>
      <c r="V566">
        <v>1.04512605676556</v>
      </c>
      <c r="W566">
        <v>900.05</v>
      </c>
      <c r="X566">
        <v>933.95</v>
      </c>
      <c r="Y566">
        <v>875.25</v>
      </c>
      <c r="Z566">
        <v>935.95</v>
      </c>
      <c r="AA566">
        <v>783.3</v>
      </c>
      <c r="AB566">
        <v>935.95</v>
      </c>
      <c r="AC566" s="2">
        <f>(Table2[[#This Row],[Close Price]]/Table2[[#This Row],[Day Low]])-1</f>
        <v>2.4220876617965681E-2</v>
      </c>
      <c r="AD566" s="2">
        <f>(Table2[[#This Row],[Day High]]/Table2[[#This Row],[Close Price]])-1</f>
        <v>1.3125779682160887E-2</v>
      </c>
      <c r="AE566" s="2">
        <f>(Table2[[#This Row],[Close Price]]/Table2[[#This Row],[Current Week Low]])-1</f>
        <v>5.3241930876892329E-2</v>
      </c>
      <c r="AF566" s="2">
        <f>(Table2[[#This Row],[Current Week High]]/Table2[[#This Row],[Close Price]])-1</f>
        <v>1.5295330042848665E-2</v>
      </c>
      <c r="AG566" s="2">
        <f>(Table2[[#This Row],[Close Price]]/Table2[[#This Row],[Current Month Low]])-1</f>
        <v>0.17687986722839288</v>
      </c>
      <c r="AH566" s="2">
        <f>(Table2[[#This Row],[Current Month High]]/Table2[[#This Row],[Close Price]])-1</f>
        <v>1.5295330042848665E-2</v>
      </c>
      <c r="AI566">
        <v>1.5295330042848601</v>
      </c>
      <c r="AJ566">
        <v>42.447655103144498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0.15</v>
      </c>
      <c r="AM566" t="s">
        <v>10520</v>
      </c>
      <c r="AN566">
        <v>4.9800000000000004</v>
      </c>
      <c r="AO566" t="s">
        <v>10520</v>
      </c>
      <c r="AP566">
        <v>-5.5292495482544002E-2</v>
      </c>
      <c r="AQ566">
        <f>(Table2[[#This Row],[Sharpe Ratio]]-AVERAGE(Table2[Sharpe Ratio]))/_xlfn.STDEV.P(Table2[Sharpe Ratio])</f>
        <v>-1.234359218257101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1.5501059209756529E-2</v>
      </c>
      <c r="AS566">
        <f>_xlfn.RANK.AVG(Table2[[#This Row],[1Y Return vs Nifty Z-Score]],Table2[1Y Return vs Nifty Z-Score])</f>
        <v>558</v>
      </c>
      <c r="AT566">
        <f>_xlfn.RANK.AVG(Table2[[#This Row],[6M Return vs Nifty Z-Score]],Table2[6M Return vs Nifty Z-Score])</f>
        <v>365</v>
      </c>
      <c r="AU566">
        <f>_xlfn.RANK.AVG(Table2[[#This Row],[Sharpe Ratio Z-Score]],Table2[Sharpe Ratio Z-Score])</f>
        <v>646</v>
      </c>
      <c r="AV566">
        <f>(Table2[[#This Row],[Rank 1Y]]+Table2[[#This Row],[Rank 6M]]+Table2[[#This Row],[Rank Sharpe]])/3</f>
        <v>523</v>
      </c>
    </row>
    <row r="567" spans="1:48" x14ac:dyDescent="0.3">
      <c r="A567" t="s">
        <v>553</v>
      </c>
      <c r="B567" t="s">
        <v>554</v>
      </c>
      <c r="C567" t="s">
        <v>10489</v>
      </c>
      <c r="D567" t="s">
        <v>555</v>
      </c>
      <c r="E567">
        <v>34688.982250000001</v>
      </c>
      <c r="F567">
        <v>3254.45</v>
      </c>
      <c r="G567">
        <v>-11.091154859641399</v>
      </c>
      <c r="H567">
        <f>(Table2[[#This Row],[1Y Return vs Nifty]]-AVERAGE(Table2[1Y Return vs Nifty]))/_xlfn.STDEV.P(Table2[1Y Return vs Nifty])</f>
        <v>-0.685082988951632</v>
      </c>
      <c r="I567">
        <v>-9.7367031487704097</v>
      </c>
      <c r="J567">
        <f>(Table2[[#This Row],[1M Return vs Nifty]]-AVERAGE(Table2[1M Return vs Nifty]))/_xlfn.STDEV.P(Table2[1M Return vs Nifty])</f>
        <v>-0.89734267105956866</v>
      </c>
      <c r="K567">
        <v>-28.499722250840499</v>
      </c>
      <c r="L567">
        <f>(Table2[[#This Row],[6M Return vs Nifty]]-AVERAGE(Table2[6M Return vs Nifty]))/_xlfn.STDEV.P(Table2[6M Return vs Nifty])</f>
        <v>-1.1526871808601238</v>
      </c>
      <c r="M567">
        <v>-4.9631348911462396</v>
      </c>
      <c r="N567">
        <f>(Table2[[#This Row],[1W Return vs Nifty]]-AVERAGE(Table2[1W Return vs Nifty]))/_xlfn.STDEV.P(Table2[1W Return vs Nifty])</f>
        <v>-0.80957492258012964</v>
      </c>
      <c r="O567">
        <v>3234.88</v>
      </c>
      <c r="P567">
        <v>3248.4718244545402</v>
      </c>
      <c r="Q567">
        <v>3252.7047968124698</v>
      </c>
      <c r="R567">
        <v>31.877732491342101</v>
      </c>
      <c r="S567" s="2">
        <f>(Table2[[#This Row],[Close Price]]-Table2[[#This Row],[20D EMA]])/Table2[[#This Row],[20D EMA]]</f>
        <v>6.0496834503906511E-3</v>
      </c>
      <c r="T567" s="2">
        <f>(Table2[[#This Row],[Close Price]]-Table2[[#This Row],[50D EMA]])/Table2[[#This Row],[50D EMA]]</f>
        <v>1.8403039547567714E-3</v>
      </c>
      <c r="U567" s="2">
        <f>(Table2[[#This Row],[Close Price]]-Table2[[#This Row],[200D EMA]])/Table2[[#This Row],[200D EMA]]</f>
        <v>5.3653906411681076E-4</v>
      </c>
      <c r="V567">
        <v>0.66502080296174204</v>
      </c>
      <c r="W567">
        <v>3140.05</v>
      </c>
      <c r="X567">
        <v>3295</v>
      </c>
      <c r="Y567">
        <v>3101.05</v>
      </c>
      <c r="Z567">
        <v>3295</v>
      </c>
      <c r="AA567">
        <v>3101.05</v>
      </c>
      <c r="AB567">
        <v>3354.65</v>
      </c>
      <c r="AC567" s="2">
        <f>(Table2[[#This Row],[Close Price]]/Table2[[#This Row],[Day Low]])-1</f>
        <v>3.6432540883106768E-2</v>
      </c>
      <c r="AD567" s="2">
        <f>(Table2[[#This Row],[Day High]]/Table2[[#This Row],[Close Price]])-1</f>
        <v>1.245986264960286E-2</v>
      </c>
      <c r="AE567" s="2">
        <f>(Table2[[#This Row],[Close Price]]/Table2[[#This Row],[Current Week Low]])-1</f>
        <v>4.9467115976846499E-2</v>
      </c>
      <c r="AF567" s="2">
        <f>(Table2[[#This Row],[Current Week High]]/Table2[[#This Row],[Close Price]])-1</f>
        <v>1.245986264960286E-2</v>
      </c>
      <c r="AG567" s="2">
        <f>(Table2[[#This Row],[Close Price]]/Table2[[#This Row],[Current Month Low]])-1</f>
        <v>4.9467115976846499E-2</v>
      </c>
      <c r="AH567" s="2">
        <f>(Table2[[#This Row],[Current Month High]]/Table2[[#This Row],[Close Price]])-1</f>
        <v>3.078861251517151E-2</v>
      </c>
      <c r="AI567">
        <v>20.450460139194</v>
      </c>
      <c r="AJ567">
        <v>31.439822294022601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</v>
      </c>
      <c r="AM567" t="s">
        <v>10519</v>
      </c>
      <c r="AN567">
        <v>0.28000000000000003</v>
      </c>
      <c r="AO567" t="s">
        <v>10520</v>
      </c>
      <c r="AP567">
        <v>4.9795860983319E-2</v>
      </c>
      <c r="AQ567">
        <f>(Table2[[#This Row],[Sharpe Ratio]]-AVERAGE(Table2[Sharpe Ratio]))/_xlfn.STDEV.P(Table2[Sharpe Ratio])</f>
        <v>-2.3000796228284801E-2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567</v>
      </c>
      <c r="AT567">
        <f>_xlfn.RANK.AVG(Table2[[#This Row],[6M Return vs Nifty Z-Score]],Table2[6M Return vs Nifty Z-Score])</f>
        <v>661</v>
      </c>
      <c r="AU567">
        <f>_xlfn.RANK.AVG(Table2[[#This Row],[Sharpe Ratio Z-Score]],Table2[Sharpe Ratio Z-Score])</f>
        <v>345</v>
      </c>
      <c r="AV567">
        <f>(Table2[[#This Row],[Rank 1Y]]+Table2[[#This Row],[Rank 6M]]+Table2[[#This Row],[Rank Sharpe]])/3</f>
        <v>524.33333333333337</v>
      </c>
    </row>
    <row r="568" spans="1:48" x14ac:dyDescent="0.3">
      <c r="A568" t="s">
        <v>716</v>
      </c>
      <c r="B568" t="s">
        <v>717</v>
      </c>
      <c r="C568" t="s">
        <v>10487</v>
      </c>
      <c r="D568" t="s">
        <v>718</v>
      </c>
      <c r="E568">
        <v>22992.120771000002</v>
      </c>
      <c r="F568">
        <v>1438.2</v>
      </c>
      <c r="G568">
        <v>-21.945120815504801</v>
      </c>
      <c r="H568">
        <f>(Table2[[#This Row],[1Y Return vs Nifty]]-AVERAGE(Table2[1Y Return vs Nifty]))/_xlfn.STDEV.P(Table2[1Y Return vs Nifty])</f>
        <v>-0.83376036639305451</v>
      </c>
      <c r="I568">
        <v>-3.89818874036051</v>
      </c>
      <c r="J568">
        <f>(Table2[[#This Row],[1M Return vs Nifty]]-AVERAGE(Table2[1M Return vs Nifty]))/_xlfn.STDEV.P(Table2[1M Return vs Nifty])</f>
        <v>-0.31001125529299639</v>
      </c>
      <c r="K568">
        <v>-9.6762516964702208</v>
      </c>
      <c r="L568">
        <f>(Table2[[#This Row],[6M Return vs Nifty]]-AVERAGE(Table2[6M Return vs Nifty]))/_xlfn.STDEV.P(Table2[6M Return vs Nifty])</f>
        <v>-0.49992545020271678</v>
      </c>
      <c r="M568">
        <v>5.1931816664210801</v>
      </c>
      <c r="N568">
        <f>(Table2[[#This Row],[1W Return vs Nifty]]-AVERAGE(Table2[1W Return vs Nifty]))/_xlfn.STDEV.P(Table2[1W Return vs Nifty])</f>
        <v>1.2457221512545862</v>
      </c>
      <c r="O568">
        <v>1411.68</v>
      </c>
      <c r="P568">
        <v>1361.8713915319099</v>
      </c>
      <c r="Q568">
        <v>1299.728531991</v>
      </c>
      <c r="R568">
        <v>58.670598657021898</v>
      </c>
      <c r="S568" s="2">
        <f>(Table2[[#This Row],[Close Price]]-Table2[[#This Row],[20D EMA]])/Table2[[#This Row],[20D EMA]]</f>
        <v>1.8786127167630045E-2</v>
      </c>
      <c r="T568" s="2">
        <f>(Table2[[#This Row],[Close Price]]-Table2[[#This Row],[50D EMA]])/Table2[[#This Row],[50D EMA]]</f>
        <v>5.6046855042774187E-2</v>
      </c>
      <c r="U568" s="2">
        <f>(Table2[[#This Row],[Close Price]]-Table2[[#This Row],[200D EMA]])/Table2[[#This Row],[200D EMA]]</f>
        <v>0.10653876144188465</v>
      </c>
      <c r="V568">
        <v>0.80854793760311106</v>
      </c>
      <c r="W568">
        <v>1427</v>
      </c>
      <c r="X568">
        <v>1464.4</v>
      </c>
      <c r="Y568">
        <v>1341.05</v>
      </c>
      <c r="Z568">
        <v>1480</v>
      </c>
      <c r="AA568">
        <v>1340.45</v>
      </c>
      <c r="AB568">
        <v>1520</v>
      </c>
      <c r="AC568" s="2">
        <f>(Table2[[#This Row],[Close Price]]/Table2[[#This Row],[Day Low]])-1</f>
        <v>7.8486334968466132E-3</v>
      </c>
      <c r="AD568" s="2">
        <f>(Table2[[#This Row],[Day High]]/Table2[[#This Row],[Close Price]])-1</f>
        <v>1.8217215964400069E-2</v>
      </c>
      <c r="AE568" s="2">
        <f>(Table2[[#This Row],[Close Price]]/Table2[[#This Row],[Current Week Low]])-1</f>
        <v>7.244323477871828E-2</v>
      </c>
      <c r="AF568" s="2">
        <f>(Table2[[#This Row],[Current Week High]]/Table2[[#This Row],[Close Price]])-1</f>
        <v>2.9064107912668558E-2</v>
      </c>
      <c r="AG568" s="2">
        <f>(Table2[[#This Row],[Close Price]]/Table2[[#This Row],[Current Month Low]])-1</f>
        <v>7.2923272035510411E-2</v>
      </c>
      <c r="AH568" s="2">
        <f>(Table2[[#This Row],[Current Month High]]/Table2[[#This Row],[Close Price]])-1</f>
        <v>5.6876651369767828E-2</v>
      </c>
      <c r="AI568">
        <v>5.9518842998192101</v>
      </c>
      <c r="AJ568">
        <v>29.5267258071779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0.12</v>
      </c>
      <c r="AM568" t="s">
        <v>10520</v>
      </c>
      <c r="AN568">
        <v>-0.27</v>
      </c>
      <c r="AO568" t="s">
        <v>10519</v>
      </c>
      <c r="AP568">
        <v>1.100789122959E-2</v>
      </c>
      <c r="AQ568">
        <f>(Table2[[#This Row],[Sharpe Ratio]]-AVERAGE(Table2[Sharpe Ratio]))/_xlfn.STDEV.P(Table2[Sharpe Ratio])</f>
        <v>-0.47011154583679771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-0.86808646647097887</v>
      </c>
      <c r="AS568">
        <f>_xlfn.RANK.AVG(Table2[[#This Row],[1Y Return vs Nifty Z-Score]],Table2[1Y Return vs Nifty Z-Score])</f>
        <v>622</v>
      </c>
      <c r="AT568">
        <f>_xlfn.RANK.AVG(Table2[[#This Row],[6M Return vs Nifty Z-Score]],Table2[6M Return vs Nifty Z-Score])</f>
        <v>493</v>
      </c>
      <c r="AU568">
        <f>_xlfn.RANK.AVG(Table2[[#This Row],[Sharpe Ratio Z-Score]],Table2[Sharpe Ratio Z-Score])</f>
        <v>459</v>
      </c>
      <c r="AV568">
        <f>(Table2[[#This Row],[Rank 1Y]]+Table2[[#This Row],[Rank 6M]]+Table2[[#This Row],[Rank Sharpe]])/3</f>
        <v>524.66666666666663</v>
      </c>
    </row>
    <row r="569" spans="1:48" x14ac:dyDescent="0.3">
      <c r="A569" t="s">
        <v>1192</v>
      </c>
      <c r="B569" t="s">
        <v>1193</v>
      </c>
      <c r="C569" t="s">
        <v>10489</v>
      </c>
      <c r="D569" t="s">
        <v>373</v>
      </c>
      <c r="E569">
        <v>9839.8828370949996</v>
      </c>
      <c r="F569">
        <v>683</v>
      </c>
      <c r="G569">
        <v>-13.7341534534226</v>
      </c>
      <c r="H569">
        <f>(Table2[[#This Row],[1Y Return vs Nifty]]-AVERAGE(Table2[1Y Return vs Nifty]))/_xlfn.STDEV.P(Table2[1Y Return vs Nifty])</f>
        <v>-0.72128672324586751</v>
      </c>
      <c r="I569">
        <v>-7.9575073839346402</v>
      </c>
      <c r="J569">
        <f>(Table2[[#This Row],[1M Return vs Nifty]]-AVERAGE(Table2[1M Return vs Nifty]))/_xlfn.STDEV.P(Table2[1M Return vs Nifty])</f>
        <v>-0.71836262675554541</v>
      </c>
      <c r="K569">
        <v>-25.465730142685299</v>
      </c>
      <c r="L569">
        <f>(Table2[[#This Row],[6M Return vs Nifty]]-AVERAGE(Table2[6M Return vs Nifty]))/_xlfn.STDEV.P(Table2[6M Return vs Nifty])</f>
        <v>-1.0474741738537992</v>
      </c>
      <c r="M569">
        <v>-3.1290209559569901</v>
      </c>
      <c r="N569">
        <f>(Table2[[#This Row],[1W Return vs Nifty]]-AVERAGE(Table2[1W Return vs Nifty]))/_xlfn.STDEV.P(Table2[1W Return vs Nifty])</f>
        <v>-0.4384119145439897</v>
      </c>
      <c r="O569">
        <v>684.34</v>
      </c>
      <c r="P569">
        <v>683.76043238945795</v>
      </c>
      <c r="Q569">
        <v>671.36672142639998</v>
      </c>
      <c r="R569">
        <v>41.040540569654702</v>
      </c>
      <c r="S569" s="2">
        <f>(Table2[[#This Row],[Close Price]]-Table2[[#This Row],[20D EMA]])/Table2[[#This Row],[20D EMA]]</f>
        <v>-1.9580910073940319E-3</v>
      </c>
      <c r="T569" s="2">
        <f>(Table2[[#This Row],[Close Price]]-Table2[[#This Row],[50D EMA]])/Table2[[#This Row],[50D EMA]]</f>
        <v>-1.1121327784360847E-3</v>
      </c>
      <c r="U569" s="2">
        <f>(Table2[[#This Row],[Close Price]]-Table2[[#This Row],[200D EMA]])/Table2[[#This Row],[200D EMA]]</f>
        <v>1.7327755759004131E-2</v>
      </c>
      <c r="V569">
        <v>0.99759012086576004</v>
      </c>
      <c r="W569">
        <v>668.2</v>
      </c>
      <c r="X569">
        <v>687</v>
      </c>
      <c r="Y569">
        <v>642.04999999999995</v>
      </c>
      <c r="Z569">
        <v>697.45</v>
      </c>
      <c r="AA569">
        <v>642.04999999999995</v>
      </c>
      <c r="AB569">
        <v>738.9</v>
      </c>
      <c r="AC569" s="2">
        <f>(Table2[[#This Row],[Close Price]]/Table2[[#This Row],[Day Low]])-1</f>
        <v>2.2149057168512343E-2</v>
      </c>
      <c r="AD569" s="2">
        <f>(Table2[[#This Row],[Day High]]/Table2[[#This Row],[Close Price]])-1</f>
        <v>5.8565153733527442E-3</v>
      </c>
      <c r="AE569" s="2">
        <f>(Table2[[#This Row],[Close Price]]/Table2[[#This Row],[Current Week Low]])-1</f>
        <v>6.3780079433066073E-2</v>
      </c>
      <c r="AF569" s="2">
        <f>(Table2[[#This Row],[Current Week High]]/Table2[[#This Row],[Close Price]])-1</f>
        <v>2.1156661786237319E-2</v>
      </c>
      <c r="AG569" s="2">
        <f>(Table2[[#This Row],[Close Price]]/Table2[[#This Row],[Current Month Low]])-1</f>
        <v>6.3780079433066073E-2</v>
      </c>
      <c r="AH569" s="2">
        <f>(Table2[[#This Row],[Current Month High]]/Table2[[#This Row],[Close Price]])-1</f>
        <v>8.184480234260616E-2</v>
      </c>
      <c r="AI569">
        <v>19.311859443631</v>
      </c>
      <c r="AJ569">
        <v>28.3834586466165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-0.05</v>
      </c>
      <c r="AM569" t="s">
        <v>10519</v>
      </c>
      <c r="AN569">
        <v>-3.04</v>
      </c>
      <c r="AO569" t="s">
        <v>10519</v>
      </c>
      <c r="AP569">
        <v>4.3547934468848998E-2</v>
      </c>
      <c r="AQ569">
        <f>(Table2[[#This Row],[Sharpe Ratio]]-AVERAGE(Table2[Sharpe Ratio]))/_xlfn.STDEV.P(Table2[Sharpe Ratio])</f>
        <v>-9.5020938687920053E-2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-3.020556377087122</v>
      </c>
      <c r="AS569">
        <f>_xlfn.RANK.AVG(Table2[[#This Row],[1Y Return vs Nifty Z-Score]],Table2[1Y Return vs Nifty Z-Score])</f>
        <v>581</v>
      </c>
      <c r="AT569">
        <f>_xlfn.RANK.AVG(Table2[[#This Row],[6M Return vs Nifty Z-Score]],Table2[6M Return vs Nifty Z-Score])</f>
        <v>640</v>
      </c>
      <c r="AU569">
        <f>_xlfn.RANK.AVG(Table2[[#This Row],[Sharpe Ratio Z-Score]],Table2[Sharpe Ratio Z-Score])</f>
        <v>358</v>
      </c>
      <c r="AV569">
        <f>(Table2[[#This Row],[Rank 1Y]]+Table2[[#This Row],[Rank 6M]]+Table2[[#This Row],[Rank Sharpe]])/3</f>
        <v>526.33333333333337</v>
      </c>
    </row>
    <row r="570" spans="1:48" x14ac:dyDescent="0.3">
      <c r="A570" t="s">
        <v>453</v>
      </c>
      <c r="B570" t="s">
        <v>454</v>
      </c>
      <c r="C570" t="s">
        <v>10484</v>
      </c>
      <c r="D570" t="s">
        <v>80</v>
      </c>
      <c r="E570">
        <v>48428.457255070003</v>
      </c>
      <c r="F570">
        <v>2614.15</v>
      </c>
      <c r="G570">
        <v>8.5768921314619107</v>
      </c>
      <c r="H570">
        <f>(Table2[[#This Row],[1Y Return vs Nifty]]-AVERAGE(Table2[1Y Return vs Nifty]))/_xlfn.STDEV.P(Table2[1Y Return vs Nifty])</f>
        <v>-0.41567053106086199</v>
      </c>
      <c r="I570">
        <v>-3.93281290149329</v>
      </c>
      <c r="J570">
        <f>(Table2[[#This Row],[1M Return vs Nifty]]-AVERAGE(Table2[1M Return vs Nifty]))/_xlfn.STDEV.P(Table2[1M Return vs Nifty])</f>
        <v>-0.31349430871298173</v>
      </c>
      <c r="K570">
        <v>-11.4445051953505</v>
      </c>
      <c r="L570">
        <f>(Table2[[#This Row],[6M Return vs Nifty]]-AVERAGE(Table2[6M Return vs Nifty]))/_xlfn.STDEV.P(Table2[6M Return vs Nifty])</f>
        <v>-0.56124507831466031</v>
      </c>
      <c r="M570">
        <v>-5.1172433045281096</v>
      </c>
      <c r="N570">
        <f>(Table2[[#This Row],[1W Return vs Nifty]]-AVERAGE(Table2[1W Return vs Nifty]))/_xlfn.STDEV.P(Table2[1W Return vs Nifty])</f>
        <v>-0.84076128520301097</v>
      </c>
      <c r="O570">
        <v>2643.64</v>
      </c>
      <c r="P570">
        <v>2610.9322213413102</v>
      </c>
      <c r="Q570">
        <v>2418.8059457634399</v>
      </c>
      <c r="R570">
        <v>31.602319000638101</v>
      </c>
      <c r="S570" s="2">
        <f>(Table2[[#This Row],[Close Price]]-Table2[[#This Row],[20D EMA]])/Table2[[#This Row],[20D EMA]]</f>
        <v>-1.1155074064547285E-2</v>
      </c>
      <c r="T570" s="2">
        <f>(Table2[[#This Row],[Close Price]]-Table2[[#This Row],[50D EMA]])/Table2[[#This Row],[50D EMA]]</f>
        <v>1.2324251975552357E-3</v>
      </c>
      <c r="U570" s="2">
        <f>(Table2[[#This Row],[Close Price]]-Table2[[#This Row],[200D EMA]])/Table2[[#This Row],[200D EMA]]</f>
        <v>8.0760531690732371E-2</v>
      </c>
      <c r="V570">
        <v>0.71512314701424096</v>
      </c>
      <c r="W570">
        <v>2583.75</v>
      </c>
      <c r="X570">
        <v>2640.35</v>
      </c>
      <c r="Y570">
        <v>2556.8000000000002</v>
      </c>
      <c r="Z570">
        <v>2699.9</v>
      </c>
      <c r="AA570">
        <v>2556.8000000000002</v>
      </c>
      <c r="AB570">
        <v>2844</v>
      </c>
      <c r="AC570" s="2">
        <f>(Table2[[#This Row],[Close Price]]/Table2[[#This Row],[Day Low]])-1</f>
        <v>1.1765844218674548E-2</v>
      </c>
      <c r="AD570" s="2">
        <f>(Table2[[#This Row],[Day High]]/Table2[[#This Row],[Close Price]])-1</f>
        <v>1.0022378210890581E-2</v>
      </c>
      <c r="AE570" s="2">
        <f>(Table2[[#This Row],[Close Price]]/Table2[[#This Row],[Current Week Low]])-1</f>
        <v>2.2430381727158943E-2</v>
      </c>
      <c r="AF570" s="2">
        <f>(Table2[[#This Row],[Current Week High]]/Table2[[#This Row],[Close Price]])-1</f>
        <v>3.2802249297094743E-2</v>
      </c>
      <c r="AG570" s="2">
        <f>(Table2[[#This Row],[Close Price]]/Table2[[#This Row],[Current Month Low]])-1</f>
        <v>2.2430381727158943E-2</v>
      </c>
      <c r="AH570" s="2">
        <f>(Table2[[#This Row],[Current Month High]]/Table2[[#This Row],[Close Price]])-1</f>
        <v>8.7925329456993717E-2</v>
      </c>
      <c r="AI570">
        <v>8.7925329456993708</v>
      </c>
      <c r="AJ570">
        <v>44.988907376594497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-0.04</v>
      </c>
      <c r="AM570" t="s">
        <v>10519</v>
      </c>
      <c r="AN570">
        <v>-2.67</v>
      </c>
      <c r="AO570" t="s">
        <v>10519</v>
      </c>
      <c r="AP570">
        <v>-4.2677140544070999E-2</v>
      </c>
      <c r="AQ570">
        <f>(Table2[[#This Row],[Sharpe Ratio]]-AVERAGE(Table2[Sharpe Ratio]))/_xlfn.STDEV.P(Table2[Sharpe Ratio])</f>
        <v>-1.0889414292124489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-3.2201126325039642</v>
      </c>
      <c r="AS570">
        <f>_xlfn.RANK.AVG(Table2[[#This Row],[1Y Return vs Nifty Z-Score]],Table2[1Y Return vs Nifty Z-Score])</f>
        <v>442</v>
      </c>
      <c r="AT570">
        <f>_xlfn.RANK.AVG(Table2[[#This Row],[6M Return vs Nifty Z-Score]],Table2[6M Return vs Nifty Z-Score])</f>
        <v>514</v>
      </c>
      <c r="AU570">
        <f>_xlfn.RANK.AVG(Table2[[#This Row],[Sharpe Ratio Z-Score]],Table2[Sharpe Ratio Z-Score])</f>
        <v>626</v>
      </c>
      <c r="AV570">
        <f>(Table2[[#This Row],[Rank 1Y]]+Table2[[#This Row],[Rank 6M]]+Table2[[#This Row],[Rank Sharpe]])/3</f>
        <v>527.33333333333337</v>
      </c>
    </row>
    <row r="571" spans="1:48" x14ac:dyDescent="0.3">
      <c r="A571" t="s">
        <v>656</v>
      </c>
      <c r="B571" t="s">
        <v>657</v>
      </c>
      <c r="C571" t="s">
        <v>10489</v>
      </c>
      <c r="D571" t="s">
        <v>170</v>
      </c>
      <c r="E571">
        <v>26690.815246059999</v>
      </c>
      <c r="F571">
        <v>1070.7</v>
      </c>
      <c r="G571">
        <v>-20.607224714491402</v>
      </c>
      <c r="H571">
        <f>(Table2[[#This Row],[1Y Return vs Nifty]]-AVERAGE(Table2[1Y Return vs Nifty]))/_xlfn.STDEV.P(Table2[1Y Return vs Nifty])</f>
        <v>-0.81543389619804518</v>
      </c>
      <c r="I571">
        <v>-8.7368948222384493</v>
      </c>
      <c r="J571">
        <f>(Table2[[#This Row],[1M Return vs Nifty]]-AVERAGE(Table2[1M Return vs Nifty]))/_xlfn.STDEV.P(Table2[1M Return vs Nifty])</f>
        <v>-0.79676591491225435</v>
      </c>
      <c r="K571">
        <v>-10.6280144225536</v>
      </c>
      <c r="L571">
        <f>(Table2[[#This Row],[6M Return vs Nifty]]-AVERAGE(Table2[6M Return vs Nifty]))/_xlfn.STDEV.P(Table2[6M Return vs Nifty])</f>
        <v>-0.53293074975461874</v>
      </c>
      <c r="M571">
        <v>-1.93099265325465</v>
      </c>
      <c r="N571">
        <f>(Table2[[#This Row],[1W Return vs Nifty]]-AVERAGE(Table2[1W Return vs Nifty]))/_xlfn.STDEV.P(Table2[1W Return vs Nifty])</f>
        <v>-0.19597125695335313</v>
      </c>
      <c r="O571">
        <v>1069.49</v>
      </c>
      <c r="P571">
        <v>1078.20425959151</v>
      </c>
      <c r="Q571">
        <v>1057.85596218665</v>
      </c>
      <c r="R571">
        <v>38.004112606483503</v>
      </c>
      <c r="S571" s="2">
        <f>(Table2[[#This Row],[Close Price]]-Table2[[#This Row],[20D EMA]])/Table2[[#This Row],[20D EMA]]</f>
        <v>1.1313803775631717E-3</v>
      </c>
      <c r="T571" s="2">
        <f>(Table2[[#This Row],[Close Price]]-Table2[[#This Row],[50D EMA]])/Table2[[#This Row],[50D EMA]]</f>
        <v>-6.9599609951021806E-3</v>
      </c>
      <c r="U571" s="2">
        <f>(Table2[[#This Row],[Close Price]]-Table2[[#This Row],[200D EMA]])/Table2[[#This Row],[200D EMA]]</f>
        <v>1.2141575292349504E-2</v>
      </c>
      <c r="V571">
        <v>0.63998871666863699</v>
      </c>
      <c r="W571">
        <v>1048.05</v>
      </c>
      <c r="X571">
        <v>1075.95</v>
      </c>
      <c r="Y571">
        <v>1019.2</v>
      </c>
      <c r="Z571">
        <v>1075.95</v>
      </c>
      <c r="AA571">
        <v>1019.2</v>
      </c>
      <c r="AB571">
        <v>1120</v>
      </c>
      <c r="AC571" s="2">
        <f>(Table2[[#This Row],[Close Price]]/Table2[[#This Row],[Day Low]])-1</f>
        <v>2.1611564333762878E-2</v>
      </c>
      <c r="AD571" s="2">
        <f>(Table2[[#This Row],[Day High]]/Table2[[#This Row],[Close Price]])-1</f>
        <v>4.9033342673017177E-3</v>
      </c>
      <c r="AE571" s="2">
        <f>(Table2[[#This Row],[Close Price]]/Table2[[#This Row],[Current Week Low]])-1</f>
        <v>5.0529827315541676E-2</v>
      </c>
      <c r="AF571" s="2">
        <f>(Table2[[#This Row],[Current Week High]]/Table2[[#This Row],[Close Price]])-1</f>
        <v>4.9033342673017177E-3</v>
      </c>
      <c r="AG571" s="2">
        <f>(Table2[[#This Row],[Close Price]]/Table2[[#This Row],[Current Month Low]])-1</f>
        <v>5.0529827315541676E-2</v>
      </c>
      <c r="AH571" s="2">
        <f>(Table2[[#This Row],[Current Month High]]/Table2[[#This Row],[Close Price]])-1</f>
        <v>4.6044643691043108E-2</v>
      </c>
      <c r="AI571">
        <v>25.992341458858601</v>
      </c>
      <c r="AJ571">
        <v>14.7588424437299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10519</v>
      </c>
      <c r="AN571">
        <v>-1.1100000000000001</v>
      </c>
      <c r="AO571" t="s">
        <v>10519</v>
      </c>
      <c r="AP571">
        <v>9.9867527172240005E-3</v>
      </c>
      <c r="AQ571">
        <f>(Table2[[#This Row],[Sharpe Ratio]]-AVERAGE(Table2[Sharpe Ratio]))/_xlfn.STDEV.P(Table2[Sharpe Ratio])</f>
        <v>-0.48188225744188729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611</v>
      </c>
      <c r="AT571">
        <f>_xlfn.RANK.AVG(Table2[[#This Row],[6M Return vs Nifty Z-Score]],Table2[6M Return vs Nifty Z-Score])</f>
        <v>505</v>
      </c>
      <c r="AU571">
        <f>_xlfn.RANK.AVG(Table2[[#This Row],[Sharpe Ratio Z-Score]],Table2[Sharpe Ratio Z-Score])</f>
        <v>467</v>
      </c>
      <c r="AV571">
        <f>(Table2[[#This Row],[Rank 1Y]]+Table2[[#This Row],[Rank 6M]]+Table2[[#This Row],[Rank Sharpe]])/3</f>
        <v>527.66666666666663</v>
      </c>
    </row>
    <row r="572" spans="1:48" x14ac:dyDescent="0.3">
      <c r="A572" t="s">
        <v>1055</v>
      </c>
      <c r="B572" t="s">
        <v>1056</v>
      </c>
      <c r="C572" t="s">
        <v>10475</v>
      </c>
      <c r="D572" t="s">
        <v>24</v>
      </c>
      <c r="E572">
        <v>11781.127305024</v>
      </c>
      <c r="F572">
        <v>159.81</v>
      </c>
      <c r="G572">
        <v>-4.9290631818669999</v>
      </c>
      <c r="H572">
        <f>(Table2[[#This Row],[1Y Return vs Nifty]]-AVERAGE(Table2[1Y Return vs Nifty]))/_xlfn.STDEV.P(Table2[1Y Return vs Nifty])</f>
        <v>-0.60067479807185564</v>
      </c>
      <c r="I572">
        <v>-9.9902111749422104</v>
      </c>
      <c r="J572">
        <f>(Table2[[#This Row],[1M Return vs Nifty]]-AVERAGE(Table2[1M Return vs Nifty]))/_xlfn.STDEV.P(Table2[1M Return vs Nifty])</f>
        <v>-0.92284457402742026</v>
      </c>
      <c r="K572">
        <v>-4.8648037805710302</v>
      </c>
      <c r="L572">
        <f>(Table2[[#This Row],[6M Return vs Nifty]]-AVERAGE(Table2[6M Return vs Nifty]))/_xlfn.STDEV.P(Table2[6M Return vs Nifty])</f>
        <v>-0.33307369672407139</v>
      </c>
      <c r="M572">
        <v>-0.91738443541557302</v>
      </c>
      <c r="N572">
        <f>(Table2[[#This Row],[1W Return vs Nifty]]-AVERAGE(Table2[1W Return vs Nifty]))/_xlfn.STDEV.P(Table2[1W Return vs Nifty])</f>
        <v>9.1489746120233528E-3</v>
      </c>
      <c r="O572">
        <v>160.47</v>
      </c>
      <c r="P572">
        <v>157.62441772739101</v>
      </c>
      <c r="Q572">
        <v>148.73813563022199</v>
      </c>
      <c r="R572">
        <v>45.253657398872598</v>
      </c>
      <c r="S572" s="2">
        <f>(Table2[[#This Row],[Close Price]]-Table2[[#This Row],[20D EMA]])/Table2[[#This Row],[20D EMA]]</f>
        <v>-4.1129183024864249E-3</v>
      </c>
      <c r="T572" s="2">
        <f>(Table2[[#This Row],[Close Price]]-Table2[[#This Row],[50D EMA]])/Table2[[#This Row],[50D EMA]]</f>
        <v>1.3865759532186996E-2</v>
      </c>
      <c r="U572" s="2">
        <f>(Table2[[#This Row],[Close Price]]-Table2[[#This Row],[200D EMA]])/Table2[[#This Row],[200D EMA]]</f>
        <v>7.4438638906324489E-2</v>
      </c>
      <c r="V572">
        <v>0.53094654865046997</v>
      </c>
      <c r="W572">
        <v>153</v>
      </c>
      <c r="X572">
        <v>160.69999999999999</v>
      </c>
      <c r="Y572">
        <v>152.02000000000001</v>
      </c>
      <c r="Z572">
        <v>162.05000000000001</v>
      </c>
      <c r="AA572">
        <v>152.02000000000001</v>
      </c>
      <c r="AB572">
        <v>174.75</v>
      </c>
      <c r="AC572" s="2">
        <f>(Table2[[#This Row],[Close Price]]/Table2[[#This Row],[Day Low]])-1</f>
        <v>4.4509803921568558E-2</v>
      </c>
      <c r="AD572" s="2">
        <f>(Table2[[#This Row],[Day High]]/Table2[[#This Row],[Close Price]])-1</f>
        <v>5.5691133220698852E-3</v>
      </c>
      <c r="AE572" s="2">
        <f>(Table2[[#This Row],[Close Price]]/Table2[[#This Row],[Current Week Low]])-1</f>
        <v>5.1243257466122794E-2</v>
      </c>
      <c r="AF572" s="2">
        <f>(Table2[[#This Row],[Current Week High]]/Table2[[#This Row],[Close Price]])-1</f>
        <v>1.4016644765659336E-2</v>
      </c>
      <c r="AG572" s="2">
        <f>(Table2[[#This Row],[Close Price]]/Table2[[#This Row],[Current Month Low]])-1</f>
        <v>5.1243257466122794E-2</v>
      </c>
      <c r="AH572" s="2">
        <f>(Table2[[#This Row],[Current Month High]]/Table2[[#This Row],[Close Price]])-1</f>
        <v>9.3486014642387927E-2</v>
      </c>
      <c r="AI572">
        <v>9.34860146423879</v>
      </c>
      <c r="AJ572">
        <v>33.119533527696703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-0.02</v>
      </c>
      <c r="AM572" t="s">
        <v>10519</v>
      </c>
      <c r="AN572">
        <v>-3.53</v>
      </c>
      <c r="AO572" t="s">
        <v>10519</v>
      </c>
      <c r="AP572">
        <v>-3.7110406747349001E-2</v>
      </c>
      <c r="AQ572">
        <f>(Table2[[#This Row],[Sharpe Ratio]]-AVERAGE(Table2[Sharpe Ratio]))/_xlfn.STDEV.P(Table2[Sharpe Ratio])</f>
        <v>-1.0247734272127016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-2.8722175214240258</v>
      </c>
      <c r="AS572">
        <f>_xlfn.RANK.AVG(Table2[[#This Row],[1Y Return vs Nifty Z-Score]],Table2[1Y Return vs Nifty Z-Score])</f>
        <v>530</v>
      </c>
      <c r="AT572">
        <f>_xlfn.RANK.AVG(Table2[[#This Row],[6M Return vs Nifty Z-Score]],Table2[6M Return vs Nifty Z-Score])</f>
        <v>443</v>
      </c>
      <c r="AU572">
        <f>_xlfn.RANK.AVG(Table2[[#This Row],[Sharpe Ratio Z-Score]],Table2[Sharpe Ratio Z-Score])</f>
        <v>620</v>
      </c>
      <c r="AV572">
        <f>(Table2[[#This Row],[Rank 1Y]]+Table2[[#This Row],[Rank 6M]]+Table2[[#This Row],[Rank Sharpe]])/3</f>
        <v>531</v>
      </c>
    </row>
    <row r="573" spans="1:48" x14ac:dyDescent="0.3">
      <c r="A573" t="s">
        <v>341</v>
      </c>
      <c r="B573" t="s">
        <v>342</v>
      </c>
      <c r="C573" t="s">
        <v>10489</v>
      </c>
      <c r="D573" t="s">
        <v>170</v>
      </c>
      <c r="E573">
        <v>71136.029503500002</v>
      </c>
      <c r="F573">
        <v>2456.15</v>
      </c>
      <c r="G573">
        <v>-13.6508404237194</v>
      </c>
      <c r="H573">
        <f>(Table2[[#This Row],[1Y Return vs Nifty]]-AVERAGE(Table2[1Y Return vs Nifty]))/_xlfn.STDEV.P(Table2[1Y Return vs Nifty])</f>
        <v>-0.72014550327029914</v>
      </c>
      <c r="I573">
        <v>-3.8657394854014702</v>
      </c>
      <c r="J573">
        <f>(Table2[[#This Row],[1M Return vs Nifty]]-AVERAGE(Table2[1M Return vs Nifty]))/_xlfn.STDEV.P(Table2[1M Return vs Nifty])</f>
        <v>-0.30674698881654289</v>
      </c>
      <c r="K573">
        <v>-6.9808903113286096</v>
      </c>
      <c r="L573">
        <f>(Table2[[#This Row],[6M Return vs Nifty]]-AVERAGE(Table2[6M Return vs Nifty]))/_xlfn.STDEV.P(Table2[6M Return vs Nifty])</f>
        <v>-0.4064555049325182</v>
      </c>
      <c r="M573">
        <v>-1.257797572371</v>
      </c>
      <c r="N573">
        <f>(Table2[[#This Row],[1W Return vs Nifty]]-AVERAGE(Table2[1W Return vs Nifty]))/_xlfn.STDEV.P(Table2[1W Return vs Nifty])</f>
        <v>-5.9739201560280626E-2</v>
      </c>
      <c r="O573">
        <v>2391.7800000000002</v>
      </c>
      <c r="P573">
        <v>2391.4515244466302</v>
      </c>
      <c r="Q573">
        <v>2388.3335186070699</v>
      </c>
      <c r="R573">
        <v>56.201393924467098</v>
      </c>
      <c r="S573" s="2">
        <f>(Table2[[#This Row],[Close Price]]-Table2[[#This Row],[20D EMA]])/Table2[[#This Row],[20D EMA]]</f>
        <v>2.6913010393932506E-2</v>
      </c>
      <c r="T573" s="2">
        <f>(Table2[[#This Row],[Close Price]]-Table2[[#This Row],[50D EMA]])/Table2[[#This Row],[50D EMA]]</f>
        <v>2.7054061055383851E-2</v>
      </c>
      <c r="U573" s="2">
        <f>(Table2[[#This Row],[Close Price]]-Table2[[#This Row],[200D EMA]])/Table2[[#This Row],[200D EMA]]</f>
        <v>2.8394895798507364E-2</v>
      </c>
      <c r="V573">
        <v>1.26866742014481</v>
      </c>
      <c r="W573">
        <v>2400</v>
      </c>
      <c r="X573">
        <v>2476</v>
      </c>
      <c r="Y573">
        <v>2283.1</v>
      </c>
      <c r="Z573">
        <v>2476</v>
      </c>
      <c r="AA573">
        <v>2283.1</v>
      </c>
      <c r="AB573">
        <v>2476</v>
      </c>
      <c r="AC573" s="2">
        <f>(Table2[[#This Row],[Close Price]]/Table2[[#This Row],[Day Low]])-1</f>
        <v>2.3395833333333282E-2</v>
      </c>
      <c r="AD573" s="2">
        <f>(Table2[[#This Row],[Day High]]/Table2[[#This Row],[Close Price]])-1</f>
        <v>8.0817539645379188E-3</v>
      </c>
      <c r="AE573" s="2">
        <f>(Table2[[#This Row],[Close Price]]/Table2[[#This Row],[Current Week Low]])-1</f>
        <v>7.5796066751346869E-2</v>
      </c>
      <c r="AF573" s="2">
        <f>(Table2[[#This Row],[Current Week High]]/Table2[[#This Row],[Close Price]])-1</f>
        <v>8.0817539645379188E-3</v>
      </c>
      <c r="AG573" s="2">
        <f>(Table2[[#This Row],[Close Price]]/Table2[[#This Row],[Current Month Low]])-1</f>
        <v>7.5796066751346869E-2</v>
      </c>
      <c r="AH573" s="2">
        <f>(Table2[[#This Row],[Current Month High]]/Table2[[#This Row],[Close Price]])-1</f>
        <v>8.0817539645379188E-3</v>
      </c>
      <c r="AI573">
        <v>9.6818191071392103</v>
      </c>
      <c r="AJ573">
        <v>17.956537399447701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-0.04</v>
      </c>
      <c r="AM573" t="s">
        <v>10519</v>
      </c>
      <c r="AN573">
        <v>2.68</v>
      </c>
      <c r="AO573" t="s">
        <v>10520</v>
      </c>
      <c r="AP573">
        <v>-4.2897968808940003E-3</v>
      </c>
      <c r="AQ573">
        <f>(Table2[[#This Row],[Sharpe Ratio]]-AVERAGE(Table2[Sharpe Ratio]))/_xlfn.STDEV.P(Table2[Sharpe Ratio])</f>
        <v>-0.64644871537112669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-2.1395359139507675</v>
      </c>
      <c r="AS573">
        <f>_xlfn.RANK.AVG(Table2[[#This Row],[1Y Return vs Nifty Z-Score]],Table2[1Y Return vs Nifty Z-Score])</f>
        <v>580</v>
      </c>
      <c r="AT573">
        <f>_xlfn.RANK.AVG(Table2[[#This Row],[6M Return vs Nifty Z-Score]],Table2[6M Return vs Nifty Z-Score])</f>
        <v>468</v>
      </c>
      <c r="AU573">
        <f>_xlfn.RANK.AVG(Table2[[#This Row],[Sharpe Ratio Z-Score]],Table2[Sharpe Ratio Z-Score])</f>
        <v>549</v>
      </c>
      <c r="AV573">
        <f>(Table2[[#This Row],[Rank 1Y]]+Table2[[#This Row],[Rank 6M]]+Table2[[#This Row],[Rank Sharpe]])/3</f>
        <v>532.33333333333337</v>
      </c>
    </row>
    <row r="574" spans="1:48" x14ac:dyDescent="0.3">
      <c r="A574" t="s">
        <v>1129</v>
      </c>
      <c r="B574" t="s">
        <v>1130</v>
      </c>
      <c r="C574" t="s">
        <v>10480</v>
      </c>
      <c r="D574" t="s">
        <v>60</v>
      </c>
      <c r="E574">
        <v>10736.443446499999</v>
      </c>
      <c r="F574">
        <v>850.7</v>
      </c>
      <c r="G574">
        <v>7.1688336918138296</v>
      </c>
      <c r="H574">
        <f>(Table2[[#This Row],[1Y Return vs Nifty]]-AVERAGE(Table2[1Y Return vs Nifty]))/_xlfn.STDEV.P(Table2[1Y Return vs Nifty])</f>
        <v>-0.43495808336592956</v>
      </c>
      <c r="I574">
        <v>-0.34910890580538201</v>
      </c>
      <c r="J574">
        <f>(Table2[[#This Row],[1M Return vs Nifty]]-AVERAGE(Table2[1M Return vs Nifty]))/_xlfn.STDEV.P(Table2[1M Return vs Nifty])</f>
        <v>4.7012113681707955E-2</v>
      </c>
      <c r="K574">
        <v>-15.046563871892999</v>
      </c>
      <c r="L574">
        <f>(Table2[[#This Row],[6M Return vs Nifty]]-AVERAGE(Table2[6M Return vs Nifty]))/_xlfn.STDEV.P(Table2[6M Return vs Nifty])</f>
        <v>-0.68615754059614487</v>
      </c>
      <c r="M574">
        <v>2.0923183992357202</v>
      </c>
      <c r="N574">
        <f>(Table2[[#This Row],[1W Return vs Nifty]]-AVERAGE(Table2[1W Return vs Nifty]))/_xlfn.STDEV.P(Table2[1W Return vs Nifty])</f>
        <v>0.61821165930767519</v>
      </c>
      <c r="O574">
        <v>859.68</v>
      </c>
      <c r="P574">
        <v>850.79115256693296</v>
      </c>
      <c r="Q574">
        <v>771.90489884729095</v>
      </c>
      <c r="R574">
        <v>62.5751045155098</v>
      </c>
      <c r="S574" s="2">
        <f>(Table2[[#This Row],[Close Price]]-Table2[[#This Row],[20D EMA]])/Table2[[#This Row],[20D EMA]]</f>
        <v>-1.0445747254792371E-2</v>
      </c>
      <c r="T574" s="2">
        <f>(Table2[[#This Row],[Close Price]]-Table2[[#This Row],[50D EMA]])/Table2[[#This Row],[50D EMA]]</f>
        <v>-1.0713859289427471E-4</v>
      </c>
      <c r="U574" s="2">
        <f>(Table2[[#This Row],[Close Price]]-Table2[[#This Row],[200D EMA]])/Table2[[#This Row],[200D EMA]]</f>
        <v>0.10207876808448323</v>
      </c>
      <c r="V574">
        <v>2.8686457914783801</v>
      </c>
      <c r="W574">
        <v>847.3</v>
      </c>
      <c r="X574">
        <v>905</v>
      </c>
      <c r="Y574">
        <v>819.05</v>
      </c>
      <c r="Z574">
        <v>905</v>
      </c>
      <c r="AA574">
        <v>819.05</v>
      </c>
      <c r="AB574">
        <v>972</v>
      </c>
      <c r="AC574" s="2">
        <f>(Table2[[#This Row],[Close Price]]/Table2[[#This Row],[Day Low]])-1</f>
        <v>4.0127463708250488E-3</v>
      </c>
      <c r="AD574" s="2">
        <f>(Table2[[#This Row],[Day High]]/Table2[[#This Row],[Close Price]])-1</f>
        <v>6.3829787234042534E-2</v>
      </c>
      <c r="AE574" s="2">
        <f>(Table2[[#This Row],[Close Price]]/Table2[[#This Row],[Current Week Low]])-1</f>
        <v>3.8642329528111974E-2</v>
      </c>
      <c r="AF574" s="2">
        <f>(Table2[[#This Row],[Current Week High]]/Table2[[#This Row],[Close Price]])-1</f>
        <v>6.3829787234042534E-2</v>
      </c>
      <c r="AG574" s="2">
        <f>(Table2[[#This Row],[Close Price]]/Table2[[#This Row],[Current Month Low]])-1</f>
        <v>3.8642329528111974E-2</v>
      </c>
      <c r="AH574" s="2">
        <f>(Table2[[#This Row],[Current Month High]]/Table2[[#This Row],[Close Price]])-1</f>
        <v>0.1425884565651816</v>
      </c>
      <c r="AI574">
        <v>14.258845656518099</v>
      </c>
      <c r="AJ574">
        <v>42.734899328859001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-0.12</v>
      </c>
      <c r="AM574" t="s">
        <v>10519</v>
      </c>
      <c r="AN574">
        <v>-4.3099999999999996</v>
      </c>
      <c r="AO574" t="s">
        <v>10519</v>
      </c>
      <c r="AP574">
        <v>-2.7345376223722E-2</v>
      </c>
      <c r="AQ574">
        <f>(Table2[[#This Row],[Sharpe Ratio]]-AVERAGE(Table2[Sharpe Ratio]))/_xlfn.STDEV.P(Table2[Sharpe Ratio])</f>
        <v>-0.912211461606107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-1.3681033125787982</v>
      </c>
      <c r="AS574">
        <f>_xlfn.RANK.AVG(Table2[[#This Row],[1Y Return vs Nifty Z-Score]],Table2[1Y Return vs Nifty Z-Score])</f>
        <v>453</v>
      </c>
      <c r="AT574">
        <f>_xlfn.RANK.AVG(Table2[[#This Row],[6M Return vs Nifty Z-Score]],Table2[6M Return vs Nifty Z-Score])</f>
        <v>547</v>
      </c>
      <c r="AU574">
        <f>_xlfn.RANK.AVG(Table2[[#This Row],[Sharpe Ratio Z-Score]],Table2[Sharpe Ratio Z-Score])</f>
        <v>597</v>
      </c>
      <c r="AV574">
        <f>(Table2[[#This Row],[Rank 1Y]]+Table2[[#This Row],[Rank 6M]]+Table2[[#This Row],[Rank Sharpe]])/3</f>
        <v>532.33333333333337</v>
      </c>
    </row>
    <row r="575" spans="1:48" x14ac:dyDescent="0.3">
      <c r="A575" t="s">
        <v>2331</v>
      </c>
      <c r="B575" t="s">
        <v>2332</v>
      </c>
      <c r="C575" t="s">
        <v>10480</v>
      </c>
      <c r="D575" t="s">
        <v>295</v>
      </c>
      <c r="E575">
        <v>2178.5903096099901</v>
      </c>
      <c r="F575">
        <v>696.15</v>
      </c>
      <c r="G575">
        <v>19.796339792755901</v>
      </c>
      <c r="H575">
        <f>(Table2[[#This Row],[1Y Return vs Nifty]]-AVERAGE(Table2[1Y Return vs Nifty]))/_xlfn.STDEV.P(Table2[1Y Return vs Nifty])</f>
        <v>-0.26198679357674159</v>
      </c>
      <c r="I575">
        <v>3.2181670370361699</v>
      </c>
      <c r="J575">
        <f>(Table2[[#This Row],[1M Return vs Nifty]]-AVERAGE(Table2[1M Return vs Nifty]))/_xlfn.STDEV.P(Table2[1M Return vs Nifty])</f>
        <v>0.40586593905229162</v>
      </c>
      <c r="K575">
        <v>-17.063896156763601</v>
      </c>
      <c r="L575">
        <f>(Table2[[#This Row],[6M Return vs Nifty]]-AVERAGE(Table2[6M Return vs Nifty]))/_xlfn.STDEV.P(Table2[6M Return vs Nifty])</f>
        <v>-0.75611474162236381</v>
      </c>
      <c r="M575">
        <v>0.97273656772363404</v>
      </c>
      <c r="N575">
        <f>(Table2[[#This Row],[1W Return vs Nifty]]-AVERAGE(Table2[1W Return vs Nifty]))/_xlfn.STDEV.P(Table2[1W Return vs Nifty])</f>
        <v>0.39164593056315244</v>
      </c>
      <c r="O575">
        <v>659.65</v>
      </c>
      <c r="P575">
        <v>638.80892063557303</v>
      </c>
      <c r="Q575">
        <v>625.87733594662097</v>
      </c>
      <c r="R575">
        <v>58.627914768735998</v>
      </c>
      <c r="S575" s="2">
        <f>(Table2[[#This Row],[Close Price]]-Table2[[#This Row],[20D EMA]])/Table2[[#This Row],[20D EMA]]</f>
        <v>5.5332373228227094E-2</v>
      </c>
      <c r="T575" s="2">
        <f>(Table2[[#This Row],[Close Price]]-Table2[[#This Row],[50D EMA]])/Table2[[#This Row],[50D EMA]]</f>
        <v>8.9762490021861818E-2</v>
      </c>
      <c r="U575" s="2">
        <f>(Table2[[#This Row],[Close Price]]-Table2[[#This Row],[200D EMA]])/Table2[[#This Row],[200D EMA]]</f>
        <v>0.11227865272848341</v>
      </c>
      <c r="V575">
        <v>0.692751782520443</v>
      </c>
      <c r="W575">
        <v>665.25</v>
      </c>
      <c r="X575">
        <v>700.5</v>
      </c>
      <c r="Y575">
        <v>630.45000000000005</v>
      </c>
      <c r="Z575">
        <v>700.5</v>
      </c>
      <c r="AA575">
        <v>604.79999999999995</v>
      </c>
      <c r="AB575">
        <v>705.95</v>
      </c>
      <c r="AC575" s="2">
        <f>(Table2[[#This Row],[Close Price]]/Table2[[#This Row],[Day Low]])-1</f>
        <v>4.644870349492658E-2</v>
      </c>
      <c r="AD575" s="2">
        <f>(Table2[[#This Row],[Day High]]/Table2[[#This Row],[Close Price]])-1</f>
        <v>6.2486533074768147E-3</v>
      </c>
      <c r="AE575" s="2">
        <f>(Table2[[#This Row],[Close Price]]/Table2[[#This Row],[Current Week Low]])-1</f>
        <v>0.1042112776588151</v>
      </c>
      <c r="AF575" s="2">
        <f>(Table2[[#This Row],[Current Week High]]/Table2[[#This Row],[Close Price]])-1</f>
        <v>6.2486533074768147E-3</v>
      </c>
      <c r="AG575" s="2">
        <f>(Table2[[#This Row],[Close Price]]/Table2[[#This Row],[Current Month Low]])-1</f>
        <v>0.15104166666666674</v>
      </c>
      <c r="AH575" s="2">
        <f>(Table2[[#This Row],[Current Month High]]/Table2[[#This Row],[Close Price]])-1</f>
        <v>1.4077425842131897E-2</v>
      </c>
      <c r="AI575">
        <v>10.306686777275001</v>
      </c>
      <c r="AJ575">
        <v>51.567602873938597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0.06</v>
      </c>
      <c r="AM575" t="s">
        <v>10520</v>
      </c>
      <c r="AN575">
        <v>1.24</v>
      </c>
      <c r="AO575" t="s">
        <v>10520</v>
      </c>
      <c r="AP575">
        <v>-5.8341958672470003E-2</v>
      </c>
      <c r="AQ575">
        <f>(Table2[[#This Row],[Sharpe Ratio]]-AVERAGE(Table2[Sharpe Ratio]))/_xlfn.STDEV.P(Table2[Sharpe Ratio])</f>
        <v>-1.2695105237110376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-1.490100189294699</v>
      </c>
      <c r="AS575">
        <f>_xlfn.RANK.AVG(Table2[[#This Row],[1Y Return vs Nifty Z-Score]],Table2[1Y Return vs Nifty Z-Score])</f>
        <v>375</v>
      </c>
      <c r="AT575">
        <f>_xlfn.RANK.AVG(Table2[[#This Row],[6M Return vs Nifty Z-Score]],Table2[6M Return vs Nifty Z-Score])</f>
        <v>576</v>
      </c>
      <c r="AU575">
        <f>_xlfn.RANK.AVG(Table2[[#This Row],[Sharpe Ratio Z-Score]],Table2[Sharpe Ratio Z-Score])</f>
        <v>652</v>
      </c>
      <c r="AV575">
        <f>(Table2[[#This Row],[Rank 1Y]]+Table2[[#This Row],[Rank 6M]]+Table2[[#This Row],[Rank Sharpe]])/3</f>
        <v>534.33333333333337</v>
      </c>
    </row>
    <row r="576" spans="1:48" x14ac:dyDescent="0.3">
      <c r="A576" t="s">
        <v>180</v>
      </c>
      <c r="B576" t="s">
        <v>181</v>
      </c>
      <c r="C576" t="s">
        <v>10475</v>
      </c>
      <c r="D576" t="s">
        <v>37</v>
      </c>
      <c r="E576">
        <v>146907.275330595</v>
      </c>
      <c r="F576">
        <v>703.35</v>
      </c>
      <c r="G576">
        <v>-21.838546772909002</v>
      </c>
      <c r="H576">
        <f>(Table2[[#This Row],[1Y Return vs Nifty]]-AVERAGE(Table2[1Y Return vs Nifty]))/_xlfn.STDEV.P(Table2[1Y Return vs Nifty])</f>
        <v>-0.83230051759484491</v>
      </c>
      <c r="I576">
        <v>11.057973740017401</v>
      </c>
      <c r="J576">
        <f>(Table2[[#This Row],[1M Return vs Nifty]]-AVERAGE(Table2[1M Return vs Nifty]))/_xlfn.STDEV.P(Table2[1M Return vs Nifty])</f>
        <v>1.1945194300098085</v>
      </c>
      <c r="K576">
        <v>5.2628508776442802</v>
      </c>
      <c r="L576">
        <f>(Table2[[#This Row],[6M Return vs Nifty]]-AVERAGE(Table2[6M Return vs Nifty]))/_xlfn.STDEV.P(Table2[6M Return vs Nifty])</f>
        <v>1.8133874860664919E-2</v>
      </c>
      <c r="M576">
        <v>4.6674693492132704</v>
      </c>
      <c r="N576">
        <f>(Table2[[#This Row],[1W Return vs Nifty]]-AVERAGE(Table2[1W Return vs Nifty]))/_xlfn.STDEV.P(Table2[1W Return vs Nifty])</f>
        <v>1.1393356497004357</v>
      </c>
      <c r="O576">
        <v>638.77</v>
      </c>
      <c r="P576">
        <v>612.57487893107304</v>
      </c>
      <c r="Q576">
        <v>605.58981477959696</v>
      </c>
      <c r="R576">
        <v>85.792499060021697</v>
      </c>
      <c r="S576" s="2">
        <f>(Table2[[#This Row],[Close Price]]-Table2[[#This Row],[20D EMA]])/Table2[[#This Row],[20D EMA]]</f>
        <v>0.10110055262457543</v>
      </c>
      <c r="T576" s="2">
        <f>(Table2[[#This Row],[Close Price]]-Table2[[#This Row],[50D EMA]])/Table2[[#This Row],[50D EMA]]</f>
        <v>0.14818616334272008</v>
      </c>
      <c r="U576" s="2">
        <f>(Table2[[#This Row],[Close Price]]-Table2[[#This Row],[200D EMA]])/Table2[[#This Row],[200D EMA]]</f>
        <v>0.16142970511481053</v>
      </c>
      <c r="V576">
        <v>1.113378412486</v>
      </c>
      <c r="W576">
        <v>682.05</v>
      </c>
      <c r="X576">
        <v>709.8</v>
      </c>
      <c r="Y576">
        <v>623.25</v>
      </c>
      <c r="Z576">
        <v>709.8</v>
      </c>
      <c r="AA576">
        <v>586.5</v>
      </c>
      <c r="AB576">
        <v>709.8</v>
      </c>
      <c r="AC576" s="2">
        <f>(Table2[[#This Row],[Close Price]]/Table2[[#This Row],[Day Low]])-1</f>
        <v>3.1229382010116602E-2</v>
      </c>
      <c r="AD576" s="2">
        <f>(Table2[[#This Row],[Day High]]/Table2[[#This Row],[Close Price]])-1</f>
        <v>9.1703988057154628E-3</v>
      </c>
      <c r="AE576" s="2">
        <f>(Table2[[#This Row],[Close Price]]/Table2[[#This Row],[Current Week Low]])-1</f>
        <v>0.12851985559566792</v>
      </c>
      <c r="AF576" s="2">
        <f>(Table2[[#This Row],[Current Week High]]/Table2[[#This Row],[Close Price]])-1</f>
        <v>9.1703988057154628E-3</v>
      </c>
      <c r="AG576" s="2">
        <f>(Table2[[#This Row],[Close Price]]/Table2[[#This Row],[Current Month Low]])-1</f>
        <v>0.19923273657289009</v>
      </c>
      <c r="AH576" s="2">
        <f>(Table2[[#This Row],[Current Month High]]/Table2[[#This Row],[Close Price]])-1</f>
        <v>9.1703988057154628E-3</v>
      </c>
      <c r="AI576">
        <v>1.03078126110756</v>
      </c>
      <c r="AJ576">
        <v>37.534219788815001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0.17</v>
      </c>
      <c r="AM576" t="s">
        <v>10520</v>
      </c>
      <c r="AN576">
        <v>12.78</v>
      </c>
      <c r="AO576" t="s">
        <v>10520</v>
      </c>
      <c r="AP576">
        <v>-6.4934801402347003E-2</v>
      </c>
      <c r="AQ576">
        <f>(Table2[[#This Row],[Sharpe Ratio]]-AVERAGE(Table2[Sharpe Ratio]))/_xlfn.STDEV.P(Table2[Sharpe Ratio])</f>
        <v>-1.3455065315898196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0.17418190538624467</v>
      </c>
      <c r="AS576">
        <f>_xlfn.RANK.AVG(Table2[[#This Row],[1Y Return vs Nifty Z-Score]],Table2[1Y Return vs Nifty Z-Score])</f>
        <v>621</v>
      </c>
      <c r="AT576">
        <f>_xlfn.RANK.AVG(Table2[[#This Row],[6M Return vs Nifty Z-Score]],Table2[6M Return vs Nifty Z-Score])</f>
        <v>314</v>
      </c>
      <c r="AU576">
        <f>_xlfn.RANK.AVG(Table2[[#This Row],[Sharpe Ratio Z-Score]],Table2[Sharpe Ratio Z-Score])</f>
        <v>669</v>
      </c>
      <c r="AV576">
        <f>(Table2[[#This Row],[Rank 1Y]]+Table2[[#This Row],[Rank 6M]]+Table2[[#This Row],[Rank Sharpe]])/3</f>
        <v>534.66666666666663</v>
      </c>
    </row>
    <row r="577" spans="1:48" x14ac:dyDescent="0.3">
      <c r="A577" t="s">
        <v>739</v>
      </c>
      <c r="B577" t="s">
        <v>740</v>
      </c>
      <c r="C577" t="s">
        <v>10483</v>
      </c>
      <c r="D577" t="s">
        <v>530</v>
      </c>
      <c r="E577">
        <v>21632.777708051999</v>
      </c>
      <c r="F577">
        <v>176.94</v>
      </c>
      <c r="G577">
        <v>-33.667611196477203</v>
      </c>
      <c r="H577">
        <f>(Table2[[#This Row],[1Y Return vs Nifty]]-AVERAGE(Table2[1Y Return vs Nifty]))/_xlfn.STDEV.P(Table2[1Y Return vs Nifty])</f>
        <v>-0.99433477154712324</v>
      </c>
      <c r="I577">
        <v>3.3418877990098399</v>
      </c>
      <c r="J577">
        <f>(Table2[[#This Row],[1M Return vs Nifty]]-AVERAGE(Table2[1M Return vs Nifty]))/_xlfn.STDEV.P(Table2[1M Return vs Nifty])</f>
        <v>0.41831175749286037</v>
      </c>
      <c r="K577">
        <v>-13.166377299885999</v>
      </c>
      <c r="L577">
        <f>(Table2[[#This Row],[6M Return vs Nifty]]-AVERAGE(Table2[6M Return vs Nifty]))/_xlfn.STDEV.P(Table2[6M Return vs Nifty])</f>
        <v>-0.62095628893763177</v>
      </c>
      <c r="M577">
        <v>1.7056723620847201</v>
      </c>
      <c r="N577">
        <f>(Table2[[#This Row],[1W Return vs Nifty]]-AVERAGE(Table2[1W Return vs Nifty]))/_xlfn.STDEV.P(Table2[1W Return vs Nifty])</f>
        <v>0.53996749822211498</v>
      </c>
      <c r="O577">
        <v>172.27</v>
      </c>
      <c r="P577">
        <v>168.104712345238</v>
      </c>
      <c r="Q577">
        <v>170.289039584703</v>
      </c>
      <c r="R577">
        <v>70.800464782331304</v>
      </c>
      <c r="S577" s="2">
        <f>(Table2[[#This Row],[Close Price]]-Table2[[#This Row],[20D EMA]])/Table2[[#This Row],[20D EMA]]</f>
        <v>2.7108608579555275E-2</v>
      </c>
      <c r="T577" s="2">
        <f>(Table2[[#This Row],[Close Price]]-Table2[[#This Row],[50D EMA]])/Table2[[#This Row],[50D EMA]]</f>
        <v>5.255823903744529E-2</v>
      </c>
      <c r="U577" s="2">
        <f>(Table2[[#This Row],[Close Price]]-Table2[[#This Row],[200D EMA]])/Table2[[#This Row],[200D EMA]]</f>
        <v>3.9056890751848754E-2</v>
      </c>
      <c r="V577">
        <v>1.4080363925332899</v>
      </c>
      <c r="W577">
        <v>175.1</v>
      </c>
      <c r="X577">
        <v>180.25</v>
      </c>
      <c r="Y577">
        <v>168.2</v>
      </c>
      <c r="Z577">
        <v>182</v>
      </c>
      <c r="AA577">
        <v>161.5</v>
      </c>
      <c r="AB577">
        <v>182</v>
      </c>
      <c r="AC577" s="2">
        <f>(Table2[[#This Row],[Close Price]]/Table2[[#This Row],[Day Low]])-1</f>
        <v>1.0508280982295837E-2</v>
      </c>
      <c r="AD577" s="2">
        <f>(Table2[[#This Row],[Day High]]/Table2[[#This Row],[Close Price]])-1</f>
        <v>1.8706906295919534E-2</v>
      </c>
      <c r="AE577" s="2">
        <f>(Table2[[#This Row],[Close Price]]/Table2[[#This Row],[Current Week Low]])-1</f>
        <v>5.1961950059453033E-2</v>
      </c>
      <c r="AF577" s="2">
        <f>(Table2[[#This Row],[Current Week High]]/Table2[[#This Row],[Close Price]])-1</f>
        <v>2.8597264609472095E-2</v>
      </c>
      <c r="AG577" s="2">
        <f>(Table2[[#This Row],[Close Price]]/Table2[[#This Row],[Current Month Low]])-1</f>
        <v>9.5603715170278658E-2</v>
      </c>
      <c r="AH577" s="2">
        <f>(Table2[[#This Row],[Current Month High]]/Table2[[#This Row],[Close Price]])-1</f>
        <v>2.8597264609472095E-2</v>
      </c>
      <c r="AI577">
        <v>28.574658076184001</v>
      </c>
      <c r="AJ577">
        <v>24.386643233743399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-0.03</v>
      </c>
      <c r="AM577" t="s">
        <v>10519</v>
      </c>
      <c r="AN577">
        <v>6.39</v>
      </c>
      <c r="AO577" t="s">
        <v>10520</v>
      </c>
      <c r="AP577">
        <v>3.0134029946230999E-2</v>
      </c>
      <c r="AQ577">
        <f>(Table2[[#This Row],[Sharpe Ratio]]-AVERAGE(Table2[Sharpe Ratio]))/_xlfn.STDEV.P(Table2[Sharpe Ratio])</f>
        <v>-0.24964364630483948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673</v>
      </c>
      <c r="AT577">
        <f>_xlfn.RANK.AVG(Table2[[#This Row],[6M Return vs Nifty Z-Score]],Table2[6M Return vs Nifty Z-Score])</f>
        <v>531</v>
      </c>
      <c r="AU577">
        <f>_xlfn.RANK.AVG(Table2[[#This Row],[Sharpe Ratio Z-Score]],Table2[Sharpe Ratio Z-Score])</f>
        <v>402</v>
      </c>
      <c r="AV577">
        <f>(Table2[[#This Row],[Rank 1Y]]+Table2[[#This Row],[Rank 6M]]+Table2[[#This Row],[Rank Sharpe]])/3</f>
        <v>535.33333333333337</v>
      </c>
    </row>
    <row r="578" spans="1:48" x14ac:dyDescent="0.3">
      <c r="A578" t="s">
        <v>829</v>
      </c>
      <c r="B578" t="s">
        <v>830</v>
      </c>
      <c r="C578" t="s">
        <v>622</v>
      </c>
      <c r="D578" t="s">
        <v>622</v>
      </c>
      <c r="E578">
        <v>18800.182748879899</v>
      </c>
      <c r="F578">
        <v>37.75</v>
      </c>
      <c r="G578">
        <v>-12.009919778372399</v>
      </c>
      <c r="H578">
        <f>(Table2[[#This Row],[1Y Return vs Nifty]]-AVERAGE(Table2[1Y Return vs Nifty]))/_xlfn.STDEV.P(Table2[1Y Return vs Nifty])</f>
        <v>-0.69766820979695032</v>
      </c>
      <c r="I578">
        <v>-6.8821842130129296</v>
      </c>
      <c r="J578">
        <f>(Table2[[#This Row],[1M Return vs Nifty]]-AVERAGE(Table2[1M Return vs Nifty]))/_xlfn.STDEV.P(Table2[1M Return vs Nifty])</f>
        <v>-0.61018937647216476</v>
      </c>
      <c r="K578">
        <v>-32.605435941552201</v>
      </c>
      <c r="L578">
        <f>(Table2[[#This Row],[6M Return vs Nifty]]-AVERAGE(Table2[6M Return vs Nifty]))/_xlfn.STDEV.P(Table2[6M Return vs Nifty])</f>
        <v>-1.2950654296847299</v>
      </c>
      <c r="M578">
        <v>-2.4292108582732701</v>
      </c>
      <c r="N578">
        <f>(Table2[[#This Row],[1W Return vs Nifty]]-AVERAGE(Table2[1W Return vs Nifty]))/_xlfn.STDEV.P(Table2[1W Return vs Nifty])</f>
        <v>-0.29679387439559873</v>
      </c>
      <c r="O578">
        <v>37.729999999999997</v>
      </c>
      <c r="P578">
        <v>38.131444770957899</v>
      </c>
      <c r="Q578">
        <v>38.477799848394902</v>
      </c>
      <c r="R578">
        <v>43.625248776601197</v>
      </c>
      <c r="S578" s="2">
        <f>(Table2[[#This Row],[Close Price]]-Table2[[#This Row],[20D EMA]])/Table2[[#This Row],[20D EMA]]</f>
        <v>5.3008216273530686E-4</v>
      </c>
      <c r="T578" s="2">
        <f>(Table2[[#This Row],[Close Price]]-Table2[[#This Row],[50D EMA]])/Table2[[#This Row],[50D EMA]]</f>
        <v>-1.000341773696492E-2</v>
      </c>
      <c r="U578" s="2">
        <f>(Table2[[#This Row],[Close Price]]-Table2[[#This Row],[200D EMA]])/Table2[[#This Row],[200D EMA]]</f>
        <v>-1.8914798955826005E-2</v>
      </c>
      <c r="V578">
        <v>0.79899171343680697</v>
      </c>
      <c r="W578">
        <v>37.049999999999997</v>
      </c>
      <c r="X578">
        <v>38.44</v>
      </c>
      <c r="Y578">
        <v>36.200000000000003</v>
      </c>
      <c r="Z578">
        <v>38.479999999999997</v>
      </c>
      <c r="AA578">
        <v>36.200000000000003</v>
      </c>
      <c r="AB578">
        <v>40.19</v>
      </c>
      <c r="AC578" s="2">
        <f>(Table2[[#This Row],[Close Price]]/Table2[[#This Row],[Day Low]])-1</f>
        <v>1.8893387314440124E-2</v>
      </c>
      <c r="AD578" s="2">
        <f>(Table2[[#This Row],[Day High]]/Table2[[#This Row],[Close Price]])-1</f>
        <v>1.8278145695364234E-2</v>
      </c>
      <c r="AE578" s="2">
        <f>(Table2[[#This Row],[Close Price]]/Table2[[#This Row],[Current Week Low]])-1</f>
        <v>4.2817679558010857E-2</v>
      </c>
      <c r="AF578" s="2">
        <f>(Table2[[#This Row],[Current Week High]]/Table2[[#This Row],[Close Price]])-1</f>
        <v>1.9337748344370853E-2</v>
      </c>
      <c r="AG578" s="2">
        <f>(Table2[[#This Row],[Close Price]]/Table2[[#This Row],[Current Month Low]])-1</f>
        <v>4.2817679558010857E-2</v>
      </c>
      <c r="AH578" s="2">
        <f>(Table2[[#This Row],[Current Month High]]/Table2[[#This Row],[Close Price]])-1</f>
        <v>6.4635761589403984E-2</v>
      </c>
      <c r="AI578">
        <v>40.132450331125803</v>
      </c>
      <c r="AJ578">
        <v>19.462025316455598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-0.13</v>
      </c>
      <c r="AM578" t="s">
        <v>10519</v>
      </c>
      <c r="AN578">
        <v>-0.76</v>
      </c>
      <c r="AO578" t="s">
        <v>10519</v>
      </c>
      <c r="AP578">
        <v>4.8197309992982003E-2</v>
      </c>
      <c r="AQ578">
        <f>(Table2[[#This Row],[Sharpe Ratio]]-AVERAGE(Table2[Sharpe Ratio]))/_xlfn.STDEV.P(Table2[Sharpe Ratio])</f>
        <v>-4.1427368593761407E-2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571</v>
      </c>
      <c r="AT578">
        <f>_xlfn.RANK.AVG(Table2[[#This Row],[6M Return vs Nifty Z-Score]],Table2[6M Return vs Nifty Z-Score])</f>
        <v>688</v>
      </c>
      <c r="AU578">
        <f>_xlfn.RANK.AVG(Table2[[#This Row],[Sharpe Ratio Z-Score]],Table2[Sharpe Ratio Z-Score])</f>
        <v>347</v>
      </c>
      <c r="AV578">
        <f>(Table2[[#This Row],[Rank 1Y]]+Table2[[#This Row],[Rank 6M]]+Table2[[#This Row],[Rank Sharpe]])/3</f>
        <v>535.33333333333337</v>
      </c>
    </row>
    <row r="579" spans="1:48" x14ac:dyDescent="0.3">
      <c r="A579" t="s">
        <v>1740</v>
      </c>
      <c r="B579" t="s">
        <v>1741</v>
      </c>
      <c r="C579" t="s">
        <v>10480</v>
      </c>
      <c r="D579" t="s">
        <v>555</v>
      </c>
      <c r="E579">
        <v>4405.309434625</v>
      </c>
      <c r="F579">
        <v>399.05</v>
      </c>
      <c r="G579">
        <v>1.43255972793685</v>
      </c>
      <c r="H579">
        <f>(Table2[[#This Row],[1Y Return vs Nifty]]-AVERAGE(Table2[1Y Return vs Nifty]))/_xlfn.STDEV.P(Table2[1Y Return vs Nifty])</f>
        <v>-0.51353343293886833</v>
      </c>
      <c r="I579">
        <v>-1.1883259249782101</v>
      </c>
      <c r="J579">
        <f>(Table2[[#This Row],[1M Return vs Nifty]]-AVERAGE(Table2[1M Return vs Nifty]))/_xlfn.STDEV.P(Table2[1M Return vs Nifty])</f>
        <v>-3.740979324999371E-2</v>
      </c>
      <c r="K579">
        <v>-8.4132258198123093</v>
      </c>
      <c r="L579">
        <f>(Table2[[#This Row],[6M Return vs Nifty]]-AVERAGE(Table2[6M Return vs Nifty]))/_xlfn.STDEV.P(Table2[6M Return vs Nifty])</f>
        <v>-0.45612614365449411</v>
      </c>
      <c r="M579">
        <v>3.9545419299811102</v>
      </c>
      <c r="N579">
        <f>(Table2[[#This Row],[1W Return vs Nifty]]-AVERAGE(Table2[1W Return vs Nifty]))/_xlfn.STDEV.P(Table2[1W Return vs Nifty])</f>
        <v>0.99506310460015168</v>
      </c>
      <c r="O579">
        <v>382.27</v>
      </c>
      <c r="P579">
        <v>379.00121238134602</v>
      </c>
      <c r="Q579">
        <v>362.17493032171097</v>
      </c>
      <c r="R579">
        <v>65.225218700525701</v>
      </c>
      <c r="S579" s="2">
        <f>(Table2[[#This Row],[Close Price]]-Table2[[#This Row],[20D EMA]])/Table2[[#This Row],[20D EMA]]</f>
        <v>4.3895675831218853E-2</v>
      </c>
      <c r="T579" s="2">
        <f>(Table2[[#This Row],[Close Price]]-Table2[[#This Row],[50D EMA]])/Table2[[#This Row],[50D EMA]]</f>
        <v>5.2899006556425376E-2</v>
      </c>
      <c r="U579" s="2">
        <f>(Table2[[#This Row],[Close Price]]-Table2[[#This Row],[200D EMA]])/Table2[[#This Row],[200D EMA]]</f>
        <v>0.10181563269863497</v>
      </c>
      <c r="V579">
        <v>1.31845544711646</v>
      </c>
      <c r="W579">
        <v>392</v>
      </c>
      <c r="X579">
        <v>414.25</v>
      </c>
      <c r="Y579">
        <v>356.45</v>
      </c>
      <c r="Z579">
        <v>414.25</v>
      </c>
      <c r="AA579">
        <v>356.45</v>
      </c>
      <c r="AB579">
        <v>414.25</v>
      </c>
      <c r="AC579" s="2">
        <f>(Table2[[#This Row],[Close Price]]/Table2[[#This Row],[Day Low]])-1</f>
        <v>1.7984693877550972E-2</v>
      </c>
      <c r="AD579" s="2">
        <f>(Table2[[#This Row],[Day High]]/Table2[[#This Row],[Close Price]])-1</f>
        <v>3.8090464854028339E-2</v>
      </c>
      <c r="AE579" s="2">
        <f>(Table2[[#This Row],[Close Price]]/Table2[[#This Row],[Current Week Low]])-1</f>
        <v>0.11951185299481004</v>
      </c>
      <c r="AF579" s="2">
        <f>(Table2[[#This Row],[Current Week High]]/Table2[[#This Row],[Close Price]])-1</f>
        <v>3.8090464854028339E-2</v>
      </c>
      <c r="AG579" s="2">
        <f>(Table2[[#This Row],[Close Price]]/Table2[[#This Row],[Current Month Low]])-1</f>
        <v>0.11951185299481004</v>
      </c>
      <c r="AH579" s="2">
        <f>(Table2[[#This Row],[Current Month High]]/Table2[[#This Row],[Close Price]])-1</f>
        <v>3.8090464854028339E-2</v>
      </c>
      <c r="AI579">
        <v>6.5405337676982702</v>
      </c>
      <c r="AJ579">
        <v>37.083476468567397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-0.11</v>
      </c>
      <c r="AM579" t="s">
        <v>10519</v>
      </c>
      <c r="AN579">
        <v>1.76</v>
      </c>
      <c r="AO579" t="s">
        <v>10520</v>
      </c>
      <c r="AP579">
        <v>-5.5150445132856003E-2</v>
      </c>
      <c r="AQ579">
        <f>(Table2[[#This Row],[Sharpe Ratio]]-AVERAGE(Table2[Sharpe Ratio]))/_xlfn.STDEV.P(Table2[Sharpe Ratio])</f>
        <v>-1.2327217972027278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-1.2447280624459323</v>
      </c>
      <c r="AS579">
        <f>_xlfn.RANK.AVG(Table2[[#This Row],[1Y Return vs Nifty Z-Score]],Table2[1Y Return vs Nifty Z-Score])</f>
        <v>483</v>
      </c>
      <c r="AT579">
        <f>_xlfn.RANK.AVG(Table2[[#This Row],[6M Return vs Nifty Z-Score]],Table2[6M Return vs Nifty Z-Score])</f>
        <v>479</v>
      </c>
      <c r="AU579">
        <f>_xlfn.RANK.AVG(Table2[[#This Row],[Sharpe Ratio Z-Score]],Table2[Sharpe Ratio Z-Score])</f>
        <v>645</v>
      </c>
      <c r="AV579">
        <f>(Table2[[#This Row],[Rank 1Y]]+Table2[[#This Row],[Rank 6M]]+Table2[[#This Row],[Rank Sharpe]])/3</f>
        <v>535.66666666666663</v>
      </c>
    </row>
    <row r="580" spans="1:48" x14ac:dyDescent="0.3">
      <c r="A580" t="s">
        <v>505</v>
      </c>
      <c r="B580" t="s">
        <v>506</v>
      </c>
      <c r="C580" t="s">
        <v>10485</v>
      </c>
      <c r="D580" t="s">
        <v>409</v>
      </c>
      <c r="E580">
        <v>40533.850195020001</v>
      </c>
      <c r="F580">
        <v>1484.35</v>
      </c>
      <c r="G580">
        <v>-27.828003760968201</v>
      </c>
      <c r="H580">
        <f>(Table2[[#This Row],[1Y Return vs Nifty]]-AVERAGE(Table2[1Y Return vs Nifty]))/_xlfn.STDEV.P(Table2[1Y Return vs Nifty])</f>
        <v>-0.91434396244292737</v>
      </c>
      <c r="I580">
        <v>-14.4457877930286</v>
      </c>
      <c r="J580">
        <f>(Table2[[#This Row],[1M Return vs Nifty]]-AVERAGE(Table2[1M Return vs Nifty]))/_xlfn.STDEV.P(Table2[1M Return vs Nifty])</f>
        <v>-1.3710579276482808</v>
      </c>
      <c r="K580">
        <v>-19.3869994565908</v>
      </c>
      <c r="L580">
        <f>(Table2[[#This Row],[6M Return vs Nifty]]-AVERAGE(Table2[6M Return vs Nifty]))/_xlfn.STDEV.P(Table2[6M Return vs Nifty])</f>
        <v>-0.8366754929519884</v>
      </c>
      <c r="M580">
        <v>-4.6992914447849499</v>
      </c>
      <c r="N580">
        <f>(Table2[[#This Row],[1W Return vs Nifty]]-AVERAGE(Table2[1W Return vs Nifty]))/_xlfn.STDEV.P(Table2[1W Return vs Nifty])</f>
        <v>-0.75618187794794123</v>
      </c>
      <c r="O580">
        <v>1528.04</v>
      </c>
      <c r="P580">
        <v>1553.2342917476899</v>
      </c>
      <c r="Q580">
        <v>1530.5561667403299</v>
      </c>
      <c r="R580">
        <v>23.373055602746199</v>
      </c>
      <c r="S580" s="2">
        <f>(Table2[[#This Row],[Close Price]]-Table2[[#This Row],[20D EMA]])/Table2[[#This Row],[20D EMA]]</f>
        <v>-2.8592183450695044E-2</v>
      </c>
      <c r="T580" s="2">
        <f>(Table2[[#This Row],[Close Price]]-Table2[[#This Row],[50D EMA]])/Table2[[#This Row],[50D EMA]]</f>
        <v>-4.4348938285531797E-2</v>
      </c>
      <c r="U580" s="2">
        <f>(Table2[[#This Row],[Close Price]]-Table2[[#This Row],[200D EMA]])/Table2[[#This Row],[200D EMA]]</f>
        <v>-3.0189134998382067E-2</v>
      </c>
      <c r="V580">
        <v>0.82941934235896597</v>
      </c>
      <c r="W580">
        <v>1455.4</v>
      </c>
      <c r="X580">
        <v>1498</v>
      </c>
      <c r="Y580">
        <v>1455.4</v>
      </c>
      <c r="Z580">
        <v>1515</v>
      </c>
      <c r="AA580">
        <v>1455.4</v>
      </c>
      <c r="AB580">
        <v>1654</v>
      </c>
      <c r="AC580" s="2">
        <f>(Table2[[#This Row],[Close Price]]/Table2[[#This Row],[Day Low]])-1</f>
        <v>1.9891438779716886E-2</v>
      </c>
      <c r="AD580" s="2">
        <f>(Table2[[#This Row],[Day High]]/Table2[[#This Row],[Close Price]])-1</f>
        <v>9.1959443527469542E-3</v>
      </c>
      <c r="AE580" s="2">
        <f>(Table2[[#This Row],[Close Price]]/Table2[[#This Row],[Current Week Low]])-1</f>
        <v>1.9891438779716886E-2</v>
      </c>
      <c r="AF580" s="2">
        <f>(Table2[[#This Row],[Current Week High]]/Table2[[#This Row],[Close Price]])-1</f>
        <v>2.0648768821369679E-2</v>
      </c>
      <c r="AG580" s="2">
        <f>(Table2[[#This Row],[Close Price]]/Table2[[#This Row],[Current Month Low]])-1</f>
        <v>1.9891438779716886E-2</v>
      </c>
      <c r="AH580" s="2">
        <f>(Table2[[#This Row],[Current Month High]]/Table2[[#This Row],[Close Price]])-1</f>
        <v>0.11429245124128418</v>
      </c>
      <c r="AI580">
        <v>21.265200256004299</v>
      </c>
      <c r="AJ580">
        <v>13.743295019156999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-0.08</v>
      </c>
      <c r="AM580" t="s">
        <v>10519</v>
      </c>
      <c r="AN580">
        <v>-4.5</v>
      </c>
      <c r="AO580" t="s">
        <v>10519</v>
      </c>
      <c r="AP580">
        <v>3.5773854840436999E-2</v>
      </c>
      <c r="AQ580">
        <f>(Table2[[#This Row],[Sharpe Ratio]]-AVERAGE(Table2[Sharpe Ratio]))/_xlfn.STDEV.P(Table2[Sharpe Ratio])</f>
        <v>-0.18463311979057739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645</v>
      </c>
      <c r="AT580">
        <f>_xlfn.RANK.AVG(Table2[[#This Row],[6M Return vs Nifty Z-Score]],Table2[6M Return vs Nifty Z-Score])</f>
        <v>590</v>
      </c>
      <c r="AU580">
        <f>_xlfn.RANK.AVG(Table2[[#This Row],[Sharpe Ratio Z-Score]],Table2[Sharpe Ratio Z-Score])</f>
        <v>383</v>
      </c>
      <c r="AV580">
        <f>(Table2[[#This Row],[Rank 1Y]]+Table2[[#This Row],[Rank 6M]]+Table2[[#This Row],[Rank Sharpe]])/3</f>
        <v>539.33333333333337</v>
      </c>
    </row>
    <row r="581" spans="1:48" x14ac:dyDescent="0.3">
      <c r="A581" t="s">
        <v>440</v>
      </c>
      <c r="B581" t="s">
        <v>441</v>
      </c>
      <c r="C581" t="s">
        <v>10476</v>
      </c>
      <c r="D581" t="s">
        <v>27</v>
      </c>
      <c r="E581">
        <v>52193.474999999999</v>
      </c>
      <c r="F581">
        <v>1886.4</v>
      </c>
      <c r="G581">
        <v>-15.743356862189099</v>
      </c>
      <c r="H581">
        <f>(Table2[[#This Row],[1Y Return vs Nifty]]-AVERAGE(Table2[1Y Return vs Nifty]))/_xlfn.STDEV.P(Table2[1Y Return vs Nifty])</f>
        <v>-0.7488087455901884</v>
      </c>
      <c r="I581">
        <v>-4.1863816885160103</v>
      </c>
      <c r="J581">
        <f>(Table2[[#This Row],[1M Return vs Nifty]]-AVERAGE(Table2[1M Return vs Nifty]))/_xlfn.STDEV.P(Table2[1M Return vs Nifty])</f>
        <v>-0.3390023239816855</v>
      </c>
      <c r="K581">
        <v>-6.21786029828111</v>
      </c>
      <c r="L581">
        <f>(Table2[[#This Row],[6M Return vs Nifty]]-AVERAGE(Table2[6M Return vs Nifty]))/_xlfn.STDEV.P(Table2[6M Return vs Nifty])</f>
        <v>-0.37999509262854009</v>
      </c>
      <c r="M581">
        <v>-3.5149299948763599</v>
      </c>
      <c r="N581">
        <f>(Table2[[#This Row],[1W Return vs Nifty]]-AVERAGE(Table2[1W Return vs Nifty]))/_xlfn.STDEV.P(Table2[1W Return vs Nifty])</f>
        <v>-0.51650693196114361</v>
      </c>
      <c r="O581">
        <v>1844</v>
      </c>
      <c r="P581">
        <v>1839.68198411963</v>
      </c>
      <c r="Q581">
        <v>1780.50880735193</v>
      </c>
      <c r="R581">
        <v>48.339909278681397</v>
      </c>
      <c r="S581" s="2">
        <f>(Table2[[#This Row],[Close Price]]-Table2[[#This Row],[20D EMA]])/Table2[[#This Row],[20D EMA]]</f>
        <v>2.2993492407809159E-2</v>
      </c>
      <c r="T581" s="2">
        <f>(Table2[[#This Row],[Close Price]]-Table2[[#This Row],[50D EMA]])/Table2[[#This Row],[50D EMA]]</f>
        <v>2.5394615093068253E-2</v>
      </c>
      <c r="U581" s="2">
        <f>(Table2[[#This Row],[Close Price]]-Table2[[#This Row],[200D EMA]])/Table2[[#This Row],[200D EMA]]</f>
        <v>5.9472434065382253E-2</v>
      </c>
      <c r="V581">
        <v>1.2725440690174401</v>
      </c>
      <c r="W581">
        <v>1835.1</v>
      </c>
      <c r="X581">
        <v>1893.95</v>
      </c>
      <c r="Y581">
        <v>1720.05</v>
      </c>
      <c r="Z581">
        <v>1893.95</v>
      </c>
      <c r="AA581">
        <v>1720.05</v>
      </c>
      <c r="AB581">
        <v>1905.5</v>
      </c>
      <c r="AC581" s="2">
        <f>(Table2[[#This Row],[Close Price]]/Table2[[#This Row],[Day Low]])-1</f>
        <v>2.7954879843060443E-2</v>
      </c>
      <c r="AD581" s="2">
        <f>(Table2[[#This Row],[Day High]]/Table2[[#This Row],[Close Price]])-1</f>
        <v>4.002332485156801E-3</v>
      </c>
      <c r="AE581" s="2">
        <f>(Table2[[#This Row],[Close Price]]/Table2[[#This Row],[Current Week Low]])-1</f>
        <v>9.6712304874858379E-2</v>
      </c>
      <c r="AF581" s="2">
        <f>(Table2[[#This Row],[Current Week High]]/Table2[[#This Row],[Close Price]])-1</f>
        <v>4.002332485156801E-3</v>
      </c>
      <c r="AG581" s="2">
        <f>(Table2[[#This Row],[Close Price]]/Table2[[#This Row],[Current Month Low]])-1</f>
        <v>9.6712304874858379E-2</v>
      </c>
      <c r="AH581" s="2">
        <f>(Table2[[#This Row],[Current Month High]]/Table2[[#This Row],[Close Price]])-1</f>
        <v>1.0125106022052632E-2</v>
      </c>
      <c r="AI581">
        <v>10.5094359626802</v>
      </c>
      <c r="AJ581">
        <v>22.223662044836001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-0.04</v>
      </c>
      <c r="AM581" t="s">
        <v>10519</v>
      </c>
      <c r="AN581">
        <v>2.31</v>
      </c>
      <c r="AO581" t="s">
        <v>10520</v>
      </c>
      <c r="AP581">
        <v>-1.3960992126454999E-2</v>
      </c>
      <c r="AQ581">
        <f>(Table2[[#This Row],[Sharpe Ratio]]-AVERAGE(Table2[Sharpe Ratio]))/_xlfn.STDEV.P(Table2[Sharpe Ratio])</f>
        <v>-0.7579290373190769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-2.7422421314806344</v>
      </c>
      <c r="AS581">
        <f>_xlfn.RANK.AVG(Table2[[#This Row],[1Y Return vs Nifty Z-Score]],Table2[1Y Return vs Nifty Z-Score])</f>
        <v>593</v>
      </c>
      <c r="AT581">
        <f>_xlfn.RANK.AVG(Table2[[#This Row],[6M Return vs Nifty Z-Score]],Table2[6M Return vs Nifty Z-Score])</f>
        <v>462</v>
      </c>
      <c r="AU581">
        <f>_xlfn.RANK.AVG(Table2[[#This Row],[Sharpe Ratio Z-Score]],Table2[Sharpe Ratio Z-Score])</f>
        <v>567</v>
      </c>
      <c r="AV581">
        <f>(Table2[[#This Row],[Rank 1Y]]+Table2[[#This Row],[Rank 6M]]+Table2[[#This Row],[Rank Sharpe]])/3</f>
        <v>540.66666666666663</v>
      </c>
    </row>
    <row r="582" spans="1:48" x14ac:dyDescent="0.3">
      <c r="A582" t="s">
        <v>2147</v>
      </c>
      <c r="B582" t="s">
        <v>2148</v>
      </c>
      <c r="C582" t="s">
        <v>10477</v>
      </c>
      <c r="D582" t="s">
        <v>251</v>
      </c>
      <c r="E582">
        <v>2619.4332517500002</v>
      </c>
      <c r="F582">
        <v>879.6</v>
      </c>
      <c r="G582">
        <v>-38.110729094664897</v>
      </c>
      <c r="H582">
        <f>(Table2[[#This Row],[1Y Return vs Nifty]]-AVERAGE(Table2[1Y Return vs Nifty]))/_xlfn.STDEV.P(Table2[1Y Return vs Nifty])</f>
        <v>-1.0551964989057516</v>
      </c>
      <c r="I582">
        <v>10.8070966218704</v>
      </c>
      <c r="J582">
        <f>(Table2[[#This Row],[1M Return vs Nifty]]-AVERAGE(Table2[1M Return vs Nifty]))/_xlfn.STDEV.P(Table2[1M Return vs Nifty])</f>
        <v>1.169282185964907</v>
      </c>
      <c r="K582">
        <v>-7.6620733656339501</v>
      </c>
      <c r="L582">
        <f>(Table2[[#This Row],[6M Return vs Nifty]]-AVERAGE(Table2[6M Return vs Nifty]))/_xlfn.STDEV.P(Table2[6M Return vs Nifty])</f>
        <v>-0.4300776222322219</v>
      </c>
      <c r="M582">
        <v>6.94623722801611</v>
      </c>
      <c r="N582">
        <f>(Table2[[#This Row],[1W Return vs Nifty]]-AVERAGE(Table2[1W Return vs Nifty]))/_xlfn.STDEV.P(Table2[1W Return vs Nifty])</f>
        <v>1.6004816691953065</v>
      </c>
      <c r="O582">
        <v>846.56</v>
      </c>
      <c r="P582">
        <v>814.24277577326802</v>
      </c>
      <c r="Q582">
        <v>822.45071724041895</v>
      </c>
      <c r="R582">
        <v>78.536821783393194</v>
      </c>
      <c r="S582" s="2">
        <f>(Table2[[#This Row],[Close Price]]-Table2[[#This Row],[20D EMA]])/Table2[[#This Row],[20D EMA]]</f>
        <v>3.9028539028539123E-2</v>
      </c>
      <c r="T582" s="2">
        <f>(Table2[[#This Row],[Close Price]]-Table2[[#This Row],[50D EMA]])/Table2[[#This Row],[50D EMA]]</f>
        <v>8.0267490447997789E-2</v>
      </c>
      <c r="U582" s="2">
        <f>(Table2[[#This Row],[Close Price]]-Table2[[#This Row],[200D EMA]])/Table2[[#This Row],[200D EMA]]</f>
        <v>6.9486574163780776E-2</v>
      </c>
      <c r="V582">
        <v>1.45822082628507</v>
      </c>
      <c r="W582">
        <v>874</v>
      </c>
      <c r="X582">
        <v>918</v>
      </c>
      <c r="Y582">
        <v>803</v>
      </c>
      <c r="Z582">
        <v>926.7</v>
      </c>
      <c r="AA582">
        <v>769.05</v>
      </c>
      <c r="AB582">
        <v>926.7</v>
      </c>
      <c r="AC582" s="2">
        <f>(Table2[[#This Row],[Close Price]]/Table2[[#This Row],[Day Low]])-1</f>
        <v>6.4073226544623108E-3</v>
      </c>
      <c r="AD582" s="2">
        <f>(Table2[[#This Row],[Day High]]/Table2[[#This Row],[Close Price]])-1</f>
        <v>4.3656207366985056E-2</v>
      </c>
      <c r="AE582" s="2">
        <f>(Table2[[#This Row],[Close Price]]/Table2[[#This Row],[Current Week Low]])-1</f>
        <v>9.5392278953922771E-2</v>
      </c>
      <c r="AF582" s="2">
        <f>(Table2[[#This Row],[Current Week High]]/Table2[[#This Row],[Close Price]])-1</f>
        <v>5.3547066848567582E-2</v>
      </c>
      <c r="AG582" s="2">
        <f>(Table2[[#This Row],[Close Price]]/Table2[[#This Row],[Current Month Low]])-1</f>
        <v>0.1437487809635265</v>
      </c>
      <c r="AH582" s="2">
        <f>(Table2[[#This Row],[Current Month High]]/Table2[[#This Row],[Close Price]])-1</f>
        <v>5.3547066848567582E-2</v>
      </c>
      <c r="AI582">
        <v>26.642792178262798</v>
      </c>
      <c r="AJ582">
        <v>33.010736428247398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0.01</v>
      </c>
      <c r="AM582" t="s">
        <v>10520</v>
      </c>
      <c r="AN582">
        <v>2.29</v>
      </c>
      <c r="AO582" t="s">
        <v>10520</v>
      </c>
      <c r="AP582">
        <v>1.2229390660929E-2</v>
      </c>
      <c r="AQ582">
        <f>(Table2[[#This Row],[Sharpe Ratio]]-AVERAGE(Table2[Sharpe Ratio]))/_xlfn.STDEV.P(Table2[Sharpe Ratio])</f>
        <v>-0.45603126450575826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692</v>
      </c>
      <c r="AT582">
        <f>_xlfn.RANK.AVG(Table2[[#This Row],[6M Return vs Nifty Z-Score]],Table2[6M Return vs Nifty Z-Score])</f>
        <v>474</v>
      </c>
      <c r="AU582">
        <f>_xlfn.RANK.AVG(Table2[[#This Row],[Sharpe Ratio Z-Score]],Table2[Sharpe Ratio Z-Score])</f>
        <v>456</v>
      </c>
      <c r="AV582">
        <f>(Table2[[#This Row],[Rank 1Y]]+Table2[[#This Row],[Rank 6M]]+Table2[[#This Row],[Rank Sharpe]])/3</f>
        <v>540.66666666666663</v>
      </c>
    </row>
    <row r="583" spans="1:48" x14ac:dyDescent="0.3">
      <c r="A583" t="s">
        <v>1840</v>
      </c>
      <c r="B583" t="s">
        <v>1841</v>
      </c>
      <c r="C583" t="s">
        <v>10483</v>
      </c>
      <c r="D583" t="s">
        <v>302</v>
      </c>
      <c r="E583">
        <v>3896.9121309239999</v>
      </c>
      <c r="F583">
        <v>184.09</v>
      </c>
      <c r="G583">
        <v>-2.0724269320395599</v>
      </c>
      <c r="H583">
        <f>(Table2[[#This Row],[1Y Return vs Nifty]]-AVERAGE(Table2[1Y Return vs Nifty]))/_xlfn.STDEV.P(Table2[1Y Return vs Nifty])</f>
        <v>-0.56154466005083048</v>
      </c>
      <c r="I583">
        <v>-13.1387095278969</v>
      </c>
      <c r="J583">
        <f>(Table2[[#This Row],[1M Return vs Nifty]]-AVERAGE(Table2[1M Return vs Nifty]))/_xlfn.STDEV.P(Table2[1M Return vs Nifty])</f>
        <v>-1.239571033161607</v>
      </c>
      <c r="K583">
        <v>-19.875631154099999</v>
      </c>
      <c r="L583">
        <f>(Table2[[#This Row],[6M Return vs Nifty]]-AVERAGE(Table2[6M Return vs Nifty]))/_xlfn.STDEV.P(Table2[6M Return vs Nifty])</f>
        <v>-0.85362029978762899</v>
      </c>
      <c r="M583">
        <v>-2.0900657057975902</v>
      </c>
      <c r="N583">
        <f>(Table2[[#This Row],[1W Return vs Nifty]]-AVERAGE(Table2[1W Return vs Nifty]))/_xlfn.STDEV.P(Table2[1W Return vs Nifty])</f>
        <v>-0.2281622956595917</v>
      </c>
      <c r="O583">
        <v>183.1</v>
      </c>
      <c r="P583">
        <v>187.204296923969</v>
      </c>
      <c r="Q583">
        <v>183.17963966828799</v>
      </c>
      <c r="R583">
        <v>37.089673760661398</v>
      </c>
      <c r="S583" s="2">
        <f>(Table2[[#This Row],[Close Price]]-Table2[[#This Row],[20D EMA]])/Table2[[#This Row],[20D EMA]]</f>
        <v>5.4068814855270843E-3</v>
      </c>
      <c r="T583" s="2">
        <f>(Table2[[#This Row],[Close Price]]-Table2[[#This Row],[50D EMA]])/Table2[[#This Row],[50D EMA]]</f>
        <v>-1.663581966408512E-2</v>
      </c>
      <c r="U583" s="2">
        <f>(Table2[[#This Row],[Close Price]]-Table2[[#This Row],[200D EMA]])/Table2[[#This Row],[200D EMA]]</f>
        <v>4.9697681104763879E-3</v>
      </c>
      <c r="V583">
        <v>0.837799341592116</v>
      </c>
      <c r="W583">
        <v>177.1</v>
      </c>
      <c r="X583">
        <v>186.83</v>
      </c>
      <c r="Y583">
        <v>169.84</v>
      </c>
      <c r="Z583">
        <v>186.83</v>
      </c>
      <c r="AA583">
        <v>169.84</v>
      </c>
      <c r="AB583">
        <v>194.62</v>
      </c>
      <c r="AC583" s="2">
        <f>(Table2[[#This Row],[Close Price]]/Table2[[#This Row],[Day Low]])-1</f>
        <v>3.9469226425748127E-2</v>
      </c>
      <c r="AD583" s="2">
        <f>(Table2[[#This Row],[Day High]]/Table2[[#This Row],[Close Price]])-1</f>
        <v>1.4884024118637651E-2</v>
      </c>
      <c r="AE583" s="2">
        <f>(Table2[[#This Row],[Close Price]]/Table2[[#This Row],[Current Week Low]])-1</f>
        <v>8.3902496467263221E-2</v>
      </c>
      <c r="AF583" s="2">
        <f>(Table2[[#This Row],[Current Week High]]/Table2[[#This Row],[Close Price]])-1</f>
        <v>1.4884024118637651E-2</v>
      </c>
      <c r="AG583" s="2">
        <f>(Table2[[#This Row],[Close Price]]/Table2[[#This Row],[Current Month Low]])-1</f>
        <v>8.3902496467263221E-2</v>
      </c>
      <c r="AH583" s="2">
        <f>(Table2[[#This Row],[Current Month High]]/Table2[[#This Row],[Close Price]])-1</f>
        <v>5.7200282470530661E-2</v>
      </c>
      <c r="AI583">
        <v>29.2031071758378</v>
      </c>
      <c r="AJ583">
        <v>44.667976424361399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-0.15</v>
      </c>
      <c r="AM583" t="s">
        <v>10519</v>
      </c>
      <c r="AN583">
        <v>-3.15</v>
      </c>
      <c r="AO583" t="s">
        <v>10519</v>
      </c>
      <c r="AQ583">
        <f>(Table2[[#This Row],[Sharpe Ratio]]-AVERAGE(Table2[Sharpe Ratio]))/_xlfn.STDEV.P(Table2[Sharpe Ratio])</f>
        <v>-0.59700002519057438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513</v>
      </c>
      <c r="AT583">
        <f>_xlfn.RANK.AVG(Table2[[#This Row],[6M Return vs Nifty Z-Score]],Table2[6M Return vs Nifty Z-Score])</f>
        <v>596</v>
      </c>
      <c r="AU583">
        <f>_xlfn.RANK.AVG(Table2[[#This Row],[Sharpe Ratio Z-Score]],Table2[Sharpe Ratio Z-Score])</f>
        <v>517.5</v>
      </c>
      <c r="AV583">
        <f>(Table2[[#This Row],[Rank 1Y]]+Table2[[#This Row],[Rank 6M]]+Table2[[#This Row],[Rank Sharpe]])/3</f>
        <v>542.16666666666663</v>
      </c>
    </row>
    <row r="584" spans="1:48" x14ac:dyDescent="0.3">
      <c r="A584" t="s">
        <v>594</v>
      </c>
      <c r="B584" t="s">
        <v>595</v>
      </c>
      <c r="C584" t="s">
        <v>10480</v>
      </c>
      <c r="D584" t="s">
        <v>211</v>
      </c>
      <c r="E584">
        <v>31535.606485600001</v>
      </c>
      <c r="F584">
        <v>782.8</v>
      </c>
      <c r="G584">
        <v>-22.3521930219996</v>
      </c>
      <c r="H584">
        <f>(Table2[[#This Row],[1Y Return vs Nifty]]-AVERAGE(Table2[1Y Return vs Nifty]))/_xlfn.STDEV.P(Table2[1Y Return vs Nifty])</f>
        <v>-0.83933643216818665</v>
      </c>
      <c r="I584">
        <v>7.7934622620241001</v>
      </c>
      <c r="J584">
        <f>(Table2[[#This Row],[1M Return vs Nifty]]-AVERAGE(Table2[1M Return vs Nifty]))/_xlfn.STDEV.P(Table2[1M Return vs Nifty])</f>
        <v>0.86612251017104869</v>
      </c>
      <c r="K584">
        <v>-1.7382489042492399</v>
      </c>
      <c r="L584">
        <f>(Table2[[#This Row],[6M Return vs Nifty]]-AVERAGE(Table2[6M Return vs Nifty]))/_xlfn.STDEV.P(Table2[6M Return vs Nifty])</f>
        <v>-0.2246507910665741</v>
      </c>
      <c r="M584">
        <v>1.6307942349218301</v>
      </c>
      <c r="N584">
        <f>(Table2[[#This Row],[1W Return vs Nifty]]-AVERAGE(Table2[1W Return vs Nifty]))/_xlfn.STDEV.P(Table2[1W Return vs Nifty])</f>
        <v>0.52481468225977235</v>
      </c>
      <c r="O584">
        <v>745.3</v>
      </c>
      <c r="P584">
        <v>723.94690887658601</v>
      </c>
      <c r="Q584">
        <v>713.114310407988</v>
      </c>
      <c r="R584">
        <v>73.498268113454003</v>
      </c>
      <c r="S584" s="2">
        <f>(Table2[[#This Row],[Close Price]]-Table2[[#This Row],[20D EMA]])/Table2[[#This Row],[20D EMA]]</f>
        <v>5.0315309271434322E-2</v>
      </c>
      <c r="T584" s="2">
        <f>(Table2[[#This Row],[Close Price]]-Table2[[#This Row],[50D EMA]])/Table2[[#This Row],[50D EMA]]</f>
        <v>8.1294761261901952E-2</v>
      </c>
      <c r="U584" s="2">
        <f>(Table2[[#This Row],[Close Price]]-Table2[[#This Row],[200D EMA]])/Table2[[#This Row],[200D EMA]]</f>
        <v>9.7720223216588201E-2</v>
      </c>
      <c r="V584">
        <v>1.54234680092433</v>
      </c>
      <c r="W584">
        <v>780</v>
      </c>
      <c r="X584">
        <v>820.8</v>
      </c>
      <c r="Y584">
        <v>732.1</v>
      </c>
      <c r="Z584">
        <v>820.8</v>
      </c>
      <c r="AA584">
        <v>706</v>
      </c>
      <c r="AB584">
        <v>820.8</v>
      </c>
      <c r="AC584" s="2">
        <f>(Table2[[#This Row],[Close Price]]/Table2[[#This Row],[Day Low]])-1</f>
        <v>3.5897435897436214E-3</v>
      </c>
      <c r="AD584" s="2">
        <f>(Table2[[#This Row],[Day High]]/Table2[[#This Row],[Close Price]])-1</f>
        <v>4.8543689320388328E-2</v>
      </c>
      <c r="AE584" s="2">
        <f>(Table2[[#This Row],[Close Price]]/Table2[[#This Row],[Current Week Low]])-1</f>
        <v>6.9252834312252265E-2</v>
      </c>
      <c r="AF584" s="2">
        <f>(Table2[[#This Row],[Current Week High]]/Table2[[#This Row],[Close Price]])-1</f>
        <v>4.8543689320388328E-2</v>
      </c>
      <c r="AG584" s="2">
        <f>(Table2[[#This Row],[Close Price]]/Table2[[#This Row],[Current Month Low]])-1</f>
        <v>0.1087818696883851</v>
      </c>
      <c r="AH584" s="2">
        <f>(Table2[[#This Row],[Current Month High]]/Table2[[#This Row],[Close Price]])-1</f>
        <v>4.8543689320388328E-2</v>
      </c>
      <c r="AI584">
        <v>9.8939703628002196</v>
      </c>
      <c r="AJ584">
        <v>28.824158643956199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0.03</v>
      </c>
      <c r="AM584" t="s">
        <v>10520</v>
      </c>
      <c r="AN584">
        <v>8.11</v>
      </c>
      <c r="AO584" t="s">
        <v>10520</v>
      </c>
      <c r="AP584">
        <v>-2.8501943863740001E-2</v>
      </c>
      <c r="AQ584">
        <f>(Table2[[#This Row],[Sharpe Ratio]]-AVERAGE(Table2[Sharpe Ratio]))/_xlfn.STDEV.P(Table2[Sharpe Ratio])</f>
        <v>-0.9255432711280962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-0.59859330193203597</v>
      </c>
      <c r="AS584">
        <f>_xlfn.RANK.AVG(Table2[[#This Row],[1Y Return vs Nifty Z-Score]],Table2[1Y Return vs Nifty Z-Score])</f>
        <v>625</v>
      </c>
      <c r="AT584">
        <f>_xlfn.RANK.AVG(Table2[[#This Row],[6M Return vs Nifty Z-Score]],Table2[6M Return vs Nifty Z-Score])</f>
        <v>402</v>
      </c>
      <c r="AU584">
        <f>_xlfn.RANK.AVG(Table2[[#This Row],[Sharpe Ratio Z-Score]],Table2[Sharpe Ratio Z-Score])</f>
        <v>600</v>
      </c>
      <c r="AV584">
        <f>(Table2[[#This Row],[Rank 1Y]]+Table2[[#This Row],[Rank 6M]]+Table2[[#This Row],[Rank Sharpe]])/3</f>
        <v>542.33333333333337</v>
      </c>
    </row>
    <row r="585" spans="1:48" x14ac:dyDescent="0.3">
      <c r="A585" t="s">
        <v>1945</v>
      </c>
      <c r="B585" t="s">
        <v>1946</v>
      </c>
      <c r="C585" t="s">
        <v>10485</v>
      </c>
      <c r="D585" t="s">
        <v>83</v>
      </c>
      <c r="E585">
        <v>3412.2250285199998</v>
      </c>
      <c r="F585">
        <v>828.55</v>
      </c>
      <c r="G585">
        <v>-57.586361451960897</v>
      </c>
      <c r="H585">
        <f>(Table2[[#This Row],[1Y Return vs Nifty]]-AVERAGE(Table2[1Y Return vs Nifty]))/_xlfn.STDEV.P(Table2[1Y Return vs Nifty])</f>
        <v>-1.3219732655430061</v>
      </c>
      <c r="I585">
        <v>-4.9090797301506601</v>
      </c>
      <c r="J585">
        <f>(Table2[[#This Row],[1M Return vs Nifty]]-AVERAGE(Table2[1M Return vs Nifty]))/_xlfn.STDEV.P(Table2[1M Return vs Nifty])</f>
        <v>-0.41170288345167733</v>
      </c>
      <c r="K585">
        <v>-0.99971081236943404</v>
      </c>
      <c r="L585">
        <f>(Table2[[#This Row],[6M Return vs Nifty]]-AVERAGE(Table2[6M Return vs Nifty]))/_xlfn.STDEV.P(Table2[6M Return vs Nifty])</f>
        <v>-0.19903971145086777</v>
      </c>
      <c r="M585">
        <v>-4.1915527345352004</v>
      </c>
      <c r="N585">
        <f>(Table2[[#This Row],[1W Return vs Nifty]]-AVERAGE(Table2[1W Return vs Nifty]))/_xlfn.STDEV.P(Table2[1W Return vs Nifty])</f>
        <v>-0.65343263027198273</v>
      </c>
      <c r="O585">
        <v>802.15</v>
      </c>
      <c r="P585">
        <v>771.92388665214298</v>
      </c>
      <c r="Q585">
        <v>805.49281906724696</v>
      </c>
      <c r="R585">
        <v>45.527181340262302</v>
      </c>
      <c r="S585" s="2">
        <f>(Table2[[#This Row],[Close Price]]-Table2[[#This Row],[20D EMA]])/Table2[[#This Row],[20D EMA]]</f>
        <v>3.2911550208813783E-2</v>
      </c>
      <c r="T585" s="2">
        <f>(Table2[[#This Row],[Close Price]]-Table2[[#This Row],[50D EMA]])/Table2[[#This Row],[50D EMA]]</f>
        <v>7.3357120212260984E-2</v>
      </c>
      <c r="U585" s="2">
        <f>(Table2[[#This Row],[Close Price]]-Table2[[#This Row],[200D EMA]])/Table2[[#This Row],[200D EMA]]</f>
        <v>2.8624936668526724E-2</v>
      </c>
      <c r="V585">
        <v>0.76038302132035795</v>
      </c>
      <c r="W585">
        <v>795.95</v>
      </c>
      <c r="X585">
        <v>838.25</v>
      </c>
      <c r="Y585">
        <v>758.05</v>
      </c>
      <c r="Z585">
        <v>838.25</v>
      </c>
      <c r="AA585">
        <v>758.05</v>
      </c>
      <c r="AB585">
        <v>864.4</v>
      </c>
      <c r="AC585" s="2">
        <f>(Table2[[#This Row],[Close Price]]/Table2[[#This Row],[Day Low]])-1</f>
        <v>4.0957346566995234E-2</v>
      </c>
      <c r="AD585" s="2">
        <f>(Table2[[#This Row],[Day High]]/Table2[[#This Row],[Close Price]])-1</f>
        <v>1.1707199324120454E-2</v>
      </c>
      <c r="AE585" s="2">
        <f>(Table2[[#This Row],[Close Price]]/Table2[[#This Row],[Current Week Low]])-1</f>
        <v>9.3001780885165974E-2</v>
      </c>
      <c r="AF585" s="2">
        <f>(Table2[[#This Row],[Current Week High]]/Table2[[#This Row],[Close Price]])-1</f>
        <v>1.1707199324120454E-2</v>
      </c>
      <c r="AG585" s="2">
        <f>(Table2[[#This Row],[Close Price]]/Table2[[#This Row],[Current Month Low]])-1</f>
        <v>9.3001780885165974E-2</v>
      </c>
      <c r="AH585" s="2">
        <f>(Table2[[#This Row],[Current Month High]]/Table2[[#This Row],[Close Price]])-1</f>
        <v>4.32683603886308E-2</v>
      </c>
      <c r="AI585">
        <v>43.437330275782998</v>
      </c>
      <c r="AJ585">
        <v>33.896250808015502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0.08</v>
      </c>
      <c r="AM585" t="s">
        <v>10520</v>
      </c>
      <c r="AN585">
        <v>3.09</v>
      </c>
      <c r="AO585" t="s">
        <v>10520</v>
      </c>
      <c r="AQ585">
        <f>(Table2[[#This Row],[Sharpe Ratio]]-AVERAGE(Table2[Sharpe Ratio]))/_xlfn.STDEV.P(Table2[Sharpe Ratio])</f>
        <v>-0.59700002519057438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722</v>
      </c>
      <c r="AT585">
        <f>_xlfn.RANK.AVG(Table2[[#This Row],[6M Return vs Nifty Z-Score]],Table2[6M Return vs Nifty Z-Score])</f>
        <v>388</v>
      </c>
      <c r="AU585">
        <f>_xlfn.RANK.AVG(Table2[[#This Row],[Sharpe Ratio Z-Score]],Table2[Sharpe Ratio Z-Score])</f>
        <v>517.5</v>
      </c>
      <c r="AV585">
        <f>(Table2[[#This Row],[Rank 1Y]]+Table2[[#This Row],[Rank 6M]]+Table2[[#This Row],[Rank Sharpe]])/3</f>
        <v>542.5</v>
      </c>
    </row>
    <row r="586" spans="1:48" x14ac:dyDescent="0.3">
      <c r="A586" t="s">
        <v>1390</v>
      </c>
      <c r="B586" t="s">
        <v>1391</v>
      </c>
      <c r="C586" t="s">
        <v>10483</v>
      </c>
      <c r="D586" t="s">
        <v>833</v>
      </c>
      <c r="E586">
        <v>7485.0995704320003</v>
      </c>
      <c r="F586">
        <v>42.63</v>
      </c>
      <c r="G586">
        <v>-24.2711867526349</v>
      </c>
      <c r="H586">
        <f>(Table2[[#This Row],[1Y Return vs Nifty]]-AVERAGE(Table2[1Y Return vs Nifty]))/_xlfn.STDEV.P(Table2[1Y Return vs Nifty])</f>
        <v>-0.86562276440449348</v>
      </c>
      <c r="I586">
        <v>-4.42469224844241</v>
      </c>
      <c r="J586">
        <f>(Table2[[#This Row],[1M Return vs Nifty]]-AVERAGE(Table2[1M Return vs Nifty]))/_xlfn.STDEV.P(Table2[1M Return vs Nifty])</f>
        <v>-0.36297542206158157</v>
      </c>
      <c r="K586">
        <v>-25.023521851046599</v>
      </c>
      <c r="L586">
        <f>(Table2[[#This Row],[6M Return vs Nifty]]-AVERAGE(Table2[6M Return vs Nifty]))/_xlfn.STDEV.P(Table2[6M Return vs Nifty])</f>
        <v>-1.0321392413859865</v>
      </c>
      <c r="M586">
        <v>2.6723895890985698</v>
      </c>
      <c r="N586">
        <f>(Table2[[#This Row],[1W Return vs Nifty]]-AVERAGE(Table2[1W Return vs Nifty]))/_xlfn.STDEV.P(Table2[1W Return vs Nifty])</f>
        <v>0.7355985694520456</v>
      </c>
      <c r="O586">
        <v>41.67</v>
      </c>
      <c r="P586">
        <v>42.3257990238925</v>
      </c>
      <c r="Q586">
        <v>43.572462120341903</v>
      </c>
      <c r="R586">
        <v>59.851207076911201</v>
      </c>
      <c r="S586" s="2">
        <f>(Table2[[#This Row],[Close Price]]-Table2[[#This Row],[20D EMA]])/Table2[[#This Row],[20D EMA]]</f>
        <v>2.3038156947444224E-2</v>
      </c>
      <c r="T586" s="2">
        <f>(Table2[[#This Row],[Close Price]]-Table2[[#This Row],[50D EMA]])/Table2[[#This Row],[50D EMA]]</f>
        <v>7.1871289644357024E-3</v>
      </c>
      <c r="U586" s="2">
        <f>(Table2[[#This Row],[Close Price]]-Table2[[#This Row],[200D EMA]])/Table2[[#This Row],[200D EMA]]</f>
        <v>-2.1629765096563367E-2</v>
      </c>
      <c r="V586">
        <v>1.49125374101693</v>
      </c>
      <c r="W586">
        <v>42.24</v>
      </c>
      <c r="X586">
        <v>43.67</v>
      </c>
      <c r="Y586">
        <v>39.67</v>
      </c>
      <c r="Z586">
        <v>43.67</v>
      </c>
      <c r="AA586">
        <v>39.67</v>
      </c>
      <c r="AB586">
        <v>43.67</v>
      </c>
      <c r="AC586" s="2">
        <f>(Table2[[#This Row],[Close Price]]/Table2[[#This Row],[Day Low]])-1</f>
        <v>9.2329545454545858E-3</v>
      </c>
      <c r="AD586" s="2">
        <f>(Table2[[#This Row],[Day High]]/Table2[[#This Row],[Close Price]])-1</f>
        <v>2.4395965282664855E-2</v>
      </c>
      <c r="AE586" s="2">
        <f>(Table2[[#This Row],[Close Price]]/Table2[[#This Row],[Current Week Low]])-1</f>
        <v>7.4615578522813308E-2</v>
      </c>
      <c r="AF586" s="2">
        <f>(Table2[[#This Row],[Current Week High]]/Table2[[#This Row],[Close Price]])-1</f>
        <v>2.4395965282664855E-2</v>
      </c>
      <c r="AG586" s="2">
        <f>(Table2[[#This Row],[Close Price]]/Table2[[#This Row],[Current Month Low]])-1</f>
        <v>7.4615578522813308E-2</v>
      </c>
      <c r="AH586" s="2">
        <f>(Table2[[#This Row],[Current Month High]]/Table2[[#This Row],[Close Price]])-1</f>
        <v>2.4395965282664855E-2</v>
      </c>
      <c r="AI586">
        <v>26.671358198451699</v>
      </c>
      <c r="AJ586">
        <v>15.2162162162162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-0.14000000000000001</v>
      </c>
      <c r="AM586" t="s">
        <v>10519</v>
      </c>
      <c r="AN586">
        <v>3.07</v>
      </c>
      <c r="AO586" t="s">
        <v>10520</v>
      </c>
      <c r="AP586">
        <v>4.2005203063206001E-2</v>
      </c>
      <c r="AQ586">
        <f>(Table2[[#This Row],[Sharpe Ratio]]-AVERAGE(Table2[Sharpe Ratio]))/_xlfn.STDEV.P(Table2[Sharpe Ratio])</f>
        <v>-0.11280407607822704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633</v>
      </c>
      <c r="AT586">
        <f>_xlfn.RANK.AVG(Table2[[#This Row],[6M Return vs Nifty Z-Score]],Table2[6M Return vs Nifty Z-Score])</f>
        <v>635</v>
      </c>
      <c r="AU586">
        <f>_xlfn.RANK.AVG(Table2[[#This Row],[Sharpe Ratio Z-Score]],Table2[Sharpe Ratio Z-Score])</f>
        <v>362</v>
      </c>
      <c r="AV586">
        <f>(Table2[[#This Row],[Rank 1Y]]+Table2[[#This Row],[Rank 6M]]+Table2[[#This Row],[Rank Sharpe]])/3</f>
        <v>543.33333333333337</v>
      </c>
    </row>
    <row r="587" spans="1:48" x14ac:dyDescent="0.3">
      <c r="A587" t="s">
        <v>467</v>
      </c>
      <c r="B587" t="s">
        <v>468</v>
      </c>
      <c r="C587" t="s">
        <v>622</v>
      </c>
      <c r="D587" t="s">
        <v>469</v>
      </c>
      <c r="E587">
        <v>46088.086214850002</v>
      </c>
      <c r="F587">
        <v>41443.949999999997</v>
      </c>
      <c r="G587">
        <v>-15.886124131343999</v>
      </c>
      <c r="H587">
        <f>(Table2[[#This Row],[1Y Return vs Nifty]]-AVERAGE(Table2[1Y Return vs Nifty]))/_xlfn.STDEV.P(Table2[1Y Return vs Nifty])</f>
        <v>-0.75076436837809257</v>
      </c>
      <c r="I587">
        <v>-1.76948722322292</v>
      </c>
      <c r="J587">
        <f>(Table2[[#This Row],[1M Return vs Nifty]]-AVERAGE(Table2[1M Return vs Nifty]))/_xlfn.STDEV.P(Table2[1M Return vs Nifty])</f>
        <v>-9.5872317140512947E-2</v>
      </c>
      <c r="K587">
        <v>-6.1881383807085601</v>
      </c>
      <c r="L587">
        <f>(Table2[[#This Row],[6M Return vs Nifty]]-AVERAGE(Table2[6M Return vs Nifty]))/_xlfn.STDEV.P(Table2[6M Return vs Nifty])</f>
        <v>-0.37896439373074248</v>
      </c>
      <c r="M587">
        <v>1.6934630765151899</v>
      </c>
      <c r="N587">
        <f>(Table2[[#This Row],[1W Return vs Nifty]]-AVERAGE(Table2[1W Return vs Nifty]))/_xlfn.STDEV.P(Table2[1W Return vs Nifty])</f>
        <v>0.53749674922936419</v>
      </c>
      <c r="O587">
        <v>40139.160000000003</v>
      </c>
      <c r="P587">
        <v>38868.432280239103</v>
      </c>
      <c r="Q587">
        <v>37738.035134594204</v>
      </c>
      <c r="R587">
        <v>70.275381000242703</v>
      </c>
      <c r="S587" s="2">
        <f>(Table2[[#This Row],[Close Price]]-Table2[[#This Row],[20D EMA]])/Table2[[#This Row],[20D EMA]]</f>
        <v>3.250665933218317E-2</v>
      </c>
      <c r="T587" s="2">
        <f>(Table2[[#This Row],[Close Price]]-Table2[[#This Row],[50D EMA]])/Table2[[#This Row],[50D EMA]]</f>
        <v>6.6262454353485697E-2</v>
      </c>
      <c r="U587" s="2">
        <f>(Table2[[#This Row],[Close Price]]-Table2[[#This Row],[200D EMA]])/Table2[[#This Row],[200D EMA]]</f>
        <v>9.8201055041379354E-2</v>
      </c>
      <c r="V587">
        <v>0.96284920269143703</v>
      </c>
      <c r="W587">
        <v>41181.1</v>
      </c>
      <c r="X587">
        <v>41620</v>
      </c>
      <c r="Y587">
        <v>39538.949999999997</v>
      </c>
      <c r="Z587">
        <v>41620</v>
      </c>
      <c r="AA587">
        <v>38300</v>
      </c>
      <c r="AB587">
        <v>41620</v>
      </c>
      <c r="AC587" s="2">
        <f>(Table2[[#This Row],[Close Price]]/Table2[[#This Row],[Day Low]])-1</f>
        <v>6.3827823928936933E-3</v>
      </c>
      <c r="AD587" s="2">
        <f>(Table2[[#This Row],[Day High]]/Table2[[#This Row],[Close Price]])-1</f>
        <v>4.2479059066522495E-3</v>
      </c>
      <c r="AE587" s="2">
        <f>(Table2[[#This Row],[Close Price]]/Table2[[#This Row],[Current Week Low]])-1</f>
        <v>4.8180338628112329E-2</v>
      </c>
      <c r="AF587" s="2">
        <f>(Table2[[#This Row],[Current Week High]]/Table2[[#This Row],[Close Price]])-1</f>
        <v>4.2479059066522495E-3</v>
      </c>
      <c r="AG587" s="2">
        <f>(Table2[[#This Row],[Close Price]]/Table2[[#This Row],[Current Month Low]])-1</f>
        <v>8.208746736292416E-2</v>
      </c>
      <c r="AH587" s="2">
        <f>(Table2[[#This Row],[Current Month High]]/Table2[[#This Row],[Close Price]])-1</f>
        <v>4.2479059066522495E-3</v>
      </c>
      <c r="AI587">
        <v>3.47710582606146</v>
      </c>
      <c r="AJ587">
        <v>25.321703474896399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7.0000000000000007E-2</v>
      </c>
      <c r="AM587" t="s">
        <v>10520</v>
      </c>
      <c r="AN587">
        <v>5.14</v>
      </c>
      <c r="AO587" t="s">
        <v>10520</v>
      </c>
      <c r="AP587">
        <v>-1.8947946234834E-2</v>
      </c>
      <c r="AQ587">
        <f>(Table2[[#This Row],[Sharpe Ratio]]-AVERAGE(Table2[Sharpe Ratio]))/_xlfn.STDEV.P(Table2[Sharpe Ratio])</f>
        <v>-0.81541389161326772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-1.5035182216332514</v>
      </c>
      <c r="AS587">
        <f>_xlfn.RANK.AVG(Table2[[#This Row],[1Y Return vs Nifty Z-Score]],Table2[1Y Return vs Nifty Z-Score])</f>
        <v>595</v>
      </c>
      <c r="AT587">
        <f>_xlfn.RANK.AVG(Table2[[#This Row],[6M Return vs Nifty Z-Score]],Table2[6M Return vs Nifty Z-Score])</f>
        <v>461</v>
      </c>
      <c r="AU587">
        <f>_xlfn.RANK.AVG(Table2[[#This Row],[Sharpe Ratio Z-Score]],Table2[Sharpe Ratio Z-Score])</f>
        <v>577</v>
      </c>
      <c r="AV587">
        <f>(Table2[[#This Row],[Rank 1Y]]+Table2[[#This Row],[Rank 6M]]+Table2[[#This Row],[Rank Sharpe]])/3</f>
        <v>544.33333333333337</v>
      </c>
    </row>
    <row r="588" spans="1:48" x14ac:dyDescent="0.3">
      <c r="A588" t="s">
        <v>743</v>
      </c>
      <c r="B588" t="s">
        <v>744</v>
      </c>
      <c r="C588" t="s">
        <v>10489</v>
      </c>
      <c r="D588" t="s">
        <v>170</v>
      </c>
      <c r="E588">
        <v>21492.48115</v>
      </c>
      <c r="F588">
        <v>7550.8</v>
      </c>
      <c r="G588">
        <v>-14.209274875683899</v>
      </c>
      <c r="H588">
        <f>(Table2[[#This Row],[1Y Return vs Nifty]]-AVERAGE(Table2[1Y Return vs Nifty]))/_xlfn.STDEV.P(Table2[1Y Return vs Nifty])</f>
        <v>-0.72779492562233516</v>
      </c>
      <c r="I588">
        <v>10.577544551328099</v>
      </c>
      <c r="J588">
        <f>(Table2[[#This Row],[1M Return vs Nifty]]-AVERAGE(Table2[1M Return vs Nifty]))/_xlfn.STDEV.P(Table2[1M Return vs Nifty])</f>
        <v>1.1461901572136279</v>
      </c>
      <c r="K588">
        <v>3.9397964277294402</v>
      </c>
      <c r="L588">
        <f>(Table2[[#This Row],[6M Return vs Nifty]]-AVERAGE(Table2[6M Return vs Nifty]))/_xlfn.STDEV.P(Table2[6M Return vs Nifty])</f>
        <v>-2.7747107075468101E-2</v>
      </c>
      <c r="M588">
        <v>0.64510958147643704</v>
      </c>
      <c r="N588">
        <f>(Table2[[#This Row],[1W Return vs Nifty]]-AVERAGE(Table2[1W Return vs Nifty]))/_xlfn.STDEV.P(Table2[1W Return vs Nifty])</f>
        <v>0.32534524149675736</v>
      </c>
      <c r="O588">
        <v>6973</v>
      </c>
      <c r="P588">
        <v>6591.2581569092099</v>
      </c>
      <c r="Q588">
        <v>6485.0778553350101</v>
      </c>
      <c r="R588">
        <v>75.534413373889805</v>
      </c>
      <c r="S588" s="2">
        <f>(Table2[[#This Row],[Close Price]]-Table2[[#This Row],[20D EMA]])/Table2[[#This Row],[20D EMA]]</f>
        <v>8.2862469525311941E-2</v>
      </c>
      <c r="T588" s="2">
        <f>(Table2[[#This Row],[Close Price]]-Table2[[#This Row],[50D EMA]])/Table2[[#This Row],[50D EMA]]</f>
        <v>0.1455779488905258</v>
      </c>
      <c r="U588" s="2">
        <f>(Table2[[#This Row],[Close Price]]-Table2[[#This Row],[200D EMA]])/Table2[[#This Row],[200D EMA]]</f>
        <v>0.16433451817209316</v>
      </c>
      <c r="V588">
        <v>2.0041975519013899</v>
      </c>
      <c r="W588">
        <v>7256.55</v>
      </c>
      <c r="X588">
        <v>7598</v>
      </c>
      <c r="Y588">
        <v>6800.1</v>
      </c>
      <c r="Z588">
        <v>7598</v>
      </c>
      <c r="AA588">
        <v>6500</v>
      </c>
      <c r="AB588">
        <v>7598</v>
      </c>
      <c r="AC588" s="2">
        <f>(Table2[[#This Row],[Close Price]]/Table2[[#This Row],[Day Low]])-1</f>
        <v>4.0549572455230054E-2</v>
      </c>
      <c r="AD588" s="2">
        <f>(Table2[[#This Row],[Day High]]/Table2[[#This Row],[Close Price]])-1</f>
        <v>6.250993272236105E-3</v>
      </c>
      <c r="AE588" s="2">
        <f>(Table2[[#This Row],[Close Price]]/Table2[[#This Row],[Current Week Low]])-1</f>
        <v>0.11039543536124463</v>
      </c>
      <c r="AF588" s="2">
        <f>(Table2[[#This Row],[Current Week High]]/Table2[[#This Row],[Close Price]])-1</f>
        <v>6.250993272236105E-3</v>
      </c>
      <c r="AG588" s="2">
        <f>(Table2[[#This Row],[Close Price]]/Table2[[#This Row],[Current Month Low]])-1</f>
        <v>0.16166153846153852</v>
      </c>
      <c r="AH588" s="2">
        <f>(Table2[[#This Row],[Current Month High]]/Table2[[#This Row],[Close Price]])-1</f>
        <v>6.250993272236105E-3</v>
      </c>
      <c r="AI588">
        <v>0.62509932722360995</v>
      </c>
      <c r="AJ588">
        <v>45.913408118109601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0.13</v>
      </c>
      <c r="AM588" t="s">
        <v>10520</v>
      </c>
      <c r="AN588">
        <v>11.19</v>
      </c>
      <c r="AO588" t="s">
        <v>10520</v>
      </c>
      <c r="AP588">
        <v>-0.11209589077651499</v>
      </c>
      <c r="AQ588">
        <f>(Table2[[#This Row],[Sharpe Ratio]]-AVERAGE(Table2[Sharpe Ratio]))/_xlfn.STDEV.P(Table2[Sharpe Ratio])</f>
        <v>-1.8891346244319598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-1.1731412584193777</v>
      </c>
      <c r="AS588">
        <f>_xlfn.RANK.AVG(Table2[[#This Row],[1Y Return vs Nifty Z-Score]],Table2[1Y Return vs Nifty Z-Score])</f>
        <v>584</v>
      </c>
      <c r="AT588">
        <f>_xlfn.RANK.AVG(Table2[[#This Row],[6M Return vs Nifty Z-Score]],Table2[6M Return vs Nifty Z-Score])</f>
        <v>333</v>
      </c>
      <c r="AU588">
        <f>_xlfn.RANK.AVG(Table2[[#This Row],[Sharpe Ratio Z-Score]],Table2[Sharpe Ratio Z-Score])</f>
        <v>716</v>
      </c>
      <c r="AV588">
        <f>(Table2[[#This Row],[Rank 1Y]]+Table2[[#This Row],[Rank 6M]]+Table2[[#This Row],[Rank Sharpe]])/3</f>
        <v>544.33333333333337</v>
      </c>
    </row>
    <row r="589" spans="1:48" x14ac:dyDescent="0.3">
      <c r="A589" t="s">
        <v>928</v>
      </c>
      <c r="B589" t="s">
        <v>929</v>
      </c>
      <c r="C589" t="s">
        <v>10490</v>
      </c>
      <c r="D589" t="s">
        <v>170</v>
      </c>
      <c r="E589">
        <v>16013.4912312049</v>
      </c>
      <c r="F589">
        <v>1032.75</v>
      </c>
      <c r="G589">
        <v>-2.0549734341690198</v>
      </c>
      <c r="H589">
        <f>(Table2[[#This Row],[1Y Return vs Nifty]]-AVERAGE(Table2[1Y Return vs Nifty]))/_xlfn.STDEV.P(Table2[1Y Return vs Nifty])</f>
        <v>-0.56130558243614803</v>
      </c>
      <c r="I589">
        <v>-0.41606281304568998</v>
      </c>
      <c r="J589">
        <f>(Table2[[#This Row],[1M Return vs Nifty]]-AVERAGE(Table2[1M Return vs Nifty]))/_xlfn.STDEV.P(Table2[1M Return vs Nifty])</f>
        <v>4.0276815902205922E-2</v>
      </c>
      <c r="K589">
        <v>-13.6339634018077</v>
      </c>
      <c r="L589">
        <f>(Table2[[#This Row],[6M Return vs Nifty]]-AVERAGE(Table2[6M Return vs Nifty]))/_xlfn.STDEV.P(Table2[6M Return vs Nifty])</f>
        <v>-0.6371712750232289</v>
      </c>
      <c r="M589">
        <v>1.26428990972449</v>
      </c>
      <c r="N589">
        <f>(Table2[[#This Row],[1W Return vs Nifty]]-AVERAGE(Table2[1W Return vs Nifty]))/_xlfn.STDEV.P(Table2[1W Return vs Nifty])</f>
        <v>0.45064652662419341</v>
      </c>
      <c r="O589">
        <v>1008.34</v>
      </c>
      <c r="P589">
        <v>996.47504203983794</v>
      </c>
      <c r="Q589">
        <v>971.503146698107</v>
      </c>
      <c r="R589">
        <v>65.631931941252105</v>
      </c>
      <c r="S589" s="2">
        <f>(Table2[[#This Row],[Close Price]]-Table2[[#This Row],[20D EMA]])/Table2[[#This Row],[20D EMA]]</f>
        <v>2.4208104409227015E-2</v>
      </c>
      <c r="T589" s="2">
        <f>(Table2[[#This Row],[Close Price]]-Table2[[#This Row],[50D EMA]])/Table2[[#This Row],[50D EMA]]</f>
        <v>3.6403277984670107E-2</v>
      </c>
      <c r="U589" s="2">
        <f>(Table2[[#This Row],[Close Price]]-Table2[[#This Row],[200D EMA]])/Table2[[#This Row],[200D EMA]]</f>
        <v>6.3043391583501848E-2</v>
      </c>
      <c r="V589">
        <v>0.65448310069829196</v>
      </c>
      <c r="W589">
        <v>1026.7</v>
      </c>
      <c r="X589">
        <v>1041</v>
      </c>
      <c r="Y589">
        <v>961</v>
      </c>
      <c r="Z589">
        <v>1043.0999999999999</v>
      </c>
      <c r="AA589">
        <v>961</v>
      </c>
      <c r="AB589">
        <v>1043.0999999999999</v>
      </c>
      <c r="AC589" s="2">
        <f>(Table2[[#This Row],[Close Price]]/Table2[[#This Row],[Day Low]])-1</f>
        <v>5.8926658225382234E-3</v>
      </c>
      <c r="AD589" s="2">
        <f>(Table2[[#This Row],[Day High]]/Table2[[#This Row],[Close Price]])-1</f>
        <v>7.9883805374001415E-3</v>
      </c>
      <c r="AE589" s="2">
        <f>(Table2[[#This Row],[Close Price]]/Table2[[#This Row],[Current Week Low]])-1</f>
        <v>7.4661810613943835E-2</v>
      </c>
      <c r="AF589" s="2">
        <f>(Table2[[#This Row],[Current Week High]]/Table2[[#This Row],[Close Price]])-1</f>
        <v>1.0021786492374618E-2</v>
      </c>
      <c r="AG589" s="2">
        <f>(Table2[[#This Row],[Close Price]]/Table2[[#This Row],[Current Month Low]])-1</f>
        <v>7.4661810613943835E-2</v>
      </c>
      <c r="AH589" s="2">
        <f>(Table2[[#This Row],[Current Month High]]/Table2[[#This Row],[Close Price]])-1</f>
        <v>1.0021786492374618E-2</v>
      </c>
      <c r="AI589">
        <v>13.773904623577801</v>
      </c>
      <c r="AJ589">
        <v>24.984872322400999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</v>
      </c>
      <c r="AM589">
        <v>0</v>
      </c>
      <c r="AN589">
        <v>3.37</v>
      </c>
      <c r="AO589" t="s">
        <v>10520</v>
      </c>
      <c r="AP589">
        <v>-2.2241031643572998E-2</v>
      </c>
      <c r="AQ589">
        <f>(Table2[[#This Row],[Sharpe Ratio]]-AVERAGE(Table2[Sharpe Ratio]))/_xlfn.STDEV.P(Table2[Sharpe Ratio])</f>
        <v>-0.85337344182882369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-1.5609269567618012</v>
      </c>
      <c r="AS589">
        <f>_xlfn.RANK.AVG(Table2[[#This Row],[1Y Return vs Nifty Z-Score]],Table2[1Y Return vs Nifty Z-Score])</f>
        <v>512</v>
      </c>
      <c r="AT589">
        <f>_xlfn.RANK.AVG(Table2[[#This Row],[6M Return vs Nifty Z-Score]],Table2[6M Return vs Nifty Z-Score])</f>
        <v>534</v>
      </c>
      <c r="AU589">
        <f>_xlfn.RANK.AVG(Table2[[#This Row],[Sharpe Ratio Z-Score]],Table2[Sharpe Ratio Z-Score])</f>
        <v>588</v>
      </c>
      <c r="AV589">
        <f>(Table2[[#This Row],[Rank 1Y]]+Table2[[#This Row],[Rank 6M]]+Table2[[#This Row],[Rank Sharpe]])/3</f>
        <v>544.66666666666663</v>
      </c>
    </row>
    <row r="590" spans="1:48" x14ac:dyDescent="0.3">
      <c r="A590" t="s">
        <v>528</v>
      </c>
      <c r="B590" t="s">
        <v>529</v>
      </c>
      <c r="C590" t="s">
        <v>10483</v>
      </c>
      <c r="D590" t="s">
        <v>530</v>
      </c>
      <c r="E590">
        <v>38023.259929319996</v>
      </c>
      <c r="F590">
        <v>581.35</v>
      </c>
      <c r="G590">
        <v>-1.9845715528618899</v>
      </c>
      <c r="H590">
        <f>(Table2[[#This Row],[1Y Return vs Nifty]]-AVERAGE(Table2[1Y Return vs Nifty]))/_xlfn.STDEV.P(Table2[1Y Return vs Nifty])</f>
        <v>-0.56034121907604073</v>
      </c>
      <c r="I590">
        <v>-0.96355479174448899</v>
      </c>
      <c r="J590">
        <f>(Table2[[#This Row],[1M Return vs Nifty]]-AVERAGE(Table2[1M Return vs Nifty]))/_xlfn.STDEV.P(Table2[1M Return vs Nifty])</f>
        <v>-1.4798707848635221E-2</v>
      </c>
      <c r="K590">
        <v>-3.0178575460371602</v>
      </c>
      <c r="L590">
        <f>(Table2[[#This Row],[6M Return vs Nifty]]-AVERAGE(Table2[6M Return vs Nifty]))/_xlfn.STDEV.P(Table2[6M Return vs Nifty])</f>
        <v>-0.26902515599386051</v>
      </c>
      <c r="M590">
        <v>0.57433075639755404</v>
      </c>
      <c r="N590">
        <f>(Table2[[#This Row],[1W Return vs Nifty]]-AVERAGE(Table2[1W Return vs Nifty]))/_xlfn.STDEV.P(Table2[1W Return vs Nifty])</f>
        <v>0.31102198648106971</v>
      </c>
      <c r="O590">
        <v>569</v>
      </c>
      <c r="P590">
        <v>543.72131474027105</v>
      </c>
      <c r="Q590">
        <v>511.95912802597098</v>
      </c>
      <c r="R590">
        <v>56.184071480729301</v>
      </c>
      <c r="S590" s="2">
        <f>(Table2[[#This Row],[Close Price]]-Table2[[#This Row],[20D EMA]])/Table2[[#This Row],[20D EMA]]</f>
        <v>2.1704745166959617E-2</v>
      </c>
      <c r="T590" s="2">
        <f>(Table2[[#This Row],[Close Price]]-Table2[[#This Row],[50D EMA]])/Table2[[#This Row],[50D EMA]]</f>
        <v>6.9205830707048374E-2</v>
      </c>
      <c r="U590" s="2">
        <f>(Table2[[#This Row],[Close Price]]-Table2[[#This Row],[200D EMA]])/Table2[[#This Row],[200D EMA]]</f>
        <v>0.13553986671082255</v>
      </c>
      <c r="V590">
        <v>0.589318055613542</v>
      </c>
      <c r="W590">
        <v>576.25</v>
      </c>
      <c r="X590">
        <v>583.1</v>
      </c>
      <c r="Y590">
        <v>548.75</v>
      </c>
      <c r="Z590">
        <v>584.95000000000005</v>
      </c>
      <c r="AA590">
        <v>548.75</v>
      </c>
      <c r="AB590">
        <v>594</v>
      </c>
      <c r="AC590" s="2">
        <f>(Table2[[#This Row],[Close Price]]/Table2[[#This Row],[Day Low]])-1</f>
        <v>8.8503253796095027E-3</v>
      </c>
      <c r="AD590" s="2">
        <f>(Table2[[#This Row],[Day High]]/Table2[[#This Row],[Close Price]])-1</f>
        <v>3.0102347983143041E-3</v>
      </c>
      <c r="AE590" s="2">
        <f>(Table2[[#This Row],[Close Price]]/Table2[[#This Row],[Current Week Low]])-1</f>
        <v>5.9407744874715229E-2</v>
      </c>
      <c r="AF590" s="2">
        <f>(Table2[[#This Row],[Current Week High]]/Table2[[#This Row],[Close Price]])-1</f>
        <v>6.192483013675032E-3</v>
      </c>
      <c r="AG590" s="2">
        <f>(Table2[[#This Row],[Close Price]]/Table2[[#This Row],[Current Month Low]])-1</f>
        <v>5.9407744874715229E-2</v>
      </c>
      <c r="AH590" s="2">
        <f>(Table2[[#This Row],[Current Month High]]/Table2[[#This Row],[Close Price]])-1</f>
        <v>2.1759697256386046E-2</v>
      </c>
      <c r="AI590">
        <v>2.1759697256386001</v>
      </c>
      <c r="AJ590">
        <v>38.0714879467996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0.11</v>
      </c>
      <c r="AM590" t="s">
        <v>10520</v>
      </c>
      <c r="AN590">
        <v>1.39</v>
      </c>
      <c r="AO590" t="s">
        <v>10520</v>
      </c>
      <c r="AP590">
        <v>-9.6325091722318998E-2</v>
      </c>
      <c r="AQ590">
        <f>(Table2[[#This Row],[Sharpe Ratio]]-AVERAGE(Table2[Sharpe Ratio]))/_xlfn.STDEV.P(Table2[Sharpe Ratio])</f>
        <v>-1.7073438828227294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-2.2404869792601962</v>
      </c>
      <c r="AS590">
        <f>_xlfn.RANK.AVG(Table2[[#This Row],[1Y Return vs Nifty Z-Score]],Table2[1Y Return vs Nifty Z-Score])</f>
        <v>509</v>
      </c>
      <c r="AT590">
        <f>_xlfn.RANK.AVG(Table2[[#This Row],[6M Return vs Nifty Z-Score]],Table2[6M Return vs Nifty Z-Score])</f>
        <v>420</v>
      </c>
      <c r="AU590">
        <f>_xlfn.RANK.AVG(Table2[[#This Row],[Sharpe Ratio Z-Score]],Table2[Sharpe Ratio Z-Score])</f>
        <v>706</v>
      </c>
      <c r="AV590">
        <f>(Table2[[#This Row],[Rank 1Y]]+Table2[[#This Row],[Rank 6M]]+Table2[[#This Row],[Rank Sharpe]])/3</f>
        <v>545</v>
      </c>
    </row>
    <row r="591" spans="1:48" x14ac:dyDescent="0.3">
      <c r="A591" t="s">
        <v>1448</v>
      </c>
      <c r="B591" t="s">
        <v>1449</v>
      </c>
      <c r="C591" t="s">
        <v>10485</v>
      </c>
      <c r="D591" t="s">
        <v>1450</v>
      </c>
      <c r="E591">
        <v>7025.5441269000003</v>
      </c>
      <c r="F591">
        <v>541.79999999999995</v>
      </c>
      <c r="G591">
        <v>-15.549797551649</v>
      </c>
      <c r="H591">
        <f>(Table2[[#This Row],[1Y Return vs Nifty]]-AVERAGE(Table2[1Y Return vs Nifty]))/_xlfn.STDEV.P(Table2[1Y Return vs Nifty])</f>
        <v>-0.74615737458096509</v>
      </c>
      <c r="I591">
        <v>-0.77572289727961796</v>
      </c>
      <c r="J591">
        <f>(Table2[[#This Row],[1M Return vs Nifty]]-AVERAGE(Table2[1M Return vs Nifty]))/_xlfn.STDEV.P(Table2[1M Return vs Nifty])</f>
        <v>4.0964364954917416E-3</v>
      </c>
      <c r="K591">
        <v>-29.993199737651501</v>
      </c>
      <c r="L591">
        <f>(Table2[[#This Row],[6M Return vs Nifty]]-AVERAGE(Table2[6M Return vs Nifty]))/_xlfn.STDEV.P(Table2[6M Return vs Nifty])</f>
        <v>-1.2044781057149607</v>
      </c>
      <c r="M591">
        <v>8.6537529249371392</v>
      </c>
      <c r="N591">
        <f>(Table2[[#This Row],[1W Return vs Nifty]]-AVERAGE(Table2[1W Return vs Nifty]))/_xlfn.STDEV.P(Table2[1W Return vs Nifty])</f>
        <v>1.9460254493164371</v>
      </c>
      <c r="O591">
        <v>514.85</v>
      </c>
      <c r="P591">
        <v>508.955576638065</v>
      </c>
      <c r="Q591">
        <v>501.50046532865599</v>
      </c>
      <c r="R591">
        <v>60.799895383444799</v>
      </c>
      <c r="S591" s="2">
        <f>(Table2[[#This Row],[Close Price]]-Table2[[#This Row],[20D EMA]])/Table2[[#This Row],[20D EMA]]</f>
        <v>5.2345343303874782E-2</v>
      </c>
      <c r="T591" s="2">
        <f>(Table2[[#This Row],[Close Price]]-Table2[[#This Row],[50D EMA]])/Table2[[#This Row],[50D EMA]]</f>
        <v>6.4532986511103119E-2</v>
      </c>
      <c r="U591" s="2">
        <f>(Table2[[#This Row],[Close Price]]-Table2[[#This Row],[200D EMA]])/Table2[[#This Row],[200D EMA]]</f>
        <v>8.035792079461751E-2</v>
      </c>
      <c r="V591">
        <v>3.8632718798404602</v>
      </c>
      <c r="W591">
        <v>534.25</v>
      </c>
      <c r="X591">
        <v>554.85</v>
      </c>
      <c r="Y591">
        <v>464</v>
      </c>
      <c r="Z591">
        <v>572.9</v>
      </c>
      <c r="AA591">
        <v>464</v>
      </c>
      <c r="AB591">
        <v>572.9</v>
      </c>
      <c r="AC591" s="2">
        <f>(Table2[[#This Row],[Close Price]]/Table2[[#This Row],[Day Low]])-1</f>
        <v>1.413196069255962E-2</v>
      </c>
      <c r="AD591" s="2">
        <f>(Table2[[#This Row],[Day High]]/Table2[[#This Row],[Close Price]])-1</f>
        <v>2.4086378737541603E-2</v>
      </c>
      <c r="AE591" s="2">
        <f>(Table2[[#This Row],[Close Price]]/Table2[[#This Row],[Current Week Low]])-1</f>
        <v>0.16767241379310338</v>
      </c>
      <c r="AF591" s="2">
        <f>(Table2[[#This Row],[Current Week High]]/Table2[[#This Row],[Close Price]])-1</f>
        <v>5.7401255075673729E-2</v>
      </c>
      <c r="AG591" s="2">
        <f>(Table2[[#This Row],[Close Price]]/Table2[[#This Row],[Current Month Low]])-1</f>
        <v>0.16767241379310338</v>
      </c>
      <c r="AH591" s="2">
        <f>(Table2[[#This Row],[Current Month High]]/Table2[[#This Row],[Close Price]])-1</f>
        <v>5.7401255075673729E-2</v>
      </c>
      <c r="AI591">
        <v>23.5418973791067</v>
      </c>
      <c r="AJ591">
        <v>38.550057537399198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-0.03</v>
      </c>
      <c r="AM591" t="s">
        <v>10519</v>
      </c>
      <c r="AN591">
        <v>2.81</v>
      </c>
      <c r="AO591" t="s">
        <v>10520</v>
      </c>
      <c r="AP591">
        <v>3.9902645779193002E-2</v>
      </c>
      <c r="AQ591">
        <f>(Table2[[#This Row],[Sharpe Ratio]]-AVERAGE(Table2[Sharpe Ratio]))/_xlfn.STDEV.P(Table2[Sharpe Ratio])</f>
        <v>-0.13704035266910258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-0.13755394715309954</v>
      </c>
      <c r="AS591">
        <f>_xlfn.RANK.AVG(Table2[[#This Row],[1Y Return vs Nifty Z-Score]],Table2[1Y Return vs Nifty Z-Score])</f>
        <v>591</v>
      </c>
      <c r="AT591">
        <f>_xlfn.RANK.AVG(Table2[[#This Row],[6M Return vs Nifty Z-Score]],Table2[6M Return vs Nifty Z-Score])</f>
        <v>672</v>
      </c>
      <c r="AU591">
        <f>_xlfn.RANK.AVG(Table2[[#This Row],[Sharpe Ratio Z-Score]],Table2[Sharpe Ratio Z-Score])</f>
        <v>374</v>
      </c>
      <c r="AV591">
        <f>(Table2[[#This Row],[Rank 1Y]]+Table2[[#This Row],[Rank 6M]]+Table2[[#This Row],[Rank Sharpe]])/3</f>
        <v>545.66666666666663</v>
      </c>
    </row>
    <row r="592" spans="1:48" x14ac:dyDescent="0.3">
      <c r="A592" t="s">
        <v>442</v>
      </c>
      <c r="B592" t="s">
        <v>443</v>
      </c>
      <c r="C592" t="s">
        <v>10483</v>
      </c>
      <c r="D592" t="s">
        <v>444</v>
      </c>
      <c r="E592">
        <v>51963.228711035998</v>
      </c>
      <c r="F592">
        <v>182.98</v>
      </c>
      <c r="G592">
        <v>-1.45833774831745</v>
      </c>
      <c r="H592">
        <f>(Table2[[#This Row],[1Y Return vs Nifty]]-AVERAGE(Table2[1Y Return vs Nifty]))/_xlfn.STDEV.P(Table2[1Y Return vs Nifty])</f>
        <v>-0.55313288045596021</v>
      </c>
      <c r="I592">
        <v>-0.55942479628321795</v>
      </c>
      <c r="J592">
        <f>(Table2[[#This Row],[1M Return vs Nifty]]-AVERAGE(Table2[1M Return vs Nifty]))/_xlfn.STDEV.P(Table2[1M Return vs Nifty])</f>
        <v>2.5855168426143126E-2</v>
      </c>
      <c r="K592">
        <v>-4.1194772232057497</v>
      </c>
      <c r="L592">
        <f>(Table2[[#This Row],[6M Return vs Nifty]]-AVERAGE(Table2[6M Return vs Nifty]))/_xlfn.STDEV.P(Table2[6M Return vs Nifty])</f>
        <v>-0.30722720619059579</v>
      </c>
      <c r="M592">
        <v>0.148987712011624</v>
      </c>
      <c r="N592">
        <f>(Table2[[#This Row],[1W Return vs Nifty]]-AVERAGE(Table2[1W Return vs Nifty]))/_xlfn.STDEV.P(Table2[1W Return vs Nifty])</f>
        <v>0.22494685190376143</v>
      </c>
      <c r="O592">
        <v>178.34</v>
      </c>
      <c r="P592">
        <v>174.761587423918</v>
      </c>
      <c r="Q592">
        <v>166.750984539429</v>
      </c>
      <c r="R592">
        <v>59.1936709916898</v>
      </c>
      <c r="S592" s="2">
        <f>(Table2[[#This Row],[Close Price]]-Table2[[#This Row],[20D EMA]])/Table2[[#This Row],[20D EMA]]</f>
        <v>2.6017718963776977E-2</v>
      </c>
      <c r="T592" s="2">
        <f>(Table2[[#This Row],[Close Price]]-Table2[[#This Row],[50D EMA]])/Table2[[#This Row],[50D EMA]]</f>
        <v>4.7026424383217809E-2</v>
      </c>
      <c r="U592" s="2">
        <f>(Table2[[#This Row],[Close Price]]-Table2[[#This Row],[200D EMA]])/Table2[[#This Row],[200D EMA]]</f>
        <v>9.7324855414773093E-2</v>
      </c>
      <c r="V592">
        <v>1.0281319725204201</v>
      </c>
      <c r="W592">
        <v>180.2</v>
      </c>
      <c r="X592">
        <v>186.49</v>
      </c>
      <c r="Y592">
        <v>172</v>
      </c>
      <c r="Z592">
        <v>186.49</v>
      </c>
      <c r="AA592">
        <v>170.5</v>
      </c>
      <c r="AB592">
        <v>186.49</v>
      </c>
      <c r="AC592" s="2">
        <f>(Table2[[#This Row],[Close Price]]/Table2[[#This Row],[Day Low]])-1</f>
        <v>1.5427302996670278E-2</v>
      </c>
      <c r="AD592" s="2">
        <f>(Table2[[#This Row],[Day High]]/Table2[[#This Row],[Close Price]])-1</f>
        <v>1.9182424308667789E-2</v>
      </c>
      <c r="AE592" s="2">
        <f>(Table2[[#This Row],[Close Price]]/Table2[[#This Row],[Current Week Low]])-1</f>
        <v>6.3837209302325615E-2</v>
      </c>
      <c r="AF592" s="2">
        <f>(Table2[[#This Row],[Current Week High]]/Table2[[#This Row],[Close Price]])-1</f>
        <v>1.9182424308667789E-2</v>
      </c>
      <c r="AG592" s="2">
        <f>(Table2[[#This Row],[Close Price]]/Table2[[#This Row],[Current Month Low]])-1</f>
        <v>7.3196480938416464E-2</v>
      </c>
      <c r="AH592" s="2">
        <f>(Table2[[#This Row],[Current Month High]]/Table2[[#This Row],[Close Price]])-1</f>
        <v>1.9182424308667789E-2</v>
      </c>
      <c r="AI592">
        <v>6.8422778445731796</v>
      </c>
      <c r="AJ592">
        <v>40.645657186779303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-0.13</v>
      </c>
      <c r="AM592" t="s">
        <v>10519</v>
      </c>
      <c r="AN592">
        <v>4.08</v>
      </c>
      <c r="AO592" t="s">
        <v>10520</v>
      </c>
      <c r="AP592">
        <v>-9.0609751261161997E-2</v>
      </c>
      <c r="AQ592">
        <f>(Table2[[#This Row],[Sharpe Ratio]]-AVERAGE(Table2[Sharpe Ratio]))/_xlfn.STDEV.P(Table2[Sharpe Ratio])</f>
        <v>-1.6414628848205046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-2.2510209511371562</v>
      </c>
      <c r="AS592">
        <f>_xlfn.RANK.AVG(Table2[[#This Row],[1Y Return vs Nifty Z-Score]],Table2[1Y Return vs Nifty Z-Score])</f>
        <v>506</v>
      </c>
      <c r="AT592">
        <f>_xlfn.RANK.AVG(Table2[[#This Row],[6M Return vs Nifty Z-Score]],Table2[6M Return vs Nifty Z-Score])</f>
        <v>435</v>
      </c>
      <c r="AU592">
        <f>_xlfn.RANK.AVG(Table2[[#This Row],[Sharpe Ratio Z-Score]],Table2[Sharpe Ratio Z-Score])</f>
        <v>701</v>
      </c>
      <c r="AV592">
        <f>(Table2[[#This Row],[Rank 1Y]]+Table2[[#This Row],[Rank 6M]]+Table2[[#This Row],[Rank Sharpe]])/3</f>
        <v>547.33333333333337</v>
      </c>
    </row>
    <row r="593" spans="1:48" x14ac:dyDescent="0.3">
      <c r="A593" t="s">
        <v>1077</v>
      </c>
      <c r="B593" t="s">
        <v>1078</v>
      </c>
      <c r="C593" t="s">
        <v>10484</v>
      </c>
      <c r="D593" t="s">
        <v>80</v>
      </c>
      <c r="E593">
        <v>11540.02130142</v>
      </c>
      <c r="F593">
        <v>1538.95</v>
      </c>
      <c r="G593">
        <v>-2.7703461272002299</v>
      </c>
      <c r="H593">
        <f>(Table2[[#This Row],[1Y Return vs Nifty]]-AVERAGE(Table2[1Y Return vs Nifty]))/_xlfn.STDEV.P(Table2[1Y Return vs Nifty])</f>
        <v>-0.57110474122525701</v>
      </c>
      <c r="I593">
        <v>-6.1795786558355701</v>
      </c>
      <c r="J593">
        <f>(Table2[[#This Row],[1M Return vs Nifty]]-AVERAGE(Table2[1M Return vs Nifty]))/_xlfn.STDEV.P(Table2[1M Return vs Nifty])</f>
        <v>-0.53951004132690361</v>
      </c>
      <c r="K593">
        <v>-11.639203278353699</v>
      </c>
      <c r="L593">
        <f>(Table2[[#This Row],[6M Return vs Nifty]]-AVERAGE(Table2[6M Return vs Nifty]))/_xlfn.STDEV.P(Table2[6M Return vs Nifty])</f>
        <v>-0.56799683311193616</v>
      </c>
      <c r="M593">
        <v>-4.97439559884325</v>
      </c>
      <c r="N593">
        <f>(Table2[[#This Row],[1W Return vs Nifty]]-AVERAGE(Table2[1W Return vs Nifty]))/_xlfn.STDEV.P(Table2[1W Return vs Nifty])</f>
        <v>-0.81185371129725847</v>
      </c>
      <c r="O593">
        <v>1546.33</v>
      </c>
      <c r="P593">
        <v>1533.23739635743</v>
      </c>
      <c r="Q593">
        <v>1445.20297199979</v>
      </c>
      <c r="R593">
        <v>31.312381992411598</v>
      </c>
      <c r="S593" s="2">
        <f>(Table2[[#This Row],[Close Price]]-Table2[[#This Row],[20D EMA]])/Table2[[#This Row],[20D EMA]]</f>
        <v>-4.7725905854506361E-3</v>
      </c>
      <c r="T593" s="2">
        <f>(Table2[[#This Row],[Close Price]]-Table2[[#This Row],[50D EMA]])/Table2[[#This Row],[50D EMA]]</f>
        <v>3.7258441883439904E-3</v>
      </c>
      <c r="U593" s="2">
        <f>(Table2[[#This Row],[Close Price]]-Table2[[#This Row],[200D EMA]])/Table2[[#This Row],[200D EMA]]</f>
        <v>6.4867724338048008E-2</v>
      </c>
      <c r="V593">
        <v>0.63819849568474796</v>
      </c>
      <c r="W593">
        <v>1498.6</v>
      </c>
      <c r="X593">
        <v>1553.25</v>
      </c>
      <c r="Y593">
        <v>1478.55</v>
      </c>
      <c r="Z593">
        <v>1556.8</v>
      </c>
      <c r="AA593">
        <v>1478.55</v>
      </c>
      <c r="AB593">
        <v>1652.8</v>
      </c>
      <c r="AC593" s="2">
        <f>(Table2[[#This Row],[Close Price]]/Table2[[#This Row],[Day Low]])-1</f>
        <v>2.6925130121446816E-2</v>
      </c>
      <c r="AD593" s="2">
        <f>(Table2[[#This Row],[Day High]]/Table2[[#This Row],[Close Price]])-1</f>
        <v>9.2920497741966201E-3</v>
      </c>
      <c r="AE593" s="2">
        <f>(Table2[[#This Row],[Close Price]]/Table2[[#This Row],[Current Week Low]])-1</f>
        <v>4.0850833586960178E-2</v>
      </c>
      <c r="AF593" s="2">
        <f>(Table2[[#This Row],[Current Week High]]/Table2[[#This Row],[Close Price]])-1</f>
        <v>1.1598817375483295E-2</v>
      </c>
      <c r="AG593" s="2">
        <f>(Table2[[#This Row],[Close Price]]/Table2[[#This Row],[Current Month Low]])-1</f>
        <v>4.0850833586960178E-2</v>
      </c>
      <c r="AH593" s="2">
        <f>(Table2[[#This Row],[Current Month High]]/Table2[[#This Row],[Close Price]])-1</f>
        <v>7.3979011663796612E-2</v>
      </c>
      <c r="AI593">
        <v>17.092823028688301</v>
      </c>
      <c r="AJ593">
        <v>45.1086700297015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</v>
      </c>
      <c r="AM593" t="s">
        <v>10519</v>
      </c>
      <c r="AN593">
        <v>-2.29</v>
      </c>
      <c r="AO593" t="s">
        <v>10519</v>
      </c>
      <c r="AP593">
        <v>-3.2430258093049003E-2</v>
      </c>
      <c r="AQ593">
        <f>(Table2[[#This Row],[Sharpe Ratio]]-AVERAGE(Table2[Sharpe Ratio]))/_xlfn.STDEV.P(Table2[Sharpe Ratio])</f>
        <v>-0.97082513380138757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-3.461290460762743</v>
      </c>
      <c r="AS593">
        <f>_xlfn.RANK.AVG(Table2[[#This Row],[1Y Return vs Nifty Z-Score]],Table2[1Y Return vs Nifty Z-Score])</f>
        <v>515</v>
      </c>
      <c r="AT593">
        <f>_xlfn.RANK.AVG(Table2[[#This Row],[6M Return vs Nifty Z-Score]],Table2[6M Return vs Nifty Z-Score])</f>
        <v>518</v>
      </c>
      <c r="AU593">
        <f>_xlfn.RANK.AVG(Table2[[#This Row],[Sharpe Ratio Z-Score]],Table2[Sharpe Ratio Z-Score])</f>
        <v>610</v>
      </c>
      <c r="AV593">
        <f>(Table2[[#This Row],[Rank 1Y]]+Table2[[#This Row],[Rank 6M]]+Table2[[#This Row],[Rank Sharpe]])/3</f>
        <v>547.66666666666663</v>
      </c>
    </row>
    <row r="594" spans="1:48" x14ac:dyDescent="0.3">
      <c r="A594" t="s">
        <v>640</v>
      </c>
      <c r="B594" t="s">
        <v>641</v>
      </c>
      <c r="C594" t="s">
        <v>10475</v>
      </c>
      <c r="D594" t="s">
        <v>54</v>
      </c>
      <c r="E594">
        <v>28152.654517154999</v>
      </c>
      <c r="F594">
        <v>375.7</v>
      </c>
      <c r="G594">
        <v>-28.922831103864699</v>
      </c>
      <c r="H594">
        <f>(Table2[[#This Row],[1Y Return vs Nifty]]-AVERAGE(Table2[1Y Return vs Nifty]))/_xlfn.STDEV.P(Table2[1Y Return vs Nifty])</f>
        <v>-0.92934088234805012</v>
      </c>
      <c r="I594">
        <v>-18.072727597518998</v>
      </c>
      <c r="J594">
        <f>(Table2[[#This Row],[1M Return vs Nifty]]-AVERAGE(Table2[1M Return vs Nifty]))/_xlfn.STDEV.P(Table2[1M Return vs Nifty])</f>
        <v>-1.7359137010969306</v>
      </c>
      <c r="K594">
        <v>-38.507531512518199</v>
      </c>
      <c r="L594">
        <f>(Table2[[#This Row],[6M Return vs Nifty]]-AVERAGE(Table2[6M Return vs Nifty]))/_xlfn.STDEV.P(Table2[6M Return vs Nifty])</f>
        <v>-1.4997387447506756</v>
      </c>
      <c r="M594">
        <v>-12.6395826001653</v>
      </c>
      <c r="N594">
        <f>(Table2[[#This Row],[1W Return vs Nifty]]-AVERAGE(Table2[1W Return vs Nifty]))/_xlfn.STDEV.P(Table2[1W Return vs Nifty])</f>
        <v>-2.3630299005107447</v>
      </c>
      <c r="O594">
        <v>403.16</v>
      </c>
      <c r="P594">
        <v>423.52081281140602</v>
      </c>
      <c r="Q594">
        <v>429.63610299326302</v>
      </c>
      <c r="R594">
        <v>17.221178834887201</v>
      </c>
      <c r="S594" s="2">
        <f>(Table2[[#This Row],[Close Price]]-Table2[[#This Row],[20D EMA]])/Table2[[#This Row],[20D EMA]]</f>
        <v>-6.8111915864669206E-2</v>
      </c>
      <c r="T594" s="2">
        <f>(Table2[[#This Row],[Close Price]]-Table2[[#This Row],[50D EMA]])/Table2[[#This Row],[50D EMA]]</f>
        <v>-0.11291254494428035</v>
      </c>
      <c r="U594" s="2">
        <f>(Table2[[#This Row],[Close Price]]-Table2[[#This Row],[200D EMA]])/Table2[[#This Row],[200D EMA]]</f>
        <v>-0.12553903784503134</v>
      </c>
      <c r="V594">
        <v>1.18159674819813</v>
      </c>
      <c r="W594">
        <v>365.95</v>
      </c>
      <c r="X594">
        <v>379.4</v>
      </c>
      <c r="Y594">
        <v>364.25</v>
      </c>
      <c r="Z594">
        <v>413</v>
      </c>
      <c r="AA594">
        <v>364.25</v>
      </c>
      <c r="AB594">
        <v>436.95</v>
      </c>
      <c r="AC594" s="2">
        <f>(Table2[[#This Row],[Close Price]]/Table2[[#This Row],[Day Low]])-1</f>
        <v>2.6642984014209503E-2</v>
      </c>
      <c r="AD594" s="2">
        <f>(Table2[[#This Row],[Day High]]/Table2[[#This Row],[Close Price]])-1</f>
        <v>9.8482832046844493E-3</v>
      </c>
      <c r="AE594" s="2">
        <f>(Table2[[#This Row],[Close Price]]/Table2[[#This Row],[Current Week Low]])-1</f>
        <v>3.1434454358270303E-2</v>
      </c>
      <c r="AF594" s="2">
        <f>(Table2[[#This Row],[Current Week High]]/Table2[[#This Row],[Close Price]])-1</f>
        <v>9.928134149587442E-2</v>
      </c>
      <c r="AG594" s="2">
        <f>(Table2[[#This Row],[Close Price]]/Table2[[#This Row],[Current Month Low]])-1</f>
        <v>3.1434454358270303E-2</v>
      </c>
      <c r="AH594" s="2">
        <f>(Table2[[#This Row],[Current Month High]]/Table2[[#This Row],[Close Price]])-1</f>
        <v>0.16302901250998136</v>
      </c>
      <c r="AI594">
        <v>38.328453553366998</v>
      </c>
      <c r="AJ594">
        <v>11.715730002973499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-0.26</v>
      </c>
      <c r="AM594" t="s">
        <v>10519</v>
      </c>
      <c r="AN594">
        <v>-9.9499999999999993</v>
      </c>
      <c r="AO594" t="s">
        <v>10519</v>
      </c>
      <c r="AP594">
        <v>6.6232400101791003E-2</v>
      </c>
      <c r="AQ594">
        <f>(Table2[[#This Row],[Sharpe Ratio]]-AVERAGE(Table2[Sharpe Ratio]))/_xlfn.STDEV.P(Table2[Sharpe Ratio])</f>
        <v>0.16646396237829703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651</v>
      </c>
      <c r="AT594">
        <f>_xlfn.RANK.AVG(Table2[[#This Row],[6M Return vs Nifty Z-Score]],Table2[6M Return vs Nifty Z-Score])</f>
        <v>711</v>
      </c>
      <c r="AU594">
        <f>_xlfn.RANK.AVG(Table2[[#This Row],[Sharpe Ratio Z-Score]],Table2[Sharpe Ratio Z-Score])</f>
        <v>283</v>
      </c>
      <c r="AV594">
        <f>(Table2[[#This Row],[Rank 1Y]]+Table2[[#This Row],[Rank 6M]]+Table2[[#This Row],[Rank Sharpe]])/3</f>
        <v>548.33333333333337</v>
      </c>
    </row>
    <row r="595" spans="1:48" x14ac:dyDescent="0.3">
      <c r="A595" t="s">
        <v>161</v>
      </c>
      <c r="B595" t="s">
        <v>162</v>
      </c>
      <c r="C595" t="s">
        <v>10474</v>
      </c>
      <c r="D595" t="s">
        <v>21</v>
      </c>
      <c r="E595">
        <v>165744.16318228899</v>
      </c>
      <c r="F595">
        <v>5788.45</v>
      </c>
      <c r="G595">
        <v>-10.396056861999501</v>
      </c>
      <c r="H595">
        <f>(Table2[[#This Row],[1Y Return vs Nifty]]-AVERAGE(Table2[1Y Return vs Nifty]))/_xlfn.STDEV.P(Table2[1Y Return vs Nifty])</f>
        <v>-0.6755615524762989</v>
      </c>
      <c r="I595">
        <v>4.4391003506507296</v>
      </c>
      <c r="J595">
        <f>(Table2[[#This Row],[1M Return vs Nifty]]-AVERAGE(Table2[1M Return vs Nifty]))/_xlfn.STDEV.P(Table2[1M Return vs Nifty])</f>
        <v>0.52868699274514519</v>
      </c>
      <c r="K595">
        <v>-10.066061594873</v>
      </c>
      <c r="L595">
        <f>(Table2[[#This Row],[6M Return vs Nifty]]-AVERAGE(Table2[6M Return vs Nifty]))/_xlfn.STDEV.P(Table2[6M Return vs Nifty])</f>
        <v>-0.51344330724049392</v>
      </c>
      <c r="M595">
        <v>-4.1628334496834603</v>
      </c>
      <c r="N595">
        <f>(Table2[[#This Row],[1W Return vs Nifty]]-AVERAGE(Table2[1W Return vs Nifty]))/_xlfn.STDEV.P(Table2[1W Return vs Nifty])</f>
        <v>-0.6476208123964925</v>
      </c>
      <c r="O595">
        <v>5524.61</v>
      </c>
      <c r="P595">
        <v>5286.6603191174299</v>
      </c>
      <c r="Q595">
        <v>5190.6101281093197</v>
      </c>
      <c r="R595">
        <v>54.3746828408703</v>
      </c>
      <c r="S595" s="2">
        <f>(Table2[[#This Row],[Close Price]]-Table2[[#This Row],[20D EMA]])/Table2[[#This Row],[20D EMA]]</f>
        <v>4.7757217251534527E-2</v>
      </c>
      <c r="T595" s="2">
        <f>(Table2[[#This Row],[Close Price]]-Table2[[#This Row],[50D EMA]])/Table2[[#This Row],[50D EMA]]</f>
        <v>9.4916194836278056E-2</v>
      </c>
      <c r="U595" s="2">
        <f>(Table2[[#This Row],[Close Price]]-Table2[[#This Row],[200D EMA]])/Table2[[#This Row],[200D EMA]]</f>
        <v>0.11517718671512772</v>
      </c>
      <c r="V595">
        <v>1.4241029971752299</v>
      </c>
      <c r="W595">
        <v>5585.05</v>
      </c>
      <c r="X595">
        <v>5811.9</v>
      </c>
      <c r="Y595">
        <v>5547.55</v>
      </c>
      <c r="Z595">
        <v>5811.9</v>
      </c>
      <c r="AA595">
        <v>5320.35</v>
      </c>
      <c r="AB595">
        <v>5879.15</v>
      </c>
      <c r="AC595" s="2">
        <f>(Table2[[#This Row],[Close Price]]/Table2[[#This Row],[Day Low]])-1</f>
        <v>3.6418653369262532E-2</v>
      </c>
      <c r="AD595" s="2">
        <f>(Table2[[#This Row],[Day High]]/Table2[[#This Row],[Close Price]])-1</f>
        <v>4.0511708661212786E-3</v>
      </c>
      <c r="AE595" s="2">
        <f>(Table2[[#This Row],[Close Price]]/Table2[[#This Row],[Current Week Low]])-1</f>
        <v>4.3424574812304551E-2</v>
      </c>
      <c r="AF595" s="2">
        <f>(Table2[[#This Row],[Current Week High]]/Table2[[#This Row],[Close Price]])-1</f>
        <v>4.0511708661212786E-3</v>
      </c>
      <c r="AG595" s="2">
        <f>(Table2[[#This Row],[Close Price]]/Table2[[#This Row],[Current Month Low]])-1</f>
        <v>8.7982933453625956E-2</v>
      </c>
      <c r="AH595" s="2">
        <f>(Table2[[#This Row],[Current Month High]]/Table2[[#This Row],[Close Price]])-1</f>
        <v>1.5669134224187697E-2</v>
      </c>
      <c r="AI595">
        <v>11.290587290207201</v>
      </c>
      <c r="AJ595">
        <v>28.246059088743799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</v>
      </c>
      <c r="AM595" t="s">
        <v>10521</v>
      </c>
      <c r="AN595">
        <v>7.65</v>
      </c>
      <c r="AO595" t="s">
        <v>10520</v>
      </c>
      <c r="AP595">
        <v>-2.2177366168656999E-2</v>
      </c>
      <c r="AQ595">
        <f>(Table2[[#This Row],[Sharpe Ratio]]-AVERAGE(Table2[Sharpe Ratio]))/_xlfn.STDEV.P(Table2[Sharpe Ratio])</f>
        <v>-0.85263956690846554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-2.1605782462766059</v>
      </c>
      <c r="AS595">
        <f>_xlfn.RANK.AVG(Table2[[#This Row],[1Y Return vs Nifty Z-Score]],Table2[1Y Return vs Nifty Z-Score])</f>
        <v>561</v>
      </c>
      <c r="AT595">
        <f>_xlfn.RANK.AVG(Table2[[#This Row],[6M Return vs Nifty Z-Score]],Table2[6M Return vs Nifty Z-Score])</f>
        <v>499</v>
      </c>
      <c r="AU595">
        <f>_xlfn.RANK.AVG(Table2[[#This Row],[Sharpe Ratio Z-Score]],Table2[Sharpe Ratio Z-Score])</f>
        <v>587</v>
      </c>
      <c r="AV595">
        <f>(Table2[[#This Row],[Rank 1Y]]+Table2[[#This Row],[Rank 6M]]+Table2[[#This Row],[Rank Sharpe]])/3</f>
        <v>549</v>
      </c>
    </row>
    <row r="596" spans="1:48" x14ac:dyDescent="0.3">
      <c r="A596" t="s">
        <v>848</v>
      </c>
      <c r="B596" t="s">
        <v>849</v>
      </c>
      <c r="C596" t="s">
        <v>10483</v>
      </c>
      <c r="D596" t="s">
        <v>143</v>
      </c>
      <c r="E596">
        <v>17938.832515400001</v>
      </c>
      <c r="F596">
        <v>3032.95</v>
      </c>
      <c r="G596">
        <v>-23.882351613966499</v>
      </c>
      <c r="H596">
        <f>(Table2[[#This Row],[1Y Return vs Nifty]]-AVERAGE(Table2[1Y Return vs Nifty]))/_xlfn.STDEV.P(Table2[1Y Return vs Nifty])</f>
        <v>-0.86029650956737924</v>
      </c>
      <c r="I596">
        <v>6.3879783788252702</v>
      </c>
      <c r="J596">
        <f>(Table2[[#This Row],[1M Return vs Nifty]]-AVERAGE(Table2[1M Return vs Nifty]))/_xlfn.STDEV.P(Table2[1M Return vs Nifty])</f>
        <v>0.72473640041559007</v>
      </c>
      <c r="K596">
        <v>3.5877146231276198</v>
      </c>
      <c r="L596">
        <f>(Table2[[#This Row],[6M Return vs Nifty]]-AVERAGE(Table2[6M Return vs Nifty]))/_xlfn.STDEV.P(Table2[6M Return vs Nifty])</f>
        <v>-3.9956626432753058E-2</v>
      </c>
      <c r="M596">
        <v>1.2369778719677</v>
      </c>
      <c r="N596">
        <f>(Table2[[#This Row],[1W Return vs Nifty]]-AVERAGE(Table2[1W Return vs Nifty]))/_xlfn.STDEV.P(Table2[1W Return vs Nifty])</f>
        <v>0.44511948825710262</v>
      </c>
      <c r="O596">
        <v>2830.72</v>
      </c>
      <c r="P596">
        <v>2726.9760303909902</v>
      </c>
      <c r="Q596">
        <v>2680.3823753184702</v>
      </c>
      <c r="R596">
        <v>71.270849035222994</v>
      </c>
      <c r="S596" s="2">
        <f>(Table2[[#This Row],[Close Price]]-Table2[[#This Row],[20D EMA]])/Table2[[#This Row],[20D EMA]]</f>
        <v>7.1441188107619277E-2</v>
      </c>
      <c r="T596" s="2">
        <f>(Table2[[#This Row],[Close Price]]-Table2[[#This Row],[50D EMA]])/Table2[[#This Row],[50D EMA]]</f>
        <v>0.1122026619226057</v>
      </c>
      <c r="U596" s="2">
        <f>(Table2[[#This Row],[Close Price]]-Table2[[#This Row],[200D EMA]])/Table2[[#This Row],[200D EMA]]</f>
        <v>0.13153631658230824</v>
      </c>
      <c r="V596">
        <v>1.53274498493871</v>
      </c>
      <c r="W596">
        <v>2981.65</v>
      </c>
      <c r="X596">
        <v>3050</v>
      </c>
      <c r="Y596">
        <v>2728.05</v>
      </c>
      <c r="Z596">
        <v>3051</v>
      </c>
      <c r="AA596">
        <v>2631.45</v>
      </c>
      <c r="AB596">
        <v>3051</v>
      </c>
      <c r="AC596" s="2">
        <f>(Table2[[#This Row],[Close Price]]/Table2[[#This Row],[Day Low]])-1</f>
        <v>1.7205238710110038E-2</v>
      </c>
      <c r="AD596" s="2">
        <f>(Table2[[#This Row],[Day High]]/Table2[[#This Row],[Close Price]])-1</f>
        <v>5.6215895415354655E-3</v>
      </c>
      <c r="AE596" s="2">
        <f>(Table2[[#This Row],[Close Price]]/Table2[[#This Row],[Current Week Low]])-1</f>
        <v>0.11176481369476354</v>
      </c>
      <c r="AF596" s="2">
        <f>(Table2[[#This Row],[Current Week High]]/Table2[[#This Row],[Close Price]])-1</f>
        <v>5.9513015381065237E-3</v>
      </c>
      <c r="AG596" s="2">
        <f>(Table2[[#This Row],[Close Price]]/Table2[[#This Row],[Current Month Low]])-1</f>
        <v>0.15257747629633855</v>
      </c>
      <c r="AH596" s="2">
        <f>(Table2[[#This Row],[Current Month High]]/Table2[[#This Row],[Close Price]])-1</f>
        <v>5.9513015381065237E-3</v>
      </c>
      <c r="AI596">
        <v>8.5411892711716408</v>
      </c>
      <c r="AJ596">
        <v>36.006726457398997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-0.09</v>
      </c>
      <c r="AM596" t="s">
        <v>10519</v>
      </c>
      <c r="AN596">
        <v>11.6</v>
      </c>
      <c r="AO596" t="s">
        <v>10520</v>
      </c>
      <c r="AP596">
        <v>-6.9470490292315001E-2</v>
      </c>
      <c r="AQ596">
        <f>(Table2[[#This Row],[Sharpe Ratio]]-AVERAGE(Table2[Sharpe Ratio]))/_xlfn.STDEV.P(Table2[Sharpe Ratio])</f>
        <v>-1.3977896305109645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-1.1281868778384041</v>
      </c>
      <c r="AS596">
        <f>_xlfn.RANK.AVG(Table2[[#This Row],[1Y Return vs Nifty Z-Score]],Table2[1Y Return vs Nifty Z-Score])</f>
        <v>632</v>
      </c>
      <c r="AT596">
        <f>_xlfn.RANK.AVG(Table2[[#This Row],[6M Return vs Nifty Z-Score]],Table2[6M Return vs Nifty Z-Score])</f>
        <v>341</v>
      </c>
      <c r="AU596">
        <f>_xlfn.RANK.AVG(Table2[[#This Row],[Sharpe Ratio Z-Score]],Table2[Sharpe Ratio Z-Score])</f>
        <v>674</v>
      </c>
      <c r="AV596">
        <f>(Table2[[#This Row],[Rank 1Y]]+Table2[[#This Row],[Rank 6M]]+Table2[[#This Row],[Rank Sharpe]])/3</f>
        <v>549</v>
      </c>
    </row>
    <row r="597" spans="1:48" x14ac:dyDescent="0.3">
      <c r="A597" t="s">
        <v>1323</v>
      </c>
      <c r="B597" t="s">
        <v>1324</v>
      </c>
      <c r="C597" t="s">
        <v>10474</v>
      </c>
      <c r="D597" t="s">
        <v>21</v>
      </c>
      <c r="E597">
        <v>8314.6168561649993</v>
      </c>
      <c r="F597">
        <v>2781.9</v>
      </c>
      <c r="G597">
        <v>0.94151371775471604</v>
      </c>
      <c r="H597">
        <f>(Table2[[#This Row],[1Y Return vs Nifty]]-AVERAGE(Table2[1Y Return vs Nifty]))/_xlfn.STDEV.P(Table2[1Y Return vs Nifty])</f>
        <v>-0.52025976995649215</v>
      </c>
      <c r="I597">
        <v>-3.7644851749105501</v>
      </c>
      <c r="J597">
        <f>(Table2[[#This Row],[1M Return vs Nifty]]-AVERAGE(Table2[1M Return vs Nifty]))/_xlfn.STDEV.P(Table2[1M Return vs Nifty])</f>
        <v>-0.2965612063771883</v>
      </c>
      <c r="K597">
        <v>-16.673634853417099</v>
      </c>
      <c r="L597">
        <f>(Table2[[#This Row],[6M Return vs Nifty]]-AVERAGE(Table2[6M Return vs Nifty]))/_xlfn.STDEV.P(Table2[6M Return vs Nifty])</f>
        <v>-0.74258123072992466</v>
      </c>
      <c r="M597">
        <v>-5.2143176910742497</v>
      </c>
      <c r="N597">
        <f>(Table2[[#This Row],[1W Return vs Nifty]]-AVERAGE(Table2[1W Return vs Nifty]))/_xlfn.STDEV.P(Table2[1W Return vs Nifty])</f>
        <v>-0.86040587795292134</v>
      </c>
      <c r="O597">
        <v>2747.51</v>
      </c>
      <c r="P597">
        <v>2706.3095776826899</v>
      </c>
      <c r="Q597">
        <v>2579.8364178736001</v>
      </c>
      <c r="R597">
        <v>41.627597598446201</v>
      </c>
      <c r="S597" s="2">
        <f>(Table2[[#This Row],[Close Price]]-Table2[[#This Row],[20D EMA]])/Table2[[#This Row],[20D EMA]]</f>
        <v>1.2516787927978376E-2</v>
      </c>
      <c r="T597" s="2">
        <f>(Table2[[#This Row],[Close Price]]-Table2[[#This Row],[50D EMA]])/Table2[[#This Row],[50D EMA]]</f>
        <v>2.7931180874745082E-2</v>
      </c>
      <c r="U597" s="2">
        <f>(Table2[[#This Row],[Close Price]]-Table2[[#This Row],[200D EMA]])/Table2[[#This Row],[200D EMA]]</f>
        <v>7.8324183939130723E-2</v>
      </c>
      <c r="V597">
        <v>1.31858341057067</v>
      </c>
      <c r="W597">
        <v>2692.25</v>
      </c>
      <c r="X597">
        <v>2815.2</v>
      </c>
      <c r="Y597">
        <v>2560.5500000000002</v>
      </c>
      <c r="Z597">
        <v>2815.2</v>
      </c>
      <c r="AA597">
        <v>2560.5500000000002</v>
      </c>
      <c r="AB597">
        <v>2991</v>
      </c>
      <c r="AC597" s="2">
        <f>(Table2[[#This Row],[Close Price]]/Table2[[#This Row],[Day Low]])-1</f>
        <v>3.3299284984678268E-2</v>
      </c>
      <c r="AD597" s="2">
        <f>(Table2[[#This Row],[Day High]]/Table2[[#This Row],[Close Price]])-1</f>
        <v>1.1970236169524417E-2</v>
      </c>
      <c r="AE597" s="2">
        <f>(Table2[[#This Row],[Close Price]]/Table2[[#This Row],[Current Week Low]])-1</f>
        <v>8.6446271308898481E-2</v>
      </c>
      <c r="AF597" s="2">
        <f>(Table2[[#This Row],[Current Week High]]/Table2[[#This Row],[Close Price]])-1</f>
        <v>1.1970236169524417E-2</v>
      </c>
      <c r="AG597" s="2">
        <f>(Table2[[#This Row],[Close Price]]/Table2[[#This Row],[Current Month Low]])-1</f>
        <v>8.6446271308898481E-2</v>
      </c>
      <c r="AH597" s="2">
        <f>(Table2[[#This Row],[Current Month High]]/Table2[[#This Row],[Close Price]])-1</f>
        <v>7.5164455947374087E-2</v>
      </c>
      <c r="AI597">
        <v>13.0522304899528</v>
      </c>
      <c r="AJ597">
        <v>41.644602851323803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</v>
      </c>
      <c r="AM597" t="s">
        <v>10519</v>
      </c>
      <c r="AN597">
        <v>-1.8</v>
      </c>
      <c r="AO597" t="s">
        <v>10519</v>
      </c>
      <c r="AP597">
        <v>-2.5061144165417999E-2</v>
      </c>
      <c r="AQ597">
        <f>(Table2[[#This Row],[Sharpe Ratio]]-AVERAGE(Table2[Sharpe Ratio]))/_xlfn.STDEV.P(Table2[Sharpe Ratio])</f>
        <v>-0.88588101135690522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-3.3056890963734311</v>
      </c>
      <c r="AS597">
        <f>_xlfn.RANK.AVG(Table2[[#This Row],[1Y Return vs Nifty Z-Score]],Table2[1Y Return vs Nifty Z-Score])</f>
        <v>487</v>
      </c>
      <c r="AT597">
        <f>_xlfn.RANK.AVG(Table2[[#This Row],[6M Return vs Nifty Z-Score]],Table2[6M Return vs Nifty Z-Score])</f>
        <v>568</v>
      </c>
      <c r="AU597">
        <f>_xlfn.RANK.AVG(Table2[[#This Row],[Sharpe Ratio Z-Score]],Table2[Sharpe Ratio Z-Score])</f>
        <v>593</v>
      </c>
      <c r="AV597">
        <f>(Table2[[#This Row],[Rank 1Y]]+Table2[[#This Row],[Rank 6M]]+Table2[[#This Row],[Rank Sharpe]])/3</f>
        <v>549.33333333333337</v>
      </c>
    </row>
    <row r="598" spans="1:48" x14ac:dyDescent="0.3">
      <c r="A598" t="s">
        <v>234</v>
      </c>
      <c r="B598" t="s">
        <v>235</v>
      </c>
      <c r="C598" t="s">
        <v>10477</v>
      </c>
      <c r="D598" t="s">
        <v>174</v>
      </c>
      <c r="E598">
        <v>111868.29436872</v>
      </c>
      <c r="F598">
        <v>632.45000000000005</v>
      </c>
      <c r="G598">
        <v>-15.792237737933601</v>
      </c>
      <c r="H598">
        <f>(Table2[[#This Row],[1Y Return vs Nifty]]-AVERAGE(Table2[1Y Return vs Nifty]))/_xlfn.STDEV.P(Table2[1Y Return vs Nifty])</f>
        <v>-0.74947831470826787</v>
      </c>
      <c r="I598">
        <v>2.4483638969236701</v>
      </c>
      <c r="J598">
        <f>(Table2[[#This Row],[1M Return vs Nifty]]-AVERAGE(Table2[1M Return vs Nifty]))/_xlfn.STDEV.P(Table2[1M Return vs Nifty])</f>
        <v>0.32842679331813496</v>
      </c>
      <c r="K598">
        <v>2.0725893897710002</v>
      </c>
      <c r="L598">
        <f>(Table2[[#This Row],[6M Return vs Nifty]]-AVERAGE(Table2[6M Return vs Nifty]))/_xlfn.STDEV.P(Table2[6M Return vs Nifty])</f>
        <v>-9.2498253473944622E-2</v>
      </c>
      <c r="M598">
        <v>-2.76022902447348</v>
      </c>
      <c r="N598">
        <f>(Table2[[#This Row],[1W Return vs Nifty]]-AVERAGE(Table2[1W Return vs Nifty]))/_xlfn.STDEV.P(Table2[1W Return vs Nifty])</f>
        <v>-0.36378082429236158</v>
      </c>
      <c r="O598">
        <v>626.25</v>
      </c>
      <c r="P598">
        <v>602.05585059668294</v>
      </c>
      <c r="Q598">
        <v>563.17096761530001</v>
      </c>
      <c r="R598">
        <v>50.287351633127301</v>
      </c>
      <c r="S598" s="2">
        <f>(Table2[[#This Row],[Close Price]]-Table2[[#This Row],[20D EMA]])/Table2[[#This Row],[20D EMA]]</f>
        <v>9.9001996007984754E-3</v>
      </c>
      <c r="T598" s="2">
        <f>(Table2[[#This Row],[Close Price]]-Table2[[#This Row],[50D EMA]])/Table2[[#This Row],[50D EMA]]</f>
        <v>5.0483936620156079E-2</v>
      </c>
      <c r="U598" s="2">
        <f>(Table2[[#This Row],[Close Price]]-Table2[[#This Row],[200D EMA]])/Table2[[#This Row],[200D EMA]]</f>
        <v>0.12301598691789148</v>
      </c>
      <c r="V598">
        <v>0.771054875631625</v>
      </c>
      <c r="W598">
        <v>625.1</v>
      </c>
      <c r="X598">
        <v>635.25</v>
      </c>
      <c r="Y598">
        <v>618.04999999999995</v>
      </c>
      <c r="Z598">
        <v>662.35</v>
      </c>
      <c r="AA598">
        <v>600.70000000000005</v>
      </c>
      <c r="AB598">
        <v>662.35</v>
      </c>
      <c r="AC598" s="2">
        <f>(Table2[[#This Row],[Close Price]]/Table2[[#This Row],[Day Low]])-1</f>
        <v>1.1758118701007847E-2</v>
      </c>
      <c r="AD598" s="2">
        <f>(Table2[[#This Row],[Day High]]/Table2[[#This Row],[Close Price]])-1</f>
        <v>4.4272274488101893E-3</v>
      </c>
      <c r="AE598" s="2">
        <f>(Table2[[#This Row],[Close Price]]/Table2[[#This Row],[Current Week Low]])-1</f>
        <v>2.3299085834479483E-2</v>
      </c>
      <c r="AF598" s="2">
        <f>(Table2[[#This Row],[Current Week High]]/Table2[[#This Row],[Close Price]])-1</f>
        <v>4.7276464542651553E-2</v>
      </c>
      <c r="AG598" s="2">
        <f>(Table2[[#This Row],[Close Price]]/Table2[[#This Row],[Current Month Low]])-1</f>
        <v>5.2855002497086634E-2</v>
      </c>
      <c r="AH598" s="2">
        <f>(Table2[[#This Row],[Current Month High]]/Table2[[#This Row],[Close Price]])-1</f>
        <v>4.7276464542651553E-2</v>
      </c>
      <c r="AI598">
        <v>4.72764645426515</v>
      </c>
      <c r="AJ598">
        <v>29.282502044153699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0.01</v>
      </c>
      <c r="AM598" t="s">
        <v>10520</v>
      </c>
      <c r="AN598">
        <v>0.36</v>
      </c>
      <c r="AO598" t="s">
        <v>10520</v>
      </c>
      <c r="AP598">
        <v>-8.5592110914448002E-2</v>
      </c>
      <c r="AQ598">
        <f>(Table2[[#This Row],[Sharpe Ratio]]-AVERAGE(Table2[Sharpe Ratio]))/_xlfn.STDEV.P(Table2[Sharpe Ratio])</f>
        <v>-1.5836243088153885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-2.4609549079718276</v>
      </c>
      <c r="AS598">
        <f>_xlfn.RANK.AVG(Table2[[#This Row],[1Y Return vs Nifty Z-Score]],Table2[1Y Return vs Nifty Z-Score])</f>
        <v>594</v>
      </c>
      <c r="AT598">
        <f>_xlfn.RANK.AVG(Table2[[#This Row],[6M Return vs Nifty Z-Score]],Table2[6M Return vs Nifty Z-Score])</f>
        <v>358</v>
      </c>
      <c r="AU598">
        <f>_xlfn.RANK.AVG(Table2[[#This Row],[Sharpe Ratio Z-Score]],Table2[Sharpe Ratio Z-Score])</f>
        <v>698</v>
      </c>
      <c r="AV598">
        <f>(Table2[[#This Row],[Rank 1Y]]+Table2[[#This Row],[Rank 6M]]+Table2[[#This Row],[Rank Sharpe]])/3</f>
        <v>550</v>
      </c>
    </row>
    <row r="599" spans="1:48" x14ac:dyDescent="0.3">
      <c r="A599" t="s">
        <v>2155</v>
      </c>
      <c r="B599" t="s">
        <v>2156</v>
      </c>
      <c r="C599" t="s">
        <v>10491</v>
      </c>
      <c r="D599" t="s">
        <v>1771</v>
      </c>
      <c r="E599">
        <v>2588.8389130199998</v>
      </c>
      <c r="F599">
        <v>55.46</v>
      </c>
      <c r="G599">
        <v>11.037622803493701</v>
      </c>
      <c r="H599">
        <f>(Table2[[#This Row],[1Y Return vs Nifty]]-AVERAGE(Table2[1Y Return vs Nifty]))/_xlfn.STDEV.P(Table2[1Y Return vs Nifty])</f>
        <v>-0.38196349859042039</v>
      </c>
      <c r="I599">
        <v>-5.6242777491760103</v>
      </c>
      <c r="J599">
        <f>(Table2[[#This Row],[1M Return vs Nifty]]-AVERAGE(Table2[1M Return vs Nifty]))/_xlfn.STDEV.P(Table2[1M Return vs Nifty])</f>
        <v>-0.48364897036422266</v>
      </c>
      <c r="K599">
        <v>-23.7978930704604</v>
      </c>
      <c r="L599">
        <f>(Table2[[#This Row],[6M Return vs Nifty]]-AVERAGE(Table2[6M Return vs Nifty]))/_xlfn.STDEV.P(Table2[6M Return vs Nifty])</f>
        <v>-0.98963679415405292</v>
      </c>
      <c r="M599">
        <v>0.50350247021051298</v>
      </c>
      <c r="N599">
        <f>(Table2[[#This Row],[1W Return vs Nifty]]-AVERAGE(Table2[1W Return vs Nifty]))/_xlfn.STDEV.P(Table2[1W Return vs Nifty])</f>
        <v>0.29668872219969117</v>
      </c>
      <c r="O599">
        <v>53.95</v>
      </c>
      <c r="P599">
        <v>53.362095606473602</v>
      </c>
      <c r="Q599">
        <v>51.591644025945698</v>
      </c>
      <c r="R599">
        <v>54.437614911068998</v>
      </c>
      <c r="S599" s="2">
        <f>(Table2[[#This Row],[Close Price]]-Table2[[#This Row],[20D EMA]])/Table2[[#This Row],[20D EMA]]</f>
        <v>2.798887859128819E-2</v>
      </c>
      <c r="T599" s="2">
        <f>(Table2[[#This Row],[Close Price]]-Table2[[#This Row],[50D EMA]])/Table2[[#This Row],[50D EMA]]</f>
        <v>3.9314505355968296E-2</v>
      </c>
      <c r="U599" s="2">
        <f>(Table2[[#This Row],[Close Price]]-Table2[[#This Row],[200D EMA]])/Table2[[#This Row],[200D EMA]]</f>
        <v>7.4980281149964662E-2</v>
      </c>
      <c r="V599">
        <v>1.2773047936594299</v>
      </c>
      <c r="W599">
        <v>54.5</v>
      </c>
      <c r="X599">
        <v>56.15</v>
      </c>
      <c r="Y599">
        <v>49.65</v>
      </c>
      <c r="Z599">
        <v>56.15</v>
      </c>
      <c r="AA599">
        <v>49.65</v>
      </c>
      <c r="AB599">
        <v>57.7</v>
      </c>
      <c r="AC599" s="2">
        <f>(Table2[[#This Row],[Close Price]]/Table2[[#This Row],[Day Low]])-1</f>
        <v>1.7614678899082525E-2</v>
      </c>
      <c r="AD599" s="2">
        <f>(Table2[[#This Row],[Day High]]/Table2[[#This Row],[Close Price]])-1</f>
        <v>1.2441399206635451E-2</v>
      </c>
      <c r="AE599" s="2">
        <f>(Table2[[#This Row],[Close Price]]/Table2[[#This Row],[Current Week Low]])-1</f>
        <v>0.11701913393756302</v>
      </c>
      <c r="AF599" s="2">
        <f>(Table2[[#This Row],[Current Week High]]/Table2[[#This Row],[Close Price]])-1</f>
        <v>1.2441399206635451E-2</v>
      </c>
      <c r="AG599" s="2">
        <f>(Table2[[#This Row],[Close Price]]/Table2[[#This Row],[Current Month Low]])-1</f>
        <v>0.11701913393756302</v>
      </c>
      <c r="AH599" s="2">
        <f>(Table2[[#This Row],[Current Month High]]/Table2[[#This Row],[Close Price]])-1</f>
        <v>4.0389469888207685E-2</v>
      </c>
      <c r="AI599">
        <v>25.135232600072101</v>
      </c>
      <c r="AJ599">
        <v>48.288770053475901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-0.02</v>
      </c>
      <c r="AM599" t="s">
        <v>10519</v>
      </c>
      <c r="AN599">
        <v>-0.72</v>
      </c>
      <c r="AO599" t="s">
        <v>10519</v>
      </c>
      <c r="AP599">
        <v>-3.0080450923430001E-2</v>
      </c>
      <c r="AQ599">
        <f>(Table2[[#This Row],[Sharpe Ratio]]-AVERAGE(Table2[Sharpe Ratio]))/_xlfn.STDEV.P(Table2[Sharpe Ratio])</f>
        <v>-0.943738796163342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-2.5022993370723468</v>
      </c>
      <c r="AS599">
        <f>_xlfn.RANK.AVG(Table2[[#This Row],[1Y Return vs Nifty Z-Score]],Table2[1Y Return vs Nifty Z-Score])</f>
        <v>430</v>
      </c>
      <c r="AT599">
        <f>_xlfn.RANK.AVG(Table2[[#This Row],[6M Return vs Nifty Z-Score]],Table2[6M Return vs Nifty Z-Score])</f>
        <v>621</v>
      </c>
      <c r="AU599">
        <f>_xlfn.RANK.AVG(Table2[[#This Row],[Sharpe Ratio Z-Score]],Table2[Sharpe Ratio Z-Score])</f>
        <v>604</v>
      </c>
      <c r="AV599">
        <f>(Table2[[#This Row],[Rank 1Y]]+Table2[[#This Row],[Rank 6M]]+Table2[[#This Row],[Rank Sharpe]])/3</f>
        <v>551.66666666666663</v>
      </c>
    </row>
    <row r="600" spans="1:48" x14ac:dyDescent="0.3">
      <c r="A600" t="s">
        <v>309</v>
      </c>
      <c r="B600" t="s">
        <v>310</v>
      </c>
      <c r="C600" t="s">
        <v>10480</v>
      </c>
      <c r="D600" t="s">
        <v>60</v>
      </c>
      <c r="E600">
        <v>85912.198992719903</v>
      </c>
      <c r="F600">
        <v>2055.9</v>
      </c>
      <c r="G600">
        <v>-8.2640338293852391</v>
      </c>
      <c r="H600">
        <f>(Table2[[#This Row],[1Y Return vs Nifty]]-AVERAGE(Table2[1Y Return vs Nifty]))/_xlfn.STDEV.P(Table2[1Y Return vs Nifty])</f>
        <v>-0.64635714973330349</v>
      </c>
      <c r="I600">
        <v>-3.8370435573997299</v>
      </c>
      <c r="J600">
        <f>(Table2[[#This Row],[1M Return vs Nifty]]-AVERAGE(Table2[1M Return vs Nifty]))/_xlfn.STDEV.P(Table2[1M Return vs Nifty])</f>
        <v>-0.30386029216033167</v>
      </c>
      <c r="K600">
        <v>-18.010446084496898</v>
      </c>
      <c r="L600">
        <f>(Table2[[#This Row],[6M Return vs Nifty]]-AVERAGE(Table2[6M Return vs Nifty]))/_xlfn.STDEV.P(Table2[6M Return vs Nifty])</f>
        <v>-0.78893927136017983</v>
      </c>
      <c r="M600">
        <v>-1.0287593248159199</v>
      </c>
      <c r="N600">
        <f>(Table2[[#This Row],[1W Return vs Nifty]]-AVERAGE(Table2[1W Return vs Nifty]))/_xlfn.STDEV.P(Table2[1W Return vs Nifty])</f>
        <v>-1.3389559214262495E-2</v>
      </c>
      <c r="O600">
        <v>2123.33</v>
      </c>
      <c r="P600">
        <v>2148.7948546197999</v>
      </c>
      <c r="Q600">
        <v>2055.28786805052</v>
      </c>
      <c r="R600">
        <v>55.310946065160998</v>
      </c>
      <c r="S600" s="2">
        <f>(Table2[[#This Row],[Close Price]]-Table2[[#This Row],[20D EMA]])/Table2[[#This Row],[20D EMA]]</f>
        <v>-3.1756721753095296E-2</v>
      </c>
      <c r="T600" s="2">
        <f>(Table2[[#This Row],[Close Price]]-Table2[[#This Row],[50D EMA]])/Table2[[#This Row],[50D EMA]]</f>
        <v>-4.3231141595523007E-2</v>
      </c>
      <c r="U600" s="2">
        <f>(Table2[[#This Row],[Close Price]]-Table2[[#This Row],[200D EMA]])/Table2[[#This Row],[200D EMA]]</f>
        <v>2.9783270703615032E-4</v>
      </c>
      <c r="V600">
        <v>0.83138794808775895</v>
      </c>
      <c r="W600">
        <v>2050</v>
      </c>
      <c r="X600">
        <v>2250</v>
      </c>
      <c r="Y600">
        <v>2050</v>
      </c>
      <c r="Z600">
        <v>2250</v>
      </c>
      <c r="AA600">
        <v>2050</v>
      </c>
      <c r="AB600">
        <v>2250</v>
      </c>
      <c r="AC600" s="2">
        <f>(Table2[[#This Row],[Close Price]]/Table2[[#This Row],[Day Low]])-1</f>
        <v>2.8780487804878074E-3</v>
      </c>
      <c r="AD600" s="2">
        <f>(Table2[[#This Row],[Day High]]/Table2[[#This Row],[Close Price]])-1</f>
        <v>9.4411206770757206E-2</v>
      </c>
      <c r="AE600" s="2">
        <f>(Table2[[#This Row],[Close Price]]/Table2[[#This Row],[Current Week Low]])-1</f>
        <v>2.8780487804878074E-3</v>
      </c>
      <c r="AF600" s="2">
        <f>(Table2[[#This Row],[Current Week High]]/Table2[[#This Row],[Close Price]])-1</f>
        <v>9.4411206770757206E-2</v>
      </c>
      <c r="AG600" s="2">
        <f>(Table2[[#This Row],[Close Price]]/Table2[[#This Row],[Current Month Low]])-1</f>
        <v>2.8780487804878074E-3</v>
      </c>
      <c r="AH600" s="2">
        <f>(Table2[[#This Row],[Current Month High]]/Table2[[#This Row],[Close Price]])-1</f>
        <v>9.4411206770757206E-2</v>
      </c>
      <c r="AI600">
        <v>21.114840215963799</v>
      </c>
      <c r="AJ600">
        <v>22.153233712605001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-0.18</v>
      </c>
      <c r="AM600" t="s">
        <v>10519</v>
      </c>
      <c r="AN600">
        <v>-2.2200000000000002</v>
      </c>
      <c r="AO600" t="s">
        <v>10519</v>
      </c>
      <c r="AQ600">
        <f>(Table2[[#This Row],[Sharpe Ratio]]-AVERAGE(Table2[Sharpe Ratio]))/_xlfn.STDEV.P(Table2[Sharpe Ratio])</f>
        <v>-0.59700002519057438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553</v>
      </c>
      <c r="AT600">
        <f>_xlfn.RANK.AVG(Table2[[#This Row],[6M Return vs Nifty Z-Score]],Table2[6M Return vs Nifty Z-Score])</f>
        <v>585</v>
      </c>
      <c r="AU600">
        <f>_xlfn.RANK.AVG(Table2[[#This Row],[Sharpe Ratio Z-Score]],Table2[Sharpe Ratio Z-Score])</f>
        <v>517.5</v>
      </c>
      <c r="AV600">
        <f>(Table2[[#This Row],[Rank 1Y]]+Table2[[#This Row],[Rank 6M]]+Table2[[#This Row],[Rank Sharpe]])/3</f>
        <v>551.83333333333337</v>
      </c>
    </row>
    <row r="601" spans="1:48" x14ac:dyDescent="0.3">
      <c r="A601" t="s">
        <v>104</v>
      </c>
      <c r="B601" t="s">
        <v>105</v>
      </c>
      <c r="C601" t="s">
        <v>10474</v>
      </c>
      <c r="D601" t="s">
        <v>21</v>
      </c>
      <c r="E601">
        <v>264807.96264400397</v>
      </c>
      <c r="F601">
        <v>524.79999999999995</v>
      </c>
      <c r="G601">
        <v>0.28114903236831501</v>
      </c>
      <c r="H601">
        <f>(Table2[[#This Row],[1Y Return vs Nifty]]-AVERAGE(Table2[1Y Return vs Nifty]))/_xlfn.STDEV.P(Table2[1Y Return vs Nifty])</f>
        <v>-0.52930543031487409</v>
      </c>
      <c r="I601">
        <v>-2.0346538746118199</v>
      </c>
      <c r="J601">
        <f>(Table2[[#This Row],[1M Return vs Nifty]]-AVERAGE(Table2[1M Return vs Nifty]))/_xlfn.STDEV.P(Table2[1M Return vs Nifty])</f>
        <v>-0.1225470316106857</v>
      </c>
      <c r="K601">
        <v>-5.3569442177343403</v>
      </c>
      <c r="L601">
        <f>(Table2[[#This Row],[6M Return vs Nifty]]-AVERAGE(Table2[6M Return vs Nifty]))/_xlfn.STDEV.P(Table2[6M Return vs Nifty])</f>
        <v>-0.35014017989789986</v>
      </c>
      <c r="M601">
        <v>-13.2824334732318</v>
      </c>
      <c r="N601">
        <f>(Table2[[#This Row],[1W Return vs Nifty]]-AVERAGE(Table2[1W Return vs Nifty]))/_xlfn.STDEV.P(Table2[1W Return vs Nifty])</f>
        <v>-2.4931213082407671</v>
      </c>
      <c r="O601">
        <v>523.89</v>
      </c>
      <c r="P601">
        <v>506.252668868824</v>
      </c>
      <c r="Q601">
        <v>471.46022479507201</v>
      </c>
      <c r="R601">
        <v>36.041910822099801</v>
      </c>
      <c r="S601" s="2">
        <f>(Table2[[#This Row],[Close Price]]-Table2[[#This Row],[20D EMA]])/Table2[[#This Row],[20D EMA]]</f>
        <v>1.7370058600087199E-3</v>
      </c>
      <c r="T601" s="2">
        <f>(Table2[[#This Row],[Close Price]]-Table2[[#This Row],[50D EMA]])/Table2[[#This Row],[50D EMA]]</f>
        <v>3.6636510327181668E-2</v>
      </c>
      <c r="U601" s="2">
        <f>(Table2[[#This Row],[Close Price]]-Table2[[#This Row],[200D EMA]])/Table2[[#This Row],[200D EMA]]</f>
        <v>0.11313738126713227</v>
      </c>
      <c r="V601">
        <v>1.6788560443852301</v>
      </c>
      <c r="W601">
        <v>508.5</v>
      </c>
      <c r="X601">
        <v>528.54999999999995</v>
      </c>
      <c r="Y601">
        <v>486.35</v>
      </c>
      <c r="Z601">
        <v>528.54999999999995</v>
      </c>
      <c r="AA601">
        <v>486.35</v>
      </c>
      <c r="AB601">
        <v>579.9</v>
      </c>
      <c r="AC601" s="2">
        <f>(Table2[[#This Row],[Close Price]]/Table2[[#This Row],[Day Low]])-1</f>
        <v>3.2055063913470905E-2</v>
      </c>
      <c r="AD601" s="2">
        <f>(Table2[[#This Row],[Day High]]/Table2[[#This Row],[Close Price]])-1</f>
        <v>7.1455792682926234E-3</v>
      </c>
      <c r="AE601" s="2">
        <f>(Table2[[#This Row],[Close Price]]/Table2[[#This Row],[Current Week Low]])-1</f>
        <v>7.9058291353963028E-2</v>
      </c>
      <c r="AF601" s="2">
        <f>(Table2[[#This Row],[Current Week High]]/Table2[[#This Row],[Close Price]])-1</f>
        <v>7.1455792682926234E-3</v>
      </c>
      <c r="AG601" s="2">
        <f>(Table2[[#This Row],[Close Price]]/Table2[[#This Row],[Current Month Low]])-1</f>
        <v>7.9058291353963028E-2</v>
      </c>
      <c r="AH601" s="2">
        <f>(Table2[[#This Row],[Current Month High]]/Table2[[#This Row],[Close Price]])-1</f>
        <v>0.10499237804878048</v>
      </c>
      <c r="AI601">
        <v>10.499237804878</v>
      </c>
      <c r="AJ601">
        <v>39.928009598720102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-0.08</v>
      </c>
      <c r="AM601" t="s">
        <v>10519</v>
      </c>
      <c r="AN601">
        <v>-2.99</v>
      </c>
      <c r="AO601" t="s">
        <v>10519</v>
      </c>
      <c r="AP601">
        <v>-0.11422274488567</v>
      </c>
      <c r="AQ601">
        <f>(Table2[[#This Row],[Sharpe Ratio]]-AVERAGE(Table2[Sharpe Ratio]))/_xlfn.STDEV.P(Table2[Sharpe Ratio])</f>
        <v>-1.9136509716677113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-5.4087649217319385</v>
      </c>
      <c r="AS601">
        <f>_xlfn.RANK.AVG(Table2[[#This Row],[1Y Return vs Nifty Z-Score]],Table2[1Y Return vs Nifty Z-Score])</f>
        <v>495</v>
      </c>
      <c r="AT601">
        <f>_xlfn.RANK.AVG(Table2[[#This Row],[6M Return vs Nifty Z-Score]],Table2[6M Return vs Nifty Z-Score])</f>
        <v>449</v>
      </c>
      <c r="AU601">
        <f>_xlfn.RANK.AVG(Table2[[#This Row],[Sharpe Ratio Z-Score]],Table2[Sharpe Ratio Z-Score])</f>
        <v>718</v>
      </c>
      <c r="AV601">
        <f>(Table2[[#This Row],[Rank 1Y]]+Table2[[#This Row],[Rank 6M]]+Table2[[#This Row],[Rank Sharpe]])/3</f>
        <v>554</v>
      </c>
    </row>
    <row r="602" spans="1:48" x14ac:dyDescent="0.3">
      <c r="A602" t="s">
        <v>131</v>
      </c>
      <c r="B602" t="s">
        <v>132</v>
      </c>
      <c r="C602" t="s">
        <v>10482</v>
      </c>
      <c r="D602" t="s">
        <v>133</v>
      </c>
      <c r="E602">
        <v>213129.54195720001</v>
      </c>
      <c r="F602">
        <v>900.55</v>
      </c>
      <c r="G602">
        <v>-16.993303304845998</v>
      </c>
      <c r="H602">
        <f>(Table2[[#This Row],[1Y Return vs Nifty]]-AVERAGE(Table2[1Y Return vs Nifty]))/_xlfn.STDEV.P(Table2[1Y Return vs Nifty])</f>
        <v>-0.76593048337637237</v>
      </c>
      <c r="I602">
        <v>-10.1009406762842</v>
      </c>
      <c r="J602">
        <f>(Table2[[#This Row],[1M Return vs Nifty]]-AVERAGE(Table2[1M Return vs Nifty]))/_xlfn.STDEV.P(Table2[1M Return vs Nifty])</f>
        <v>-0.93398352312321076</v>
      </c>
      <c r="K602">
        <v>-5.3621560496607099</v>
      </c>
      <c r="L602">
        <f>(Table2[[#This Row],[6M Return vs Nifty]]-AVERAGE(Table2[6M Return vs Nifty]))/_xlfn.STDEV.P(Table2[6M Return vs Nifty])</f>
        <v>-0.35032091619827155</v>
      </c>
      <c r="M602">
        <v>-6.5500776233922897</v>
      </c>
      <c r="N602">
        <f>(Table2[[#This Row],[1W Return vs Nifty]]-AVERAGE(Table2[1W Return vs Nifty]))/_xlfn.STDEV.P(Table2[1W Return vs Nifty])</f>
        <v>-1.1307187876262006</v>
      </c>
      <c r="O602">
        <v>911.52</v>
      </c>
      <c r="P602">
        <v>907.51273255897104</v>
      </c>
      <c r="Q602">
        <v>852.95912421119203</v>
      </c>
      <c r="R602">
        <v>22.4600043534839</v>
      </c>
      <c r="S602" s="2">
        <f>(Table2[[#This Row],[Close Price]]-Table2[[#This Row],[20D EMA]])/Table2[[#This Row],[20D EMA]]</f>
        <v>-1.2034842899771839E-2</v>
      </c>
      <c r="T602" s="2">
        <f>(Table2[[#This Row],[Close Price]]-Table2[[#This Row],[50D EMA]])/Table2[[#This Row],[50D EMA]]</f>
        <v>-7.672324926326737E-3</v>
      </c>
      <c r="U602" s="2">
        <f>(Table2[[#This Row],[Close Price]]-Table2[[#This Row],[200D EMA]])/Table2[[#This Row],[200D EMA]]</f>
        <v>5.5795025151784951E-2</v>
      </c>
      <c r="V602">
        <v>0.77163914373814801</v>
      </c>
      <c r="W602">
        <v>875.3</v>
      </c>
      <c r="X602">
        <v>908.8</v>
      </c>
      <c r="Y602">
        <v>862.4</v>
      </c>
      <c r="Z602">
        <v>908.8</v>
      </c>
      <c r="AA602">
        <v>862.4</v>
      </c>
      <c r="AB602">
        <v>959.4</v>
      </c>
      <c r="AC602" s="2">
        <f>(Table2[[#This Row],[Close Price]]/Table2[[#This Row],[Day Low]])-1</f>
        <v>2.8847252370615806E-2</v>
      </c>
      <c r="AD602" s="2">
        <f>(Table2[[#This Row],[Day High]]/Table2[[#This Row],[Close Price]])-1</f>
        <v>9.1610682360778739E-3</v>
      </c>
      <c r="AE602" s="2">
        <f>(Table2[[#This Row],[Close Price]]/Table2[[#This Row],[Current Week Low]])-1</f>
        <v>4.423701298701288E-2</v>
      </c>
      <c r="AF602" s="2">
        <f>(Table2[[#This Row],[Current Week High]]/Table2[[#This Row],[Close Price]])-1</f>
        <v>9.1610682360778739E-3</v>
      </c>
      <c r="AG602" s="2">
        <f>(Table2[[#This Row],[Close Price]]/Table2[[#This Row],[Current Month Low]])-1</f>
        <v>4.423701298701288E-2</v>
      </c>
      <c r="AH602" s="2">
        <f>(Table2[[#This Row],[Current Month High]]/Table2[[#This Row],[Close Price]])-1</f>
        <v>6.5348953417356137E-2</v>
      </c>
      <c r="AI602">
        <v>6.5348953417356102</v>
      </c>
      <c r="AJ602">
        <v>24.5573997233748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0.01</v>
      </c>
      <c r="AM602" t="s">
        <v>10520</v>
      </c>
      <c r="AN602">
        <v>-3.72</v>
      </c>
      <c r="AO602" t="s">
        <v>10519</v>
      </c>
      <c r="AP602">
        <v>-3.7227882161164003E-2</v>
      </c>
      <c r="AQ602">
        <f>(Table2[[#This Row],[Sharpe Ratio]]-AVERAGE(Table2[Sharpe Ratio]))/_xlfn.STDEV.P(Table2[Sharpe Ratio])</f>
        <v>-1.0261275718267373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-4.2070812821507921</v>
      </c>
      <c r="AS602">
        <f>_xlfn.RANK.AVG(Table2[[#This Row],[1Y Return vs Nifty Z-Score]],Table2[1Y Return vs Nifty Z-Score])</f>
        <v>597</v>
      </c>
      <c r="AT602">
        <f>_xlfn.RANK.AVG(Table2[[#This Row],[6M Return vs Nifty Z-Score]],Table2[6M Return vs Nifty Z-Score])</f>
        <v>450</v>
      </c>
      <c r="AU602">
        <f>_xlfn.RANK.AVG(Table2[[#This Row],[Sharpe Ratio Z-Score]],Table2[Sharpe Ratio Z-Score])</f>
        <v>621</v>
      </c>
      <c r="AV602">
        <f>(Table2[[#This Row],[Rank 1Y]]+Table2[[#This Row],[Rank 6M]]+Table2[[#This Row],[Rank Sharpe]])/3</f>
        <v>556</v>
      </c>
    </row>
    <row r="603" spans="1:48" x14ac:dyDescent="0.3">
      <c r="A603" t="s">
        <v>2006</v>
      </c>
      <c r="B603" t="s">
        <v>2007</v>
      </c>
      <c r="C603" t="s">
        <v>10488</v>
      </c>
      <c r="D603" t="s">
        <v>138</v>
      </c>
      <c r="E603">
        <v>3107.8202840099998</v>
      </c>
      <c r="F603">
        <v>409</v>
      </c>
      <c r="G603">
        <v>-17.918395088375199</v>
      </c>
      <c r="H603">
        <f>(Table2[[#This Row],[1Y Return vs Nifty]]-AVERAGE(Table2[1Y Return vs Nifty]))/_xlfn.STDEV.P(Table2[1Y Return vs Nifty])</f>
        <v>-0.77860236947100592</v>
      </c>
      <c r="I603">
        <v>-11.9942045368048</v>
      </c>
      <c r="J603">
        <f>(Table2[[#This Row],[1M Return vs Nifty]]-AVERAGE(Table2[1M Return vs Nifty]))/_xlfn.STDEV.P(Table2[1M Return vs Nifty])</f>
        <v>-1.1244383658855313</v>
      </c>
      <c r="K603">
        <v>-38.292104786391199</v>
      </c>
      <c r="L603">
        <f>(Table2[[#This Row],[6M Return vs Nifty]]-AVERAGE(Table2[6M Return vs Nifty]))/_xlfn.STDEV.P(Table2[6M Return vs Nifty])</f>
        <v>-1.4922681605047825</v>
      </c>
      <c r="M603">
        <v>-5.1290483500663502</v>
      </c>
      <c r="N603">
        <f>(Table2[[#This Row],[1W Return vs Nifty]]-AVERAGE(Table2[1W Return vs Nifty]))/_xlfn.STDEV.P(Table2[1W Return vs Nifty])</f>
        <v>-0.84315022960167219</v>
      </c>
      <c r="O603">
        <v>421.39</v>
      </c>
      <c r="P603">
        <v>442.62040853230201</v>
      </c>
      <c r="Q603">
        <v>459.928515659261</v>
      </c>
      <c r="R603">
        <v>41.583381085855002</v>
      </c>
      <c r="S603" s="2">
        <f>(Table2[[#This Row],[Close Price]]-Table2[[#This Row],[20D EMA]])/Table2[[#This Row],[20D EMA]]</f>
        <v>-2.9402691093761091E-2</v>
      </c>
      <c r="T603" s="2">
        <f>(Table2[[#This Row],[Close Price]]-Table2[[#This Row],[50D EMA]])/Table2[[#This Row],[50D EMA]]</f>
        <v>-7.5957655553626421E-2</v>
      </c>
      <c r="U603" s="2">
        <f>(Table2[[#This Row],[Close Price]]-Table2[[#This Row],[200D EMA]])/Table2[[#This Row],[200D EMA]]</f>
        <v>-0.1107313722139192</v>
      </c>
      <c r="V603">
        <v>1.0834128783200101</v>
      </c>
      <c r="W603">
        <v>407.7</v>
      </c>
      <c r="X603">
        <v>418.2</v>
      </c>
      <c r="Y603">
        <v>400.4</v>
      </c>
      <c r="Z603">
        <v>424</v>
      </c>
      <c r="AA603">
        <v>400.4</v>
      </c>
      <c r="AB603">
        <v>438.25</v>
      </c>
      <c r="AC603" s="2">
        <f>(Table2[[#This Row],[Close Price]]/Table2[[#This Row],[Day Low]])-1</f>
        <v>3.1886190826588834E-3</v>
      </c>
      <c r="AD603" s="2">
        <f>(Table2[[#This Row],[Day High]]/Table2[[#This Row],[Close Price]])-1</f>
        <v>2.2493887530562251E-2</v>
      </c>
      <c r="AE603" s="2">
        <f>(Table2[[#This Row],[Close Price]]/Table2[[#This Row],[Current Week Low]])-1</f>
        <v>2.1478521478521584E-2</v>
      </c>
      <c r="AF603" s="2">
        <f>(Table2[[#This Row],[Current Week High]]/Table2[[#This Row],[Close Price]])-1</f>
        <v>3.6674816625916762E-2</v>
      </c>
      <c r="AG603" s="2">
        <f>(Table2[[#This Row],[Close Price]]/Table2[[#This Row],[Current Month Low]])-1</f>
        <v>2.1478521478521584E-2</v>
      </c>
      <c r="AH603" s="2">
        <f>(Table2[[#This Row],[Current Month High]]/Table2[[#This Row],[Close Price]])-1</f>
        <v>7.1515892420537908E-2</v>
      </c>
      <c r="AI603">
        <v>43.031784841075698</v>
      </c>
      <c r="AJ603">
        <v>11.5201090661213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-0.3</v>
      </c>
      <c r="AM603" t="s">
        <v>10519</v>
      </c>
      <c r="AN603">
        <v>0.1</v>
      </c>
      <c r="AO603" t="s">
        <v>10520</v>
      </c>
      <c r="AP603">
        <v>4.2643419943744001E-2</v>
      </c>
      <c r="AQ603">
        <f>(Table2[[#This Row],[Sharpe Ratio]]-AVERAGE(Table2[Sharpe Ratio]))/_xlfn.STDEV.P(Table2[Sharpe Ratio])</f>
        <v>-0.10544732011286181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601</v>
      </c>
      <c r="AT603">
        <f>_xlfn.RANK.AVG(Table2[[#This Row],[6M Return vs Nifty Z-Score]],Table2[6M Return vs Nifty Z-Score])</f>
        <v>709</v>
      </c>
      <c r="AU603">
        <f>_xlfn.RANK.AVG(Table2[[#This Row],[Sharpe Ratio Z-Score]],Table2[Sharpe Ratio Z-Score])</f>
        <v>361</v>
      </c>
      <c r="AV603">
        <f>(Table2[[#This Row],[Rank 1Y]]+Table2[[#This Row],[Rank 6M]]+Table2[[#This Row],[Rank Sharpe]])/3</f>
        <v>557</v>
      </c>
    </row>
    <row r="604" spans="1:48" x14ac:dyDescent="0.3">
      <c r="A604" t="s">
        <v>1020</v>
      </c>
      <c r="B604" t="s">
        <v>1021</v>
      </c>
      <c r="C604" t="s">
        <v>10483</v>
      </c>
      <c r="D604" t="s">
        <v>530</v>
      </c>
      <c r="E604">
        <v>12946.273251799999</v>
      </c>
      <c r="F604">
        <v>833.55</v>
      </c>
      <c r="G604">
        <v>-31.409939636391002</v>
      </c>
      <c r="H604">
        <f>(Table2[[#This Row],[1Y Return vs Nifty]]-AVERAGE(Table2[1Y Return vs Nifty]))/_xlfn.STDEV.P(Table2[1Y Return vs Nifty])</f>
        <v>-0.96340923814830381</v>
      </c>
      <c r="I604">
        <v>-9.5975350164511397</v>
      </c>
      <c r="J604">
        <f>(Table2[[#This Row],[1M Return vs Nifty]]-AVERAGE(Table2[1M Return vs Nifty]))/_xlfn.STDEV.P(Table2[1M Return vs Nifty])</f>
        <v>-0.88334290836874962</v>
      </c>
      <c r="K604">
        <v>-14.0636082133309</v>
      </c>
      <c r="L604">
        <f>(Table2[[#This Row],[6M Return vs Nifty]]-AVERAGE(Table2[6M Return vs Nifty]))/_xlfn.STDEV.P(Table2[6M Return vs Nifty])</f>
        <v>-0.65207053018065486</v>
      </c>
      <c r="M604">
        <v>-3.8577074630994499</v>
      </c>
      <c r="N604">
        <f>(Table2[[#This Row],[1W Return vs Nifty]]-AVERAGE(Table2[1W Return vs Nifty]))/_xlfn.STDEV.P(Table2[1W Return vs Nifty])</f>
        <v>-0.58587356930669476</v>
      </c>
      <c r="O604">
        <v>841.68</v>
      </c>
      <c r="P604">
        <v>836.47598728562195</v>
      </c>
      <c r="Q604">
        <v>827.42712065604303</v>
      </c>
      <c r="R604">
        <v>42.145541677586998</v>
      </c>
      <c r="S604" s="2">
        <f>(Table2[[#This Row],[Close Price]]-Table2[[#This Row],[20D EMA]])/Table2[[#This Row],[20D EMA]]</f>
        <v>-9.6592529227259721E-3</v>
      </c>
      <c r="T604" s="2">
        <f>(Table2[[#This Row],[Close Price]]-Table2[[#This Row],[50D EMA]])/Table2[[#This Row],[50D EMA]]</f>
        <v>-3.4979931642949796E-3</v>
      </c>
      <c r="U604" s="2">
        <f>(Table2[[#This Row],[Close Price]]-Table2[[#This Row],[200D EMA]])/Table2[[#This Row],[200D EMA]]</f>
        <v>7.3999016845160579E-3</v>
      </c>
      <c r="V604">
        <v>0.620746918075327</v>
      </c>
      <c r="W604">
        <v>809.25</v>
      </c>
      <c r="X604">
        <v>846.85</v>
      </c>
      <c r="Y604">
        <v>809.25</v>
      </c>
      <c r="Z604">
        <v>883.8</v>
      </c>
      <c r="AA604">
        <v>809.25</v>
      </c>
      <c r="AB604">
        <v>883.8</v>
      </c>
      <c r="AC604" s="2">
        <f>(Table2[[#This Row],[Close Price]]/Table2[[#This Row],[Day Low]])-1</f>
        <v>3.0027803521779362E-2</v>
      </c>
      <c r="AD604" s="2">
        <f>(Table2[[#This Row],[Day High]]/Table2[[#This Row],[Close Price]])-1</f>
        <v>1.5955851478615557E-2</v>
      </c>
      <c r="AE604" s="2">
        <f>(Table2[[#This Row],[Close Price]]/Table2[[#This Row],[Current Week Low]])-1</f>
        <v>3.0027803521779362E-2</v>
      </c>
      <c r="AF604" s="2">
        <f>(Table2[[#This Row],[Current Week High]]/Table2[[#This Row],[Close Price]])-1</f>
        <v>6.0284326075220385E-2</v>
      </c>
      <c r="AG604" s="2">
        <f>(Table2[[#This Row],[Close Price]]/Table2[[#This Row],[Current Month Low]])-1</f>
        <v>3.0027803521779362E-2</v>
      </c>
      <c r="AH604" s="2">
        <f>(Table2[[#This Row],[Current Month High]]/Table2[[#This Row],[Close Price]])-1</f>
        <v>6.0284326075220385E-2</v>
      </c>
      <c r="AI604">
        <v>22.962029872233199</v>
      </c>
      <c r="AJ604">
        <v>17.575287396854499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-0.14000000000000001</v>
      </c>
      <c r="AM604" t="s">
        <v>10519</v>
      </c>
      <c r="AN604">
        <v>-0.31</v>
      </c>
      <c r="AO604" t="s">
        <v>10519</v>
      </c>
      <c r="AP604">
        <v>9.6044449817909994E-3</v>
      </c>
      <c r="AQ604">
        <f>(Table2[[#This Row],[Sharpe Ratio]]-AVERAGE(Table2[Sharpe Ratio]))/_xlfn.STDEV.P(Table2[Sharpe Ratio])</f>
        <v>-0.48628913666902573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-3.5709853826734284</v>
      </c>
      <c r="AS604">
        <f>_xlfn.RANK.AVG(Table2[[#This Row],[1Y Return vs Nifty Z-Score]],Table2[1Y Return vs Nifty Z-Score])</f>
        <v>666</v>
      </c>
      <c r="AT604">
        <f>_xlfn.RANK.AVG(Table2[[#This Row],[6M Return vs Nifty Z-Score]],Table2[6M Return vs Nifty Z-Score])</f>
        <v>539</v>
      </c>
      <c r="AU604">
        <f>_xlfn.RANK.AVG(Table2[[#This Row],[Sharpe Ratio Z-Score]],Table2[Sharpe Ratio Z-Score])</f>
        <v>472</v>
      </c>
      <c r="AV604">
        <f>(Table2[[#This Row],[Rank 1Y]]+Table2[[#This Row],[Rank 6M]]+Table2[[#This Row],[Rank Sharpe]])/3</f>
        <v>559</v>
      </c>
    </row>
    <row r="605" spans="1:48" x14ac:dyDescent="0.3">
      <c r="A605" t="s">
        <v>944</v>
      </c>
      <c r="B605" t="s">
        <v>945</v>
      </c>
      <c r="C605" t="s">
        <v>10487</v>
      </c>
      <c r="D605" t="s">
        <v>946</v>
      </c>
      <c r="E605">
        <v>15452.1314545</v>
      </c>
      <c r="F605">
        <v>693.8</v>
      </c>
      <c r="G605">
        <v>-22.230588787503599</v>
      </c>
      <c r="H605">
        <f>(Table2[[#This Row],[1Y Return vs Nifty]]-AVERAGE(Table2[1Y Return vs Nifty]))/_xlfn.STDEV.P(Table2[1Y Return vs Nifty])</f>
        <v>-0.8376707001450574</v>
      </c>
      <c r="I605">
        <v>-5.0085299130917598</v>
      </c>
      <c r="J605">
        <f>(Table2[[#This Row],[1M Return vs Nifty]]-AVERAGE(Table2[1M Return vs Nifty]))/_xlfn.STDEV.P(Table2[1M Return vs Nifty])</f>
        <v>-0.42170717780794464</v>
      </c>
      <c r="K605">
        <v>-28.850862229284001</v>
      </c>
      <c r="L605">
        <f>(Table2[[#This Row],[6M Return vs Nifty]]-AVERAGE(Table2[6M Return vs Nifty]))/_xlfn.STDEV.P(Table2[6M Return vs Nifty])</f>
        <v>-1.1648640394989027</v>
      </c>
      <c r="M605">
        <v>-0.39079316336985997</v>
      </c>
      <c r="N605">
        <f>(Table2[[#This Row],[1W Return vs Nifty]]-AVERAGE(Table2[1W Return vs Nifty]))/_xlfn.STDEV.P(Table2[1W Return vs Nifty])</f>
        <v>0.11571334707991854</v>
      </c>
      <c r="O605">
        <v>701.82</v>
      </c>
      <c r="P605">
        <v>696.08593876098496</v>
      </c>
      <c r="Q605">
        <v>680.05769921127001</v>
      </c>
      <c r="R605">
        <v>45.588751593127597</v>
      </c>
      <c r="S605" s="2">
        <f>(Table2[[#This Row],[Close Price]]-Table2[[#This Row],[20D EMA]])/Table2[[#This Row],[20D EMA]]</f>
        <v>-1.1427431535151598E-2</v>
      </c>
      <c r="T605" s="2">
        <f>(Table2[[#This Row],[Close Price]]-Table2[[#This Row],[50D EMA]])/Table2[[#This Row],[50D EMA]]</f>
        <v>-3.2839892801942196E-3</v>
      </c>
      <c r="U605" s="2">
        <f>(Table2[[#This Row],[Close Price]]-Table2[[#This Row],[200D EMA]])/Table2[[#This Row],[200D EMA]]</f>
        <v>2.0207551219063105E-2</v>
      </c>
      <c r="V605">
        <v>0.77308884266189803</v>
      </c>
      <c r="W605">
        <v>690</v>
      </c>
      <c r="X605">
        <v>700</v>
      </c>
      <c r="Y605">
        <v>668.75</v>
      </c>
      <c r="Z605">
        <v>705.85</v>
      </c>
      <c r="AA605">
        <v>668.75</v>
      </c>
      <c r="AB605">
        <v>766.05</v>
      </c>
      <c r="AC605" s="2">
        <f>(Table2[[#This Row],[Close Price]]/Table2[[#This Row],[Day Low]])-1</f>
        <v>5.5072463768115476E-3</v>
      </c>
      <c r="AD605" s="2">
        <f>(Table2[[#This Row],[Day High]]/Table2[[#This Row],[Close Price]])-1</f>
        <v>8.9362928797924734E-3</v>
      </c>
      <c r="AE605" s="2">
        <f>(Table2[[#This Row],[Close Price]]/Table2[[#This Row],[Current Week Low]])-1</f>
        <v>3.7457943925233605E-2</v>
      </c>
      <c r="AF605" s="2">
        <f>(Table2[[#This Row],[Current Week High]]/Table2[[#This Row],[Close Price]])-1</f>
        <v>1.7368117613145051E-2</v>
      </c>
      <c r="AG605" s="2">
        <f>(Table2[[#This Row],[Close Price]]/Table2[[#This Row],[Current Month Low]])-1</f>
        <v>3.7457943925233605E-2</v>
      </c>
      <c r="AH605" s="2">
        <f>(Table2[[#This Row],[Current Month High]]/Table2[[#This Row],[Close Price]])-1</f>
        <v>0.10413663880080715</v>
      </c>
      <c r="AI605">
        <v>22.441625828768998</v>
      </c>
      <c r="AJ605">
        <v>16.8013468013467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-0.03</v>
      </c>
      <c r="AM605" t="s">
        <v>10519</v>
      </c>
      <c r="AN605">
        <v>-3.65</v>
      </c>
      <c r="AO605" t="s">
        <v>10519</v>
      </c>
      <c r="AP605">
        <v>3.3883006197468001E-2</v>
      </c>
      <c r="AQ605">
        <f>(Table2[[#This Row],[Sharpe Ratio]]-AVERAGE(Table2[Sharpe Ratio]))/_xlfn.STDEV.P(Table2[Sharpe Ratio])</f>
        <v>-0.20642902093007517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-2.5149575913020614</v>
      </c>
      <c r="AS605">
        <f>_xlfn.RANK.AVG(Table2[[#This Row],[1Y Return vs Nifty Z-Score]],Table2[1Y Return vs Nifty Z-Score])</f>
        <v>624</v>
      </c>
      <c r="AT605">
        <f>_xlfn.RANK.AVG(Table2[[#This Row],[6M Return vs Nifty Z-Score]],Table2[6M Return vs Nifty Z-Score])</f>
        <v>664</v>
      </c>
      <c r="AU605">
        <f>_xlfn.RANK.AVG(Table2[[#This Row],[Sharpe Ratio Z-Score]],Table2[Sharpe Ratio Z-Score])</f>
        <v>392</v>
      </c>
      <c r="AV605">
        <f>(Table2[[#This Row],[Rank 1Y]]+Table2[[#This Row],[Rank 6M]]+Table2[[#This Row],[Rank Sharpe]])/3</f>
        <v>560</v>
      </c>
    </row>
    <row r="606" spans="1:48" x14ac:dyDescent="0.3">
      <c r="A606" t="s">
        <v>1190</v>
      </c>
      <c r="B606" t="s">
        <v>1191</v>
      </c>
      <c r="C606" t="s">
        <v>10484</v>
      </c>
      <c r="D606" t="s">
        <v>80</v>
      </c>
      <c r="E606">
        <v>9898.40595192</v>
      </c>
      <c r="F606">
        <v>857.5</v>
      </c>
      <c r="G606">
        <v>0.18315783657145701</v>
      </c>
      <c r="H606">
        <f>(Table2[[#This Row],[1Y Return vs Nifty]]-AVERAGE(Table2[1Y Return vs Nifty]))/_xlfn.STDEV.P(Table2[1Y Return vs Nifty])</f>
        <v>-0.53064771147391487</v>
      </c>
      <c r="I606">
        <v>-5.1873032019943697</v>
      </c>
      <c r="J606">
        <f>(Table2[[#This Row],[1M Return vs Nifty]]-AVERAGE(Table2[1M Return vs Nifty]))/_xlfn.STDEV.P(Table2[1M Return vs Nifty])</f>
        <v>-0.43969106232507005</v>
      </c>
      <c r="K606">
        <v>-24.802609322372</v>
      </c>
      <c r="L606">
        <f>(Table2[[#This Row],[6M Return vs Nifty]]-AVERAGE(Table2[6M Return vs Nifty]))/_xlfn.STDEV.P(Table2[6M Return vs Nifty])</f>
        <v>-1.0244784200658683</v>
      </c>
      <c r="M606">
        <v>-3.7594736518352501</v>
      </c>
      <c r="N606">
        <f>(Table2[[#This Row],[1W Return vs Nifty]]-AVERAGE(Table2[1W Return vs Nifty]))/_xlfn.STDEV.P(Table2[1W Return vs Nifty])</f>
        <v>-0.56599434796709314</v>
      </c>
      <c r="O606">
        <v>857.31</v>
      </c>
      <c r="P606">
        <v>845.68762242040998</v>
      </c>
      <c r="Q606">
        <v>818.48511202370696</v>
      </c>
      <c r="R606">
        <v>36.224727219605001</v>
      </c>
      <c r="S606" s="2">
        <f>(Table2[[#This Row],[Close Price]]-Table2[[#This Row],[20D EMA]])/Table2[[#This Row],[20D EMA]]</f>
        <v>2.2162345009396202E-4</v>
      </c>
      <c r="T606" s="2">
        <f>(Table2[[#This Row],[Close Price]]-Table2[[#This Row],[50D EMA]])/Table2[[#This Row],[50D EMA]]</f>
        <v>1.3967778723995355E-2</v>
      </c>
      <c r="U606" s="2">
        <f>(Table2[[#This Row],[Close Price]]-Table2[[#This Row],[200D EMA]])/Table2[[#This Row],[200D EMA]]</f>
        <v>4.7667193212383066E-2</v>
      </c>
      <c r="V606">
        <v>0.48238057059650502</v>
      </c>
      <c r="W606">
        <v>841.2</v>
      </c>
      <c r="X606">
        <v>859.95</v>
      </c>
      <c r="Y606">
        <v>817.1</v>
      </c>
      <c r="Z606">
        <v>859.95</v>
      </c>
      <c r="AA606">
        <v>817.1</v>
      </c>
      <c r="AB606">
        <v>910</v>
      </c>
      <c r="AC606" s="2">
        <f>(Table2[[#This Row],[Close Price]]/Table2[[#This Row],[Day Low]])-1</f>
        <v>1.937708036138841E-2</v>
      </c>
      <c r="AD606" s="2">
        <f>(Table2[[#This Row],[Day High]]/Table2[[#This Row],[Close Price]])-1</f>
        <v>2.8571428571428914E-3</v>
      </c>
      <c r="AE606" s="2">
        <f>(Table2[[#This Row],[Close Price]]/Table2[[#This Row],[Current Week Low]])-1</f>
        <v>4.9443152612899333E-2</v>
      </c>
      <c r="AF606" s="2">
        <f>(Table2[[#This Row],[Current Week High]]/Table2[[#This Row],[Close Price]])-1</f>
        <v>2.8571428571428914E-3</v>
      </c>
      <c r="AG606" s="2">
        <f>(Table2[[#This Row],[Close Price]]/Table2[[#This Row],[Current Month Low]])-1</f>
        <v>4.9443152612899333E-2</v>
      </c>
      <c r="AH606" s="2">
        <f>(Table2[[#This Row],[Current Month High]]/Table2[[#This Row],[Close Price]])-1</f>
        <v>6.1224489795918435E-2</v>
      </c>
      <c r="AI606">
        <v>16.606413994168999</v>
      </c>
      <c r="AJ606">
        <v>41.222002635046003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-0.03</v>
      </c>
      <c r="AM606" t="s">
        <v>10519</v>
      </c>
      <c r="AN606">
        <v>-2.0499999999999998</v>
      </c>
      <c r="AO606" t="s">
        <v>10519</v>
      </c>
      <c r="AP606">
        <v>-4.8889258981539997E-3</v>
      </c>
      <c r="AQ606">
        <f>(Table2[[#This Row],[Sharpe Ratio]]-AVERAGE(Table2[Sharpe Ratio]))/_xlfn.STDEV.P(Table2[Sharpe Ratio])</f>
        <v>-0.65335490370014004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-3.2141664455320864</v>
      </c>
      <c r="AS606">
        <f>_xlfn.RANK.AVG(Table2[[#This Row],[1Y Return vs Nifty Z-Score]],Table2[1Y Return vs Nifty Z-Score])</f>
        <v>497</v>
      </c>
      <c r="AT606">
        <f>_xlfn.RANK.AVG(Table2[[#This Row],[6M Return vs Nifty Z-Score]],Table2[6M Return vs Nifty Z-Score])</f>
        <v>633</v>
      </c>
      <c r="AU606">
        <f>_xlfn.RANK.AVG(Table2[[#This Row],[Sharpe Ratio Z-Score]],Table2[Sharpe Ratio Z-Score])</f>
        <v>550</v>
      </c>
      <c r="AV606">
        <f>(Table2[[#This Row],[Rank 1Y]]+Table2[[#This Row],[Rank 6M]]+Table2[[#This Row],[Rank Sharpe]])/3</f>
        <v>560</v>
      </c>
    </row>
    <row r="607" spans="1:48" x14ac:dyDescent="0.3">
      <c r="A607" t="s">
        <v>975</v>
      </c>
      <c r="B607" t="s">
        <v>976</v>
      </c>
      <c r="C607" t="s">
        <v>10475</v>
      </c>
      <c r="D607" t="s">
        <v>496</v>
      </c>
      <c r="E607">
        <v>14072.6223431</v>
      </c>
      <c r="F607">
        <v>1746.95</v>
      </c>
      <c r="G607">
        <v>-15.5426388398205</v>
      </c>
      <c r="H607">
        <f>(Table2[[#This Row],[1Y Return vs Nifty]]-AVERAGE(Table2[1Y Return vs Nifty]))/_xlfn.STDEV.P(Table2[1Y Return vs Nifty])</f>
        <v>-0.7460593147100526</v>
      </c>
      <c r="I607">
        <v>-8.32681914303007</v>
      </c>
      <c r="J607">
        <f>(Table2[[#This Row],[1M Return vs Nifty]]-AVERAGE(Table2[1M Return vs Nifty]))/_xlfn.STDEV.P(Table2[1M Return vs Nifty])</f>
        <v>-0.75551392641086923</v>
      </c>
      <c r="K607">
        <v>-1.0931494224492799</v>
      </c>
      <c r="L607">
        <f>(Table2[[#This Row],[6M Return vs Nifty]]-AVERAGE(Table2[6M Return vs Nifty]))/_xlfn.STDEV.P(Table2[6M Return vs Nifty])</f>
        <v>-0.20227998261392285</v>
      </c>
      <c r="M607">
        <v>-0.98251638741306602</v>
      </c>
      <c r="N607">
        <f>(Table2[[#This Row],[1W Return vs Nifty]]-AVERAGE(Table2[1W Return vs Nifty]))/_xlfn.STDEV.P(Table2[1W Return vs Nifty])</f>
        <v>-4.0315431076463184E-3</v>
      </c>
      <c r="O607">
        <v>1783.34</v>
      </c>
      <c r="P607">
        <v>1743.4635004547199</v>
      </c>
      <c r="Q607">
        <v>1627.068350389</v>
      </c>
      <c r="R607">
        <v>47.468525265405297</v>
      </c>
      <c r="S607" s="2">
        <f>(Table2[[#This Row],[Close Price]]-Table2[[#This Row],[20D EMA]])/Table2[[#This Row],[20D EMA]]</f>
        <v>-2.040553119427584E-2</v>
      </c>
      <c r="T607" s="2">
        <f>(Table2[[#This Row],[Close Price]]-Table2[[#This Row],[50D EMA]])/Table2[[#This Row],[50D EMA]]</f>
        <v>1.9997548238726024E-3</v>
      </c>
      <c r="U607" s="2">
        <f>(Table2[[#This Row],[Close Price]]-Table2[[#This Row],[200D EMA]])/Table2[[#This Row],[200D EMA]]</f>
        <v>7.3679541232756884E-2</v>
      </c>
      <c r="V607">
        <v>0.50321995288626098</v>
      </c>
      <c r="W607">
        <v>1734</v>
      </c>
      <c r="X607">
        <v>1780</v>
      </c>
      <c r="Y607">
        <v>1712.1</v>
      </c>
      <c r="Z607">
        <v>1827.45</v>
      </c>
      <c r="AA607">
        <v>1712.1</v>
      </c>
      <c r="AB607">
        <v>1917.75</v>
      </c>
      <c r="AC607" s="2">
        <f>(Table2[[#This Row],[Close Price]]/Table2[[#This Row],[Day Low]])-1</f>
        <v>7.4682814302191591E-3</v>
      </c>
      <c r="AD607" s="2">
        <f>(Table2[[#This Row],[Day High]]/Table2[[#This Row],[Close Price]])-1</f>
        <v>1.8918686854231703E-2</v>
      </c>
      <c r="AE607" s="2">
        <f>(Table2[[#This Row],[Close Price]]/Table2[[#This Row],[Current Week Low]])-1</f>
        <v>2.0355119443957737E-2</v>
      </c>
      <c r="AF607" s="2">
        <f>(Table2[[#This Row],[Current Week High]]/Table2[[#This Row],[Close Price]])-1</f>
        <v>4.6080311399868235E-2</v>
      </c>
      <c r="AG607" s="2">
        <f>(Table2[[#This Row],[Close Price]]/Table2[[#This Row],[Current Month Low]])-1</f>
        <v>2.0355119443957737E-2</v>
      </c>
      <c r="AH607" s="2">
        <f>(Table2[[#This Row],[Current Month High]]/Table2[[#This Row],[Close Price]])-1</f>
        <v>9.7770399839720579E-2</v>
      </c>
      <c r="AI607">
        <v>13.280288502819101</v>
      </c>
      <c r="AJ607">
        <v>33.661055853098702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0.01</v>
      </c>
      <c r="AM607" t="s">
        <v>10520</v>
      </c>
      <c r="AN607">
        <v>-2.97</v>
      </c>
      <c r="AO607" t="s">
        <v>10519</v>
      </c>
      <c r="AP607">
        <v>-9.1860861228791002E-2</v>
      </c>
      <c r="AQ607">
        <f>(Table2[[#This Row],[Sharpe Ratio]]-AVERAGE(Table2[Sharpe Ratio]))/_xlfn.STDEV.P(Table2[Sharpe Ratio])</f>
        <v>-1.6558844881944608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-3.3637692550369516</v>
      </c>
      <c r="AS607">
        <f>_xlfn.RANK.AVG(Table2[[#This Row],[1Y Return vs Nifty Z-Score]],Table2[1Y Return vs Nifty Z-Score])</f>
        <v>590</v>
      </c>
      <c r="AT607">
        <f>_xlfn.RANK.AVG(Table2[[#This Row],[6M Return vs Nifty Z-Score]],Table2[6M Return vs Nifty Z-Score])</f>
        <v>392</v>
      </c>
      <c r="AU607">
        <f>_xlfn.RANK.AVG(Table2[[#This Row],[Sharpe Ratio Z-Score]],Table2[Sharpe Ratio Z-Score])</f>
        <v>702</v>
      </c>
      <c r="AV607">
        <f>(Table2[[#This Row],[Rank 1Y]]+Table2[[#This Row],[Rank 6M]]+Table2[[#This Row],[Rank Sharpe]])/3</f>
        <v>561.33333333333337</v>
      </c>
    </row>
    <row r="608" spans="1:48" x14ac:dyDescent="0.3">
      <c r="A608" t="s">
        <v>1645</v>
      </c>
      <c r="B608" t="s">
        <v>1646</v>
      </c>
      <c r="C608" t="s">
        <v>10489</v>
      </c>
      <c r="D608" t="s">
        <v>290</v>
      </c>
      <c r="E608">
        <v>5115.6994420499996</v>
      </c>
      <c r="F608">
        <v>542.29999999999995</v>
      </c>
      <c r="G608">
        <v>-23.3662464294272</v>
      </c>
      <c r="H608">
        <f>(Table2[[#This Row],[1Y Return vs Nifty]]-AVERAGE(Table2[1Y Return vs Nifty]))/_xlfn.STDEV.P(Table2[1Y Return vs Nifty])</f>
        <v>-0.85322691255249528</v>
      </c>
      <c r="I608">
        <v>-7.5774890485950497</v>
      </c>
      <c r="J608">
        <f>(Table2[[#This Row],[1M Return vs Nifty]]-AVERAGE(Table2[1M Return vs Nifty]))/_xlfn.STDEV.P(Table2[1M Return vs Nifty])</f>
        <v>-0.68013428795231134</v>
      </c>
      <c r="K608">
        <v>-25.027389288413499</v>
      </c>
      <c r="L608">
        <f>(Table2[[#This Row],[6M Return vs Nifty]]-AVERAGE(Table2[6M Return vs Nifty]))/_xlfn.STDEV.P(Table2[6M Return vs Nifty])</f>
        <v>-1.0322733566704942</v>
      </c>
      <c r="M608">
        <v>-2.81421533221961</v>
      </c>
      <c r="N608">
        <f>(Table2[[#This Row],[1W Return vs Nifty]]-AVERAGE(Table2[1W Return vs Nifty]))/_xlfn.STDEV.P(Table2[1W Return vs Nifty])</f>
        <v>-0.37470583826852488</v>
      </c>
      <c r="O608">
        <v>543.94000000000005</v>
      </c>
      <c r="P608">
        <v>535.033346515022</v>
      </c>
      <c r="Q608">
        <v>530.58287590118505</v>
      </c>
      <c r="R608">
        <v>42.095700186296298</v>
      </c>
      <c r="S608" s="2">
        <f>(Table2[[#This Row],[Close Price]]-Table2[[#This Row],[20D EMA]])/Table2[[#This Row],[20D EMA]]</f>
        <v>-3.0150384233557006E-3</v>
      </c>
      <c r="T608" s="2">
        <f>(Table2[[#This Row],[Close Price]]-Table2[[#This Row],[50D EMA]])/Table2[[#This Row],[50D EMA]]</f>
        <v>1.3581683333029275E-2</v>
      </c>
      <c r="U608" s="2">
        <f>(Table2[[#This Row],[Close Price]]-Table2[[#This Row],[200D EMA]])/Table2[[#This Row],[200D EMA]]</f>
        <v>2.2083494645230666E-2</v>
      </c>
      <c r="V608">
        <v>0.98679153476042003</v>
      </c>
      <c r="W608">
        <v>535.35</v>
      </c>
      <c r="X608">
        <v>545.6</v>
      </c>
      <c r="Y608">
        <v>521</v>
      </c>
      <c r="Z608">
        <v>561.5</v>
      </c>
      <c r="AA608">
        <v>521</v>
      </c>
      <c r="AB608">
        <v>580</v>
      </c>
      <c r="AC608" s="2">
        <f>(Table2[[#This Row],[Close Price]]/Table2[[#This Row],[Day Low]])-1</f>
        <v>1.2982161202951259E-2</v>
      </c>
      <c r="AD608" s="2">
        <f>(Table2[[#This Row],[Day High]]/Table2[[#This Row],[Close Price]])-1</f>
        <v>6.0851926977689708E-3</v>
      </c>
      <c r="AE608" s="2">
        <f>(Table2[[#This Row],[Close Price]]/Table2[[#This Row],[Current Week Low]])-1</f>
        <v>4.0882917466410706E-2</v>
      </c>
      <c r="AF608" s="2">
        <f>(Table2[[#This Row],[Current Week High]]/Table2[[#This Row],[Close Price]])-1</f>
        <v>3.5404757514291063E-2</v>
      </c>
      <c r="AG608" s="2">
        <f>(Table2[[#This Row],[Close Price]]/Table2[[#This Row],[Current Month Low]])-1</f>
        <v>4.0882917466410706E-2</v>
      </c>
      <c r="AH608" s="2">
        <f>(Table2[[#This Row],[Current Month High]]/Table2[[#This Row],[Close Price]])-1</f>
        <v>6.9518716577540163E-2</v>
      </c>
      <c r="AI608">
        <v>21.685413977503199</v>
      </c>
      <c r="AJ608">
        <v>24.6809978158409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</v>
      </c>
      <c r="AM608" t="s">
        <v>10521</v>
      </c>
      <c r="AN608">
        <v>-2.61</v>
      </c>
      <c r="AO608" t="s">
        <v>10519</v>
      </c>
      <c r="AP608">
        <v>2.3629380846805999E-2</v>
      </c>
      <c r="AQ608">
        <f>(Table2[[#This Row],[Sharpe Ratio]]-AVERAGE(Table2[Sharpe Ratio]))/_xlfn.STDEV.P(Table2[Sharpe Ratio])</f>
        <v>-0.32462304206206788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-3.2649634375058936</v>
      </c>
      <c r="AS608">
        <f>_xlfn.RANK.AVG(Table2[[#This Row],[1Y Return vs Nifty Z-Score]],Table2[1Y Return vs Nifty Z-Score])</f>
        <v>630</v>
      </c>
      <c r="AT608">
        <f>_xlfn.RANK.AVG(Table2[[#This Row],[6M Return vs Nifty Z-Score]],Table2[6M Return vs Nifty Z-Score])</f>
        <v>636</v>
      </c>
      <c r="AU608">
        <f>_xlfn.RANK.AVG(Table2[[#This Row],[Sharpe Ratio Z-Score]],Table2[Sharpe Ratio Z-Score])</f>
        <v>423</v>
      </c>
      <c r="AV608">
        <f>(Table2[[#This Row],[Rank 1Y]]+Table2[[#This Row],[Rank 6M]]+Table2[[#This Row],[Rank Sharpe]])/3</f>
        <v>563</v>
      </c>
    </row>
    <row r="609" spans="1:48" x14ac:dyDescent="0.3">
      <c r="A609" t="s">
        <v>1214</v>
      </c>
      <c r="B609" t="s">
        <v>1215</v>
      </c>
      <c r="C609" t="s">
        <v>10475</v>
      </c>
      <c r="D609" t="s">
        <v>541</v>
      </c>
      <c r="E609">
        <v>9551.6579845479991</v>
      </c>
      <c r="F609">
        <v>102.78</v>
      </c>
      <c r="G609">
        <v>9.3056440903829305</v>
      </c>
      <c r="H609">
        <f>(Table2[[#This Row],[1Y Return vs Nifty]]-AVERAGE(Table2[1Y Return vs Nifty]))/_xlfn.STDEV.P(Table2[1Y Return vs Nifty])</f>
        <v>-0.40568810339356814</v>
      </c>
      <c r="I609">
        <v>15.713001772381199</v>
      </c>
      <c r="J609">
        <f>(Table2[[#This Row],[1M Return vs Nifty]]-AVERAGE(Table2[1M Return vs Nifty]))/_xlfn.STDEV.P(Table2[1M Return vs Nifty])</f>
        <v>1.662796805628364</v>
      </c>
      <c r="K609">
        <v>-24.0461999330014</v>
      </c>
      <c r="L609">
        <f>(Table2[[#This Row],[6M Return vs Nifty]]-AVERAGE(Table2[6M Return vs Nifty]))/_xlfn.STDEV.P(Table2[6M Return vs Nifty])</f>
        <v>-0.99824759824877085</v>
      </c>
      <c r="M609">
        <v>0.84470941239893504</v>
      </c>
      <c r="N609">
        <f>(Table2[[#This Row],[1W Return vs Nifty]]-AVERAGE(Table2[1W Return vs Nifty]))/_xlfn.STDEV.P(Table2[1W Return vs Nifty])</f>
        <v>0.36573753786795038</v>
      </c>
      <c r="O609">
        <v>94.66</v>
      </c>
      <c r="P609">
        <v>89.682634002913105</v>
      </c>
      <c r="Q609">
        <v>86.560062759027502</v>
      </c>
      <c r="R609">
        <v>68.704575222633807</v>
      </c>
      <c r="S609" s="2">
        <f>(Table2[[#This Row],[Close Price]]-Table2[[#This Row],[20D EMA]])/Table2[[#This Row],[20D EMA]]</f>
        <v>8.5780688780900116E-2</v>
      </c>
      <c r="T609" s="2">
        <f>(Table2[[#This Row],[Close Price]]-Table2[[#This Row],[50D EMA]])/Table2[[#This Row],[50D EMA]]</f>
        <v>0.14604127256857177</v>
      </c>
      <c r="U609" s="2">
        <f>(Table2[[#This Row],[Close Price]]-Table2[[#This Row],[200D EMA]])/Table2[[#This Row],[200D EMA]]</f>
        <v>0.18738361230313333</v>
      </c>
      <c r="V609">
        <v>0.95765234008546296</v>
      </c>
      <c r="W609">
        <v>99.94</v>
      </c>
      <c r="X609">
        <v>105.3</v>
      </c>
      <c r="Y609">
        <v>89.91</v>
      </c>
      <c r="Z609">
        <v>105.3</v>
      </c>
      <c r="AA609">
        <v>87.11</v>
      </c>
      <c r="AB609">
        <v>105.3</v>
      </c>
      <c r="AC609" s="2">
        <f>(Table2[[#This Row],[Close Price]]/Table2[[#This Row],[Day Low]])-1</f>
        <v>2.8417050230138186E-2</v>
      </c>
      <c r="AD609" s="2">
        <f>(Table2[[#This Row],[Day High]]/Table2[[#This Row],[Close Price]])-1</f>
        <v>2.4518388791593626E-2</v>
      </c>
      <c r="AE609" s="2">
        <f>(Table2[[#This Row],[Close Price]]/Table2[[#This Row],[Current Week Low]])-1</f>
        <v>0.14314314314314314</v>
      </c>
      <c r="AF609" s="2">
        <f>(Table2[[#This Row],[Current Week High]]/Table2[[#This Row],[Close Price]])-1</f>
        <v>2.4518388791593626E-2</v>
      </c>
      <c r="AG609" s="2">
        <f>(Table2[[#This Row],[Close Price]]/Table2[[#This Row],[Current Month Low]])-1</f>
        <v>0.17988749856503272</v>
      </c>
      <c r="AH609" s="2">
        <f>(Table2[[#This Row],[Current Month High]]/Table2[[#This Row],[Close Price]])-1</f>
        <v>2.4518388791593626E-2</v>
      </c>
      <c r="AI609">
        <v>11.7435298696244</v>
      </c>
      <c r="AJ609">
        <v>48.956521739130402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0.16</v>
      </c>
      <c r="AM609" t="s">
        <v>10520</v>
      </c>
      <c r="AN609">
        <v>8.3699999999999992</v>
      </c>
      <c r="AO609" t="s">
        <v>10520</v>
      </c>
      <c r="AP609">
        <v>-4.4834454410001001E-2</v>
      </c>
      <c r="AQ609">
        <f>(Table2[[#This Row],[Sharpe Ratio]]-AVERAGE(Table2[Sharpe Ratio]))/_xlfn.STDEV.P(Table2[Sharpe Ratio])</f>
        <v>-1.1138088874955436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-0.48921024564156834</v>
      </c>
      <c r="AS609">
        <f>_xlfn.RANK.AVG(Table2[[#This Row],[1Y Return vs Nifty Z-Score]],Table2[1Y Return vs Nifty Z-Score])</f>
        <v>439</v>
      </c>
      <c r="AT609">
        <f>_xlfn.RANK.AVG(Table2[[#This Row],[6M Return vs Nifty Z-Score]],Table2[6M Return vs Nifty Z-Score])</f>
        <v>627</v>
      </c>
      <c r="AU609">
        <f>_xlfn.RANK.AVG(Table2[[#This Row],[Sharpe Ratio Z-Score]],Table2[Sharpe Ratio Z-Score])</f>
        <v>629</v>
      </c>
      <c r="AV609">
        <f>(Table2[[#This Row],[Rank 1Y]]+Table2[[#This Row],[Rank 6M]]+Table2[[#This Row],[Rank Sharpe]])/3</f>
        <v>565</v>
      </c>
    </row>
    <row r="610" spans="1:48" x14ac:dyDescent="0.3">
      <c r="A610" t="s">
        <v>920</v>
      </c>
      <c r="B610" t="s">
        <v>921</v>
      </c>
      <c r="C610" t="s">
        <v>10489</v>
      </c>
      <c r="D610" t="s">
        <v>555</v>
      </c>
      <c r="E610">
        <v>16144.9920078</v>
      </c>
      <c r="F610">
        <v>1530.55</v>
      </c>
      <c r="G610">
        <v>-8.2211820579583996</v>
      </c>
      <c r="H610">
        <f>(Table2[[#This Row],[1Y Return vs Nifty]]-AVERAGE(Table2[1Y Return vs Nifty]))/_xlfn.STDEV.P(Table2[1Y Return vs Nifty])</f>
        <v>-0.64577016714828628</v>
      </c>
      <c r="I610">
        <v>0.74576969039947305</v>
      </c>
      <c r="J610">
        <f>(Table2[[#This Row],[1M Return vs Nifty]]-AVERAGE(Table2[1M Return vs Nifty]))/_xlfn.STDEV.P(Table2[1M Return vs Nifty])</f>
        <v>0.15715256226486887</v>
      </c>
      <c r="K610">
        <v>-8.9690940753888704</v>
      </c>
      <c r="L610">
        <f>(Table2[[#This Row],[6M Return vs Nifty]]-AVERAGE(Table2[6M Return vs Nifty]))/_xlfn.STDEV.P(Table2[6M Return vs Nifty])</f>
        <v>-0.47540258491858534</v>
      </c>
      <c r="M610">
        <v>1.49234118527466</v>
      </c>
      <c r="N610">
        <f>(Table2[[#This Row],[1W Return vs Nifty]]-AVERAGE(Table2[1W Return vs Nifty]))/_xlfn.STDEV.P(Table2[1W Return vs Nifty])</f>
        <v>0.49679643901278547</v>
      </c>
      <c r="O610">
        <v>1473.72</v>
      </c>
      <c r="P610">
        <v>1430.6824483760499</v>
      </c>
      <c r="Q610">
        <v>1405.20507664056</v>
      </c>
      <c r="R610">
        <v>67.683530380677396</v>
      </c>
      <c r="S610" s="2">
        <f>(Table2[[#This Row],[Close Price]]-Table2[[#This Row],[20D EMA]])/Table2[[#This Row],[20D EMA]]</f>
        <v>3.8562277773254029E-2</v>
      </c>
      <c r="T610" s="2">
        <f>(Table2[[#This Row],[Close Price]]-Table2[[#This Row],[50D EMA]])/Table2[[#This Row],[50D EMA]]</f>
        <v>6.9804135597880887E-2</v>
      </c>
      <c r="U610" s="2">
        <f>(Table2[[#This Row],[Close Price]]-Table2[[#This Row],[200D EMA]])/Table2[[#This Row],[200D EMA]]</f>
        <v>8.9200448705397131E-2</v>
      </c>
      <c r="V610">
        <v>1.1911629308124501</v>
      </c>
      <c r="W610">
        <v>1515.7</v>
      </c>
      <c r="X610">
        <v>1554.8</v>
      </c>
      <c r="Y610">
        <v>1401.2</v>
      </c>
      <c r="Z610">
        <v>1569.8</v>
      </c>
      <c r="AA610">
        <v>1401.2</v>
      </c>
      <c r="AB610">
        <v>1569.8</v>
      </c>
      <c r="AC610" s="2">
        <f>(Table2[[#This Row],[Close Price]]/Table2[[#This Row],[Day Low]])-1</f>
        <v>9.7974533218974091E-3</v>
      </c>
      <c r="AD610" s="2">
        <f>(Table2[[#This Row],[Day High]]/Table2[[#This Row],[Close Price]])-1</f>
        <v>1.5843977655091379E-2</v>
      </c>
      <c r="AE610" s="2">
        <f>(Table2[[#This Row],[Close Price]]/Table2[[#This Row],[Current Week Low]])-1</f>
        <v>9.2313731087639184E-2</v>
      </c>
      <c r="AF610" s="2">
        <f>(Table2[[#This Row],[Current Week High]]/Table2[[#This Row],[Close Price]])-1</f>
        <v>2.5644376204632335E-2</v>
      </c>
      <c r="AG610" s="2">
        <f>(Table2[[#This Row],[Close Price]]/Table2[[#This Row],[Current Month Low]])-1</f>
        <v>9.2313731087639184E-2</v>
      </c>
      <c r="AH610" s="2">
        <f>(Table2[[#This Row],[Current Month High]]/Table2[[#This Row],[Close Price]])-1</f>
        <v>2.5644376204632335E-2</v>
      </c>
      <c r="AI610">
        <v>5.9749763157035103</v>
      </c>
      <c r="AJ610">
        <v>23.1335478680611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0.08</v>
      </c>
      <c r="AM610" t="s">
        <v>10520</v>
      </c>
      <c r="AN610">
        <v>2.84</v>
      </c>
      <c r="AO610" t="s">
        <v>10520</v>
      </c>
      <c r="AP610">
        <v>-5.9718819695729002E-2</v>
      </c>
      <c r="AQ610">
        <f>(Table2[[#This Row],[Sharpe Ratio]]-AVERAGE(Table2[Sharpe Ratio]))/_xlfn.STDEV.P(Table2[Sharpe Ratio])</f>
        <v>-1.2853816654110204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-1.7526054162002378</v>
      </c>
      <c r="AS610">
        <f>_xlfn.RANK.AVG(Table2[[#This Row],[1Y Return vs Nifty Z-Score]],Table2[1Y Return vs Nifty Z-Score])</f>
        <v>552</v>
      </c>
      <c r="AT610">
        <f>_xlfn.RANK.AVG(Table2[[#This Row],[6M Return vs Nifty Z-Score]],Table2[6M Return vs Nifty Z-Score])</f>
        <v>488</v>
      </c>
      <c r="AU610">
        <f>_xlfn.RANK.AVG(Table2[[#This Row],[Sharpe Ratio Z-Score]],Table2[Sharpe Ratio Z-Score])</f>
        <v>656</v>
      </c>
      <c r="AV610">
        <f>(Table2[[#This Row],[Rank 1Y]]+Table2[[#This Row],[Rank 6M]]+Table2[[#This Row],[Rank Sharpe]])/3</f>
        <v>565.33333333333337</v>
      </c>
    </row>
    <row r="611" spans="1:48" x14ac:dyDescent="0.3">
      <c r="A611" t="s">
        <v>1345</v>
      </c>
      <c r="B611" t="s">
        <v>1346</v>
      </c>
      <c r="C611" t="s">
        <v>10484</v>
      </c>
      <c r="D611" t="s">
        <v>80</v>
      </c>
      <c r="E611">
        <v>8027.5307378399903</v>
      </c>
      <c r="F611">
        <v>159.66</v>
      </c>
      <c r="G611">
        <v>1.9158636070772499</v>
      </c>
      <c r="H611">
        <f>(Table2[[#This Row],[1Y Return vs Nifty]]-AVERAGE(Table2[1Y Return vs Nifty]))/_xlfn.STDEV.P(Table2[1Y Return vs Nifty])</f>
        <v>-0.50691314745519733</v>
      </c>
      <c r="I611">
        <v>-7.30484058226219</v>
      </c>
      <c r="J611">
        <f>(Table2[[#This Row],[1M Return vs Nifty]]-AVERAGE(Table2[1M Return vs Nifty]))/_xlfn.STDEV.P(Table2[1M Return vs Nifty])</f>
        <v>-0.65270693254368173</v>
      </c>
      <c r="K611">
        <v>-23.965923977264801</v>
      </c>
      <c r="L611">
        <f>(Table2[[#This Row],[6M Return vs Nifty]]-AVERAGE(Table2[6M Return vs Nifty]))/_xlfn.STDEV.P(Table2[6M Return vs Nifty])</f>
        <v>-0.99546378260513368</v>
      </c>
      <c r="M611">
        <v>-5.3688962340391901</v>
      </c>
      <c r="N611">
        <f>(Table2[[#This Row],[1W Return vs Nifty]]-AVERAGE(Table2[1W Return vs Nifty]))/_xlfn.STDEV.P(Table2[1W Return vs Nifty])</f>
        <v>-0.89168737900034178</v>
      </c>
      <c r="O611">
        <v>163.69999999999999</v>
      </c>
      <c r="P611">
        <v>163.73784888914699</v>
      </c>
      <c r="Q611">
        <v>159.85255886103599</v>
      </c>
      <c r="R611">
        <v>37.156413512305903</v>
      </c>
      <c r="S611" s="2">
        <f>(Table2[[#This Row],[Close Price]]-Table2[[#This Row],[20D EMA]])/Table2[[#This Row],[20D EMA]]</f>
        <v>-2.467929138668291E-2</v>
      </c>
      <c r="T611" s="2">
        <f>(Table2[[#This Row],[Close Price]]-Table2[[#This Row],[50D EMA]])/Table2[[#This Row],[50D EMA]]</f>
        <v>-2.4904742042310312E-2</v>
      </c>
      <c r="U611" s="2">
        <f>(Table2[[#This Row],[Close Price]]-Table2[[#This Row],[200D EMA]])/Table2[[#This Row],[200D EMA]]</f>
        <v>-1.2046029316514564E-3</v>
      </c>
      <c r="V611">
        <v>0.58650597300567797</v>
      </c>
      <c r="W611">
        <v>158.99</v>
      </c>
      <c r="X611">
        <v>160.9</v>
      </c>
      <c r="Y611">
        <v>154</v>
      </c>
      <c r="Z611">
        <v>162.68</v>
      </c>
      <c r="AA611">
        <v>154</v>
      </c>
      <c r="AB611">
        <v>180.83</v>
      </c>
      <c r="AC611" s="2">
        <f>(Table2[[#This Row],[Close Price]]/Table2[[#This Row],[Day Low]])-1</f>
        <v>4.2141015158185802E-3</v>
      </c>
      <c r="AD611" s="2">
        <f>(Table2[[#This Row],[Day High]]/Table2[[#This Row],[Close Price]])-1</f>
        <v>7.7665038206189418E-3</v>
      </c>
      <c r="AE611" s="2">
        <f>(Table2[[#This Row],[Close Price]]/Table2[[#This Row],[Current Week Low]])-1</f>
        <v>3.675324675324676E-2</v>
      </c>
      <c r="AF611" s="2">
        <f>(Table2[[#This Row],[Current Week High]]/Table2[[#This Row],[Close Price]])-1</f>
        <v>1.8915194788926559E-2</v>
      </c>
      <c r="AG611" s="2">
        <f>(Table2[[#This Row],[Close Price]]/Table2[[#This Row],[Current Month Low]])-1</f>
        <v>3.675324675324676E-2</v>
      </c>
      <c r="AH611" s="2">
        <f>(Table2[[#This Row],[Current Month High]]/Table2[[#This Row],[Close Price]])-1</f>
        <v>0.1325942628084682</v>
      </c>
      <c r="AI611">
        <v>24.639859701866399</v>
      </c>
      <c r="AJ611">
        <v>33.049999999999997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-7.0000000000000007E-2</v>
      </c>
      <c r="AM611" t="s">
        <v>10519</v>
      </c>
      <c r="AN611">
        <v>-2.9</v>
      </c>
      <c r="AO611" t="s">
        <v>10519</v>
      </c>
      <c r="AP611">
        <v>-2.5817188072132999E-2</v>
      </c>
      <c r="AQ611">
        <f>(Table2[[#This Row],[Sharpe Ratio]]-AVERAGE(Table2[Sharpe Ratio]))/_xlfn.STDEV.P(Table2[Sharpe Ratio])</f>
        <v>-0.8945959649885219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479</v>
      </c>
      <c r="AT611">
        <f>_xlfn.RANK.AVG(Table2[[#This Row],[6M Return vs Nifty Z-Score]],Table2[6M Return vs Nifty Z-Score])</f>
        <v>626</v>
      </c>
      <c r="AU611">
        <f>_xlfn.RANK.AVG(Table2[[#This Row],[Sharpe Ratio Z-Score]],Table2[Sharpe Ratio Z-Score])</f>
        <v>595</v>
      </c>
      <c r="AV611">
        <f>(Table2[[#This Row],[Rank 1Y]]+Table2[[#This Row],[Rank 6M]]+Table2[[#This Row],[Rank Sharpe]])/3</f>
        <v>566.66666666666663</v>
      </c>
    </row>
    <row r="612" spans="1:48" x14ac:dyDescent="0.3">
      <c r="A612" t="s">
        <v>1220</v>
      </c>
      <c r="B612" t="s">
        <v>1221</v>
      </c>
      <c r="C612" t="s">
        <v>10487</v>
      </c>
      <c r="D612" t="s">
        <v>469</v>
      </c>
      <c r="E612">
        <v>9432.3970172549998</v>
      </c>
      <c r="F612">
        <v>310.95</v>
      </c>
      <c r="G612">
        <v>-23.1800695883713</v>
      </c>
      <c r="H612">
        <f>(Table2[[#This Row],[1Y Return vs Nifty]]-AVERAGE(Table2[1Y Return vs Nifty]))/_xlfn.STDEV.P(Table2[1Y Return vs Nifty])</f>
        <v>-0.85067666644143514</v>
      </c>
      <c r="I612">
        <v>1.7937076946758499</v>
      </c>
      <c r="J612">
        <f>(Table2[[#This Row],[1M Return vs Nifty]]-AVERAGE(Table2[1M Return vs Nifty]))/_xlfn.STDEV.P(Table2[1M Return vs Nifty])</f>
        <v>0.26257097329091383</v>
      </c>
      <c r="K612">
        <v>-2.0094763003130498</v>
      </c>
      <c r="L612">
        <f>(Table2[[#This Row],[6M Return vs Nifty]]-AVERAGE(Table2[6M Return vs Nifty]))/_xlfn.STDEV.P(Table2[6M Return vs Nifty])</f>
        <v>-0.23405643515037508</v>
      </c>
      <c r="M612">
        <v>3.7745466677733601</v>
      </c>
      <c r="N612">
        <f>(Table2[[#This Row],[1W Return vs Nifty]]-AVERAGE(Table2[1W Return vs Nifty]))/_xlfn.STDEV.P(Table2[1W Return vs Nifty])</f>
        <v>0.95863811394307508</v>
      </c>
      <c r="O612">
        <v>295.20999999999998</v>
      </c>
      <c r="P612">
        <v>284.03629620515602</v>
      </c>
      <c r="Q612">
        <v>278.66970308452898</v>
      </c>
      <c r="R612">
        <v>71.229050915872406</v>
      </c>
      <c r="S612" s="2">
        <f>(Table2[[#This Row],[Close Price]]-Table2[[#This Row],[20D EMA]])/Table2[[#This Row],[20D EMA]]</f>
        <v>5.3317977033298367E-2</v>
      </c>
      <c r="T612" s="2">
        <f>(Table2[[#This Row],[Close Price]]-Table2[[#This Row],[50D EMA]])/Table2[[#This Row],[50D EMA]]</f>
        <v>9.475445270348308E-2</v>
      </c>
      <c r="U612" s="2">
        <f>(Table2[[#This Row],[Close Price]]-Table2[[#This Row],[200D EMA]])/Table2[[#This Row],[200D EMA]]</f>
        <v>0.11583712387162309</v>
      </c>
      <c r="V612">
        <v>0.69264579576902296</v>
      </c>
      <c r="W612">
        <v>306.64999999999998</v>
      </c>
      <c r="X612">
        <v>313.85000000000002</v>
      </c>
      <c r="Y612">
        <v>275.7</v>
      </c>
      <c r="Z612">
        <v>313.85000000000002</v>
      </c>
      <c r="AA612">
        <v>275.7</v>
      </c>
      <c r="AB612">
        <v>313.85000000000002</v>
      </c>
      <c r="AC612" s="2">
        <f>(Table2[[#This Row],[Close Price]]/Table2[[#This Row],[Day Low]])-1</f>
        <v>1.4022501222892503E-2</v>
      </c>
      <c r="AD612" s="2">
        <f>(Table2[[#This Row],[Day High]]/Table2[[#This Row],[Close Price]])-1</f>
        <v>9.3262582408748518E-3</v>
      </c>
      <c r="AE612" s="2">
        <f>(Table2[[#This Row],[Close Price]]/Table2[[#This Row],[Current Week Low]])-1</f>
        <v>0.12785636561479863</v>
      </c>
      <c r="AF612" s="2">
        <f>(Table2[[#This Row],[Current Week High]]/Table2[[#This Row],[Close Price]])-1</f>
        <v>9.3262582408748518E-3</v>
      </c>
      <c r="AG612" s="2">
        <f>(Table2[[#This Row],[Close Price]]/Table2[[#This Row],[Current Month Low]])-1</f>
        <v>0.12785636561479863</v>
      </c>
      <c r="AH612" s="2">
        <f>(Table2[[#This Row],[Current Month High]]/Table2[[#This Row],[Close Price]])-1</f>
        <v>9.3262582408748518E-3</v>
      </c>
      <c r="AI612">
        <v>4.0360186525164803</v>
      </c>
      <c r="AJ612">
        <v>45.985915492957702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0.12</v>
      </c>
      <c r="AM612" t="s">
        <v>10520</v>
      </c>
      <c r="AN612">
        <v>7.08</v>
      </c>
      <c r="AO612" t="s">
        <v>10520</v>
      </c>
      <c r="AP612">
        <v>-6.2137769838604001E-2</v>
      </c>
      <c r="AQ612">
        <f>(Table2[[#This Row],[Sharpe Ratio]]-AVERAGE(Table2[Sharpe Ratio]))/_xlfn.STDEV.P(Table2[Sharpe Ratio])</f>
        <v>-1.3132650173501221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-1.1767890317079432</v>
      </c>
      <c r="AS612">
        <f>_xlfn.RANK.AVG(Table2[[#This Row],[1Y Return vs Nifty Z-Score]],Table2[1Y Return vs Nifty Z-Score])</f>
        <v>629</v>
      </c>
      <c r="AT612">
        <f>_xlfn.RANK.AVG(Table2[[#This Row],[6M Return vs Nifty Z-Score]],Table2[6M Return vs Nifty Z-Score])</f>
        <v>409</v>
      </c>
      <c r="AU612">
        <f>_xlfn.RANK.AVG(Table2[[#This Row],[Sharpe Ratio Z-Score]],Table2[Sharpe Ratio Z-Score])</f>
        <v>663</v>
      </c>
      <c r="AV612">
        <f>(Table2[[#This Row],[Rank 1Y]]+Table2[[#This Row],[Rank 6M]]+Table2[[#This Row],[Rank Sharpe]])/3</f>
        <v>567</v>
      </c>
    </row>
    <row r="613" spans="1:48" x14ac:dyDescent="0.3">
      <c r="A613" t="s">
        <v>2199</v>
      </c>
      <c r="B613" t="s">
        <v>2200</v>
      </c>
      <c r="C613" t="s">
        <v>10484</v>
      </c>
      <c r="D613" t="s">
        <v>80</v>
      </c>
      <c r="E613">
        <v>2483.2878380000002</v>
      </c>
      <c r="F613">
        <v>99.23</v>
      </c>
      <c r="G613">
        <v>-19.168807117881201</v>
      </c>
      <c r="H613">
        <f>(Table2[[#This Row],[1Y Return vs Nifty]]-AVERAGE(Table2[1Y Return vs Nifty]))/_xlfn.STDEV.P(Table2[1Y Return vs Nifty])</f>
        <v>-0.79573048485520148</v>
      </c>
      <c r="I613">
        <v>-4.7907514140457197</v>
      </c>
      <c r="J613">
        <f>(Table2[[#This Row],[1M Return vs Nifty]]-AVERAGE(Table2[1M Return vs Nifty]))/_xlfn.STDEV.P(Table2[1M Return vs Nifty])</f>
        <v>-0.39979952369922334</v>
      </c>
      <c r="K613">
        <v>-33.959770707080096</v>
      </c>
      <c r="L613">
        <f>(Table2[[#This Row],[6M Return vs Nifty]]-AVERAGE(Table2[6M Return vs Nifty]))/_xlfn.STDEV.P(Table2[6M Return vs Nifty])</f>
        <v>-1.3420311527633695</v>
      </c>
      <c r="M613">
        <v>-4.1184190949025998</v>
      </c>
      <c r="N613">
        <f>(Table2[[#This Row],[1W Return vs Nifty]]-AVERAGE(Table2[1W Return vs Nifty]))/_xlfn.STDEV.P(Table2[1W Return vs Nifty])</f>
        <v>-0.6386328399460528</v>
      </c>
      <c r="O613">
        <v>97.72</v>
      </c>
      <c r="P613">
        <v>97.381823064154304</v>
      </c>
      <c r="Q613">
        <v>100.386778663976</v>
      </c>
      <c r="R613">
        <v>42.616383165677</v>
      </c>
      <c r="S613" s="2">
        <f>(Table2[[#This Row],[Close Price]]-Table2[[#This Row],[20D EMA]])/Table2[[#This Row],[20D EMA]]</f>
        <v>1.5452312730249745E-2</v>
      </c>
      <c r="T613" s="2">
        <f>(Table2[[#This Row],[Close Price]]-Table2[[#This Row],[50D EMA]])/Table2[[#This Row],[50D EMA]]</f>
        <v>1.8978664371770253E-2</v>
      </c>
      <c r="U613" s="2">
        <f>(Table2[[#This Row],[Close Price]]-Table2[[#This Row],[200D EMA]])/Table2[[#This Row],[200D EMA]]</f>
        <v>-1.1523217293863729E-2</v>
      </c>
      <c r="V613">
        <v>0.80620776673814298</v>
      </c>
      <c r="W613">
        <v>96.35</v>
      </c>
      <c r="X613">
        <v>100.49</v>
      </c>
      <c r="Y613">
        <v>94.4</v>
      </c>
      <c r="Z613">
        <v>100.49</v>
      </c>
      <c r="AA613">
        <v>94.4</v>
      </c>
      <c r="AB613">
        <v>103.09</v>
      </c>
      <c r="AC613" s="2">
        <f>(Table2[[#This Row],[Close Price]]/Table2[[#This Row],[Day Low]])-1</f>
        <v>2.9891022314478599E-2</v>
      </c>
      <c r="AD613" s="2">
        <f>(Table2[[#This Row],[Day High]]/Table2[[#This Row],[Close Price]])-1</f>
        <v>1.2697772850952305E-2</v>
      </c>
      <c r="AE613" s="2">
        <f>(Table2[[#This Row],[Close Price]]/Table2[[#This Row],[Current Week Low]])-1</f>
        <v>5.1165254237288016E-2</v>
      </c>
      <c r="AF613" s="2">
        <f>(Table2[[#This Row],[Current Week High]]/Table2[[#This Row],[Close Price]])-1</f>
        <v>1.2697772850952305E-2</v>
      </c>
      <c r="AG613" s="2">
        <f>(Table2[[#This Row],[Close Price]]/Table2[[#This Row],[Current Month Low]])-1</f>
        <v>5.1165254237288016E-2</v>
      </c>
      <c r="AH613" s="2">
        <f>(Table2[[#This Row],[Current Month High]]/Table2[[#This Row],[Close Price]])-1</f>
        <v>3.8899526352917491E-2</v>
      </c>
      <c r="AI613">
        <v>57.210521011790703</v>
      </c>
      <c r="AJ613">
        <v>19.698431845597099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</v>
      </c>
      <c r="AM613" t="s">
        <v>10521</v>
      </c>
      <c r="AN613">
        <v>0.62</v>
      </c>
      <c r="AO613" t="s">
        <v>10520</v>
      </c>
      <c r="AP613">
        <v>3.1062405876182999E-2</v>
      </c>
      <c r="AQ613">
        <f>(Table2[[#This Row],[Sharpe Ratio]]-AVERAGE(Table2[Sharpe Ratio]))/_xlfn.STDEV.P(Table2[Sharpe Ratio])</f>
        <v>-0.23894221334521848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608</v>
      </c>
      <c r="AT613">
        <f>_xlfn.RANK.AVG(Table2[[#This Row],[6M Return vs Nifty Z-Score]],Table2[6M Return vs Nifty Z-Score])</f>
        <v>694</v>
      </c>
      <c r="AU613">
        <f>_xlfn.RANK.AVG(Table2[[#This Row],[Sharpe Ratio Z-Score]],Table2[Sharpe Ratio Z-Score])</f>
        <v>399</v>
      </c>
      <c r="AV613">
        <f>(Table2[[#This Row],[Rank 1Y]]+Table2[[#This Row],[Rank 6M]]+Table2[[#This Row],[Rank Sharpe]])/3</f>
        <v>567</v>
      </c>
    </row>
    <row r="614" spans="1:48" x14ac:dyDescent="0.3">
      <c r="A614" t="s">
        <v>1872</v>
      </c>
      <c r="B614" t="s">
        <v>1873</v>
      </c>
      <c r="C614" t="s">
        <v>10485</v>
      </c>
      <c r="D614" t="s">
        <v>271</v>
      </c>
      <c r="E614">
        <v>3754.1126507280001</v>
      </c>
      <c r="F614">
        <v>163.98</v>
      </c>
      <c r="G614">
        <v>-6.5683615404392102</v>
      </c>
      <c r="H614">
        <f>(Table2[[#This Row],[1Y Return vs Nifty]]-AVERAGE(Table2[1Y Return vs Nifty]))/_xlfn.STDEV.P(Table2[1Y Return vs Nifty])</f>
        <v>-0.62312986949806393</v>
      </c>
      <c r="I614">
        <v>14.235701694804501</v>
      </c>
      <c r="J614">
        <f>(Table2[[#This Row],[1M Return vs Nifty]]-AVERAGE(Table2[1M Return vs Nifty]))/_xlfn.STDEV.P(Table2[1M Return vs Nifty])</f>
        <v>1.5141862712730167</v>
      </c>
      <c r="K614">
        <v>-17.851398581031699</v>
      </c>
      <c r="L614">
        <f>(Table2[[#This Row],[6M Return vs Nifty]]-AVERAGE(Table2[6M Return vs Nifty]))/_xlfn.STDEV.P(Table2[6M Return vs Nifty])</f>
        <v>-0.78342381004719785</v>
      </c>
      <c r="M614">
        <v>0.96348212027703495</v>
      </c>
      <c r="N614">
        <f>(Table2[[#This Row],[1W Return vs Nifty]]-AVERAGE(Table2[1W Return vs Nifty]))/_xlfn.STDEV.P(Table2[1W Return vs Nifty])</f>
        <v>0.38977314148168368</v>
      </c>
      <c r="O614">
        <v>156.52000000000001</v>
      </c>
      <c r="P614">
        <v>147.35052422025399</v>
      </c>
      <c r="Q614">
        <v>142.145326230591</v>
      </c>
      <c r="R614">
        <v>55.995524195728699</v>
      </c>
      <c r="S614" s="2">
        <f>(Table2[[#This Row],[Close Price]]-Table2[[#This Row],[20D EMA]])/Table2[[#This Row],[20D EMA]]</f>
        <v>4.7661640684896367E-2</v>
      </c>
      <c r="T614" s="2">
        <f>(Table2[[#This Row],[Close Price]]-Table2[[#This Row],[50D EMA]])/Table2[[#This Row],[50D EMA]]</f>
        <v>0.11285657698026844</v>
      </c>
      <c r="U614" s="2">
        <f>(Table2[[#This Row],[Close Price]]-Table2[[#This Row],[200D EMA]])/Table2[[#This Row],[200D EMA]]</f>
        <v>0.15360810199266312</v>
      </c>
      <c r="V614">
        <v>1.1219454324696401</v>
      </c>
      <c r="W614">
        <v>159</v>
      </c>
      <c r="X614">
        <v>167.5</v>
      </c>
      <c r="Y614">
        <v>148.05000000000001</v>
      </c>
      <c r="Z614">
        <v>167.5</v>
      </c>
      <c r="AA614">
        <v>131.41</v>
      </c>
      <c r="AB614">
        <v>177</v>
      </c>
      <c r="AC614" s="2">
        <f>(Table2[[#This Row],[Close Price]]/Table2[[#This Row],[Day Low]])-1</f>
        <v>3.1320754716981147E-2</v>
      </c>
      <c r="AD614" s="2">
        <f>(Table2[[#This Row],[Day High]]/Table2[[#This Row],[Close Price]])-1</f>
        <v>2.1466032442980953E-2</v>
      </c>
      <c r="AE614" s="2">
        <f>(Table2[[#This Row],[Close Price]]/Table2[[#This Row],[Current Week Low]])-1</f>
        <v>0.10759878419452873</v>
      </c>
      <c r="AF614" s="2">
        <f>(Table2[[#This Row],[Current Week High]]/Table2[[#This Row],[Close Price]])-1</f>
        <v>2.1466032442980953E-2</v>
      </c>
      <c r="AG614" s="2">
        <f>(Table2[[#This Row],[Close Price]]/Table2[[#This Row],[Current Month Low]])-1</f>
        <v>0.24785023970778486</v>
      </c>
      <c r="AH614" s="2">
        <f>(Table2[[#This Row],[Current Month High]]/Table2[[#This Row],[Close Price]])-1</f>
        <v>7.9399926820344024E-2</v>
      </c>
      <c r="AI614">
        <v>7.9399926820343998</v>
      </c>
      <c r="AJ614">
        <v>46.345381526104397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0.04</v>
      </c>
      <c r="AM614" t="s">
        <v>10520</v>
      </c>
      <c r="AN614">
        <v>-3.99</v>
      </c>
      <c r="AO614" t="s">
        <v>10519</v>
      </c>
      <c r="AP614">
        <v>-1.8609898557773001E-2</v>
      </c>
      <c r="AQ614">
        <f>(Table2[[#This Row],[Sharpe Ratio]]-AVERAGE(Table2[Sharpe Ratio]))/_xlfn.STDEV.P(Table2[Sharpe Ratio])</f>
        <v>-0.81151720015831907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-0.31411146694888031</v>
      </c>
      <c r="AS614">
        <f>_xlfn.RANK.AVG(Table2[[#This Row],[1Y Return vs Nifty Z-Score]],Table2[1Y Return vs Nifty Z-Score])</f>
        <v>545</v>
      </c>
      <c r="AT614">
        <f>_xlfn.RANK.AVG(Table2[[#This Row],[6M Return vs Nifty Z-Score]],Table2[6M Return vs Nifty Z-Score])</f>
        <v>584</v>
      </c>
      <c r="AU614">
        <f>_xlfn.RANK.AVG(Table2[[#This Row],[Sharpe Ratio Z-Score]],Table2[Sharpe Ratio Z-Score])</f>
        <v>575</v>
      </c>
      <c r="AV614">
        <f>(Table2[[#This Row],[Rank 1Y]]+Table2[[#This Row],[Rank 6M]]+Table2[[#This Row],[Rank Sharpe]])/3</f>
        <v>568</v>
      </c>
    </row>
    <row r="615" spans="1:48" x14ac:dyDescent="0.3">
      <c r="A615" t="s">
        <v>38</v>
      </c>
      <c r="B615" t="s">
        <v>39</v>
      </c>
      <c r="C615" t="s">
        <v>10477</v>
      </c>
      <c r="D615" t="s">
        <v>40</v>
      </c>
      <c r="E615">
        <v>636081.34644863999</v>
      </c>
      <c r="F615">
        <v>2711.05</v>
      </c>
      <c r="G615">
        <v>-20.769959862819402</v>
      </c>
      <c r="H615">
        <f>(Table2[[#This Row],[1Y Return vs Nifty]]-AVERAGE(Table2[1Y Return vs Nifty]))/_xlfn.STDEV.P(Table2[1Y Return vs Nifty])</f>
        <v>-0.81766303853821232</v>
      </c>
      <c r="I615">
        <v>6.9489762052232296</v>
      </c>
      <c r="J615">
        <f>(Table2[[#This Row],[1M Return vs Nifty]]-AVERAGE(Table2[1M Return vs Nifty]))/_xlfn.STDEV.P(Table2[1M Return vs Nifty])</f>
        <v>0.78117055893126963</v>
      </c>
      <c r="K615">
        <v>-5.3997109956965001</v>
      </c>
      <c r="L615">
        <f>(Table2[[#This Row],[6M Return vs Nifty]]-AVERAGE(Table2[6M Return vs Nifty]))/_xlfn.STDEV.P(Table2[6M Return vs Nifty])</f>
        <v>-0.35162324944751266</v>
      </c>
      <c r="M615">
        <v>-1.9596612201052701</v>
      </c>
      <c r="N615">
        <f>(Table2[[#This Row],[1W Return vs Nifty]]-AVERAGE(Table2[1W Return vs Nifty]))/_xlfn.STDEV.P(Table2[1W Return vs Nifty])</f>
        <v>-0.20177281121026652</v>
      </c>
      <c r="O615">
        <v>2639.64</v>
      </c>
      <c r="P615">
        <v>2537.4514233826499</v>
      </c>
      <c r="Q615">
        <v>2467.1921055687199</v>
      </c>
      <c r="R615">
        <v>63.111386493135797</v>
      </c>
      <c r="S615" s="2">
        <f>(Table2[[#This Row],[Close Price]]-Table2[[#This Row],[20D EMA]])/Table2[[#This Row],[20D EMA]]</f>
        <v>2.7052931460350774E-2</v>
      </c>
      <c r="T615" s="2">
        <f>(Table2[[#This Row],[Close Price]]-Table2[[#This Row],[50D EMA]])/Table2[[#This Row],[50D EMA]]</f>
        <v>6.8414541857880332E-2</v>
      </c>
      <c r="U615" s="2">
        <f>(Table2[[#This Row],[Close Price]]-Table2[[#This Row],[200D EMA]])/Table2[[#This Row],[200D EMA]]</f>
        <v>9.8840254020295643E-2</v>
      </c>
      <c r="V615">
        <v>1.13193860195934</v>
      </c>
      <c r="W615">
        <v>2687.25</v>
      </c>
      <c r="X615">
        <v>2727</v>
      </c>
      <c r="Y615">
        <v>2670</v>
      </c>
      <c r="Z615">
        <v>2811.3</v>
      </c>
      <c r="AA615">
        <v>2450.1</v>
      </c>
      <c r="AB615">
        <v>2811.3</v>
      </c>
      <c r="AC615" s="2">
        <f>(Table2[[#This Row],[Close Price]]/Table2[[#This Row],[Day Low]])-1</f>
        <v>8.8566378267747048E-3</v>
      </c>
      <c r="AD615" s="2">
        <f>(Table2[[#This Row],[Day High]]/Table2[[#This Row],[Close Price]])-1</f>
        <v>5.8833293373414808E-3</v>
      </c>
      <c r="AE615" s="2">
        <f>(Table2[[#This Row],[Close Price]]/Table2[[#This Row],[Current Week Low]])-1</f>
        <v>1.5374531835206096E-2</v>
      </c>
      <c r="AF615" s="2">
        <f>(Table2[[#This Row],[Current Week High]]/Table2[[#This Row],[Close Price]])-1</f>
        <v>3.6978292543479396E-2</v>
      </c>
      <c r="AG615" s="2">
        <f>(Table2[[#This Row],[Close Price]]/Table2[[#This Row],[Current Month Low]])-1</f>
        <v>0.10650585690379999</v>
      </c>
      <c r="AH615" s="2">
        <f>(Table2[[#This Row],[Current Month High]]/Table2[[#This Row],[Close Price]])-1</f>
        <v>3.6978292543479396E-2</v>
      </c>
      <c r="AI615">
        <v>3.6978292543479299</v>
      </c>
      <c r="AJ615">
        <v>24.815266683547701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0.03</v>
      </c>
      <c r="AM615" t="s">
        <v>10520</v>
      </c>
      <c r="AN615">
        <v>4.67</v>
      </c>
      <c r="AO615" t="s">
        <v>10520</v>
      </c>
      <c r="AP615">
        <v>-5.2838517125975003E-2</v>
      </c>
      <c r="AQ615">
        <f>(Table2[[#This Row],[Sharpe Ratio]]-AVERAGE(Table2[Sharpe Ratio]))/_xlfn.STDEV.P(Table2[Sharpe Ratio])</f>
        <v>-1.2060720944531247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-1.7959606347178465</v>
      </c>
      <c r="AS615">
        <f>_xlfn.RANK.AVG(Table2[[#This Row],[1Y Return vs Nifty Z-Score]],Table2[1Y Return vs Nifty Z-Score])</f>
        <v>613</v>
      </c>
      <c r="AT615">
        <f>_xlfn.RANK.AVG(Table2[[#This Row],[6M Return vs Nifty Z-Score]],Table2[6M Return vs Nifty Z-Score])</f>
        <v>452</v>
      </c>
      <c r="AU615">
        <f>_xlfn.RANK.AVG(Table2[[#This Row],[Sharpe Ratio Z-Score]],Table2[Sharpe Ratio Z-Score])</f>
        <v>640</v>
      </c>
      <c r="AV615">
        <f>(Table2[[#This Row],[Rank 1Y]]+Table2[[#This Row],[Rank 6M]]+Table2[[#This Row],[Rank Sharpe]])/3</f>
        <v>568.33333333333337</v>
      </c>
    </row>
    <row r="616" spans="1:48" x14ac:dyDescent="0.3">
      <c r="A616" t="s">
        <v>775</v>
      </c>
      <c r="B616" t="s">
        <v>776</v>
      </c>
      <c r="C616" t="s">
        <v>10475</v>
      </c>
      <c r="D616" t="s">
        <v>54</v>
      </c>
      <c r="E616">
        <v>20266.82909241</v>
      </c>
      <c r="F616">
        <v>1311.95</v>
      </c>
      <c r="G616">
        <v>-35.922651363237797</v>
      </c>
      <c r="H616">
        <f>(Table2[[#This Row],[1Y Return vs Nifty]]-AVERAGE(Table2[1Y Return vs Nifty]))/_xlfn.STDEV.P(Table2[1Y Return vs Nifty])</f>
        <v>-1.0252242601803461</v>
      </c>
      <c r="I616">
        <v>-10.7179163783837</v>
      </c>
      <c r="J616">
        <f>(Table2[[#This Row],[1M Return vs Nifty]]-AVERAGE(Table2[1M Return vs Nifty]))/_xlfn.STDEV.P(Table2[1M Return vs Nifty])</f>
        <v>-0.99604883413549694</v>
      </c>
      <c r="K616">
        <v>-32.125316082851803</v>
      </c>
      <c r="L616">
        <f>(Table2[[#This Row],[6M Return vs Nifty]]-AVERAGE(Table2[6M Return vs Nifty]))/_xlfn.STDEV.P(Table2[6M Return vs Nifty])</f>
        <v>-1.2784157970368601</v>
      </c>
      <c r="M616">
        <v>-3.30392355256742</v>
      </c>
      <c r="N616">
        <f>(Table2[[#This Row],[1W Return vs Nifty]]-AVERAGE(Table2[1W Return vs Nifty]))/_xlfn.STDEV.P(Table2[1W Return vs Nifty])</f>
        <v>-0.47380632087053032</v>
      </c>
      <c r="O616">
        <v>1311.18</v>
      </c>
      <c r="P616">
        <v>1356.8342913252</v>
      </c>
      <c r="Q616">
        <v>1413.5922444739599</v>
      </c>
      <c r="R616">
        <v>39.157982104430303</v>
      </c>
      <c r="S616" s="2">
        <f>(Table2[[#This Row],[Close Price]]-Table2[[#This Row],[20D EMA]])/Table2[[#This Row],[20D EMA]]</f>
        <v>5.8725727970223901E-4</v>
      </c>
      <c r="T616" s="2">
        <f>(Table2[[#This Row],[Close Price]]-Table2[[#This Row],[50D EMA]])/Table2[[#This Row],[50D EMA]]</f>
        <v>-3.3080156959596069E-2</v>
      </c>
      <c r="U616" s="2">
        <f>(Table2[[#This Row],[Close Price]]-Table2[[#This Row],[200D EMA]])/Table2[[#This Row],[200D EMA]]</f>
        <v>-7.1903510274127169E-2</v>
      </c>
      <c r="V616">
        <v>1.4237506241437099</v>
      </c>
      <c r="W616">
        <v>1263.05</v>
      </c>
      <c r="X616">
        <v>1323.05</v>
      </c>
      <c r="Y616">
        <v>1215.1500000000001</v>
      </c>
      <c r="Z616">
        <v>1323.95</v>
      </c>
      <c r="AA616">
        <v>1215.1500000000001</v>
      </c>
      <c r="AB616">
        <v>1407.95</v>
      </c>
      <c r="AC616" s="2">
        <f>(Table2[[#This Row],[Close Price]]/Table2[[#This Row],[Day Low]])-1</f>
        <v>3.8715806975179179E-2</v>
      </c>
      <c r="AD616" s="2">
        <f>(Table2[[#This Row],[Day High]]/Table2[[#This Row],[Close Price]])-1</f>
        <v>8.4606882884254997E-3</v>
      </c>
      <c r="AE616" s="2">
        <f>(Table2[[#This Row],[Close Price]]/Table2[[#This Row],[Current Week Low]])-1</f>
        <v>7.9660947208163524E-2</v>
      </c>
      <c r="AF616" s="2">
        <f>(Table2[[#This Row],[Current Week High]]/Table2[[#This Row],[Close Price]])-1</f>
        <v>9.1466900415411168E-3</v>
      </c>
      <c r="AG616" s="2">
        <f>(Table2[[#This Row],[Close Price]]/Table2[[#This Row],[Current Month Low]])-1</f>
        <v>7.9660947208163524E-2</v>
      </c>
      <c r="AH616" s="2">
        <f>(Table2[[#This Row],[Current Month High]]/Table2[[#This Row],[Close Price]])-1</f>
        <v>7.3173520332329822E-2</v>
      </c>
      <c r="AI616">
        <v>36.895460955066802</v>
      </c>
      <c r="AJ616">
        <v>10.238635408789101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10519</v>
      </c>
      <c r="AN616">
        <v>2.2599999999999998</v>
      </c>
      <c r="AO616" t="s">
        <v>10520</v>
      </c>
      <c r="AP616">
        <v>5.0220792866085003E-2</v>
      </c>
      <c r="AQ616">
        <f>(Table2[[#This Row],[Sharpe Ratio]]-AVERAGE(Table2[Sharpe Ratio]))/_xlfn.STDEV.P(Table2[Sharpe Ratio])</f>
        <v>-1.810258645235811E-2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680</v>
      </c>
      <c r="AT616">
        <f>_xlfn.RANK.AVG(Table2[[#This Row],[6M Return vs Nifty Z-Score]],Table2[6M Return vs Nifty Z-Score])</f>
        <v>684</v>
      </c>
      <c r="AU616">
        <f>_xlfn.RANK.AVG(Table2[[#This Row],[Sharpe Ratio Z-Score]],Table2[Sharpe Ratio Z-Score])</f>
        <v>344</v>
      </c>
      <c r="AV616">
        <f>(Table2[[#This Row],[Rank 1Y]]+Table2[[#This Row],[Rank 6M]]+Table2[[#This Row],[Rank Sharpe]])/3</f>
        <v>569.33333333333337</v>
      </c>
    </row>
    <row r="617" spans="1:48" x14ac:dyDescent="0.3">
      <c r="A617" t="s">
        <v>757</v>
      </c>
      <c r="B617" t="s">
        <v>758</v>
      </c>
      <c r="C617" t="s">
        <v>10475</v>
      </c>
      <c r="D617" t="s">
        <v>54</v>
      </c>
      <c r="E617">
        <v>21171.365080349999</v>
      </c>
      <c r="F617">
        <v>757.85</v>
      </c>
      <c r="G617">
        <v>-25.156968452540301</v>
      </c>
      <c r="H617">
        <f>(Table2[[#This Row],[1Y Return vs Nifty]]-AVERAGE(Table2[1Y Return vs Nifty]))/_xlfn.STDEV.P(Table2[1Y Return vs Nifty])</f>
        <v>-0.87775618187263982</v>
      </c>
      <c r="I617">
        <v>-11.8425190845863</v>
      </c>
      <c r="J617">
        <f>(Table2[[#This Row],[1M Return vs Nifty]]-AVERAGE(Table2[1M Return vs Nifty]))/_xlfn.STDEV.P(Table2[1M Return vs Nifty])</f>
        <v>-1.1091794104097414</v>
      </c>
      <c r="K617">
        <v>-15.844342816783</v>
      </c>
      <c r="L617">
        <f>(Table2[[#This Row],[6M Return vs Nifty]]-AVERAGE(Table2[6M Return vs Nifty]))/_xlfn.STDEV.P(Table2[6M Return vs Nifty])</f>
        <v>-0.71382297897767288</v>
      </c>
      <c r="M617">
        <v>-7.12828509471536</v>
      </c>
      <c r="N617">
        <f>(Table2[[#This Row],[1W Return vs Nifty]]-AVERAGE(Table2[1W Return vs Nifty]))/_xlfn.STDEV.P(Table2[1W Return vs Nifty])</f>
        <v>-1.2477285437857037</v>
      </c>
      <c r="O617">
        <v>775.76</v>
      </c>
      <c r="P617">
        <v>772.84659884626399</v>
      </c>
      <c r="Q617">
        <v>733.06501705806704</v>
      </c>
      <c r="R617">
        <v>21.780407516811501</v>
      </c>
      <c r="S617" s="2">
        <f>(Table2[[#This Row],[Close Price]]-Table2[[#This Row],[20D EMA]])/Table2[[#This Row],[20D EMA]]</f>
        <v>-2.308703722800862E-2</v>
      </c>
      <c r="T617" s="2">
        <f>(Table2[[#This Row],[Close Price]]-Table2[[#This Row],[50D EMA]])/Table2[[#This Row],[50D EMA]]</f>
        <v>-1.9404366750984583E-2</v>
      </c>
      <c r="U617" s="2">
        <f>(Table2[[#This Row],[Close Price]]-Table2[[#This Row],[200D EMA]])/Table2[[#This Row],[200D EMA]]</f>
        <v>3.3810074638945337E-2</v>
      </c>
      <c r="V617">
        <v>0.76985258723901195</v>
      </c>
      <c r="W617">
        <v>728.75</v>
      </c>
      <c r="X617">
        <v>764.85</v>
      </c>
      <c r="Y617">
        <v>716</v>
      </c>
      <c r="Z617">
        <v>769.6</v>
      </c>
      <c r="AA617">
        <v>716</v>
      </c>
      <c r="AB617">
        <v>839.95</v>
      </c>
      <c r="AC617" s="2">
        <f>(Table2[[#This Row],[Close Price]]/Table2[[#This Row],[Day Low]])-1</f>
        <v>3.9931389365351677E-2</v>
      </c>
      <c r="AD617" s="2">
        <f>(Table2[[#This Row],[Day High]]/Table2[[#This Row],[Close Price]])-1</f>
        <v>9.2366563304084881E-3</v>
      </c>
      <c r="AE617" s="2">
        <f>(Table2[[#This Row],[Close Price]]/Table2[[#This Row],[Current Week Low]])-1</f>
        <v>5.8449720670391114E-2</v>
      </c>
      <c r="AF617" s="2">
        <f>(Table2[[#This Row],[Current Week High]]/Table2[[#This Row],[Close Price]])-1</f>
        <v>1.5504387411756859E-2</v>
      </c>
      <c r="AG617" s="2">
        <f>(Table2[[#This Row],[Close Price]]/Table2[[#This Row],[Current Month Low]])-1</f>
        <v>5.8449720670391114E-2</v>
      </c>
      <c r="AH617" s="2">
        <f>(Table2[[#This Row],[Current Month High]]/Table2[[#This Row],[Close Price]])-1</f>
        <v>0.10833278353236131</v>
      </c>
      <c r="AI617">
        <v>15.6627300917068</v>
      </c>
      <c r="AJ617">
        <v>26.297808515957001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-7.0000000000000007E-2</v>
      </c>
      <c r="AM617" t="s">
        <v>10519</v>
      </c>
      <c r="AN617">
        <v>-4.18</v>
      </c>
      <c r="AO617" t="s">
        <v>10519</v>
      </c>
      <c r="AQ617">
        <f>(Table2[[#This Row],[Sharpe Ratio]]-AVERAGE(Table2[Sharpe Ratio]))/_xlfn.STDEV.P(Table2[Sharpe Ratio])</f>
        <v>-0.59700002519057438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-4.5454871402363324</v>
      </c>
      <c r="AS617">
        <f>_xlfn.RANK.AVG(Table2[[#This Row],[1Y Return vs Nifty Z-Score]],Table2[1Y Return vs Nifty Z-Score])</f>
        <v>638</v>
      </c>
      <c r="AT617">
        <f>_xlfn.RANK.AVG(Table2[[#This Row],[6M Return vs Nifty Z-Score]],Table2[6M Return vs Nifty Z-Score])</f>
        <v>557</v>
      </c>
      <c r="AU617">
        <f>_xlfn.RANK.AVG(Table2[[#This Row],[Sharpe Ratio Z-Score]],Table2[Sharpe Ratio Z-Score])</f>
        <v>517.5</v>
      </c>
      <c r="AV617">
        <f>(Table2[[#This Row],[Rank 1Y]]+Table2[[#This Row],[Rank 6M]]+Table2[[#This Row],[Rank Sharpe]])/3</f>
        <v>570.83333333333337</v>
      </c>
    </row>
    <row r="618" spans="1:48" x14ac:dyDescent="0.3">
      <c r="A618" t="s">
        <v>902</v>
      </c>
      <c r="B618" t="s">
        <v>903</v>
      </c>
      <c r="C618" t="s">
        <v>10482</v>
      </c>
      <c r="D618" t="s">
        <v>133</v>
      </c>
      <c r="E618">
        <v>16452.4212419</v>
      </c>
      <c r="F618">
        <v>58.02</v>
      </c>
      <c r="G618">
        <v>-3.7874089159021902</v>
      </c>
      <c r="H618">
        <f>(Table2[[#This Row],[1Y Return vs Nifty]]-AVERAGE(Table2[1Y Return vs Nifty]))/_xlfn.STDEV.P(Table2[1Y Return vs Nifty])</f>
        <v>-0.58503644404543953</v>
      </c>
      <c r="I618">
        <v>-6.8688674258701603</v>
      </c>
      <c r="J618">
        <f>(Table2[[#This Row],[1M Return vs Nifty]]-AVERAGE(Table2[1M Return vs Nifty]))/_xlfn.STDEV.P(Table2[1M Return vs Nifty])</f>
        <v>-0.60884976045019201</v>
      </c>
      <c r="K618">
        <v>-29.9690327106367</v>
      </c>
      <c r="L618">
        <f>(Table2[[#This Row],[6M Return vs Nifty]]-AVERAGE(Table2[6M Return vs Nifty]))/_xlfn.STDEV.P(Table2[6M Return vs Nifty])</f>
        <v>-1.2036400397306108</v>
      </c>
      <c r="M618">
        <v>-4.6790220055127296</v>
      </c>
      <c r="N618">
        <f>(Table2[[#This Row],[1W Return vs Nifty]]-AVERAGE(Table2[1W Return vs Nifty]))/_xlfn.STDEV.P(Table2[1W Return vs Nifty])</f>
        <v>-0.75208002478214708</v>
      </c>
      <c r="O618">
        <v>57.79</v>
      </c>
      <c r="P618">
        <v>58.864040606823799</v>
      </c>
      <c r="Q618">
        <v>55.9728923865379</v>
      </c>
      <c r="R618">
        <v>36.383276031835599</v>
      </c>
      <c r="S618" s="2">
        <f>(Table2[[#This Row],[Close Price]]-Table2[[#This Row],[20D EMA]])/Table2[[#This Row],[20D EMA]]</f>
        <v>3.9799273230663431E-3</v>
      </c>
      <c r="T618" s="2">
        <f>(Table2[[#This Row],[Close Price]]-Table2[[#This Row],[50D EMA]])/Table2[[#This Row],[50D EMA]]</f>
        <v>-1.4338815312755663E-2</v>
      </c>
      <c r="U618" s="2">
        <f>(Table2[[#This Row],[Close Price]]-Table2[[#This Row],[200D EMA]])/Table2[[#This Row],[200D EMA]]</f>
        <v>3.6573196884755861E-2</v>
      </c>
      <c r="V618">
        <v>0.82080969017086902</v>
      </c>
      <c r="W618">
        <v>56.7</v>
      </c>
      <c r="X618">
        <v>58.39</v>
      </c>
      <c r="Y618">
        <v>54.34</v>
      </c>
      <c r="Z618">
        <v>58.39</v>
      </c>
      <c r="AA618">
        <v>54.34</v>
      </c>
      <c r="AB618">
        <v>62.45</v>
      </c>
      <c r="AC618" s="2">
        <f>(Table2[[#This Row],[Close Price]]/Table2[[#This Row],[Day Low]])-1</f>
        <v>2.3280423280423346E-2</v>
      </c>
      <c r="AD618" s="2">
        <f>(Table2[[#This Row],[Day High]]/Table2[[#This Row],[Close Price]])-1</f>
        <v>6.3771113409167857E-3</v>
      </c>
      <c r="AE618" s="2">
        <f>(Table2[[#This Row],[Close Price]]/Table2[[#This Row],[Current Week Low]])-1</f>
        <v>6.772175193227814E-2</v>
      </c>
      <c r="AF618" s="2">
        <f>(Table2[[#This Row],[Current Week High]]/Table2[[#This Row],[Close Price]])-1</f>
        <v>6.3771113409167857E-3</v>
      </c>
      <c r="AG618" s="2">
        <f>(Table2[[#This Row],[Close Price]]/Table2[[#This Row],[Current Month Low]])-1</f>
        <v>6.772175193227814E-2</v>
      </c>
      <c r="AH618" s="2">
        <f>(Table2[[#This Row],[Current Month High]]/Table2[[#This Row],[Close Price]])-1</f>
        <v>7.6352981730437808E-2</v>
      </c>
      <c r="AI618">
        <v>27.025163736642501</v>
      </c>
      <c r="AJ618">
        <v>48.199233716475099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</v>
      </c>
      <c r="AM618" t="s">
        <v>10519</v>
      </c>
      <c r="AN618">
        <v>0.4</v>
      </c>
      <c r="AO618" t="s">
        <v>10520</v>
      </c>
      <c r="AQ618">
        <f>(Table2[[#This Row],[Sharpe Ratio]]-AVERAGE(Table2[Sharpe Ratio]))/_xlfn.STDEV.P(Table2[Sharpe Ratio])</f>
        <v>-0.59700002519057438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524</v>
      </c>
      <c r="AT618">
        <f>_xlfn.RANK.AVG(Table2[[#This Row],[6M Return vs Nifty Z-Score]],Table2[6M Return vs Nifty Z-Score])</f>
        <v>671</v>
      </c>
      <c r="AU618">
        <f>_xlfn.RANK.AVG(Table2[[#This Row],[Sharpe Ratio Z-Score]],Table2[Sharpe Ratio Z-Score])</f>
        <v>517.5</v>
      </c>
      <c r="AV618">
        <f>(Table2[[#This Row],[Rank 1Y]]+Table2[[#This Row],[Rank 6M]]+Table2[[#This Row],[Rank Sharpe]])/3</f>
        <v>570.83333333333337</v>
      </c>
    </row>
    <row r="619" spans="1:48" x14ac:dyDescent="0.3">
      <c r="A619" t="s">
        <v>487</v>
      </c>
      <c r="B619" t="s">
        <v>488</v>
      </c>
      <c r="C619" t="s">
        <v>10474</v>
      </c>
      <c r="D619" t="s">
        <v>285</v>
      </c>
      <c r="E619">
        <v>42782.045986800003</v>
      </c>
      <c r="F619">
        <v>6961.6</v>
      </c>
      <c r="G619">
        <v>-30.5061648957379</v>
      </c>
      <c r="H619">
        <f>(Table2[[#This Row],[1Y Return vs Nifty]]-AVERAGE(Table2[1Y Return vs Nifty]))/_xlfn.STDEV.P(Table2[1Y Return vs Nifty])</f>
        <v>-0.95102935241948261</v>
      </c>
      <c r="I619">
        <v>-7.5627831960786303</v>
      </c>
      <c r="J619">
        <f>(Table2[[#This Row],[1M Return vs Nifty]]-AVERAGE(Table2[1M Return vs Nifty]))/_xlfn.STDEV.P(Table2[1M Return vs Nifty])</f>
        <v>-0.6786549374575892</v>
      </c>
      <c r="K619">
        <v>-25.827424221647199</v>
      </c>
      <c r="L619">
        <f>(Table2[[#This Row],[6M Return vs Nifty]]-AVERAGE(Table2[6M Return vs Nifty]))/_xlfn.STDEV.P(Table2[6M Return vs Nifty])</f>
        <v>-1.0600170283858448</v>
      </c>
      <c r="M619">
        <v>-3.69272364669833</v>
      </c>
      <c r="N619">
        <f>(Table2[[#This Row],[1W Return vs Nifty]]-AVERAGE(Table2[1W Return vs Nifty]))/_xlfn.STDEV.P(Table2[1W Return vs Nifty])</f>
        <v>-0.55248639068171834</v>
      </c>
      <c r="O619">
        <v>7011.55</v>
      </c>
      <c r="P619">
        <v>7113.4534233505101</v>
      </c>
      <c r="Q619">
        <v>7427.0624374448198</v>
      </c>
      <c r="R619">
        <v>31.691798213073699</v>
      </c>
      <c r="S619" s="2">
        <f>(Table2[[#This Row],[Close Price]]-Table2[[#This Row],[20D EMA]])/Table2[[#This Row],[20D EMA]]</f>
        <v>-7.1239597521232561E-3</v>
      </c>
      <c r="T619" s="2">
        <f>(Table2[[#This Row],[Close Price]]-Table2[[#This Row],[50D EMA]])/Table2[[#This Row],[50D EMA]]</f>
        <v>-2.1347356103019959E-2</v>
      </c>
      <c r="U619" s="2">
        <f>(Table2[[#This Row],[Close Price]]-Table2[[#This Row],[200D EMA]])/Table2[[#This Row],[200D EMA]]</f>
        <v>-6.2671135642822937E-2</v>
      </c>
      <c r="V619">
        <v>0.87696354878985405</v>
      </c>
      <c r="W619">
        <v>6871</v>
      </c>
      <c r="X619">
        <v>6974.95</v>
      </c>
      <c r="Y619">
        <v>6852</v>
      </c>
      <c r="Z619">
        <v>7069.15</v>
      </c>
      <c r="AA619">
        <v>6852</v>
      </c>
      <c r="AB619">
        <v>7175</v>
      </c>
      <c r="AC619" s="2">
        <f>(Table2[[#This Row],[Close Price]]/Table2[[#This Row],[Day Low]])-1</f>
        <v>1.3185853587541985E-2</v>
      </c>
      <c r="AD619" s="2">
        <f>(Table2[[#This Row],[Day High]]/Table2[[#This Row],[Close Price]])-1</f>
        <v>1.9176626062973323E-3</v>
      </c>
      <c r="AE619" s="2">
        <f>(Table2[[#This Row],[Close Price]]/Table2[[#This Row],[Current Week Low]])-1</f>
        <v>1.5995329830706506E-2</v>
      </c>
      <c r="AF619" s="2">
        <f>(Table2[[#This Row],[Current Week High]]/Table2[[#This Row],[Close Price]])-1</f>
        <v>1.544903470466541E-2</v>
      </c>
      <c r="AG619" s="2">
        <f>(Table2[[#This Row],[Close Price]]/Table2[[#This Row],[Current Month Low]])-1</f>
        <v>1.5995329830706506E-2</v>
      </c>
      <c r="AH619" s="2">
        <f>(Table2[[#This Row],[Current Month High]]/Table2[[#This Row],[Close Price]])-1</f>
        <v>3.0653872672948612E-2</v>
      </c>
      <c r="AI619">
        <v>32.153527924614998</v>
      </c>
      <c r="AJ619">
        <v>8.5849762914898999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</v>
      </c>
      <c r="AM619" t="s">
        <v>10519</v>
      </c>
      <c r="AN619">
        <v>-0.79</v>
      </c>
      <c r="AO619" t="s">
        <v>10519</v>
      </c>
      <c r="AP619">
        <v>2.8703491922936999E-2</v>
      </c>
      <c r="AQ619">
        <f>(Table2[[#This Row],[Sharpe Ratio]]-AVERAGE(Table2[Sharpe Ratio]))/_xlfn.STDEV.P(Table2[Sharpe Ratio])</f>
        <v>-0.26613352530596895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663</v>
      </c>
      <c r="AT619">
        <f>_xlfn.RANK.AVG(Table2[[#This Row],[6M Return vs Nifty Z-Score]],Table2[6M Return vs Nifty Z-Score])</f>
        <v>644</v>
      </c>
      <c r="AU619">
        <f>_xlfn.RANK.AVG(Table2[[#This Row],[Sharpe Ratio Z-Score]],Table2[Sharpe Ratio Z-Score])</f>
        <v>406</v>
      </c>
      <c r="AV619">
        <f>(Table2[[#This Row],[Rank 1Y]]+Table2[[#This Row],[Rank 6M]]+Table2[[#This Row],[Rank Sharpe]])/3</f>
        <v>571</v>
      </c>
    </row>
    <row r="620" spans="1:48" x14ac:dyDescent="0.3">
      <c r="A620" t="s">
        <v>1956</v>
      </c>
      <c r="B620" t="s">
        <v>1957</v>
      </c>
      <c r="C620" t="s">
        <v>10482</v>
      </c>
      <c r="D620" t="s">
        <v>133</v>
      </c>
      <c r="E620">
        <v>3339.6770160000001</v>
      </c>
      <c r="F620">
        <v>1155.0999999999999</v>
      </c>
      <c r="G620">
        <v>-20.4519456672068</v>
      </c>
      <c r="H620">
        <f>(Table2[[#This Row],[1Y Return vs Nifty]]-AVERAGE(Table2[1Y Return vs Nifty]))/_xlfn.STDEV.P(Table2[1Y Return vs Nifty])</f>
        <v>-0.81330688735945511</v>
      </c>
      <c r="I620">
        <v>-10.8548073565766</v>
      </c>
      <c r="J620">
        <f>(Table2[[#This Row],[1M Return vs Nifty]]-AVERAGE(Table2[1M Return vs Nifty]))/_xlfn.STDEV.P(Table2[1M Return vs Nifty])</f>
        <v>-1.0098195241438828</v>
      </c>
      <c r="K620">
        <v>-10.4135622826416</v>
      </c>
      <c r="L620">
        <f>(Table2[[#This Row],[6M Return vs Nifty]]-AVERAGE(Table2[6M Return vs Nifty]))/_xlfn.STDEV.P(Table2[6M Return vs Nifty])</f>
        <v>-0.52549396228294609</v>
      </c>
      <c r="M620">
        <v>-5.7504528880360404</v>
      </c>
      <c r="N620">
        <f>(Table2[[#This Row],[1W Return vs Nifty]]-AVERAGE(Table2[1W Return vs Nifty]))/_xlfn.STDEV.P(Table2[1W Return vs Nifty])</f>
        <v>-0.9689016200115268</v>
      </c>
      <c r="O620">
        <v>1190.6400000000001</v>
      </c>
      <c r="P620">
        <v>1196.9426579014</v>
      </c>
      <c r="Q620">
        <v>1139.23162473918</v>
      </c>
      <c r="R620">
        <v>33.560089679808399</v>
      </c>
      <c r="S620" s="2">
        <f>(Table2[[#This Row],[Close Price]]-Table2[[#This Row],[20D EMA]])/Table2[[#This Row],[20D EMA]]</f>
        <v>-2.9849492709803287E-2</v>
      </c>
      <c r="T620" s="2">
        <f>(Table2[[#This Row],[Close Price]]-Table2[[#This Row],[50D EMA]])/Table2[[#This Row],[50D EMA]]</f>
        <v>-3.4957946920166467E-2</v>
      </c>
      <c r="U620" s="2">
        <f>(Table2[[#This Row],[Close Price]]-Table2[[#This Row],[200D EMA]])/Table2[[#This Row],[200D EMA]]</f>
        <v>1.3929015764860697E-2</v>
      </c>
      <c r="V620">
        <v>0.52042155507972698</v>
      </c>
      <c r="W620">
        <v>1147.55</v>
      </c>
      <c r="X620">
        <v>1165</v>
      </c>
      <c r="Y620">
        <v>1111.0999999999999</v>
      </c>
      <c r="Z620">
        <v>1180.05</v>
      </c>
      <c r="AA620">
        <v>1111.0999999999999</v>
      </c>
      <c r="AB620">
        <v>1288.8</v>
      </c>
      <c r="AC620" s="2">
        <f>(Table2[[#This Row],[Close Price]]/Table2[[#This Row],[Day Low]])-1</f>
        <v>6.5792340203041366E-3</v>
      </c>
      <c r="AD620" s="2">
        <f>(Table2[[#This Row],[Day High]]/Table2[[#This Row],[Close Price]])-1</f>
        <v>8.5706865206476301E-3</v>
      </c>
      <c r="AE620" s="2">
        <f>(Table2[[#This Row],[Close Price]]/Table2[[#This Row],[Current Week Low]])-1</f>
        <v>3.9600396003960148E-2</v>
      </c>
      <c r="AF620" s="2">
        <f>(Table2[[#This Row],[Current Week High]]/Table2[[#This Row],[Close Price]])-1</f>
        <v>2.1599861483854177E-2</v>
      </c>
      <c r="AG620" s="2">
        <f>(Table2[[#This Row],[Close Price]]/Table2[[#This Row],[Current Month Low]])-1</f>
        <v>3.9600396003960148E-2</v>
      </c>
      <c r="AH620" s="2">
        <f>(Table2[[#This Row],[Current Month High]]/Table2[[#This Row],[Close Price]])-1</f>
        <v>0.11574755432430095</v>
      </c>
      <c r="AI620">
        <v>17.6521513288892</v>
      </c>
      <c r="AJ620">
        <v>20.952879581151802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</v>
      </c>
      <c r="AM620" t="s">
        <v>10519</v>
      </c>
      <c r="AN620">
        <v>-6.56</v>
      </c>
      <c r="AO620" t="s">
        <v>10519</v>
      </c>
      <c r="AP620">
        <v>-2.8629551123441E-2</v>
      </c>
      <c r="AQ620">
        <f>(Table2[[#This Row],[Sharpe Ratio]]-AVERAGE(Table2[Sharpe Ratio]))/_xlfn.STDEV.P(Table2[Sharpe Ratio])</f>
        <v>-0.92701420600565365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610</v>
      </c>
      <c r="AT620">
        <f>_xlfn.RANK.AVG(Table2[[#This Row],[6M Return vs Nifty Z-Score]],Table2[6M Return vs Nifty Z-Score])</f>
        <v>504</v>
      </c>
      <c r="AU620">
        <f>_xlfn.RANK.AVG(Table2[[#This Row],[Sharpe Ratio Z-Score]],Table2[Sharpe Ratio Z-Score])</f>
        <v>601</v>
      </c>
      <c r="AV620">
        <f>(Table2[[#This Row],[Rank 1Y]]+Table2[[#This Row],[Rank 6M]]+Table2[[#This Row],[Rank Sharpe]])/3</f>
        <v>571.66666666666663</v>
      </c>
    </row>
    <row r="621" spans="1:48" x14ac:dyDescent="0.3">
      <c r="A621" t="s">
        <v>1388</v>
      </c>
      <c r="B621" t="s">
        <v>1389</v>
      </c>
      <c r="C621" t="s">
        <v>10489</v>
      </c>
      <c r="D621" t="s">
        <v>555</v>
      </c>
      <c r="E621">
        <v>7525.3065216300001</v>
      </c>
      <c r="F621">
        <v>271.7</v>
      </c>
      <c r="G621">
        <v>-18.101695805108601</v>
      </c>
      <c r="H621">
        <f>(Table2[[#This Row],[1Y Return vs Nifty]]-AVERAGE(Table2[1Y Return vs Nifty]))/_xlfn.STDEV.P(Table2[1Y Return vs Nifty])</f>
        <v>-0.78111321849687132</v>
      </c>
      <c r="I621">
        <v>1.4382254590261201</v>
      </c>
      <c r="J621">
        <f>(Table2[[#This Row],[1M Return vs Nifty]]-AVERAGE(Table2[1M Return vs Nifty]))/_xlfn.STDEV.P(Table2[1M Return vs Nifty])</f>
        <v>0.22681086889804239</v>
      </c>
      <c r="K621">
        <v>-13.605615722219699</v>
      </c>
      <c r="L621">
        <f>(Table2[[#This Row],[6M Return vs Nifty]]-AVERAGE(Table2[6M Return vs Nifty]))/_xlfn.STDEV.P(Table2[6M Return vs Nifty])</f>
        <v>-0.63618823205383934</v>
      </c>
      <c r="M621">
        <v>3.5356905594205599</v>
      </c>
      <c r="N621">
        <f>(Table2[[#This Row],[1W Return vs Nifty]]-AVERAGE(Table2[1W Return vs Nifty]))/_xlfn.STDEV.P(Table2[1W Return vs Nifty])</f>
        <v>0.91030166659206369</v>
      </c>
      <c r="O621">
        <v>262.61</v>
      </c>
      <c r="P621">
        <v>257.61435391024401</v>
      </c>
      <c r="Q621">
        <v>260.46160100969001</v>
      </c>
      <c r="R621">
        <v>65.132181842210898</v>
      </c>
      <c r="S621" s="2">
        <f>(Table2[[#This Row],[Close Price]]-Table2[[#This Row],[20D EMA]])/Table2[[#This Row],[20D EMA]]</f>
        <v>3.4614066486424643E-2</v>
      </c>
      <c r="T621" s="2">
        <f>(Table2[[#This Row],[Close Price]]-Table2[[#This Row],[50D EMA]])/Table2[[#This Row],[50D EMA]]</f>
        <v>5.4677256433714072E-2</v>
      </c>
      <c r="U621" s="2">
        <f>(Table2[[#This Row],[Close Price]]-Table2[[#This Row],[200D EMA]])/Table2[[#This Row],[200D EMA]]</f>
        <v>4.3148007025772178E-2</v>
      </c>
      <c r="V621">
        <v>0.907754307538575</v>
      </c>
      <c r="W621">
        <v>269</v>
      </c>
      <c r="X621">
        <v>274.39999999999998</v>
      </c>
      <c r="Y621">
        <v>242.95</v>
      </c>
      <c r="Z621">
        <v>274.39999999999998</v>
      </c>
      <c r="AA621">
        <v>242.95</v>
      </c>
      <c r="AB621">
        <v>279.7</v>
      </c>
      <c r="AC621" s="2">
        <f>(Table2[[#This Row],[Close Price]]/Table2[[#This Row],[Day Low]])-1</f>
        <v>1.003717472118959E-2</v>
      </c>
      <c r="AD621" s="2">
        <f>(Table2[[#This Row],[Day High]]/Table2[[#This Row],[Close Price]])-1</f>
        <v>9.9374309900626123E-3</v>
      </c>
      <c r="AE621" s="2">
        <f>(Table2[[#This Row],[Close Price]]/Table2[[#This Row],[Current Week Low]])-1</f>
        <v>0.11833710640049389</v>
      </c>
      <c r="AF621" s="2">
        <f>(Table2[[#This Row],[Current Week High]]/Table2[[#This Row],[Close Price]])-1</f>
        <v>9.9374309900626123E-3</v>
      </c>
      <c r="AG621" s="2">
        <f>(Table2[[#This Row],[Close Price]]/Table2[[#This Row],[Current Month Low]])-1</f>
        <v>0.11833710640049389</v>
      </c>
      <c r="AH621" s="2">
        <f>(Table2[[#This Row],[Current Month High]]/Table2[[#This Row],[Close Price]])-1</f>
        <v>2.9444239970555675E-2</v>
      </c>
      <c r="AI621">
        <v>18.1266102318733</v>
      </c>
      <c r="AJ621">
        <v>23.499999999999901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0.06</v>
      </c>
      <c r="AM621" t="s">
        <v>10520</v>
      </c>
      <c r="AN621">
        <v>-0.69</v>
      </c>
      <c r="AO621" t="s">
        <v>10519</v>
      </c>
      <c r="AP621">
        <v>-2.1440956372724002E-2</v>
      </c>
      <c r="AQ621">
        <f>(Table2[[#This Row],[Sharpe Ratio]]-AVERAGE(Table2[Sharpe Ratio]))/_xlfn.STDEV.P(Table2[Sharpe Ratio])</f>
        <v>-0.8441509365942429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602</v>
      </c>
      <c r="AT621">
        <f>_xlfn.RANK.AVG(Table2[[#This Row],[6M Return vs Nifty Z-Score]],Table2[6M Return vs Nifty Z-Score])</f>
        <v>533</v>
      </c>
      <c r="AU621">
        <f>_xlfn.RANK.AVG(Table2[[#This Row],[Sharpe Ratio Z-Score]],Table2[Sharpe Ratio Z-Score])</f>
        <v>581</v>
      </c>
      <c r="AV621">
        <f>(Table2[[#This Row],[Rank 1Y]]+Table2[[#This Row],[Rank 6M]]+Table2[[#This Row],[Rank Sharpe]])/3</f>
        <v>572</v>
      </c>
    </row>
    <row r="622" spans="1:48" x14ac:dyDescent="0.3">
      <c r="A622" t="s">
        <v>419</v>
      </c>
      <c r="B622" t="s">
        <v>420</v>
      </c>
      <c r="C622" t="s">
        <v>10477</v>
      </c>
      <c r="D622" t="s">
        <v>174</v>
      </c>
      <c r="E622">
        <v>56151.230347519901</v>
      </c>
      <c r="F622">
        <v>17385.7</v>
      </c>
      <c r="G622">
        <v>-14.3633967804283</v>
      </c>
      <c r="H622">
        <f>(Table2[[#This Row],[1Y Return vs Nifty]]-AVERAGE(Table2[1Y Return vs Nifty]))/_xlfn.STDEV.P(Table2[1Y Return vs Nifty])</f>
        <v>-0.72990608394887257</v>
      </c>
      <c r="I622">
        <v>2.6000151940348299</v>
      </c>
      <c r="J622">
        <f>(Table2[[#This Row],[1M Return vs Nifty]]-AVERAGE(Table2[1M Return vs Nifty]))/_xlfn.STDEV.P(Table2[1M Return vs Nifty])</f>
        <v>0.34368231292545792</v>
      </c>
      <c r="K622">
        <v>-15.620588397326401</v>
      </c>
      <c r="L622">
        <f>(Table2[[#This Row],[6M Return vs Nifty]]-AVERAGE(Table2[6M Return vs Nifty]))/_xlfn.STDEV.P(Table2[6M Return vs Nifty])</f>
        <v>-0.70606360635481591</v>
      </c>
      <c r="M622">
        <v>0.70095872504627899</v>
      </c>
      <c r="N622">
        <f>(Table2[[#This Row],[1W Return vs Nifty]]-AVERAGE(Table2[1W Return vs Nifty]))/_xlfn.STDEV.P(Table2[1W Return vs Nifty])</f>
        <v>0.33664723082572773</v>
      </c>
      <c r="O622">
        <v>16854.080000000002</v>
      </c>
      <c r="P622">
        <v>16592.6666595477</v>
      </c>
      <c r="Q622">
        <v>16356.4977398254</v>
      </c>
      <c r="R622">
        <v>67.688055568049705</v>
      </c>
      <c r="S622" s="2">
        <f>(Table2[[#This Row],[Close Price]]-Table2[[#This Row],[20D EMA]])/Table2[[#This Row],[20D EMA]]</f>
        <v>3.1542510774839029E-2</v>
      </c>
      <c r="T622" s="2">
        <f>(Table2[[#This Row],[Close Price]]-Table2[[#This Row],[50D EMA]])/Table2[[#This Row],[50D EMA]]</f>
        <v>4.7794206725413603E-2</v>
      </c>
      <c r="U622" s="2">
        <f>(Table2[[#This Row],[Close Price]]-Table2[[#This Row],[200D EMA]])/Table2[[#This Row],[200D EMA]]</f>
        <v>6.2923143850572724E-2</v>
      </c>
      <c r="V622">
        <v>1.0571664060427099</v>
      </c>
      <c r="W622">
        <v>17200</v>
      </c>
      <c r="X622">
        <v>17745</v>
      </c>
      <c r="Y622">
        <v>16445.75</v>
      </c>
      <c r="Z622">
        <v>17745</v>
      </c>
      <c r="AA622">
        <v>16420.05</v>
      </c>
      <c r="AB622">
        <v>17745</v>
      </c>
      <c r="AC622" s="2">
        <f>(Table2[[#This Row],[Close Price]]/Table2[[#This Row],[Day Low]])-1</f>
        <v>1.0796511627906957E-2</v>
      </c>
      <c r="AD622" s="2">
        <f>(Table2[[#This Row],[Day High]]/Table2[[#This Row],[Close Price]])-1</f>
        <v>2.0666409750542014E-2</v>
      </c>
      <c r="AE622" s="2">
        <f>(Table2[[#This Row],[Close Price]]/Table2[[#This Row],[Current Week Low]])-1</f>
        <v>5.7154584011066767E-2</v>
      </c>
      <c r="AF622" s="2">
        <f>(Table2[[#This Row],[Current Week High]]/Table2[[#This Row],[Close Price]])-1</f>
        <v>2.0666409750542014E-2</v>
      </c>
      <c r="AG622" s="2">
        <f>(Table2[[#This Row],[Close Price]]/Table2[[#This Row],[Current Month Low]])-1</f>
        <v>5.8809199728380834E-2</v>
      </c>
      <c r="AH622" s="2">
        <f>(Table2[[#This Row],[Current Month High]]/Table2[[#This Row],[Close Price]])-1</f>
        <v>2.0666409750542014E-2</v>
      </c>
      <c r="AI622">
        <v>10.723180544930599</v>
      </c>
      <c r="AJ622">
        <v>14.7150713764924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-0.03</v>
      </c>
      <c r="AM622" t="s">
        <v>10519</v>
      </c>
      <c r="AN622">
        <v>4.38</v>
      </c>
      <c r="AO622" t="s">
        <v>10520</v>
      </c>
      <c r="AP622">
        <v>-2.1544946941315E-2</v>
      </c>
      <c r="AQ622">
        <f>(Table2[[#This Row],[Sharpe Ratio]]-AVERAGE(Table2[Sharpe Ratio]))/_xlfn.STDEV.P(Table2[Sharpe Ratio])</f>
        <v>-0.84534964076386421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-1.6009897873163672</v>
      </c>
      <c r="AS622">
        <f>_xlfn.RANK.AVG(Table2[[#This Row],[1Y Return vs Nifty Z-Score]],Table2[1Y Return vs Nifty Z-Score])</f>
        <v>585</v>
      </c>
      <c r="AT622">
        <f>_xlfn.RANK.AVG(Table2[[#This Row],[6M Return vs Nifty Z-Score]],Table2[6M Return vs Nifty Z-Score])</f>
        <v>553</v>
      </c>
      <c r="AU622">
        <f>_xlfn.RANK.AVG(Table2[[#This Row],[Sharpe Ratio Z-Score]],Table2[Sharpe Ratio Z-Score])</f>
        <v>582</v>
      </c>
      <c r="AV622">
        <f>(Table2[[#This Row],[Rank 1Y]]+Table2[[#This Row],[Rank 6M]]+Table2[[#This Row],[Rank Sharpe]])/3</f>
        <v>573.33333333333337</v>
      </c>
    </row>
    <row r="623" spans="1:48" x14ac:dyDescent="0.3">
      <c r="A623" t="s">
        <v>880</v>
      </c>
      <c r="B623" t="s">
        <v>881</v>
      </c>
      <c r="C623" t="s">
        <v>10475</v>
      </c>
      <c r="D623" t="s">
        <v>54</v>
      </c>
      <c r="E623">
        <v>17279.192653512</v>
      </c>
      <c r="F623">
        <v>208.89</v>
      </c>
      <c r="G623">
        <v>-22.224800180116802</v>
      </c>
      <c r="H623">
        <f>(Table2[[#This Row],[1Y Return vs Nifty]]-AVERAGE(Table2[1Y Return vs Nifty]))/_xlfn.STDEV.P(Table2[1Y Return vs Nifty])</f>
        <v>-0.8375914079334541</v>
      </c>
      <c r="I623">
        <v>-6.3195308371466696</v>
      </c>
      <c r="J623">
        <f>(Table2[[#This Row],[1M Return vs Nifty]]-AVERAGE(Table2[1M Return vs Nifty]))/_xlfn.STDEV.P(Table2[1M Return vs Nifty])</f>
        <v>-0.55358867623969377</v>
      </c>
      <c r="K623">
        <v>-32.416752159862199</v>
      </c>
      <c r="L623">
        <f>(Table2[[#This Row],[6M Return vs Nifty]]-AVERAGE(Table2[6M Return vs Nifty]))/_xlfn.STDEV.P(Table2[6M Return vs Nifty])</f>
        <v>-1.2885222392817064</v>
      </c>
      <c r="M623">
        <v>-3.9605802702303299</v>
      </c>
      <c r="N623">
        <f>(Table2[[#This Row],[1W Return vs Nifty]]-AVERAGE(Table2[1W Return vs Nifty]))/_xlfn.STDEV.P(Table2[1W Return vs Nifty])</f>
        <v>-0.60669156747313868</v>
      </c>
      <c r="O623">
        <v>214.56</v>
      </c>
      <c r="P623">
        <v>216.82666760435001</v>
      </c>
      <c r="Q623">
        <v>212.70773325284199</v>
      </c>
      <c r="R623">
        <v>35.707651820456498</v>
      </c>
      <c r="S623" s="2">
        <f>(Table2[[#This Row],[Close Price]]-Table2[[#This Row],[20D EMA]])/Table2[[#This Row],[20D EMA]]</f>
        <v>-2.6426174496644368E-2</v>
      </c>
      <c r="T623" s="2">
        <f>(Table2[[#This Row],[Close Price]]-Table2[[#This Row],[50D EMA]])/Table2[[#This Row],[50D EMA]]</f>
        <v>-3.6603742943798277E-2</v>
      </c>
      <c r="U623" s="2">
        <f>(Table2[[#This Row],[Close Price]]-Table2[[#This Row],[200D EMA]])/Table2[[#This Row],[200D EMA]]</f>
        <v>-1.794825789574811E-2</v>
      </c>
      <c r="V623">
        <v>0.44983955370137002</v>
      </c>
      <c r="W623">
        <v>208.4</v>
      </c>
      <c r="X623">
        <v>213.5</v>
      </c>
      <c r="Y623">
        <v>208</v>
      </c>
      <c r="Z623">
        <v>220</v>
      </c>
      <c r="AA623">
        <v>207.8</v>
      </c>
      <c r="AB623">
        <v>229.5</v>
      </c>
      <c r="AC623" s="2">
        <f>(Table2[[#This Row],[Close Price]]/Table2[[#This Row],[Day Low]])-1</f>
        <v>2.3512476007676586E-3</v>
      </c>
      <c r="AD623" s="2">
        <f>(Table2[[#This Row],[Day High]]/Table2[[#This Row],[Close Price]])-1</f>
        <v>2.2069031547704565E-2</v>
      </c>
      <c r="AE623" s="2">
        <f>(Table2[[#This Row],[Close Price]]/Table2[[#This Row],[Current Week Low]])-1</f>
        <v>4.2788461538461053E-3</v>
      </c>
      <c r="AF623" s="2">
        <f>(Table2[[#This Row],[Current Week High]]/Table2[[#This Row],[Close Price]])-1</f>
        <v>5.3185887309110225E-2</v>
      </c>
      <c r="AG623" s="2">
        <f>(Table2[[#This Row],[Close Price]]/Table2[[#This Row],[Current Month Low]])-1</f>
        <v>5.2454282964387033E-3</v>
      </c>
      <c r="AH623" s="2">
        <f>(Table2[[#This Row],[Current Month High]]/Table2[[#This Row],[Close Price]])-1</f>
        <v>9.8664368806548941E-2</v>
      </c>
      <c r="AI623">
        <v>38.470008138254499</v>
      </c>
      <c r="AJ623">
        <v>14.131949187269401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-0.18</v>
      </c>
      <c r="AM623" t="s">
        <v>10519</v>
      </c>
      <c r="AN623">
        <v>-2.5099999999999998</v>
      </c>
      <c r="AO623" t="s">
        <v>10519</v>
      </c>
      <c r="AP623">
        <v>2.7262610846722001E-2</v>
      </c>
      <c r="AQ623">
        <f>(Table2[[#This Row],[Sharpe Ratio]]-AVERAGE(Table2[Sharpe Ratio]))/_xlfn.STDEV.P(Table2[Sharpe Ratio])</f>
        <v>-0.28274262916403498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623</v>
      </c>
      <c r="AT623">
        <f>_xlfn.RANK.AVG(Table2[[#This Row],[6M Return vs Nifty Z-Score]],Table2[6M Return vs Nifty Z-Score])</f>
        <v>687</v>
      </c>
      <c r="AU623">
        <f>_xlfn.RANK.AVG(Table2[[#This Row],[Sharpe Ratio Z-Score]],Table2[Sharpe Ratio Z-Score])</f>
        <v>410</v>
      </c>
      <c r="AV623">
        <f>(Table2[[#This Row],[Rank 1Y]]+Table2[[#This Row],[Rank 6M]]+Table2[[#This Row],[Rank Sharpe]])/3</f>
        <v>573.33333333333337</v>
      </c>
    </row>
    <row r="624" spans="1:48" x14ac:dyDescent="0.3">
      <c r="A624" t="s">
        <v>1892</v>
      </c>
      <c r="B624" t="s">
        <v>1893</v>
      </c>
      <c r="C624" t="s">
        <v>10479</v>
      </c>
      <c r="D624" t="s">
        <v>198</v>
      </c>
      <c r="E624">
        <v>3648.7637355749998</v>
      </c>
      <c r="F624">
        <v>235.92</v>
      </c>
      <c r="G624">
        <v>-32.580747861995803</v>
      </c>
      <c r="H624">
        <f>(Table2[[#This Row],[1Y Return vs Nifty]]-AVERAGE(Table2[1Y Return vs Nifty]))/_xlfn.STDEV.P(Table2[1Y Return vs Nifty])</f>
        <v>-0.97944694244713959</v>
      </c>
      <c r="I624">
        <v>3.5912014951211502</v>
      </c>
      <c r="J624">
        <f>(Table2[[#This Row],[1M Return vs Nifty]]-AVERAGE(Table2[1M Return vs Nifty]))/_xlfn.STDEV.P(Table2[1M Return vs Nifty])</f>
        <v>0.44339172747565825</v>
      </c>
      <c r="K624">
        <v>-31.261454690243301</v>
      </c>
      <c r="L624">
        <f>(Table2[[#This Row],[6M Return vs Nifty]]-AVERAGE(Table2[6M Return vs Nifty]))/_xlfn.STDEV.P(Table2[6M Return vs Nifty])</f>
        <v>-1.2484587465525474</v>
      </c>
      <c r="M624">
        <v>-3.1335642932250698</v>
      </c>
      <c r="N624">
        <f>(Table2[[#This Row],[1W Return vs Nifty]]-AVERAGE(Table2[1W Return vs Nifty]))/_xlfn.STDEV.P(Table2[1W Return vs Nifty])</f>
        <v>-0.43933133328597157</v>
      </c>
      <c r="O624">
        <v>229.1</v>
      </c>
      <c r="P624">
        <v>226.23858391518701</v>
      </c>
      <c r="Q624">
        <v>232.858810507306</v>
      </c>
      <c r="R624">
        <v>55.127588500376099</v>
      </c>
      <c r="S624" s="2">
        <f>(Table2[[#This Row],[Close Price]]-Table2[[#This Row],[20D EMA]])/Table2[[#This Row],[20D EMA]]</f>
        <v>2.9768659973810535E-2</v>
      </c>
      <c r="T624" s="2">
        <f>(Table2[[#This Row],[Close Price]]-Table2[[#This Row],[50D EMA]])/Table2[[#This Row],[50D EMA]]</f>
        <v>4.2792948564610793E-2</v>
      </c>
      <c r="U624" s="2">
        <f>(Table2[[#This Row],[Close Price]]-Table2[[#This Row],[200D EMA]])/Table2[[#This Row],[200D EMA]]</f>
        <v>1.3146118396915622E-2</v>
      </c>
      <c r="V624">
        <v>1.3344906423743701</v>
      </c>
      <c r="W624">
        <v>232.51</v>
      </c>
      <c r="X624">
        <v>240</v>
      </c>
      <c r="Y624">
        <v>222.26</v>
      </c>
      <c r="Z624">
        <v>240</v>
      </c>
      <c r="AA624">
        <v>216.5</v>
      </c>
      <c r="AB624">
        <v>248</v>
      </c>
      <c r="AC624" s="2">
        <f>(Table2[[#This Row],[Close Price]]/Table2[[#This Row],[Day Low]])-1</f>
        <v>1.4666035869425054E-2</v>
      </c>
      <c r="AD624" s="2">
        <f>(Table2[[#This Row],[Day High]]/Table2[[#This Row],[Close Price]])-1</f>
        <v>1.7293997965412089E-2</v>
      </c>
      <c r="AE624" s="2">
        <f>(Table2[[#This Row],[Close Price]]/Table2[[#This Row],[Current Week Low]])-1</f>
        <v>6.1459551876181129E-2</v>
      </c>
      <c r="AF624" s="2">
        <f>(Table2[[#This Row],[Current Week High]]/Table2[[#This Row],[Close Price]])-1</f>
        <v>1.7293997965412089E-2</v>
      </c>
      <c r="AG624" s="2">
        <f>(Table2[[#This Row],[Close Price]]/Table2[[#This Row],[Current Month Low]])-1</f>
        <v>8.9699769053117828E-2</v>
      </c>
      <c r="AH624" s="2">
        <f>(Table2[[#This Row],[Current Month High]]/Table2[[#This Row],[Close Price]])-1</f>
        <v>5.1203797897592551E-2</v>
      </c>
      <c r="AI624">
        <v>26.737877246524199</v>
      </c>
      <c r="AJ624">
        <v>23.810023615848799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-7.0000000000000007E-2</v>
      </c>
      <c r="AM624" t="s">
        <v>10519</v>
      </c>
      <c r="AN624">
        <v>-0.12</v>
      </c>
      <c r="AO624" t="s">
        <v>10519</v>
      </c>
      <c r="AP624">
        <v>4.0582072578565997E-2</v>
      </c>
      <c r="AQ624">
        <f>(Table2[[#This Row],[Sharpe Ratio]]-AVERAGE(Table2[Sharpe Ratio]))/_xlfn.STDEV.P(Table2[Sharpe Ratio])</f>
        <v>-0.12920856803328601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670</v>
      </c>
      <c r="AT624">
        <f>_xlfn.RANK.AVG(Table2[[#This Row],[6M Return vs Nifty Z-Score]],Table2[6M Return vs Nifty Z-Score])</f>
        <v>680</v>
      </c>
      <c r="AU624">
        <f>_xlfn.RANK.AVG(Table2[[#This Row],[Sharpe Ratio Z-Score]],Table2[Sharpe Ratio Z-Score])</f>
        <v>373</v>
      </c>
      <c r="AV624">
        <f>(Table2[[#This Row],[Rank 1Y]]+Table2[[#This Row],[Rank 6M]]+Table2[[#This Row],[Rank Sharpe]])/3</f>
        <v>574.33333333333337</v>
      </c>
    </row>
    <row r="625" spans="1:48" x14ac:dyDescent="0.3">
      <c r="A625" t="s">
        <v>1622</v>
      </c>
      <c r="B625" t="s">
        <v>1623</v>
      </c>
      <c r="C625" t="s">
        <v>10484</v>
      </c>
      <c r="D625" t="s">
        <v>80</v>
      </c>
      <c r="E625">
        <v>5314.3041833159996</v>
      </c>
      <c r="F625">
        <v>233.99</v>
      </c>
      <c r="G625">
        <v>7.8297536554481004</v>
      </c>
      <c r="H625">
        <f>(Table2[[#This Row],[1Y Return vs Nifty]]-AVERAGE(Table2[1Y Return vs Nifty]))/_xlfn.STDEV.P(Table2[1Y Return vs Nifty])</f>
        <v>-0.42590481681880715</v>
      </c>
      <c r="I625">
        <v>3.3192077676249401</v>
      </c>
      <c r="J625">
        <f>(Table2[[#This Row],[1M Return vs Nifty]]-AVERAGE(Table2[1M Return vs Nifty]))/_xlfn.STDEV.P(Table2[1M Return vs Nifty])</f>
        <v>0.41603023619974927</v>
      </c>
      <c r="K625">
        <v>-16.907298883715999</v>
      </c>
      <c r="L625">
        <f>(Table2[[#This Row],[6M Return vs Nifty]]-AVERAGE(Table2[6M Return vs Nifty]))/_xlfn.STDEV.P(Table2[6M Return vs Nifty])</f>
        <v>-0.75068424958448343</v>
      </c>
      <c r="M625">
        <v>0.18822438154535301</v>
      </c>
      <c r="N625">
        <f>(Table2[[#This Row],[1W Return vs Nifty]]-AVERAGE(Table2[1W Return vs Nifty]))/_xlfn.STDEV.P(Table2[1W Return vs Nifty])</f>
        <v>0.23288703490441898</v>
      </c>
      <c r="O625">
        <v>228.01</v>
      </c>
      <c r="P625">
        <v>220.12260581031299</v>
      </c>
      <c r="Q625">
        <v>207.79706062240501</v>
      </c>
      <c r="R625">
        <v>61.567637362832599</v>
      </c>
      <c r="S625" s="2">
        <f>(Table2[[#This Row],[Close Price]]-Table2[[#This Row],[20D EMA]])/Table2[[#This Row],[20D EMA]]</f>
        <v>2.6226919871935522E-2</v>
      </c>
      <c r="T625" s="2">
        <f>(Table2[[#This Row],[Close Price]]-Table2[[#This Row],[50D EMA]])/Table2[[#This Row],[50D EMA]]</f>
        <v>6.2998500942865521E-2</v>
      </c>
      <c r="U625" s="2">
        <f>(Table2[[#This Row],[Close Price]]-Table2[[#This Row],[200D EMA]])/Table2[[#This Row],[200D EMA]]</f>
        <v>0.12605057693857885</v>
      </c>
      <c r="V625">
        <v>1.70697770977671</v>
      </c>
      <c r="W625">
        <v>233.02</v>
      </c>
      <c r="X625">
        <v>237.8</v>
      </c>
      <c r="Y625">
        <v>220</v>
      </c>
      <c r="Z625">
        <v>237.8</v>
      </c>
      <c r="AA625">
        <v>219.25</v>
      </c>
      <c r="AB625">
        <v>241</v>
      </c>
      <c r="AC625" s="2">
        <f>(Table2[[#This Row],[Close Price]]/Table2[[#This Row],[Day Low]])-1</f>
        <v>4.162732812634129E-3</v>
      </c>
      <c r="AD625" s="2">
        <f>(Table2[[#This Row],[Day High]]/Table2[[#This Row],[Close Price]])-1</f>
        <v>1.6282747125945463E-2</v>
      </c>
      <c r="AE625" s="2">
        <f>(Table2[[#This Row],[Close Price]]/Table2[[#This Row],[Current Week Low]])-1</f>
        <v>6.3590909090909031E-2</v>
      </c>
      <c r="AF625" s="2">
        <f>(Table2[[#This Row],[Current Week High]]/Table2[[#This Row],[Close Price]])-1</f>
        <v>1.6282747125945463E-2</v>
      </c>
      <c r="AG625" s="2">
        <f>(Table2[[#This Row],[Close Price]]/Table2[[#This Row],[Current Month Low]])-1</f>
        <v>6.7229190421892904E-2</v>
      </c>
      <c r="AH625" s="2">
        <f>(Table2[[#This Row],[Current Month High]]/Table2[[#This Row],[Close Price]])-1</f>
        <v>2.9958545236975942E-2</v>
      </c>
      <c r="AI625">
        <v>5.5600666695157797</v>
      </c>
      <c r="AJ625">
        <v>34.399770246984502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7.0000000000000007E-2</v>
      </c>
      <c r="AM625" t="s">
        <v>10520</v>
      </c>
      <c r="AN625">
        <v>0.9</v>
      </c>
      <c r="AO625" t="s">
        <v>10520</v>
      </c>
      <c r="AP625">
        <v>-9.8021494772610004E-2</v>
      </c>
      <c r="AQ625">
        <f>(Table2[[#This Row],[Sharpe Ratio]]-AVERAGE(Table2[Sharpe Ratio]))/_xlfn.STDEV.P(Table2[Sharpe Ratio])</f>
        <v>-1.7268984004803818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-2.2545701957795039</v>
      </c>
      <c r="AS625">
        <f>_xlfn.RANK.AVG(Table2[[#This Row],[1Y Return vs Nifty Z-Score]],Table2[1Y Return vs Nifty Z-Score])</f>
        <v>449</v>
      </c>
      <c r="AT625">
        <f>_xlfn.RANK.AVG(Table2[[#This Row],[6M Return vs Nifty Z-Score]],Table2[6M Return vs Nifty Z-Score])</f>
        <v>572</v>
      </c>
      <c r="AU625">
        <f>_xlfn.RANK.AVG(Table2[[#This Row],[Sharpe Ratio Z-Score]],Table2[Sharpe Ratio Z-Score])</f>
        <v>708</v>
      </c>
      <c r="AV625">
        <f>(Table2[[#This Row],[Rank 1Y]]+Table2[[#This Row],[Rank 6M]]+Table2[[#This Row],[Rank Sharpe]])/3</f>
        <v>576.33333333333337</v>
      </c>
    </row>
    <row r="626" spans="1:48" x14ac:dyDescent="0.3">
      <c r="A626" t="s">
        <v>1426</v>
      </c>
      <c r="B626" t="s">
        <v>1427</v>
      </c>
      <c r="C626" t="s">
        <v>10485</v>
      </c>
      <c r="D626" t="s">
        <v>1428</v>
      </c>
      <c r="E626">
        <v>7152.3815841300002</v>
      </c>
      <c r="F626">
        <v>222.27</v>
      </c>
      <c r="G626">
        <v>-27.337029662041498</v>
      </c>
      <c r="H626">
        <f>(Table2[[#This Row],[1Y Return vs Nifty]]-AVERAGE(Table2[1Y Return vs Nifty]))/_xlfn.STDEV.P(Table2[1Y Return vs Nifty])</f>
        <v>-0.90761861046403591</v>
      </c>
      <c r="I626">
        <v>11.4836510711285</v>
      </c>
      <c r="J626">
        <f>(Table2[[#This Row],[1M Return vs Nifty]]-AVERAGE(Table2[1M Return vs Nifty]))/_xlfn.STDEV.P(Table2[1M Return vs Nifty])</f>
        <v>1.2373408828747863</v>
      </c>
      <c r="K626">
        <v>-3.79503064967572</v>
      </c>
      <c r="L626">
        <f>(Table2[[#This Row],[6M Return vs Nifty]]-AVERAGE(Table2[6M Return vs Nifty]))/_xlfn.STDEV.P(Table2[6M Return vs Nifty])</f>
        <v>-0.29597602345935625</v>
      </c>
      <c r="M626">
        <v>-1.8583815314859</v>
      </c>
      <c r="N626">
        <f>(Table2[[#This Row],[1W Return vs Nifty]]-AVERAGE(Table2[1W Return vs Nifty]))/_xlfn.STDEV.P(Table2[1W Return vs Nifty])</f>
        <v>-0.18127720667899719</v>
      </c>
      <c r="O626">
        <v>220.72</v>
      </c>
      <c r="P626">
        <v>208.922640898949</v>
      </c>
      <c r="Q626">
        <v>196.412973609083</v>
      </c>
      <c r="R626">
        <v>52.548879684196201</v>
      </c>
      <c r="S626" s="2">
        <f>(Table2[[#This Row],[Close Price]]-Table2[[#This Row],[20D EMA]])/Table2[[#This Row],[20D EMA]]</f>
        <v>7.0224719101124114E-3</v>
      </c>
      <c r="T626" s="2">
        <f>(Table2[[#This Row],[Close Price]]-Table2[[#This Row],[50D EMA]])/Table2[[#This Row],[50D EMA]]</f>
        <v>6.3886609146908205E-2</v>
      </c>
      <c r="U626" s="2">
        <f>(Table2[[#This Row],[Close Price]]-Table2[[#This Row],[200D EMA]])/Table2[[#This Row],[200D EMA]]</f>
        <v>0.131646224359801</v>
      </c>
      <c r="V626">
        <v>0.65686598185052603</v>
      </c>
      <c r="W626">
        <v>220.1</v>
      </c>
      <c r="X626">
        <v>227.28</v>
      </c>
      <c r="Y626">
        <v>207.44</v>
      </c>
      <c r="Z626">
        <v>230.87</v>
      </c>
      <c r="AA626">
        <v>198.05</v>
      </c>
      <c r="AB626">
        <v>241.9</v>
      </c>
      <c r="AC626" s="2">
        <f>(Table2[[#This Row],[Close Price]]/Table2[[#This Row],[Day Low]])-1</f>
        <v>9.8591549295774517E-3</v>
      </c>
      <c r="AD626" s="2">
        <f>(Table2[[#This Row],[Day High]]/Table2[[#This Row],[Close Price]])-1</f>
        <v>2.2540153866918544E-2</v>
      </c>
      <c r="AE626" s="2">
        <f>(Table2[[#This Row],[Close Price]]/Table2[[#This Row],[Current Week Low]])-1</f>
        <v>7.1490551484766796E-2</v>
      </c>
      <c r="AF626" s="2">
        <f>(Table2[[#This Row],[Current Week High]]/Table2[[#This Row],[Close Price]])-1</f>
        <v>3.8691681288522961E-2</v>
      </c>
      <c r="AG626" s="2">
        <f>(Table2[[#This Row],[Close Price]]/Table2[[#This Row],[Current Month Low]])-1</f>
        <v>0.12229235041656139</v>
      </c>
      <c r="AH626" s="2">
        <f>(Table2[[#This Row],[Current Month High]]/Table2[[#This Row],[Close Price]])-1</f>
        <v>8.8316012057407578E-2</v>
      </c>
      <c r="AI626">
        <v>8.8316012057407498</v>
      </c>
      <c r="AJ626">
        <v>31.055424528301899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0.04</v>
      </c>
      <c r="AM626" t="s">
        <v>10520</v>
      </c>
      <c r="AN626">
        <v>-5.04</v>
      </c>
      <c r="AO626" t="s">
        <v>10519</v>
      </c>
      <c r="AP626">
        <v>-6.1148430865033999E-2</v>
      </c>
      <c r="AQ626">
        <f>(Table2[[#This Row],[Sharpe Ratio]]-AVERAGE(Table2[Sharpe Ratio]))/_xlfn.STDEV.P(Table2[Sharpe Ratio])</f>
        <v>-1.3018608605226749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-1.4493918182502781</v>
      </c>
      <c r="AS626">
        <f>_xlfn.RANK.AVG(Table2[[#This Row],[1Y Return vs Nifty Z-Score]],Table2[1Y Return vs Nifty Z-Score])</f>
        <v>642</v>
      </c>
      <c r="AT626">
        <f>_xlfn.RANK.AVG(Table2[[#This Row],[6M Return vs Nifty Z-Score]],Table2[6M Return vs Nifty Z-Score])</f>
        <v>430</v>
      </c>
      <c r="AU626">
        <f>_xlfn.RANK.AVG(Table2[[#This Row],[Sharpe Ratio Z-Score]],Table2[Sharpe Ratio Z-Score])</f>
        <v>660</v>
      </c>
      <c r="AV626">
        <f>(Table2[[#This Row],[Rank 1Y]]+Table2[[#This Row],[Rank 6M]]+Table2[[#This Row],[Rank Sharpe]])/3</f>
        <v>577.33333333333337</v>
      </c>
    </row>
    <row r="627" spans="1:48" x14ac:dyDescent="0.3">
      <c r="A627" t="s">
        <v>1043</v>
      </c>
      <c r="B627" t="s">
        <v>1044</v>
      </c>
      <c r="C627" t="s">
        <v>10485</v>
      </c>
      <c r="D627" t="s">
        <v>80</v>
      </c>
      <c r="E627">
        <v>12190.81168391</v>
      </c>
      <c r="F627">
        <v>609.5</v>
      </c>
      <c r="G627">
        <v>-29.425771333484199</v>
      </c>
      <c r="H627">
        <f>(Table2[[#This Row],[1Y Return vs Nifty]]-AVERAGE(Table2[1Y Return vs Nifty]))/_xlfn.STDEV.P(Table2[1Y Return vs Nifty])</f>
        <v>-0.93623014611151534</v>
      </c>
      <c r="I627">
        <v>-13.502855230269001</v>
      </c>
      <c r="J627">
        <f>(Table2[[#This Row],[1M Return vs Nifty]]-AVERAGE(Table2[1M Return vs Nifty]))/_xlfn.STDEV.P(Table2[1M Return vs Nifty])</f>
        <v>-1.2762026479798305</v>
      </c>
      <c r="K627">
        <v>-34.835253326673502</v>
      </c>
      <c r="L627">
        <f>(Table2[[#This Row],[6M Return vs Nifty]]-AVERAGE(Table2[6M Return vs Nifty]))/_xlfn.STDEV.P(Table2[6M Return vs Nifty])</f>
        <v>-1.3723912050329865</v>
      </c>
      <c r="M627">
        <v>-1.3490326048187999</v>
      </c>
      <c r="N627">
        <f>(Table2[[#This Row],[1W Return vs Nifty]]-AVERAGE(Table2[1W Return vs Nifty]))/_xlfn.STDEV.P(Table2[1W Return vs Nifty])</f>
        <v>-7.8202105326455967E-2</v>
      </c>
      <c r="O627">
        <v>608.47</v>
      </c>
      <c r="P627">
        <v>627.30401765578495</v>
      </c>
      <c r="Q627">
        <v>654.63079785138098</v>
      </c>
      <c r="R627">
        <v>40.039341954644897</v>
      </c>
      <c r="S627" s="2">
        <f>(Table2[[#This Row],[Close Price]]-Table2[[#This Row],[20D EMA]])/Table2[[#This Row],[20D EMA]]</f>
        <v>1.6927703913093047E-3</v>
      </c>
      <c r="T627" s="2">
        <f>(Table2[[#This Row],[Close Price]]-Table2[[#This Row],[50D EMA]])/Table2[[#This Row],[50D EMA]]</f>
        <v>-2.8381800777106437E-2</v>
      </c>
      <c r="U627" s="2">
        <f>(Table2[[#This Row],[Close Price]]-Table2[[#This Row],[200D EMA]])/Table2[[#This Row],[200D EMA]]</f>
        <v>-6.8940841157349428E-2</v>
      </c>
      <c r="V627">
        <v>1.1752951747635301</v>
      </c>
      <c r="W627">
        <v>591.95000000000005</v>
      </c>
      <c r="X627">
        <v>619.6</v>
      </c>
      <c r="Y627">
        <v>574.1</v>
      </c>
      <c r="Z627">
        <v>619.6</v>
      </c>
      <c r="AA627">
        <v>568.1</v>
      </c>
      <c r="AB627">
        <v>657.25</v>
      </c>
      <c r="AC627" s="2">
        <f>(Table2[[#This Row],[Close Price]]/Table2[[#This Row],[Day Low]])-1</f>
        <v>2.9647774305262109E-2</v>
      </c>
      <c r="AD627" s="2">
        <f>(Table2[[#This Row],[Day High]]/Table2[[#This Row],[Close Price]])-1</f>
        <v>1.6570959803117402E-2</v>
      </c>
      <c r="AE627" s="2">
        <f>(Table2[[#This Row],[Close Price]]/Table2[[#This Row],[Current Week Low]])-1</f>
        <v>6.1661731405678433E-2</v>
      </c>
      <c r="AF627" s="2">
        <f>(Table2[[#This Row],[Current Week High]]/Table2[[#This Row],[Close Price]])-1</f>
        <v>1.6570959803117402E-2</v>
      </c>
      <c r="AG627" s="2">
        <f>(Table2[[#This Row],[Close Price]]/Table2[[#This Row],[Current Month Low]])-1</f>
        <v>7.2874493927125528E-2</v>
      </c>
      <c r="AH627" s="2">
        <f>(Table2[[#This Row],[Current Month High]]/Table2[[#This Row],[Close Price]])-1</f>
        <v>7.8342904019688353E-2</v>
      </c>
      <c r="AI627">
        <v>35.192780968006502</v>
      </c>
      <c r="AJ627">
        <v>20.872583044124902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-0.11</v>
      </c>
      <c r="AM627" t="s">
        <v>10519</v>
      </c>
      <c r="AN627">
        <v>-0.48</v>
      </c>
      <c r="AO627" t="s">
        <v>10519</v>
      </c>
      <c r="AP627">
        <v>3.4612852043933003E-2</v>
      </c>
      <c r="AQ627">
        <f>(Table2[[#This Row],[Sharpe Ratio]]-AVERAGE(Table2[Sharpe Ratio]))/_xlfn.STDEV.P(Table2[Sharpe Ratio])</f>
        <v>-0.19801605356974422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657</v>
      </c>
      <c r="AT627">
        <f>_xlfn.RANK.AVG(Table2[[#This Row],[6M Return vs Nifty Z-Score]],Table2[6M Return vs Nifty Z-Score])</f>
        <v>699</v>
      </c>
      <c r="AU627">
        <f>_xlfn.RANK.AVG(Table2[[#This Row],[Sharpe Ratio Z-Score]],Table2[Sharpe Ratio Z-Score])</f>
        <v>388</v>
      </c>
      <c r="AV627">
        <f>(Table2[[#This Row],[Rank 1Y]]+Table2[[#This Row],[Rank 6M]]+Table2[[#This Row],[Rank Sharpe]])/3</f>
        <v>581.33333333333337</v>
      </c>
    </row>
    <row r="628" spans="1:48" x14ac:dyDescent="0.3">
      <c r="A628" t="s">
        <v>122</v>
      </c>
      <c r="B628" t="s">
        <v>123</v>
      </c>
      <c r="C628" t="s">
        <v>10477</v>
      </c>
      <c r="D628" t="s">
        <v>124</v>
      </c>
      <c r="E628">
        <v>239173.6458954</v>
      </c>
      <c r="F628">
        <v>2476.9</v>
      </c>
      <c r="G628">
        <v>-16.765234987921598</v>
      </c>
      <c r="H628">
        <f>(Table2[[#This Row],[1Y Return vs Nifty]]-AVERAGE(Table2[1Y Return vs Nifty]))/_xlfn.STDEV.P(Table2[1Y Return vs Nifty])</f>
        <v>-0.7628064087868921</v>
      </c>
      <c r="I628">
        <v>-5.4875975744761698</v>
      </c>
      <c r="J628">
        <f>(Table2[[#This Row],[1M Return vs Nifty]]-AVERAGE(Table2[1M Return vs Nifty]))/_xlfn.STDEV.P(Table2[1M Return vs Nifty])</f>
        <v>-0.46989948635198009</v>
      </c>
      <c r="K628">
        <v>-17.174820996413899</v>
      </c>
      <c r="L628">
        <f>(Table2[[#This Row],[6M Return vs Nifty]]-AVERAGE(Table2[6M Return vs Nifty]))/_xlfn.STDEV.P(Table2[6M Return vs Nifty])</f>
        <v>-0.75996140157244474</v>
      </c>
      <c r="M628">
        <v>-6.9983808957930904</v>
      </c>
      <c r="N628">
        <f>(Table2[[#This Row],[1W Return vs Nifty]]-AVERAGE(Table2[1W Return vs Nifty]))/_xlfn.STDEV.P(Table2[1W Return vs Nifty])</f>
        <v>-1.2214403005618499</v>
      </c>
      <c r="O628">
        <v>2558.1999999999998</v>
      </c>
      <c r="P628">
        <v>2542.2065124382998</v>
      </c>
      <c r="Q628">
        <v>2468.2685032597901</v>
      </c>
      <c r="R628">
        <v>22.202375462740498</v>
      </c>
      <c r="S628" s="2">
        <f>(Table2[[#This Row],[Close Price]]-Table2[[#This Row],[20D EMA]])/Table2[[#This Row],[20D EMA]]</f>
        <v>-3.1780157923539887E-2</v>
      </c>
      <c r="T628" s="2">
        <f>(Table2[[#This Row],[Close Price]]-Table2[[#This Row],[50D EMA]])/Table2[[#This Row],[50D EMA]]</f>
        <v>-2.5688909267903039E-2</v>
      </c>
      <c r="U628" s="2">
        <f>(Table2[[#This Row],[Close Price]]-Table2[[#This Row],[200D EMA]])/Table2[[#This Row],[200D EMA]]</f>
        <v>3.4969845172073185E-3</v>
      </c>
      <c r="V628">
        <v>1.2964511037220301</v>
      </c>
      <c r="W628">
        <v>2451.5</v>
      </c>
      <c r="X628">
        <v>2492.6</v>
      </c>
      <c r="Y628">
        <v>2451.5</v>
      </c>
      <c r="Z628">
        <v>2630</v>
      </c>
      <c r="AA628">
        <v>2451.5</v>
      </c>
      <c r="AB628">
        <v>2649.95</v>
      </c>
      <c r="AC628" s="2">
        <f>(Table2[[#This Row],[Close Price]]/Table2[[#This Row],[Day Low]])-1</f>
        <v>1.0361003467264984E-2</v>
      </c>
      <c r="AD628" s="2">
        <f>(Table2[[#This Row],[Day High]]/Table2[[#This Row],[Close Price]])-1</f>
        <v>6.338568371754949E-3</v>
      </c>
      <c r="AE628" s="2">
        <f>(Table2[[#This Row],[Close Price]]/Table2[[#This Row],[Current Week Low]])-1</f>
        <v>1.0361003467264984E-2</v>
      </c>
      <c r="AF628" s="2">
        <f>(Table2[[#This Row],[Current Week High]]/Table2[[#This Row],[Close Price]])-1</f>
        <v>6.1811134886349928E-2</v>
      </c>
      <c r="AG628" s="2">
        <f>(Table2[[#This Row],[Close Price]]/Table2[[#This Row],[Current Month Low]])-1</f>
        <v>1.0361003467264984E-2</v>
      </c>
      <c r="AH628" s="2">
        <f>(Table2[[#This Row],[Current Month High]]/Table2[[#This Row],[Close Price]])-1</f>
        <v>6.9865557753643559E-2</v>
      </c>
      <c r="AI628">
        <v>11.8050789293068</v>
      </c>
      <c r="AJ628">
        <v>15.473193473193399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-0.13</v>
      </c>
      <c r="AM628" t="s">
        <v>10519</v>
      </c>
      <c r="AN628">
        <v>-5.93</v>
      </c>
      <c r="AO628" t="s">
        <v>10519</v>
      </c>
      <c r="AP628">
        <v>-1.6559858257313001E-2</v>
      </c>
      <c r="AQ628">
        <f>(Table2[[#This Row],[Sharpe Ratio]]-AVERAGE(Table2[Sharpe Ratio]))/_xlfn.STDEV.P(Table2[Sharpe Ratio])</f>
        <v>-0.78788628930410465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-4.0019938865772717</v>
      </c>
      <c r="AS628">
        <f>_xlfn.RANK.AVG(Table2[[#This Row],[1Y Return vs Nifty Z-Score]],Table2[1Y Return vs Nifty Z-Score])</f>
        <v>596</v>
      </c>
      <c r="AT628">
        <f>_xlfn.RANK.AVG(Table2[[#This Row],[6M Return vs Nifty Z-Score]],Table2[6M Return vs Nifty Z-Score])</f>
        <v>578</v>
      </c>
      <c r="AU628">
        <f>_xlfn.RANK.AVG(Table2[[#This Row],[Sharpe Ratio Z-Score]],Table2[Sharpe Ratio Z-Score])</f>
        <v>573</v>
      </c>
      <c r="AV628">
        <f>(Table2[[#This Row],[Rank 1Y]]+Table2[[#This Row],[Rank 6M]]+Table2[[#This Row],[Rank Sharpe]])/3</f>
        <v>582.33333333333337</v>
      </c>
    </row>
    <row r="629" spans="1:48" x14ac:dyDescent="0.3">
      <c r="A629" t="s">
        <v>1304</v>
      </c>
      <c r="B629" t="s">
        <v>1305</v>
      </c>
      <c r="C629" t="s">
        <v>10475</v>
      </c>
      <c r="D629" t="s">
        <v>24</v>
      </c>
      <c r="E629">
        <v>8489.5348510200001</v>
      </c>
      <c r="F629">
        <v>43.16</v>
      </c>
      <c r="G629">
        <v>-22.6353184250227</v>
      </c>
      <c r="H629">
        <f>(Table2[[#This Row],[1Y Return vs Nifty]]-AVERAGE(Table2[1Y Return vs Nifty]))/_xlfn.STDEV.P(Table2[1Y Return vs Nifty])</f>
        <v>-0.8432146774639333</v>
      </c>
      <c r="I629">
        <v>-6.3615304645964503</v>
      </c>
      <c r="J629">
        <f>(Table2[[#This Row],[1M Return vs Nifty]]-AVERAGE(Table2[1M Return vs Nifty]))/_xlfn.STDEV.P(Table2[1M Return vs Nifty])</f>
        <v>-0.5578136723476449</v>
      </c>
      <c r="K629">
        <v>-38.331805326458102</v>
      </c>
      <c r="L629">
        <f>(Table2[[#This Row],[6M Return vs Nifty]]-AVERAGE(Table2[6M Return vs Nifty]))/_xlfn.STDEV.P(Table2[6M Return vs Nifty])</f>
        <v>-1.4936448988255533</v>
      </c>
      <c r="M629">
        <v>-1.3755372413981299</v>
      </c>
      <c r="N629">
        <f>(Table2[[#This Row],[1W Return vs Nifty]]-AVERAGE(Table2[1W Return vs Nifty]))/_xlfn.STDEV.P(Table2[1W Return vs Nifty])</f>
        <v>-8.3565752835449869E-2</v>
      </c>
      <c r="O629">
        <v>44.78</v>
      </c>
      <c r="P629">
        <v>46.994337355152503</v>
      </c>
      <c r="Q629">
        <v>49.197147973266901</v>
      </c>
      <c r="R629">
        <v>40.969912244586702</v>
      </c>
      <c r="S629" s="2">
        <f>(Table2[[#This Row],[Close Price]]-Table2[[#This Row],[20D EMA]])/Table2[[#This Row],[20D EMA]]</f>
        <v>-3.6176864671728551E-2</v>
      </c>
      <c r="T629" s="2">
        <f>(Table2[[#This Row],[Close Price]]-Table2[[#This Row],[50D EMA]])/Table2[[#This Row],[50D EMA]]</f>
        <v>-8.1591476142648611E-2</v>
      </c>
      <c r="U629" s="2">
        <f>(Table2[[#This Row],[Close Price]]-Table2[[#This Row],[200D EMA]])/Table2[[#This Row],[200D EMA]]</f>
        <v>-0.12271337307088234</v>
      </c>
      <c r="V629">
        <v>0.98168813850718795</v>
      </c>
      <c r="W629">
        <v>42.9</v>
      </c>
      <c r="X629">
        <v>43.94</v>
      </c>
      <c r="Y629">
        <v>42.9</v>
      </c>
      <c r="Z629">
        <v>44.79</v>
      </c>
      <c r="AA629">
        <v>42.9</v>
      </c>
      <c r="AB629">
        <v>45.9</v>
      </c>
      <c r="AC629" s="2">
        <f>(Table2[[#This Row],[Close Price]]/Table2[[#This Row],[Day Low]])-1</f>
        <v>6.0606060606060996E-3</v>
      </c>
      <c r="AD629" s="2">
        <f>(Table2[[#This Row],[Day High]]/Table2[[#This Row],[Close Price]])-1</f>
        <v>1.8072289156626509E-2</v>
      </c>
      <c r="AE629" s="2">
        <f>(Table2[[#This Row],[Close Price]]/Table2[[#This Row],[Current Week Low]])-1</f>
        <v>6.0606060606060996E-3</v>
      </c>
      <c r="AF629" s="2">
        <f>(Table2[[#This Row],[Current Week High]]/Table2[[#This Row],[Close Price]])-1</f>
        <v>3.7766450417052955E-2</v>
      </c>
      <c r="AG629" s="2">
        <f>(Table2[[#This Row],[Close Price]]/Table2[[#This Row],[Current Month Low]])-1</f>
        <v>6.0606060606060996E-3</v>
      </c>
      <c r="AH629" s="2">
        <f>(Table2[[#This Row],[Current Month High]]/Table2[[#This Row],[Close Price]])-1</f>
        <v>6.3484708063021422E-2</v>
      </c>
      <c r="AI629">
        <v>45.9684893419833</v>
      </c>
      <c r="AJ629">
        <v>7.8999999999999897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-0.24</v>
      </c>
      <c r="AM629" t="s">
        <v>10519</v>
      </c>
      <c r="AN629">
        <v>-4.66</v>
      </c>
      <c r="AO629" t="s">
        <v>10519</v>
      </c>
      <c r="AP629">
        <v>2.7187130308509E-2</v>
      </c>
      <c r="AQ629">
        <f>(Table2[[#This Row],[Sharpe Ratio]]-AVERAGE(Table2[Sharpe Ratio]))/_xlfn.STDEV.P(Table2[Sharpe Ratio])</f>
        <v>-0.28361269687408891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626</v>
      </c>
      <c r="AT629">
        <f>_xlfn.RANK.AVG(Table2[[#This Row],[6M Return vs Nifty Z-Score]],Table2[6M Return vs Nifty Z-Score])</f>
        <v>710</v>
      </c>
      <c r="AU629">
        <f>_xlfn.RANK.AVG(Table2[[#This Row],[Sharpe Ratio Z-Score]],Table2[Sharpe Ratio Z-Score])</f>
        <v>411</v>
      </c>
      <c r="AV629">
        <f>(Table2[[#This Row],[Rank 1Y]]+Table2[[#This Row],[Rank 6M]]+Table2[[#This Row],[Rank Sharpe]])/3</f>
        <v>582.33333333333337</v>
      </c>
    </row>
    <row r="630" spans="1:48" x14ac:dyDescent="0.3">
      <c r="A630" t="s">
        <v>1308</v>
      </c>
      <c r="B630" t="s">
        <v>1309</v>
      </c>
      <c r="C630" t="s">
        <v>10486</v>
      </c>
      <c r="D630" t="s">
        <v>388</v>
      </c>
      <c r="E630">
        <v>8465.7989594499995</v>
      </c>
      <c r="F630">
        <v>193.15</v>
      </c>
      <c r="G630">
        <v>-29.899484114745199</v>
      </c>
      <c r="H630">
        <f>(Table2[[#This Row],[1Y Return vs Nifty]]-AVERAGE(Table2[1Y Return vs Nifty]))/_xlfn.STDEV.P(Table2[1Y Return vs Nifty])</f>
        <v>-0.94271905295577529</v>
      </c>
      <c r="I630">
        <v>1.2017083877174799</v>
      </c>
      <c r="J630">
        <f>(Table2[[#This Row],[1M Return vs Nifty]]-AVERAGE(Table2[1M Return vs Nifty]))/_xlfn.STDEV.P(Table2[1M Return vs Nifty])</f>
        <v>0.20301818866682247</v>
      </c>
      <c r="K630">
        <v>-16.848998136559899</v>
      </c>
      <c r="L630">
        <f>(Table2[[#This Row],[6M Return vs Nifty]]-AVERAGE(Table2[6M Return vs Nifty]))/_xlfn.STDEV.P(Table2[6M Return vs Nifty])</f>
        <v>-0.7486624918803283</v>
      </c>
      <c r="M630">
        <v>-0.45812709342676</v>
      </c>
      <c r="N630">
        <f>(Table2[[#This Row],[1W Return vs Nifty]]-AVERAGE(Table2[1W Return vs Nifty]))/_xlfn.STDEV.P(Table2[1W Return vs Nifty])</f>
        <v>0.1020872230189641</v>
      </c>
      <c r="O630">
        <v>187.49</v>
      </c>
      <c r="P630">
        <v>182.38203778226099</v>
      </c>
      <c r="Q630">
        <v>191.03172083866801</v>
      </c>
      <c r="R630">
        <v>60.344652896075097</v>
      </c>
      <c r="S630" s="2">
        <f>(Table2[[#This Row],[Close Price]]-Table2[[#This Row],[20D EMA]])/Table2[[#This Row],[20D EMA]]</f>
        <v>3.0188276708091079E-2</v>
      </c>
      <c r="T630" s="2">
        <f>(Table2[[#This Row],[Close Price]]-Table2[[#This Row],[50D EMA]])/Table2[[#This Row],[50D EMA]]</f>
        <v>5.9040694734393051E-2</v>
      </c>
      <c r="U630" s="2">
        <f>(Table2[[#This Row],[Close Price]]-Table2[[#This Row],[200D EMA]])/Table2[[#This Row],[200D EMA]]</f>
        <v>1.1088625239998481E-2</v>
      </c>
      <c r="V630">
        <v>1.1674919347116901</v>
      </c>
      <c r="W630">
        <v>192.6</v>
      </c>
      <c r="X630">
        <v>195.5</v>
      </c>
      <c r="Y630">
        <v>180.6</v>
      </c>
      <c r="Z630">
        <v>195.5</v>
      </c>
      <c r="AA630">
        <v>180.6</v>
      </c>
      <c r="AB630">
        <v>198.3</v>
      </c>
      <c r="AC630" s="2">
        <f>(Table2[[#This Row],[Close Price]]/Table2[[#This Row],[Day Low]])-1</f>
        <v>2.8556593977155931E-3</v>
      </c>
      <c r="AD630" s="2">
        <f>(Table2[[#This Row],[Day High]]/Table2[[#This Row],[Close Price]])-1</f>
        <v>1.2166709811027632E-2</v>
      </c>
      <c r="AE630" s="2">
        <f>(Table2[[#This Row],[Close Price]]/Table2[[#This Row],[Current Week Low]])-1</f>
        <v>6.9490586932447362E-2</v>
      </c>
      <c r="AF630" s="2">
        <f>(Table2[[#This Row],[Current Week High]]/Table2[[#This Row],[Close Price]])-1</f>
        <v>1.2166709811027632E-2</v>
      </c>
      <c r="AG630" s="2">
        <f>(Table2[[#This Row],[Close Price]]/Table2[[#This Row],[Current Month Low]])-1</f>
        <v>6.9490586932447362E-2</v>
      </c>
      <c r="AH630" s="2">
        <f>(Table2[[#This Row],[Current Month High]]/Table2[[#This Row],[Close Price]])-1</f>
        <v>2.6663215117784134E-2</v>
      </c>
      <c r="AI630">
        <v>33.574941755112597</v>
      </c>
      <c r="AJ630">
        <v>33.2068965517241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0.04</v>
      </c>
      <c r="AM630" t="s">
        <v>10520</v>
      </c>
      <c r="AN630">
        <v>2.73</v>
      </c>
      <c r="AO630" t="s">
        <v>10520</v>
      </c>
      <c r="AQ630">
        <f>(Table2[[#This Row],[Sharpe Ratio]]-AVERAGE(Table2[Sharpe Ratio]))/_xlfn.STDEV.P(Table2[Sharpe Ratio])</f>
        <v>-0.59700002519057438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660</v>
      </c>
      <c r="AT630">
        <f>_xlfn.RANK.AVG(Table2[[#This Row],[6M Return vs Nifty Z-Score]],Table2[6M Return vs Nifty Z-Score])</f>
        <v>570</v>
      </c>
      <c r="AU630">
        <f>_xlfn.RANK.AVG(Table2[[#This Row],[Sharpe Ratio Z-Score]],Table2[Sharpe Ratio Z-Score])</f>
        <v>517.5</v>
      </c>
      <c r="AV630">
        <f>(Table2[[#This Row],[Rank 1Y]]+Table2[[#This Row],[Rank 6M]]+Table2[[#This Row],[Rank Sharpe]])/3</f>
        <v>582.5</v>
      </c>
    </row>
    <row r="631" spans="1:48" x14ac:dyDescent="0.3">
      <c r="A631" t="s">
        <v>979</v>
      </c>
      <c r="B631" t="s">
        <v>980</v>
      </c>
      <c r="C631" t="s">
        <v>10475</v>
      </c>
      <c r="D631" t="s">
        <v>24</v>
      </c>
      <c r="E631">
        <v>13959.742866439999</v>
      </c>
      <c r="F631">
        <v>235.85</v>
      </c>
      <c r="G631">
        <v>-29.328692587431998</v>
      </c>
      <c r="H631">
        <f>(Table2[[#This Row],[1Y Return vs Nifty]]-AVERAGE(Table2[1Y Return vs Nifty]))/_xlfn.STDEV.P(Table2[1Y Return vs Nifty])</f>
        <v>-0.93490036366820983</v>
      </c>
      <c r="I631">
        <v>-14.251733820288599</v>
      </c>
      <c r="J631">
        <f>(Table2[[#This Row],[1M Return vs Nifty]]-AVERAGE(Table2[1M Return vs Nifty]))/_xlfn.STDEV.P(Table2[1M Return vs Nifty])</f>
        <v>-1.3515368668831755</v>
      </c>
      <c r="K631">
        <v>-23.836254123804999</v>
      </c>
      <c r="L631">
        <f>(Table2[[#This Row],[6M Return vs Nifty]]-AVERAGE(Table2[6M Return vs Nifty]))/_xlfn.STDEV.P(Table2[6M Return vs Nifty])</f>
        <v>-0.99096708165330727</v>
      </c>
      <c r="M631">
        <v>-6.5065392372267299</v>
      </c>
      <c r="N631">
        <f>(Table2[[#This Row],[1W Return vs Nifty]]-AVERAGE(Table2[1W Return vs Nifty]))/_xlfn.STDEV.P(Table2[1W Return vs Nifty])</f>
        <v>-1.1219080817784306</v>
      </c>
      <c r="O631">
        <v>245.08</v>
      </c>
      <c r="P631">
        <v>249.960734617734</v>
      </c>
      <c r="Q631">
        <v>244.57333505471101</v>
      </c>
      <c r="R631">
        <v>23.663712170914899</v>
      </c>
      <c r="S631" s="2">
        <f>(Table2[[#This Row],[Close Price]]-Table2[[#This Row],[20D EMA]])/Table2[[#This Row],[20D EMA]]</f>
        <v>-3.7661171862249133E-2</v>
      </c>
      <c r="T631" s="2">
        <f>(Table2[[#This Row],[Close Price]]-Table2[[#This Row],[50D EMA]])/Table2[[#This Row],[50D EMA]]</f>
        <v>-5.6451804877728558E-2</v>
      </c>
      <c r="U631" s="2">
        <f>(Table2[[#This Row],[Close Price]]-Table2[[#This Row],[200D EMA]])/Table2[[#This Row],[200D EMA]]</f>
        <v>-3.5667563893502972E-2</v>
      </c>
      <c r="V631">
        <v>1.09711234309252</v>
      </c>
      <c r="W631">
        <v>227.1</v>
      </c>
      <c r="X631">
        <v>237.3</v>
      </c>
      <c r="Y631">
        <v>227.1</v>
      </c>
      <c r="Z631">
        <v>247</v>
      </c>
      <c r="AA631">
        <v>227.1</v>
      </c>
      <c r="AB631">
        <v>270.3</v>
      </c>
      <c r="AC631" s="2">
        <f>(Table2[[#This Row],[Close Price]]/Table2[[#This Row],[Day Low]])-1</f>
        <v>3.8529282254513353E-2</v>
      </c>
      <c r="AD631" s="2">
        <f>(Table2[[#This Row],[Day High]]/Table2[[#This Row],[Close Price]])-1</f>
        <v>6.1479754080984161E-3</v>
      </c>
      <c r="AE631" s="2">
        <f>(Table2[[#This Row],[Close Price]]/Table2[[#This Row],[Current Week Low]])-1</f>
        <v>3.8529282254513353E-2</v>
      </c>
      <c r="AF631" s="2">
        <f>(Table2[[#This Row],[Current Week High]]/Table2[[#This Row],[Close Price]])-1</f>
        <v>4.7275810896756365E-2</v>
      </c>
      <c r="AG631" s="2">
        <f>(Table2[[#This Row],[Close Price]]/Table2[[#This Row],[Current Month Low]])-1</f>
        <v>3.8529282254513353E-2</v>
      </c>
      <c r="AH631" s="2">
        <f>(Table2[[#This Row],[Current Month High]]/Table2[[#This Row],[Close Price]])-1</f>
        <v>0.14606741573033721</v>
      </c>
      <c r="AI631">
        <v>27.4962900148399</v>
      </c>
      <c r="AJ631">
        <v>12.819899545563199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-0.11</v>
      </c>
      <c r="AM631" t="s">
        <v>10519</v>
      </c>
      <c r="AN631">
        <v>-4.3</v>
      </c>
      <c r="AO631" t="s">
        <v>10519</v>
      </c>
      <c r="AP631">
        <v>9.7085021363389999E-3</v>
      </c>
      <c r="AQ631">
        <f>(Table2[[#This Row],[Sharpe Ratio]]-AVERAGE(Table2[Sharpe Ratio]))/_xlfn.STDEV.P(Table2[Sharpe Ratio])</f>
        <v>-0.48508966495994993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656</v>
      </c>
      <c r="AT631">
        <f>_xlfn.RANK.AVG(Table2[[#This Row],[6M Return vs Nifty Z-Score]],Table2[6M Return vs Nifty Z-Score])</f>
        <v>623</v>
      </c>
      <c r="AU631">
        <f>_xlfn.RANK.AVG(Table2[[#This Row],[Sharpe Ratio Z-Score]],Table2[Sharpe Ratio Z-Score])</f>
        <v>470</v>
      </c>
      <c r="AV631">
        <f>(Table2[[#This Row],[Rank 1Y]]+Table2[[#This Row],[Rank 6M]]+Table2[[#This Row],[Rank Sharpe]])/3</f>
        <v>583</v>
      </c>
    </row>
    <row r="632" spans="1:48" x14ac:dyDescent="0.3">
      <c r="A632" t="s">
        <v>1336</v>
      </c>
      <c r="B632" t="s">
        <v>1337</v>
      </c>
      <c r="C632" t="s">
        <v>10477</v>
      </c>
      <c r="D632" t="s">
        <v>219</v>
      </c>
      <c r="E632">
        <v>8201.2848463999999</v>
      </c>
      <c r="F632">
        <v>617.4</v>
      </c>
      <c r="G632">
        <v>-25.411238429190099</v>
      </c>
      <c r="H632">
        <f>(Table2[[#This Row],[1Y Return vs Nifty]]-AVERAGE(Table2[1Y Return vs Nifty]))/_xlfn.STDEV.P(Table2[1Y Return vs Nifty])</f>
        <v>-0.88123916619782683</v>
      </c>
      <c r="I632">
        <v>-1.2953471413979201</v>
      </c>
      <c r="J632">
        <f>(Table2[[#This Row],[1M Return vs Nifty]]-AVERAGE(Table2[1M Return vs Nifty]))/_xlfn.STDEV.P(Table2[1M Return vs Nifty])</f>
        <v>-4.8175703575796577E-2</v>
      </c>
      <c r="K632">
        <v>-23.924658392003099</v>
      </c>
      <c r="L632">
        <f>(Table2[[#This Row],[6M Return vs Nifty]]-AVERAGE(Table2[6M Return vs Nifty]))/_xlfn.STDEV.P(Table2[6M Return vs Nifty])</f>
        <v>-0.99403277152913605</v>
      </c>
      <c r="M632">
        <v>0.28161163173222198</v>
      </c>
      <c r="N632">
        <f>(Table2[[#This Row],[1W Return vs Nifty]]-AVERAGE(Table2[1W Return vs Nifty]))/_xlfn.STDEV.P(Table2[1W Return vs Nifty])</f>
        <v>0.25178547519570077</v>
      </c>
      <c r="O632">
        <v>600.63</v>
      </c>
      <c r="P632">
        <v>595.66641157825995</v>
      </c>
      <c r="Q632">
        <v>602.64595256447501</v>
      </c>
      <c r="R632">
        <v>65.229049353317507</v>
      </c>
      <c r="S632" s="2">
        <f>(Table2[[#This Row],[Close Price]]-Table2[[#This Row],[20D EMA]])/Table2[[#This Row],[20D EMA]]</f>
        <v>2.7920683282553288E-2</v>
      </c>
      <c r="T632" s="2">
        <f>(Table2[[#This Row],[Close Price]]-Table2[[#This Row],[50D EMA]])/Table2[[#This Row],[50D EMA]]</f>
        <v>3.6486174139239033E-2</v>
      </c>
      <c r="U632" s="2">
        <f>(Table2[[#This Row],[Close Price]]-Table2[[#This Row],[200D EMA]])/Table2[[#This Row],[200D EMA]]</f>
        <v>2.4482114868176242E-2</v>
      </c>
      <c r="V632">
        <v>0.88774859040302601</v>
      </c>
      <c r="W632">
        <v>611.29999999999995</v>
      </c>
      <c r="X632">
        <v>622.4</v>
      </c>
      <c r="Y632">
        <v>583.29999999999995</v>
      </c>
      <c r="Z632">
        <v>627.9</v>
      </c>
      <c r="AA632">
        <v>583.29999999999995</v>
      </c>
      <c r="AB632">
        <v>627.9</v>
      </c>
      <c r="AC632" s="2">
        <f>(Table2[[#This Row],[Close Price]]/Table2[[#This Row],[Day Low]])-1</f>
        <v>9.9787338459023101E-3</v>
      </c>
      <c r="AD632" s="2">
        <f>(Table2[[#This Row],[Day High]]/Table2[[#This Row],[Close Price]])-1</f>
        <v>8.0984774862324915E-3</v>
      </c>
      <c r="AE632" s="2">
        <f>(Table2[[#This Row],[Close Price]]/Table2[[#This Row],[Current Week Low]])-1</f>
        <v>5.8460483456197476E-2</v>
      </c>
      <c r="AF632" s="2">
        <f>(Table2[[#This Row],[Current Week High]]/Table2[[#This Row],[Close Price]])-1</f>
        <v>1.7006802721088343E-2</v>
      </c>
      <c r="AG632" s="2">
        <f>(Table2[[#This Row],[Close Price]]/Table2[[#This Row],[Current Month Low]])-1</f>
        <v>5.8460483456197476E-2</v>
      </c>
      <c r="AH632" s="2">
        <f>(Table2[[#This Row],[Current Month High]]/Table2[[#This Row],[Close Price]])-1</f>
        <v>1.7006802721088343E-2</v>
      </c>
      <c r="AI632">
        <v>11.516034985422699</v>
      </c>
      <c r="AJ632">
        <v>11.928934010152201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-0.05</v>
      </c>
      <c r="AM632" t="s">
        <v>10519</v>
      </c>
      <c r="AN632">
        <v>2.63</v>
      </c>
      <c r="AO632" t="s">
        <v>10520</v>
      </c>
      <c r="AP632">
        <v>4.1220908498769996E-3</v>
      </c>
      <c r="AQ632">
        <f>(Table2[[#This Row],[Sharpe Ratio]]-AVERAGE(Table2[Sharpe Ratio]))/_xlfn.STDEV.P(Table2[Sharpe Ratio])</f>
        <v>-0.54948449030837787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639</v>
      </c>
      <c r="AT632">
        <f>_xlfn.RANK.AVG(Table2[[#This Row],[6M Return vs Nifty Z-Score]],Table2[6M Return vs Nifty Z-Score])</f>
        <v>625</v>
      </c>
      <c r="AU632">
        <f>_xlfn.RANK.AVG(Table2[[#This Row],[Sharpe Ratio Z-Score]],Table2[Sharpe Ratio Z-Score])</f>
        <v>487</v>
      </c>
      <c r="AV632">
        <f>(Table2[[#This Row],[Rank 1Y]]+Table2[[#This Row],[Rank 6M]]+Table2[[#This Row],[Rank Sharpe]])/3</f>
        <v>583.66666666666663</v>
      </c>
    </row>
    <row r="633" spans="1:48" x14ac:dyDescent="0.3">
      <c r="A633" t="s">
        <v>1523</v>
      </c>
      <c r="B633" t="s">
        <v>1524</v>
      </c>
      <c r="C633" t="s">
        <v>10477</v>
      </c>
      <c r="D633" t="s">
        <v>915</v>
      </c>
      <c r="E633">
        <v>6386.0715991799998</v>
      </c>
      <c r="F633">
        <v>141.77000000000001</v>
      </c>
      <c r="G633">
        <v>-18.342431104862001</v>
      </c>
      <c r="H633">
        <f>(Table2[[#This Row],[1Y Return vs Nifty]]-AVERAGE(Table2[1Y Return vs Nifty]))/_xlfn.STDEV.P(Table2[1Y Return vs Nifty])</f>
        <v>-0.78441080512745898</v>
      </c>
      <c r="I633">
        <v>-4.5760184760302796</v>
      </c>
      <c r="J633">
        <f>(Table2[[#This Row],[1M Return vs Nifty]]-AVERAGE(Table2[1M Return vs Nifty]))/_xlfn.STDEV.P(Table2[1M Return vs Nifty])</f>
        <v>-0.37819824096287186</v>
      </c>
      <c r="K633">
        <v>-41.849284811477098</v>
      </c>
      <c r="L633">
        <f>(Table2[[#This Row],[6M Return vs Nifty]]-AVERAGE(Table2[6M Return vs Nifty]))/_xlfn.STDEV.P(Table2[6M Return vs Nifty])</f>
        <v>-1.6156243175284366</v>
      </c>
      <c r="M633">
        <v>-1.0591675278828701</v>
      </c>
      <c r="N633">
        <f>(Table2[[#This Row],[1W Return vs Nifty]]-AVERAGE(Table2[1W Return vs Nifty]))/_xlfn.STDEV.P(Table2[1W Return vs Nifty])</f>
        <v>-1.9543157364716776E-2</v>
      </c>
      <c r="O633">
        <v>138.07</v>
      </c>
      <c r="P633">
        <v>143.65406902014601</v>
      </c>
      <c r="Q633">
        <v>156.58790018204201</v>
      </c>
      <c r="R633">
        <v>60.9993394707137</v>
      </c>
      <c r="S633" s="2">
        <f>(Table2[[#This Row],[Close Price]]-Table2[[#This Row],[20D EMA]])/Table2[[#This Row],[20D EMA]]</f>
        <v>2.6798001013978542E-2</v>
      </c>
      <c r="T633" s="2">
        <f>(Table2[[#This Row],[Close Price]]-Table2[[#This Row],[50D EMA]])/Table2[[#This Row],[50D EMA]]</f>
        <v>-1.3115319552011988E-2</v>
      </c>
      <c r="U633" s="2">
        <f>(Table2[[#This Row],[Close Price]]-Table2[[#This Row],[200D EMA]])/Table2[[#This Row],[200D EMA]]</f>
        <v>-9.4629918178961311E-2</v>
      </c>
      <c r="V633">
        <v>1.20917001596067</v>
      </c>
      <c r="W633">
        <v>138.5</v>
      </c>
      <c r="X633">
        <v>143</v>
      </c>
      <c r="Y633">
        <v>131.1</v>
      </c>
      <c r="Z633">
        <v>143</v>
      </c>
      <c r="AA633">
        <v>131.1</v>
      </c>
      <c r="AB633">
        <v>143</v>
      </c>
      <c r="AC633" s="2">
        <f>(Table2[[#This Row],[Close Price]]/Table2[[#This Row],[Day Low]])-1</f>
        <v>2.3610108303249167E-2</v>
      </c>
      <c r="AD633" s="2">
        <f>(Table2[[#This Row],[Day High]]/Table2[[#This Row],[Close Price]])-1</f>
        <v>8.6760245468011643E-3</v>
      </c>
      <c r="AE633" s="2">
        <f>(Table2[[#This Row],[Close Price]]/Table2[[#This Row],[Current Week Low]])-1</f>
        <v>8.1388253241800212E-2</v>
      </c>
      <c r="AF633" s="2">
        <f>(Table2[[#This Row],[Current Week High]]/Table2[[#This Row],[Close Price]])-1</f>
        <v>8.6760245468011643E-3</v>
      </c>
      <c r="AG633" s="2">
        <f>(Table2[[#This Row],[Close Price]]/Table2[[#This Row],[Current Month Low]])-1</f>
        <v>8.1388253241800212E-2</v>
      </c>
      <c r="AH633" s="2">
        <f>(Table2[[#This Row],[Current Month High]]/Table2[[#This Row],[Close Price]])-1</f>
        <v>8.6760245468011643E-3</v>
      </c>
      <c r="AI633">
        <v>48.550469069619702</v>
      </c>
      <c r="AJ633">
        <v>19.6371308016877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-0.19</v>
      </c>
      <c r="AM633" t="s">
        <v>10519</v>
      </c>
      <c r="AN633">
        <v>2.66</v>
      </c>
      <c r="AO633" t="s">
        <v>10520</v>
      </c>
      <c r="AP633">
        <v>2.1404243157216001E-2</v>
      </c>
      <c r="AQ633">
        <f>(Table2[[#This Row],[Sharpe Ratio]]-AVERAGE(Table2[Sharpe Ratio]))/_xlfn.STDEV.P(Table2[Sharpe Ratio])</f>
        <v>-0.35027230874685206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604</v>
      </c>
      <c r="AT633">
        <f>_xlfn.RANK.AVG(Table2[[#This Row],[6M Return vs Nifty Z-Score]],Table2[6M Return vs Nifty Z-Score])</f>
        <v>718</v>
      </c>
      <c r="AU633">
        <f>_xlfn.RANK.AVG(Table2[[#This Row],[Sharpe Ratio Z-Score]],Table2[Sharpe Ratio Z-Score])</f>
        <v>429</v>
      </c>
      <c r="AV633">
        <f>(Table2[[#This Row],[Rank 1Y]]+Table2[[#This Row],[Rank 6M]]+Table2[[#This Row],[Rank Sharpe]])/3</f>
        <v>583.66666666666663</v>
      </c>
    </row>
    <row r="634" spans="1:48" x14ac:dyDescent="0.3">
      <c r="A634" t="s">
        <v>695</v>
      </c>
      <c r="B634" t="s">
        <v>696</v>
      </c>
      <c r="C634" t="s">
        <v>10475</v>
      </c>
      <c r="D634" t="s">
        <v>541</v>
      </c>
      <c r="E634">
        <v>24661.222047750001</v>
      </c>
      <c r="F634">
        <v>767.35</v>
      </c>
      <c r="G634">
        <v>-5.68264952196611</v>
      </c>
      <c r="H634">
        <f>(Table2[[#This Row],[1Y Return vs Nifty]]-AVERAGE(Table2[1Y Return vs Nifty]))/_xlfn.STDEV.P(Table2[1Y Return vs Nifty])</f>
        <v>-0.61099740652458345</v>
      </c>
      <c r="I634">
        <v>-4.5048500977456696</v>
      </c>
      <c r="J634">
        <f>(Table2[[#This Row],[1M Return vs Nifty]]-AVERAGE(Table2[1M Return vs Nifty]))/_xlfn.STDEV.P(Table2[1M Return vs Nifty])</f>
        <v>-0.37103898409514841</v>
      </c>
      <c r="K634">
        <v>-17.2059033403299</v>
      </c>
      <c r="L634">
        <f>(Table2[[#This Row],[6M Return vs Nifty]]-AVERAGE(Table2[6M Return vs Nifty]))/_xlfn.STDEV.P(Table2[6M Return vs Nifty])</f>
        <v>-0.76103927743751931</v>
      </c>
      <c r="M634">
        <v>-3.6733864887775201</v>
      </c>
      <c r="N634">
        <f>(Table2[[#This Row],[1W Return vs Nifty]]-AVERAGE(Table2[1W Return vs Nifty]))/_xlfn.STDEV.P(Table2[1W Return vs Nifty])</f>
        <v>-0.54857319992346965</v>
      </c>
      <c r="O634">
        <v>768.74</v>
      </c>
      <c r="P634">
        <v>756.16338278320404</v>
      </c>
      <c r="Q634">
        <v>719.88780598788105</v>
      </c>
      <c r="R634">
        <v>36.630824048226202</v>
      </c>
      <c r="S634" s="2">
        <f>(Table2[[#This Row],[Close Price]]-Table2[[#This Row],[20D EMA]])/Table2[[#This Row],[20D EMA]]</f>
        <v>-1.8081536019980569E-3</v>
      </c>
      <c r="T634" s="2">
        <f>(Table2[[#This Row],[Close Price]]-Table2[[#This Row],[50D EMA]])/Table2[[#This Row],[50D EMA]]</f>
        <v>1.4793915536641691E-2</v>
      </c>
      <c r="U634" s="2">
        <f>(Table2[[#This Row],[Close Price]]-Table2[[#This Row],[200D EMA]])/Table2[[#This Row],[200D EMA]]</f>
        <v>6.5929987447124472E-2</v>
      </c>
      <c r="V634">
        <v>0.80037786634334995</v>
      </c>
      <c r="W634">
        <v>753.5</v>
      </c>
      <c r="X634">
        <v>775</v>
      </c>
      <c r="Y634">
        <v>753.5</v>
      </c>
      <c r="Z634">
        <v>789.5</v>
      </c>
      <c r="AA634">
        <v>749.1</v>
      </c>
      <c r="AB634">
        <v>790.85</v>
      </c>
      <c r="AC634" s="2">
        <f>(Table2[[#This Row],[Close Price]]/Table2[[#This Row],[Day Low]])-1</f>
        <v>1.8380889183808868E-2</v>
      </c>
      <c r="AD634" s="2">
        <f>(Table2[[#This Row],[Day High]]/Table2[[#This Row],[Close Price]])-1</f>
        <v>9.9693751221736626E-3</v>
      </c>
      <c r="AE634" s="2">
        <f>(Table2[[#This Row],[Close Price]]/Table2[[#This Row],[Current Week Low]])-1</f>
        <v>1.8380889183808868E-2</v>
      </c>
      <c r="AF634" s="2">
        <f>(Table2[[#This Row],[Current Week High]]/Table2[[#This Row],[Close Price]])-1</f>
        <v>2.8865576334137E-2</v>
      </c>
      <c r="AG634" s="2">
        <f>(Table2[[#This Row],[Close Price]]/Table2[[#This Row],[Current Month Low]])-1</f>
        <v>2.4362568415431829E-2</v>
      </c>
      <c r="AH634" s="2">
        <f>(Table2[[#This Row],[Current Month High]]/Table2[[#This Row],[Close Price]])-1</f>
        <v>3.0624877826285202E-2</v>
      </c>
      <c r="AI634">
        <v>12.914576138658999</v>
      </c>
      <c r="AJ634">
        <v>26.240026322283398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-0.04</v>
      </c>
      <c r="AM634" t="s">
        <v>10519</v>
      </c>
      <c r="AN634">
        <v>-2.2000000000000002</v>
      </c>
      <c r="AO634" t="s">
        <v>10519</v>
      </c>
      <c r="AP634">
        <v>-5.1272353004775999E-2</v>
      </c>
      <c r="AQ634">
        <f>(Table2[[#This Row],[Sharpe Ratio]]-AVERAGE(Table2[Sharpe Ratio]))/_xlfn.STDEV.P(Table2[Sharpe Ratio])</f>
        <v>-1.1880188470497355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-3.4796677150304562</v>
      </c>
      <c r="AS634">
        <f>_xlfn.RANK.AVG(Table2[[#This Row],[1Y Return vs Nifty Z-Score]],Table2[1Y Return vs Nifty Z-Score])</f>
        <v>534</v>
      </c>
      <c r="AT634">
        <f>_xlfn.RANK.AVG(Table2[[#This Row],[6M Return vs Nifty Z-Score]],Table2[6M Return vs Nifty Z-Score])</f>
        <v>580</v>
      </c>
      <c r="AU634">
        <f>_xlfn.RANK.AVG(Table2[[#This Row],[Sharpe Ratio Z-Score]],Table2[Sharpe Ratio Z-Score])</f>
        <v>638</v>
      </c>
      <c r="AV634">
        <f>(Table2[[#This Row],[Rank 1Y]]+Table2[[#This Row],[Rank 6M]]+Table2[[#This Row],[Rank Sharpe]])/3</f>
        <v>584</v>
      </c>
    </row>
    <row r="635" spans="1:48" x14ac:dyDescent="0.3">
      <c r="A635" t="s">
        <v>1045</v>
      </c>
      <c r="B635" t="s">
        <v>1046</v>
      </c>
      <c r="C635" t="s">
        <v>10489</v>
      </c>
      <c r="D635" t="s">
        <v>555</v>
      </c>
      <c r="E635">
        <v>12052.133572524999</v>
      </c>
      <c r="F635">
        <v>904.5</v>
      </c>
      <c r="G635">
        <v>-36.358399984257098</v>
      </c>
      <c r="H635">
        <f>(Table2[[#This Row],[1Y Return vs Nifty]]-AVERAGE(Table2[1Y Return vs Nifty]))/_xlfn.STDEV.P(Table2[1Y Return vs Nifty])</f>
        <v>-1.0311931348258272</v>
      </c>
      <c r="I635">
        <v>-1.7694934879101301</v>
      </c>
      <c r="J635">
        <f>(Table2[[#This Row],[1M Return vs Nifty]]-AVERAGE(Table2[1M Return vs Nifty]))/_xlfn.STDEV.P(Table2[1M Return vs Nifty])</f>
        <v>-9.5872947343223963E-2</v>
      </c>
      <c r="K635">
        <v>-9.6141279206464691</v>
      </c>
      <c r="L635">
        <f>(Table2[[#This Row],[6M Return vs Nifty]]-AVERAGE(Table2[6M Return vs Nifty]))/_xlfn.STDEV.P(Table2[6M Return vs Nifty])</f>
        <v>-0.49777111722227335</v>
      </c>
      <c r="M635">
        <v>1.0733168525627099</v>
      </c>
      <c r="N635">
        <f>(Table2[[#This Row],[1W Return vs Nifty]]-AVERAGE(Table2[1W Return vs Nifty]))/_xlfn.STDEV.P(Table2[1W Return vs Nifty])</f>
        <v>0.4119999992792549</v>
      </c>
      <c r="O635">
        <v>894.56</v>
      </c>
      <c r="P635">
        <v>874.90791095961799</v>
      </c>
      <c r="Q635">
        <v>872.51668617238704</v>
      </c>
      <c r="R635">
        <v>59.879109082065</v>
      </c>
      <c r="S635" s="2">
        <f>(Table2[[#This Row],[Close Price]]-Table2[[#This Row],[20D EMA]])/Table2[[#This Row],[20D EMA]]</f>
        <v>1.111160794133435E-2</v>
      </c>
      <c r="T635" s="2">
        <f>(Table2[[#This Row],[Close Price]]-Table2[[#This Row],[50D EMA]])/Table2[[#This Row],[50D EMA]]</f>
        <v>3.382309003004072E-2</v>
      </c>
      <c r="U635" s="2">
        <f>(Table2[[#This Row],[Close Price]]-Table2[[#This Row],[200D EMA]])/Table2[[#This Row],[200D EMA]]</f>
        <v>3.6656392175053343E-2</v>
      </c>
      <c r="V635">
        <v>0.80306811244941301</v>
      </c>
      <c r="W635">
        <v>895.55</v>
      </c>
      <c r="X635">
        <v>922.85</v>
      </c>
      <c r="Y635">
        <v>869.6</v>
      </c>
      <c r="Z635">
        <v>930</v>
      </c>
      <c r="AA635">
        <v>859</v>
      </c>
      <c r="AB635">
        <v>938.4</v>
      </c>
      <c r="AC635" s="2">
        <f>(Table2[[#This Row],[Close Price]]/Table2[[#This Row],[Day Low]])-1</f>
        <v>9.9938585226955201E-3</v>
      </c>
      <c r="AD635" s="2">
        <f>(Table2[[#This Row],[Day High]]/Table2[[#This Row],[Close Price]])-1</f>
        <v>2.0287451630735198E-2</v>
      </c>
      <c r="AE635" s="2">
        <f>(Table2[[#This Row],[Close Price]]/Table2[[#This Row],[Current Week Low]])-1</f>
        <v>4.0133394664213506E-2</v>
      </c>
      <c r="AF635" s="2">
        <f>(Table2[[#This Row],[Current Week High]]/Table2[[#This Row],[Close Price]])-1</f>
        <v>2.8192371475953548E-2</v>
      </c>
      <c r="AG635" s="2">
        <f>(Table2[[#This Row],[Close Price]]/Table2[[#This Row],[Current Month Low]])-1</f>
        <v>5.2968568102444769E-2</v>
      </c>
      <c r="AH635" s="2">
        <f>(Table2[[#This Row],[Current Month High]]/Table2[[#This Row],[Close Price]])-1</f>
        <v>3.747927031509124E-2</v>
      </c>
      <c r="AI635">
        <v>22.5815367606412</v>
      </c>
      <c r="AJ635">
        <v>18.770927713216398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</v>
      </c>
      <c r="AM635" t="s">
        <v>10521</v>
      </c>
      <c r="AN635">
        <v>0.86</v>
      </c>
      <c r="AO635" t="s">
        <v>10520</v>
      </c>
      <c r="AP635">
        <v>-2.1785650435279E-2</v>
      </c>
      <c r="AQ635">
        <f>(Table2[[#This Row],[Sharpe Ratio]]-AVERAGE(Table2[Sharpe Ratio]))/_xlfn.STDEV.P(Table2[Sharpe Ratio])</f>
        <v>-0.84812424124702768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-2.0609614413590975</v>
      </c>
      <c r="AS635">
        <f>_xlfn.RANK.AVG(Table2[[#This Row],[1Y Return vs Nifty Z-Score]],Table2[1Y Return vs Nifty Z-Score])</f>
        <v>683</v>
      </c>
      <c r="AT635">
        <f>_xlfn.RANK.AVG(Table2[[#This Row],[6M Return vs Nifty Z-Score]],Table2[6M Return vs Nifty Z-Score])</f>
        <v>492</v>
      </c>
      <c r="AU635">
        <f>_xlfn.RANK.AVG(Table2[[#This Row],[Sharpe Ratio Z-Score]],Table2[Sharpe Ratio Z-Score])</f>
        <v>584</v>
      </c>
      <c r="AV635">
        <f>(Table2[[#This Row],[Rank 1Y]]+Table2[[#This Row],[Rank 6M]]+Table2[[#This Row],[Rank Sharpe]])/3</f>
        <v>586.33333333333337</v>
      </c>
    </row>
    <row r="636" spans="1:48" x14ac:dyDescent="0.3">
      <c r="A636" t="s">
        <v>1167</v>
      </c>
      <c r="B636" t="s">
        <v>1168</v>
      </c>
      <c r="C636" t="s">
        <v>10485</v>
      </c>
      <c r="D636" t="s">
        <v>228</v>
      </c>
      <c r="E636">
        <v>10217.16668823</v>
      </c>
      <c r="F636">
        <v>520.65</v>
      </c>
      <c r="G636">
        <v>-0.233616329644416</v>
      </c>
      <c r="H636">
        <f>(Table2[[#This Row],[1Y Return vs Nifty]]-AVERAGE(Table2[1Y Return vs Nifty]))/_xlfn.STDEV.P(Table2[1Y Return vs Nifty])</f>
        <v>-0.53635667447142976</v>
      </c>
      <c r="I636">
        <v>-14.9359765115613</v>
      </c>
      <c r="J636">
        <f>(Table2[[#This Row],[1M Return vs Nifty]]-AVERAGE(Table2[1M Return vs Nifty]))/_xlfn.STDEV.P(Table2[1M Return vs Nifty])</f>
        <v>-1.4203689704769002</v>
      </c>
      <c r="K636">
        <v>-17.616251322278099</v>
      </c>
      <c r="L636">
        <f>(Table2[[#This Row],[6M Return vs Nifty]]-AVERAGE(Table2[6M Return vs Nifty]))/_xlfn.STDEV.P(Table2[6M Return vs Nifty])</f>
        <v>-0.77526935568449229</v>
      </c>
      <c r="M636">
        <v>-5.1703437293891996</v>
      </c>
      <c r="N636">
        <f>(Table2[[#This Row],[1W Return vs Nifty]]-AVERAGE(Table2[1W Return vs Nifty]))/_xlfn.STDEV.P(Table2[1W Return vs Nifty])</f>
        <v>-0.85150702626157038</v>
      </c>
      <c r="O636">
        <v>546.78</v>
      </c>
      <c r="P636">
        <v>567.23386404739495</v>
      </c>
      <c r="Q636">
        <v>552.32421328175099</v>
      </c>
      <c r="R636">
        <v>26.990549410614001</v>
      </c>
      <c r="S636" s="2">
        <f>(Table2[[#This Row],[Close Price]]-Table2[[#This Row],[20D EMA]])/Table2[[#This Row],[20D EMA]]</f>
        <v>-4.7788873038516401E-2</v>
      </c>
      <c r="T636" s="2">
        <f>(Table2[[#This Row],[Close Price]]-Table2[[#This Row],[50D EMA]])/Table2[[#This Row],[50D EMA]]</f>
        <v>-8.2124617375634465E-2</v>
      </c>
      <c r="U636" s="2">
        <f>(Table2[[#This Row],[Close Price]]-Table2[[#This Row],[200D EMA]])/Table2[[#This Row],[200D EMA]]</f>
        <v>-5.7347138727726565E-2</v>
      </c>
      <c r="V636">
        <v>0.90343949692285996</v>
      </c>
      <c r="W636">
        <v>518.1</v>
      </c>
      <c r="X636">
        <v>529.9</v>
      </c>
      <c r="Y636">
        <v>496.95</v>
      </c>
      <c r="Z636">
        <v>535.9</v>
      </c>
      <c r="AA636">
        <v>496.95</v>
      </c>
      <c r="AB636">
        <v>587.15</v>
      </c>
      <c r="AC636" s="2">
        <f>(Table2[[#This Row],[Close Price]]/Table2[[#This Row],[Day Low]])-1</f>
        <v>4.9218297625939211E-3</v>
      </c>
      <c r="AD636" s="2">
        <f>(Table2[[#This Row],[Day High]]/Table2[[#This Row],[Close Price]])-1</f>
        <v>1.776625372130991E-2</v>
      </c>
      <c r="AE636" s="2">
        <f>(Table2[[#This Row],[Close Price]]/Table2[[#This Row],[Current Week Low]])-1</f>
        <v>4.7690914578931487E-2</v>
      </c>
      <c r="AF636" s="2">
        <f>(Table2[[#This Row],[Current Week High]]/Table2[[#This Row],[Close Price]])-1</f>
        <v>2.9290310189186597E-2</v>
      </c>
      <c r="AG636" s="2">
        <f>(Table2[[#This Row],[Close Price]]/Table2[[#This Row],[Current Month Low]])-1</f>
        <v>4.7690914578931487E-2</v>
      </c>
      <c r="AH636" s="2">
        <f>(Table2[[#This Row],[Current Month High]]/Table2[[#This Row],[Close Price]])-1</f>
        <v>0.12772495918563331</v>
      </c>
      <c r="AI636">
        <v>36.252760971862003</v>
      </c>
      <c r="AJ636">
        <v>26.925889809848801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-0.21</v>
      </c>
      <c r="AM636" t="s">
        <v>10519</v>
      </c>
      <c r="AN636">
        <v>-7.41</v>
      </c>
      <c r="AO636" t="s">
        <v>10519</v>
      </c>
      <c r="AP636">
        <v>-7.5094895770804998E-2</v>
      </c>
      <c r="AQ636">
        <f>(Table2[[#This Row],[Sharpe Ratio]]-AVERAGE(Table2[Sharpe Ratio]))/_xlfn.STDEV.P(Table2[Sharpe Ratio])</f>
        <v>-1.4626224166958648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499</v>
      </c>
      <c r="AT636">
        <f>_xlfn.RANK.AVG(Table2[[#This Row],[6M Return vs Nifty Z-Score]],Table2[6M Return vs Nifty Z-Score])</f>
        <v>583</v>
      </c>
      <c r="AU636">
        <f>_xlfn.RANK.AVG(Table2[[#This Row],[Sharpe Ratio Z-Score]],Table2[Sharpe Ratio Z-Score])</f>
        <v>682</v>
      </c>
      <c r="AV636">
        <f>(Table2[[#This Row],[Rank 1Y]]+Table2[[#This Row],[Rank 6M]]+Table2[[#This Row],[Rank Sharpe]])/3</f>
        <v>588</v>
      </c>
    </row>
    <row r="637" spans="1:48" x14ac:dyDescent="0.3">
      <c r="A637" t="s">
        <v>1651</v>
      </c>
      <c r="B637" t="s">
        <v>1652</v>
      </c>
      <c r="C637" t="s">
        <v>10486</v>
      </c>
      <c r="D637" t="s">
        <v>388</v>
      </c>
      <c r="E637">
        <v>4988.7656123249999</v>
      </c>
      <c r="F637">
        <v>567.35</v>
      </c>
      <c r="G637">
        <v>-49.137340061143902</v>
      </c>
      <c r="H637">
        <f>(Table2[[#This Row],[1Y Return vs Nifty]]-AVERAGE(Table2[1Y Return vs Nifty]))/_xlfn.STDEV.P(Table2[1Y Return vs Nifty])</f>
        <v>-1.2062387637543255</v>
      </c>
      <c r="I637">
        <v>-3.2253433035719898</v>
      </c>
      <c r="J637">
        <f>(Table2[[#This Row],[1M Return vs Nifty]]-AVERAGE(Table2[1M Return vs Nifty]))/_xlfn.STDEV.P(Table2[1M Return vs Nifty])</f>
        <v>-0.24232567034148025</v>
      </c>
      <c r="K637">
        <v>-39.102085860453499</v>
      </c>
      <c r="L637">
        <f>(Table2[[#This Row],[6M Return vs Nifty]]-AVERAGE(Table2[6M Return vs Nifty]))/_xlfn.STDEV.P(Table2[6M Return vs Nifty])</f>
        <v>-1.5203567452414526</v>
      </c>
      <c r="M637">
        <v>-2.2886678459032499</v>
      </c>
      <c r="N637">
        <f>(Table2[[#This Row],[1W Return vs Nifty]]-AVERAGE(Table2[1W Return vs Nifty]))/_xlfn.STDEV.P(Table2[1W Return vs Nifty])</f>
        <v>-0.26835269294612973</v>
      </c>
      <c r="O637">
        <v>573.61</v>
      </c>
      <c r="P637">
        <v>573.67058307636603</v>
      </c>
      <c r="Q637">
        <v>608.01420777067995</v>
      </c>
      <c r="R637">
        <v>45.272946136410397</v>
      </c>
      <c r="S637" s="2">
        <f>(Table2[[#This Row],[Close Price]]-Table2[[#This Row],[20D EMA]])/Table2[[#This Row],[20D EMA]]</f>
        <v>-1.0913338330921691E-2</v>
      </c>
      <c r="T637" s="2">
        <f>(Table2[[#This Row],[Close Price]]-Table2[[#This Row],[50D EMA]])/Table2[[#This Row],[50D EMA]]</f>
        <v>-1.1017791852723641E-2</v>
      </c>
      <c r="U637" s="2">
        <f>(Table2[[#This Row],[Close Price]]-Table2[[#This Row],[200D EMA]])/Table2[[#This Row],[200D EMA]]</f>
        <v>-6.6880357812324237E-2</v>
      </c>
      <c r="V637">
        <v>0.69277434171534702</v>
      </c>
      <c r="W637">
        <v>565</v>
      </c>
      <c r="X637">
        <v>575</v>
      </c>
      <c r="Y637">
        <v>545.04999999999995</v>
      </c>
      <c r="Z637">
        <v>575.04999999999995</v>
      </c>
      <c r="AA637">
        <v>545.04999999999995</v>
      </c>
      <c r="AB637">
        <v>603</v>
      </c>
      <c r="AC637" s="2">
        <f>(Table2[[#This Row],[Close Price]]/Table2[[#This Row],[Day Low]])-1</f>
        <v>4.159292035398332E-3</v>
      </c>
      <c r="AD637" s="2">
        <f>(Table2[[#This Row],[Day High]]/Table2[[#This Row],[Close Price]])-1</f>
        <v>1.3483740195646465E-2</v>
      </c>
      <c r="AE637" s="2">
        <f>(Table2[[#This Row],[Close Price]]/Table2[[#This Row],[Current Week Low]])-1</f>
        <v>4.091367764425291E-2</v>
      </c>
      <c r="AF637" s="2">
        <f>(Table2[[#This Row],[Current Week High]]/Table2[[#This Row],[Close Price]])-1</f>
        <v>1.3571869216532972E-2</v>
      </c>
      <c r="AG637" s="2">
        <f>(Table2[[#This Row],[Close Price]]/Table2[[#This Row],[Current Month Low]])-1</f>
        <v>4.091367764425291E-2</v>
      </c>
      <c r="AH637" s="2">
        <f>(Table2[[#This Row],[Current Month High]]/Table2[[#This Row],[Close Price]])-1</f>
        <v>6.2835991892129961E-2</v>
      </c>
      <c r="AI637">
        <v>40.830175376751498</v>
      </c>
      <c r="AJ637">
        <v>10.9731051344743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-0.08</v>
      </c>
      <c r="AM637" t="s">
        <v>10519</v>
      </c>
      <c r="AN637">
        <v>-3</v>
      </c>
      <c r="AO637" t="s">
        <v>10519</v>
      </c>
      <c r="AP637">
        <v>5.1623244630029E-2</v>
      </c>
      <c r="AQ637">
        <f>(Table2[[#This Row],[Sharpe Ratio]]-AVERAGE(Table2[Sharpe Ratio]))/_xlfn.STDEV.P(Table2[Sharpe Ratio])</f>
        <v>-1.9364590822474777E-3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716</v>
      </c>
      <c r="AT637">
        <f>_xlfn.RANK.AVG(Table2[[#This Row],[6M Return vs Nifty Z-Score]],Table2[6M Return vs Nifty Z-Score])</f>
        <v>712</v>
      </c>
      <c r="AU637">
        <f>_xlfn.RANK.AVG(Table2[[#This Row],[Sharpe Ratio Z-Score]],Table2[Sharpe Ratio Z-Score])</f>
        <v>337</v>
      </c>
      <c r="AV637">
        <f>(Table2[[#This Row],[Rank 1Y]]+Table2[[#This Row],[Rank 6M]]+Table2[[#This Row],[Rank Sharpe]])/3</f>
        <v>588.33333333333337</v>
      </c>
    </row>
    <row r="638" spans="1:48" x14ac:dyDescent="0.3">
      <c r="A638" t="s">
        <v>245</v>
      </c>
      <c r="B638" t="s">
        <v>246</v>
      </c>
      <c r="C638" t="s">
        <v>10475</v>
      </c>
      <c r="D638" t="s">
        <v>24</v>
      </c>
      <c r="E638">
        <v>107393.96543955</v>
      </c>
      <c r="F638">
        <v>1403.9</v>
      </c>
      <c r="G638">
        <v>-28.9702272680688</v>
      </c>
      <c r="H638">
        <f>(Table2[[#This Row],[1Y Return vs Nifty]]-AVERAGE(Table2[1Y Return vs Nifty]))/_xlfn.STDEV.P(Table2[1Y Return vs Nifty])</f>
        <v>-0.92999011392140341</v>
      </c>
      <c r="I638">
        <v>-11.984583424098</v>
      </c>
      <c r="J638">
        <f>(Table2[[#This Row],[1M Return vs Nifty]]-AVERAGE(Table2[1M Return vs Nifty]))/_xlfn.STDEV.P(Table2[1M Return vs Nifty])</f>
        <v>-1.1234705200685895</v>
      </c>
      <c r="K638">
        <v>-24.357833751094802</v>
      </c>
      <c r="L638">
        <f>(Table2[[#This Row],[6M Return vs Nifty]]-AVERAGE(Table2[6M Return vs Nifty]))/_xlfn.STDEV.P(Table2[6M Return vs Nifty])</f>
        <v>-1.0090544592812491</v>
      </c>
      <c r="M638">
        <v>-5.9315166987549199</v>
      </c>
      <c r="N638">
        <f>(Table2[[#This Row],[1W Return vs Nifty]]-AVERAGE(Table2[1W Return vs Nifty]))/_xlfn.STDEV.P(Table2[1W Return vs Nifty])</f>
        <v>-1.0055428489687515</v>
      </c>
      <c r="O638">
        <v>1432.36</v>
      </c>
      <c r="P638">
        <v>1453.4596240859601</v>
      </c>
      <c r="Q638">
        <v>1456.29502245925</v>
      </c>
      <c r="R638">
        <v>20.700137704434201</v>
      </c>
      <c r="S638" s="2">
        <f>(Table2[[#This Row],[Close Price]]-Table2[[#This Row],[20D EMA]])/Table2[[#This Row],[20D EMA]]</f>
        <v>-1.9869306598899586E-2</v>
      </c>
      <c r="T638" s="2">
        <f>(Table2[[#This Row],[Close Price]]-Table2[[#This Row],[50D EMA]])/Table2[[#This Row],[50D EMA]]</f>
        <v>-3.409769577681019E-2</v>
      </c>
      <c r="U638" s="2">
        <f>(Table2[[#This Row],[Close Price]]-Table2[[#This Row],[200D EMA]])/Table2[[#This Row],[200D EMA]]</f>
        <v>-3.597830223354765E-2</v>
      </c>
      <c r="V638">
        <v>0.87178013697241397</v>
      </c>
      <c r="W638">
        <v>1359.05</v>
      </c>
      <c r="X638">
        <v>1409</v>
      </c>
      <c r="Y638">
        <v>1359.05</v>
      </c>
      <c r="Z638">
        <v>1429.95</v>
      </c>
      <c r="AA638">
        <v>1359.05</v>
      </c>
      <c r="AB638">
        <v>1469</v>
      </c>
      <c r="AC638" s="2">
        <f>(Table2[[#This Row],[Close Price]]/Table2[[#This Row],[Day Low]])-1</f>
        <v>3.3000993340936757E-2</v>
      </c>
      <c r="AD638" s="2">
        <f>(Table2[[#This Row],[Day High]]/Table2[[#This Row],[Close Price]])-1</f>
        <v>3.6327373744569069E-3</v>
      </c>
      <c r="AE638" s="2">
        <f>(Table2[[#This Row],[Close Price]]/Table2[[#This Row],[Current Week Low]])-1</f>
        <v>3.3000993340936757E-2</v>
      </c>
      <c r="AF638" s="2">
        <f>(Table2[[#This Row],[Current Week High]]/Table2[[#This Row],[Close Price]])-1</f>
        <v>1.8555452667568861E-2</v>
      </c>
      <c r="AG638" s="2">
        <f>(Table2[[#This Row],[Close Price]]/Table2[[#This Row],[Current Month Low]])-1</f>
        <v>3.3000993340936757E-2</v>
      </c>
      <c r="AH638" s="2">
        <f>(Table2[[#This Row],[Current Month High]]/Table2[[#This Row],[Close Price]])-1</f>
        <v>4.6370824132772936E-2</v>
      </c>
      <c r="AI638">
        <v>20.699480019944399</v>
      </c>
      <c r="AJ638">
        <v>3.6815479487463501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10519</v>
      </c>
      <c r="AN638">
        <v>-2.12</v>
      </c>
      <c r="AO638" t="s">
        <v>10519</v>
      </c>
      <c r="AP638">
        <v>5.4007532442820003E-3</v>
      </c>
      <c r="AQ638">
        <f>(Table2[[#This Row],[Sharpe Ratio]]-AVERAGE(Table2[Sharpe Ratio]))/_xlfn.STDEV.P(Table2[Sharpe Ratio])</f>
        <v>-0.53474528881656291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652</v>
      </c>
      <c r="AT638">
        <f>_xlfn.RANK.AVG(Table2[[#This Row],[6M Return vs Nifty Z-Score]],Table2[6M Return vs Nifty Z-Score])</f>
        <v>629</v>
      </c>
      <c r="AU638">
        <f>_xlfn.RANK.AVG(Table2[[#This Row],[Sharpe Ratio Z-Score]],Table2[Sharpe Ratio Z-Score])</f>
        <v>485</v>
      </c>
      <c r="AV638">
        <f>(Table2[[#This Row],[Rank 1Y]]+Table2[[#This Row],[Rank 6M]]+Table2[[#This Row],[Rank Sharpe]])/3</f>
        <v>588.66666666666663</v>
      </c>
    </row>
    <row r="639" spans="1:48" x14ac:dyDescent="0.3">
      <c r="A639" t="s">
        <v>1561</v>
      </c>
      <c r="B639" t="s">
        <v>1562</v>
      </c>
      <c r="C639" t="s">
        <v>10475</v>
      </c>
      <c r="D639" t="s">
        <v>24</v>
      </c>
      <c r="E639">
        <v>6024.4859013499999</v>
      </c>
      <c r="F639">
        <v>358.2</v>
      </c>
      <c r="G639">
        <v>-5.7208766475404396</v>
      </c>
      <c r="H639">
        <f>(Table2[[#This Row],[1Y Return vs Nifty]]-AVERAGE(Table2[1Y Return vs Nifty]))/_xlfn.STDEV.P(Table2[1Y Return vs Nifty])</f>
        <v>-0.61152104081647518</v>
      </c>
      <c r="I639">
        <v>-4.3969352122184304</v>
      </c>
      <c r="J639">
        <f>(Table2[[#This Row],[1M Return vs Nifty]]-AVERAGE(Table2[1M Return vs Nifty]))/_xlfn.STDEV.P(Table2[1M Return vs Nifty])</f>
        <v>-0.36018317419807855</v>
      </c>
      <c r="K639">
        <v>-20.6863216283394</v>
      </c>
      <c r="L639">
        <f>(Table2[[#This Row],[6M Return vs Nifty]]-AVERAGE(Table2[6M Return vs Nifty]))/_xlfn.STDEV.P(Table2[6M Return vs Nifty])</f>
        <v>-0.88173348515711025</v>
      </c>
      <c r="M639">
        <v>-3.3006218177609599</v>
      </c>
      <c r="N639">
        <f>(Table2[[#This Row],[1W Return vs Nifty]]-AVERAGE(Table2[1W Return vs Nifty]))/_xlfn.STDEV.P(Table2[1W Return vs Nifty])</f>
        <v>-0.47313816073118931</v>
      </c>
      <c r="O639">
        <v>360.98</v>
      </c>
      <c r="P639">
        <v>359.57373436070498</v>
      </c>
      <c r="Q639">
        <v>353.59693419029799</v>
      </c>
      <c r="R639">
        <v>37.261186199917702</v>
      </c>
      <c r="S639" s="2">
        <f>(Table2[[#This Row],[Close Price]]-Table2[[#This Row],[20D EMA]])/Table2[[#This Row],[20D EMA]]</f>
        <v>-7.7012576874065861E-3</v>
      </c>
      <c r="T639" s="2">
        <f>(Table2[[#This Row],[Close Price]]-Table2[[#This Row],[50D EMA]])/Table2[[#This Row],[50D EMA]]</f>
        <v>-3.8204524675512878E-3</v>
      </c>
      <c r="U639" s="2">
        <f>(Table2[[#This Row],[Close Price]]-Table2[[#This Row],[200D EMA]])/Table2[[#This Row],[200D EMA]]</f>
        <v>1.3017832918270538E-2</v>
      </c>
      <c r="V639">
        <v>0.661270743544078</v>
      </c>
      <c r="W639">
        <v>354.5</v>
      </c>
      <c r="X639">
        <v>361.65</v>
      </c>
      <c r="Y639">
        <v>350.7</v>
      </c>
      <c r="Z639">
        <v>363.45</v>
      </c>
      <c r="AA639">
        <v>350.7</v>
      </c>
      <c r="AB639">
        <v>403.2</v>
      </c>
      <c r="AC639" s="2">
        <f>(Table2[[#This Row],[Close Price]]/Table2[[#This Row],[Day Low]])-1</f>
        <v>1.0437235543018231E-2</v>
      </c>
      <c r="AD639" s="2">
        <f>(Table2[[#This Row],[Day High]]/Table2[[#This Row],[Close Price]])-1</f>
        <v>9.6314907872696587E-3</v>
      </c>
      <c r="AE639" s="2">
        <f>(Table2[[#This Row],[Close Price]]/Table2[[#This Row],[Current Week Low]])-1</f>
        <v>2.1385799828913532E-2</v>
      </c>
      <c r="AF639" s="2">
        <f>(Table2[[#This Row],[Current Week High]]/Table2[[#This Row],[Close Price]])-1</f>
        <v>1.4656616415410495E-2</v>
      </c>
      <c r="AG639" s="2">
        <f>(Table2[[#This Row],[Close Price]]/Table2[[#This Row],[Current Month Low]])-1</f>
        <v>2.1385799828913532E-2</v>
      </c>
      <c r="AH639" s="2">
        <f>(Table2[[#This Row],[Current Month High]]/Table2[[#This Row],[Close Price]])-1</f>
        <v>0.12562814070351758</v>
      </c>
      <c r="AI639">
        <v>17.881072026800599</v>
      </c>
      <c r="AJ639">
        <v>26.371494090668499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-0.05</v>
      </c>
      <c r="AM639" t="s">
        <v>10519</v>
      </c>
      <c r="AN639">
        <v>-4.16</v>
      </c>
      <c r="AO639" t="s">
        <v>10519</v>
      </c>
      <c r="AP639">
        <v>-4.7093651790031998E-2</v>
      </c>
      <c r="AQ639">
        <f>(Table2[[#This Row],[Sharpe Ratio]]-AVERAGE(Table2[Sharpe Ratio]))/_xlfn.STDEV.P(Table2[Sharpe Ratio])</f>
        <v>-1.1398507618321643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-3.4664266227350176</v>
      </c>
      <c r="AS639">
        <f>_xlfn.RANK.AVG(Table2[[#This Row],[1Y Return vs Nifty Z-Score]],Table2[1Y Return vs Nifty Z-Score])</f>
        <v>535</v>
      </c>
      <c r="AT639">
        <f>_xlfn.RANK.AVG(Table2[[#This Row],[6M Return vs Nifty Z-Score]],Table2[6M Return vs Nifty Z-Score])</f>
        <v>602</v>
      </c>
      <c r="AU639">
        <f>_xlfn.RANK.AVG(Table2[[#This Row],[Sharpe Ratio Z-Score]],Table2[Sharpe Ratio Z-Score])</f>
        <v>632</v>
      </c>
      <c r="AV639">
        <f>(Table2[[#This Row],[Rank 1Y]]+Table2[[#This Row],[Rank 6M]]+Table2[[#This Row],[Rank Sharpe]])/3</f>
        <v>589.66666666666663</v>
      </c>
    </row>
    <row r="640" spans="1:48" x14ac:dyDescent="0.3">
      <c r="A640" t="s">
        <v>1943</v>
      </c>
      <c r="B640" t="s">
        <v>1944</v>
      </c>
      <c r="C640" t="s">
        <v>10485</v>
      </c>
      <c r="D640" t="s">
        <v>127</v>
      </c>
      <c r="E640">
        <v>3413.9648905499998</v>
      </c>
      <c r="F640">
        <v>522.5</v>
      </c>
      <c r="G640">
        <v>-37.393376357468398</v>
      </c>
      <c r="H640">
        <f>(Table2[[#This Row],[1Y Return vs Nifty]]-AVERAGE(Table2[1Y Return vs Nifty]))/_xlfn.STDEV.P(Table2[1Y Return vs Nifty])</f>
        <v>-1.0453702175169484</v>
      </c>
      <c r="I640">
        <v>-11.5488947247838</v>
      </c>
      <c r="J640">
        <f>(Table2[[#This Row],[1M Return vs Nifty]]-AVERAGE(Table2[1M Return vs Nifty]))/_xlfn.STDEV.P(Table2[1M Return vs Nifty])</f>
        <v>-1.079641963230036</v>
      </c>
      <c r="K640">
        <v>-16.470733634629099</v>
      </c>
      <c r="L640">
        <f>(Table2[[#This Row],[6M Return vs Nifty]]-AVERAGE(Table2[6M Return vs Nifty]))/_xlfn.STDEV.P(Table2[6M Return vs Nifty])</f>
        <v>-0.73554500697161229</v>
      </c>
      <c r="M640">
        <v>-1.17150151795879</v>
      </c>
      <c r="N640">
        <f>(Table2[[#This Row],[1W Return vs Nifty]]-AVERAGE(Table2[1W Return vs Nifty]))/_xlfn.STDEV.P(Table2[1W Return vs Nifty])</f>
        <v>-4.2275780928245937E-2</v>
      </c>
      <c r="O640">
        <v>526.63</v>
      </c>
      <c r="P640">
        <v>521.38335960589995</v>
      </c>
      <c r="Q640">
        <v>513.82401973378398</v>
      </c>
      <c r="R640">
        <v>39.249866735869098</v>
      </c>
      <c r="S640" s="2">
        <f>(Table2[[#This Row],[Close Price]]-Table2[[#This Row],[20D EMA]])/Table2[[#This Row],[20D EMA]]</f>
        <v>-7.8423181360727564E-3</v>
      </c>
      <c r="T640" s="2">
        <f>(Table2[[#This Row],[Close Price]]-Table2[[#This Row],[50D EMA]])/Table2[[#This Row],[50D EMA]]</f>
        <v>2.1416878262936596E-3</v>
      </c>
      <c r="U640" s="2">
        <f>(Table2[[#This Row],[Close Price]]-Table2[[#This Row],[200D EMA]])/Table2[[#This Row],[200D EMA]]</f>
        <v>1.6885120066421001E-2</v>
      </c>
      <c r="V640">
        <v>0.56176937455681497</v>
      </c>
      <c r="W640">
        <v>517.6</v>
      </c>
      <c r="X640">
        <v>527.4</v>
      </c>
      <c r="Y640">
        <v>484</v>
      </c>
      <c r="Z640">
        <v>536</v>
      </c>
      <c r="AA640">
        <v>484</v>
      </c>
      <c r="AB640">
        <v>560</v>
      </c>
      <c r="AC640" s="2">
        <f>(Table2[[#This Row],[Close Price]]/Table2[[#This Row],[Day Low]])-1</f>
        <v>9.4667697063368639E-3</v>
      </c>
      <c r="AD640" s="2">
        <f>(Table2[[#This Row],[Day High]]/Table2[[#This Row],[Close Price]])-1</f>
        <v>9.3779904306219297E-3</v>
      </c>
      <c r="AE640" s="2">
        <f>(Table2[[#This Row],[Close Price]]/Table2[[#This Row],[Current Week Low]])-1</f>
        <v>7.9545454545454586E-2</v>
      </c>
      <c r="AF640" s="2">
        <f>(Table2[[#This Row],[Current Week High]]/Table2[[#This Row],[Close Price]])-1</f>
        <v>2.5837320574162659E-2</v>
      </c>
      <c r="AG640" s="2">
        <f>(Table2[[#This Row],[Close Price]]/Table2[[#This Row],[Current Month Low]])-1</f>
        <v>7.9545454545454586E-2</v>
      </c>
      <c r="AH640" s="2">
        <f>(Table2[[#This Row],[Current Month High]]/Table2[[#This Row],[Close Price]])-1</f>
        <v>7.1770334928229707E-2</v>
      </c>
      <c r="AI640">
        <v>18.6602870813397</v>
      </c>
      <c r="AJ640">
        <v>16.3049526989426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-0.1</v>
      </c>
      <c r="AM640" t="s">
        <v>10519</v>
      </c>
      <c r="AN640">
        <v>-0.9</v>
      </c>
      <c r="AO640" t="s">
        <v>10519</v>
      </c>
      <c r="AQ640">
        <f>(Table2[[#This Row],[Sharpe Ratio]]-AVERAGE(Table2[Sharpe Ratio]))/_xlfn.STDEV.P(Table2[Sharpe Ratio])</f>
        <v>-0.59700002519057438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-3.4998329938374173</v>
      </c>
      <c r="AS640">
        <f>_xlfn.RANK.AVG(Table2[[#This Row],[1Y Return vs Nifty Z-Score]],Table2[1Y Return vs Nifty Z-Score])</f>
        <v>689</v>
      </c>
      <c r="AT640">
        <f>_xlfn.RANK.AVG(Table2[[#This Row],[6M Return vs Nifty Z-Score]],Table2[6M Return vs Nifty Z-Score])</f>
        <v>564</v>
      </c>
      <c r="AU640">
        <f>_xlfn.RANK.AVG(Table2[[#This Row],[Sharpe Ratio Z-Score]],Table2[Sharpe Ratio Z-Score])</f>
        <v>517.5</v>
      </c>
      <c r="AV640">
        <f>(Table2[[#This Row],[Rank 1Y]]+Table2[[#This Row],[Rank 6M]]+Table2[[#This Row],[Rank Sharpe]])/3</f>
        <v>590.16666666666663</v>
      </c>
    </row>
    <row r="641" spans="1:48" x14ac:dyDescent="0.3">
      <c r="A641" t="s">
        <v>1121</v>
      </c>
      <c r="B641" t="s">
        <v>1122</v>
      </c>
      <c r="C641" t="s">
        <v>10476</v>
      </c>
      <c r="D641" t="s">
        <v>21</v>
      </c>
      <c r="E641">
        <v>10853.62564152</v>
      </c>
      <c r="F641">
        <v>1642.3</v>
      </c>
      <c r="G641">
        <v>-12.4193662944212</v>
      </c>
      <c r="H641">
        <f>(Table2[[#This Row],[1Y Return vs Nifty]]-AVERAGE(Table2[1Y Return vs Nifty]))/_xlfn.STDEV.P(Table2[1Y Return vs Nifty])</f>
        <v>-0.70327679881005456</v>
      </c>
      <c r="I641">
        <v>-1.21568592920298</v>
      </c>
      <c r="J641">
        <f>(Table2[[#This Row],[1M Return vs Nifty]]-AVERAGE(Table2[1M Return vs Nifty]))/_xlfn.STDEV.P(Table2[1M Return vs Nifty])</f>
        <v>-4.0162101267520713E-2</v>
      </c>
      <c r="K641">
        <v>-11.7132160461688</v>
      </c>
      <c r="L641">
        <f>(Table2[[#This Row],[6M Return vs Nifty]]-AVERAGE(Table2[6M Return vs Nifty]))/_xlfn.STDEV.P(Table2[6M Return vs Nifty])</f>
        <v>-0.57056345345275905</v>
      </c>
      <c r="M641">
        <v>-6.1957505562204096</v>
      </c>
      <c r="N641">
        <f>(Table2[[#This Row],[1W Return vs Nifty]]-AVERAGE(Table2[1W Return vs Nifty]))/_xlfn.STDEV.P(Table2[1W Return vs Nifty])</f>
        <v>-1.0590148996850359</v>
      </c>
      <c r="O641">
        <v>1735.53</v>
      </c>
      <c r="P641">
        <v>1667.3492912546999</v>
      </c>
      <c r="Q641">
        <v>1581.59155163332</v>
      </c>
      <c r="R641">
        <v>43.1114339225241</v>
      </c>
      <c r="S641" s="2">
        <f>(Table2[[#This Row],[Close Price]]-Table2[[#This Row],[20D EMA]])/Table2[[#This Row],[20D EMA]]</f>
        <v>-5.3718460643146483E-2</v>
      </c>
      <c r="T641" s="2">
        <f>(Table2[[#This Row],[Close Price]]-Table2[[#This Row],[50D EMA]])/Table2[[#This Row],[50D EMA]]</f>
        <v>-1.5023421538656758E-2</v>
      </c>
      <c r="U641" s="2">
        <f>(Table2[[#This Row],[Close Price]]-Table2[[#This Row],[200D EMA]])/Table2[[#This Row],[200D EMA]]</f>
        <v>3.8384403548429376E-2</v>
      </c>
      <c r="V641">
        <v>1.44120828527593</v>
      </c>
      <c r="W641">
        <v>1636</v>
      </c>
      <c r="X641">
        <v>1760</v>
      </c>
      <c r="Y641">
        <v>1636</v>
      </c>
      <c r="Z641">
        <v>1814</v>
      </c>
      <c r="AA641">
        <v>1636</v>
      </c>
      <c r="AB641">
        <v>1942.45</v>
      </c>
      <c r="AC641" s="2">
        <f>(Table2[[#This Row],[Close Price]]/Table2[[#This Row],[Day Low]])-1</f>
        <v>3.8508557457213044E-3</v>
      </c>
      <c r="AD641" s="2">
        <f>(Table2[[#This Row],[Day High]]/Table2[[#This Row],[Close Price]])-1</f>
        <v>7.1667782987274053E-2</v>
      </c>
      <c r="AE641" s="2">
        <f>(Table2[[#This Row],[Close Price]]/Table2[[#This Row],[Current Week Low]])-1</f>
        <v>3.8508557457213044E-3</v>
      </c>
      <c r="AF641" s="2">
        <f>(Table2[[#This Row],[Current Week High]]/Table2[[#This Row],[Close Price]])-1</f>
        <v>0.10454849905620178</v>
      </c>
      <c r="AG641" s="2">
        <f>(Table2[[#This Row],[Close Price]]/Table2[[#This Row],[Current Month Low]])-1</f>
        <v>3.8508557457213044E-3</v>
      </c>
      <c r="AH641" s="2">
        <f>(Table2[[#This Row],[Current Month High]]/Table2[[#This Row],[Close Price]])-1</f>
        <v>0.18276198014978995</v>
      </c>
      <c r="AI641">
        <v>18.276198014978899</v>
      </c>
      <c r="AJ641">
        <v>18.487789040799299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-0.06</v>
      </c>
      <c r="AM641" t="s">
        <v>10519</v>
      </c>
      <c r="AN641">
        <v>-8.9499999999999993</v>
      </c>
      <c r="AO641" t="s">
        <v>10519</v>
      </c>
      <c r="AP641">
        <v>-7.2059051760486006E-2</v>
      </c>
      <c r="AQ641">
        <f>(Table2[[#This Row],[Sharpe Ratio]]-AVERAGE(Table2[Sharpe Ratio]))/_xlfn.STDEV.P(Table2[Sharpe Ratio])</f>
        <v>-1.4276281001650868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-3.8006453533804576</v>
      </c>
      <c r="AS641">
        <f>_xlfn.RANK.AVG(Table2[[#This Row],[1Y Return vs Nifty Z-Score]],Table2[1Y Return vs Nifty Z-Score])</f>
        <v>575</v>
      </c>
      <c r="AT641">
        <f>_xlfn.RANK.AVG(Table2[[#This Row],[6M Return vs Nifty Z-Score]],Table2[6M Return vs Nifty Z-Score])</f>
        <v>519</v>
      </c>
      <c r="AU641">
        <f>_xlfn.RANK.AVG(Table2[[#This Row],[Sharpe Ratio Z-Score]],Table2[Sharpe Ratio Z-Score])</f>
        <v>679</v>
      </c>
      <c r="AV641">
        <f>(Table2[[#This Row],[Rank 1Y]]+Table2[[#This Row],[Rank 6M]]+Table2[[#This Row],[Rank Sharpe]])/3</f>
        <v>591</v>
      </c>
    </row>
    <row r="642" spans="1:48" x14ac:dyDescent="0.3">
      <c r="A642" t="s">
        <v>1422</v>
      </c>
      <c r="B642" t="s">
        <v>1423</v>
      </c>
      <c r="C642" t="s">
        <v>10475</v>
      </c>
      <c r="D642" t="s">
        <v>24</v>
      </c>
      <c r="E642">
        <v>7234.2861759899997</v>
      </c>
      <c r="F642">
        <v>459.35</v>
      </c>
      <c r="G642">
        <v>-22.949349343855701</v>
      </c>
      <c r="H642">
        <f>(Table2[[#This Row],[1Y Return vs Nifty]]-AVERAGE(Table2[1Y Return vs Nifty]))/_xlfn.STDEV.P(Table2[1Y Return vs Nifty])</f>
        <v>-0.84751626580845796</v>
      </c>
      <c r="I642">
        <v>-8.87025042454305</v>
      </c>
      <c r="J642">
        <f>(Table2[[#This Row],[1M Return vs Nifty]]-AVERAGE(Table2[1M Return vs Nifty]))/_xlfn.STDEV.P(Table2[1M Return vs Nifty])</f>
        <v>-0.81018096011436014</v>
      </c>
      <c r="K642">
        <v>-24.502582440111802</v>
      </c>
      <c r="L642">
        <f>(Table2[[#This Row],[6M Return vs Nifty]]-AVERAGE(Table2[6M Return vs Nifty]))/_xlfn.STDEV.P(Table2[6M Return vs Nifty])</f>
        <v>-1.0140740652290583</v>
      </c>
      <c r="M642">
        <v>-2.99173769733558</v>
      </c>
      <c r="N642">
        <f>(Table2[[#This Row],[1W Return vs Nifty]]-AVERAGE(Table2[1W Return vs Nifty]))/_xlfn.STDEV.P(Table2[1W Return vs Nifty])</f>
        <v>-0.41063039767891651</v>
      </c>
      <c r="O642">
        <v>467.89</v>
      </c>
      <c r="P642">
        <v>472.157634896986</v>
      </c>
      <c r="Q642">
        <v>483.98093862938799</v>
      </c>
      <c r="R642">
        <v>26.633636370399401</v>
      </c>
      <c r="S642" s="2">
        <f>(Table2[[#This Row],[Close Price]]-Table2[[#This Row],[20D EMA]])/Table2[[#This Row],[20D EMA]]</f>
        <v>-1.8252153283891435E-2</v>
      </c>
      <c r="T642" s="2">
        <f>(Table2[[#This Row],[Close Price]]-Table2[[#This Row],[50D EMA]])/Table2[[#This Row],[50D EMA]]</f>
        <v>-2.7125760446043208E-2</v>
      </c>
      <c r="U642" s="2">
        <f>(Table2[[#This Row],[Close Price]]-Table2[[#This Row],[200D EMA]])/Table2[[#This Row],[200D EMA]]</f>
        <v>-5.0892373363177625E-2</v>
      </c>
      <c r="V642">
        <v>1.16278245018022</v>
      </c>
      <c r="W642">
        <v>456.9</v>
      </c>
      <c r="X642">
        <v>461</v>
      </c>
      <c r="Y642">
        <v>454.75</v>
      </c>
      <c r="Z642">
        <v>469</v>
      </c>
      <c r="AA642">
        <v>454.75</v>
      </c>
      <c r="AB642">
        <v>489</v>
      </c>
      <c r="AC642" s="2">
        <f>(Table2[[#This Row],[Close Price]]/Table2[[#This Row],[Day Low]])-1</f>
        <v>5.3622236813308799E-3</v>
      </c>
      <c r="AD642" s="2">
        <f>(Table2[[#This Row],[Day High]]/Table2[[#This Row],[Close Price]])-1</f>
        <v>3.5920322194404886E-3</v>
      </c>
      <c r="AE642" s="2">
        <f>(Table2[[#This Row],[Close Price]]/Table2[[#This Row],[Current Week Low]])-1</f>
        <v>1.0115448048378273E-2</v>
      </c>
      <c r="AF642" s="2">
        <f>(Table2[[#This Row],[Current Week High]]/Table2[[#This Row],[Close Price]])-1</f>
        <v>2.1007946010667133E-2</v>
      </c>
      <c r="AG642" s="2">
        <f>(Table2[[#This Row],[Close Price]]/Table2[[#This Row],[Current Month Low]])-1</f>
        <v>1.0115448048378273E-2</v>
      </c>
      <c r="AH642" s="2">
        <f>(Table2[[#This Row],[Current Month High]]/Table2[[#This Row],[Close Price]])-1</f>
        <v>6.4547730488734079E-2</v>
      </c>
      <c r="AI642">
        <v>33.090236203330797</v>
      </c>
      <c r="AJ642">
        <v>5.4643554126965803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</v>
      </c>
      <c r="AM642" t="s">
        <v>10519</v>
      </c>
      <c r="AN642">
        <v>-4.4400000000000004</v>
      </c>
      <c r="AO642" t="s">
        <v>10519</v>
      </c>
      <c r="AQ642">
        <f>(Table2[[#This Row],[Sharpe Ratio]]-AVERAGE(Table2[Sharpe Ratio]))/_xlfn.STDEV.P(Table2[Sharpe Ratio])</f>
        <v>-0.59700002519057438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627</v>
      </c>
      <c r="AT642">
        <f>_xlfn.RANK.AVG(Table2[[#This Row],[6M Return vs Nifty Z-Score]],Table2[6M Return vs Nifty Z-Score])</f>
        <v>632</v>
      </c>
      <c r="AU642">
        <f>_xlfn.RANK.AVG(Table2[[#This Row],[Sharpe Ratio Z-Score]],Table2[Sharpe Ratio Z-Score])</f>
        <v>517.5</v>
      </c>
      <c r="AV642">
        <f>(Table2[[#This Row],[Rank 1Y]]+Table2[[#This Row],[Rank 6M]]+Table2[[#This Row],[Rank Sharpe]])/3</f>
        <v>592.16666666666663</v>
      </c>
    </row>
    <row r="643" spans="1:48" x14ac:dyDescent="0.3">
      <c r="A643" t="s">
        <v>1547</v>
      </c>
      <c r="B643" t="s">
        <v>1548</v>
      </c>
      <c r="C643" t="s">
        <v>10486</v>
      </c>
      <c r="D643" t="s">
        <v>388</v>
      </c>
      <c r="E643">
        <v>6168.9232165920002</v>
      </c>
      <c r="F643">
        <v>63.51</v>
      </c>
      <c r="G643">
        <v>-41.677076274228497</v>
      </c>
      <c r="H643">
        <f>(Table2[[#This Row],[1Y Return vs Nifty]]-AVERAGE(Table2[1Y Return vs Nifty]))/_xlfn.STDEV.P(Table2[1Y Return vs Nifty])</f>
        <v>-1.1040482410117503</v>
      </c>
      <c r="I643">
        <v>-0.62008050363350498</v>
      </c>
      <c r="J643">
        <f>(Table2[[#This Row],[1M Return vs Nifty]]-AVERAGE(Table2[1M Return vs Nifty]))/_xlfn.STDEV.P(Table2[1M Return vs Nifty])</f>
        <v>1.9753444600463757E-2</v>
      </c>
      <c r="K643">
        <v>-35.915913361631297</v>
      </c>
      <c r="L643">
        <f>(Table2[[#This Row],[6M Return vs Nifty]]-AVERAGE(Table2[6M Return vs Nifty]))/_xlfn.STDEV.P(Table2[6M Return vs Nifty])</f>
        <v>-1.4098664151773539</v>
      </c>
      <c r="M643">
        <v>-3.9363057646353101</v>
      </c>
      <c r="N643">
        <f>(Table2[[#This Row],[1W Return vs Nifty]]-AVERAGE(Table2[1W Return vs Nifty]))/_xlfn.STDEV.P(Table2[1W Return vs Nifty])</f>
        <v>-0.60177922351108926</v>
      </c>
      <c r="O643">
        <v>63.6</v>
      </c>
      <c r="P643">
        <v>65.241775389344397</v>
      </c>
      <c r="Q643">
        <v>69.927132383076298</v>
      </c>
      <c r="R643">
        <v>40.135430751334098</v>
      </c>
      <c r="S643" s="2">
        <f>(Table2[[#This Row],[Close Price]]-Table2[[#This Row],[20D EMA]])/Table2[[#This Row],[20D EMA]]</f>
        <v>-1.4150943396226952E-3</v>
      </c>
      <c r="T643" s="2">
        <f>(Table2[[#This Row],[Close Price]]-Table2[[#This Row],[50D EMA]])/Table2[[#This Row],[50D EMA]]</f>
        <v>-2.6543964798775865E-2</v>
      </c>
      <c r="U643" s="2">
        <f>(Table2[[#This Row],[Close Price]]-Table2[[#This Row],[200D EMA]])/Table2[[#This Row],[200D EMA]]</f>
        <v>-9.1768848004832079E-2</v>
      </c>
      <c r="V643">
        <v>0.78054665344841001</v>
      </c>
      <c r="W643">
        <v>62.8</v>
      </c>
      <c r="X643">
        <v>64.37</v>
      </c>
      <c r="Y643">
        <v>61.38</v>
      </c>
      <c r="Z643">
        <v>64.37</v>
      </c>
      <c r="AA643">
        <v>60.55</v>
      </c>
      <c r="AB643">
        <v>66.36</v>
      </c>
      <c r="AC643" s="2">
        <f>(Table2[[#This Row],[Close Price]]/Table2[[#This Row],[Day Low]])-1</f>
        <v>1.1305732484076403E-2</v>
      </c>
      <c r="AD643" s="2">
        <f>(Table2[[#This Row],[Day High]]/Table2[[#This Row],[Close Price]])-1</f>
        <v>1.3541174618170393E-2</v>
      </c>
      <c r="AE643" s="2">
        <f>(Table2[[#This Row],[Close Price]]/Table2[[#This Row],[Current Week Low]])-1</f>
        <v>3.4701857282502413E-2</v>
      </c>
      <c r="AF643" s="2">
        <f>(Table2[[#This Row],[Current Week High]]/Table2[[#This Row],[Close Price]])-1</f>
        <v>1.3541174618170393E-2</v>
      </c>
      <c r="AG643" s="2">
        <f>(Table2[[#This Row],[Close Price]]/Table2[[#This Row],[Current Month Low]])-1</f>
        <v>4.8885218827415367E-2</v>
      </c>
      <c r="AH643" s="2">
        <f>(Table2[[#This Row],[Current Month High]]/Table2[[#This Row],[Close Price]])-1</f>
        <v>4.4874822862541297E-2</v>
      </c>
      <c r="AI643">
        <v>54.306408439615801</v>
      </c>
      <c r="AJ643">
        <v>7.0994940978077601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-0.17</v>
      </c>
      <c r="AM643" t="s">
        <v>10519</v>
      </c>
      <c r="AN643">
        <v>-1.63</v>
      </c>
      <c r="AO643" t="s">
        <v>10519</v>
      </c>
      <c r="AP643">
        <v>3.9535395721758002E-2</v>
      </c>
      <c r="AQ643">
        <f>(Table2[[#This Row],[Sharpe Ratio]]-AVERAGE(Table2[Sharpe Ratio]))/_xlfn.STDEV.P(Table2[Sharpe Ratio])</f>
        <v>-0.14127366133454897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702</v>
      </c>
      <c r="AT643">
        <f>_xlfn.RANK.AVG(Table2[[#This Row],[6M Return vs Nifty Z-Score]],Table2[6M Return vs Nifty Z-Score])</f>
        <v>703</v>
      </c>
      <c r="AU643">
        <f>_xlfn.RANK.AVG(Table2[[#This Row],[Sharpe Ratio Z-Score]],Table2[Sharpe Ratio Z-Score])</f>
        <v>375</v>
      </c>
      <c r="AV643">
        <f>(Table2[[#This Row],[Rank 1Y]]+Table2[[#This Row],[Rank 6M]]+Table2[[#This Row],[Rank Sharpe]])/3</f>
        <v>593.33333333333337</v>
      </c>
    </row>
    <row r="644" spans="1:48" x14ac:dyDescent="0.3">
      <c r="A644" t="s">
        <v>1968</v>
      </c>
      <c r="B644" t="s">
        <v>1969</v>
      </c>
      <c r="C644" t="s">
        <v>10487</v>
      </c>
      <c r="D644" t="s">
        <v>1100</v>
      </c>
      <c r="E644">
        <v>3312.982300875</v>
      </c>
      <c r="F644">
        <v>459.4</v>
      </c>
      <c r="G644">
        <v>-47.804399551138701</v>
      </c>
      <c r="H644">
        <f>(Table2[[#This Row],[1Y Return vs Nifty]]-AVERAGE(Table2[1Y Return vs Nifty]))/_xlfn.STDEV.P(Table2[1Y Return vs Nifty])</f>
        <v>-1.1879801751316159</v>
      </c>
      <c r="I644">
        <v>-0.96556567779541003</v>
      </c>
      <c r="J644">
        <f>(Table2[[#This Row],[1M Return vs Nifty]]-AVERAGE(Table2[1M Return vs Nifty]))/_xlfn.STDEV.P(Table2[1M Return vs Nifty])</f>
        <v>-1.5000995017701977E-2</v>
      </c>
      <c r="K644">
        <v>-16.9033633237648</v>
      </c>
      <c r="L644">
        <f>(Table2[[#This Row],[6M Return vs Nifty]]-AVERAGE(Table2[6M Return vs Nifty]))/_xlfn.STDEV.P(Table2[6M Return vs Nifty])</f>
        <v>-0.75054777193986255</v>
      </c>
      <c r="M644">
        <v>3.9727516456407201</v>
      </c>
      <c r="N644">
        <f>(Table2[[#This Row],[1W Return vs Nifty]]-AVERAGE(Table2[1W Return vs Nifty]))/_xlfn.STDEV.P(Table2[1W Return vs Nifty])</f>
        <v>0.9987481389429097</v>
      </c>
      <c r="O644">
        <v>440.6</v>
      </c>
      <c r="P644">
        <v>422.77711377069198</v>
      </c>
      <c r="Q644">
        <v>432.09780752944101</v>
      </c>
      <c r="R644">
        <v>62.690692365731998</v>
      </c>
      <c r="S644" s="2">
        <f>(Table2[[#This Row],[Close Price]]-Table2[[#This Row],[20D EMA]])/Table2[[#This Row],[20D EMA]]</f>
        <v>4.2669087607807431E-2</v>
      </c>
      <c r="T644" s="2">
        <f>(Table2[[#This Row],[Close Price]]-Table2[[#This Row],[50D EMA]])/Table2[[#This Row],[50D EMA]]</f>
        <v>8.6624571284555626E-2</v>
      </c>
      <c r="U644" s="2">
        <f>(Table2[[#This Row],[Close Price]]-Table2[[#This Row],[200D EMA]])/Table2[[#This Row],[200D EMA]]</f>
        <v>6.3185214076094856E-2</v>
      </c>
      <c r="V644">
        <v>0.84694664982582901</v>
      </c>
      <c r="W644">
        <v>455</v>
      </c>
      <c r="X644">
        <v>464</v>
      </c>
      <c r="Y644">
        <v>408</v>
      </c>
      <c r="Z644">
        <v>464</v>
      </c>
      <c r="AA644">
        <v>408</v>
      </c>
      <c r="AB644">
        <v>477</v>
      </c>
      <c r="AC644" s="2">
        <f>(Table2[[#This Row],[Close Price]]/Table2[[#This Row],[Day Low]])-1</f>
        <v>9.6703296703295472E-3</v>
      </c>
      <c r="AD644" s="2">
        <f>(Table2[[#This Row],[Day High]]/Table2[[#This Row],[Close Price]])-1</f>
        <v>1.0013060513713645E-2</v>
      </c>
      <c r="AE644" s="2">
        <f>(Table2[[#This Row],[Close Price]]/Table2[[#This Row],[Current Week Low]])-1</f>
        <v>0.12598039215686274</v>
      </c>
      <c r="AF644" s="2">
        <f>(Table2[[#This Row],[Current Week High]]/Table2[[#This Row],[Close Price]])-1</f>
        <v>1.0013060513713645E-2</v>
      </c>
      <c r="AG644" s="2">
        <f>(Table2[[#This Row],[Close Price]]/Table2[[#This Row],[Current Month Low]])-1</f>
        <v>0.12598039215686274</v>
      </c>
      <c r="AH644" s="2">
        <f>(Table2[[#This Row],[Current Month High]]/Table2[[#This Row],[Close Price]])-1</f>
        <v>3.8310840226382314E-2</v>
      </c>
      <c r="AI644">
        <v>44.558119286025203</v>
      </c>
      <c r="AJ644">
        <v>45.841269841269799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0.17</v>
      </c>
      <c r="AM644" t="s">
        <v>10520</v>
      </c>
      <c r="AN644">
        <v>2.61</v>
      </c>
      <c r="AO644" t="s">
        <v>10520</v>
      </c>
      <c r="AP644">
        <v>5.5672040792099995E-4</v>
      </c>
      <c r="AQ644">
        <f>(Table2[[#This Row],[Sharpe Ratio]]-AVERAGE(Table2[Sharpe Ratio]))/_xlfn.STDEV.P(Table2[Sharpe Ratio])</f>
        <v>-0.59058268289376636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714</v>
      </c>
      <c r="AT644">
        <f>_xlfn.RANK.AVG(Table2[[#This Row],[6M Return vs Nifty Z-Score]],Table2[6M Return vs Nifty Z-Score])</f>
        <v>571</v>
      </c>
      <c r="AU644">
        <f>_xlfn.RANK.AVG(Table2[[#This Row],[Sharpe Ratio Z-Score]],Table2[Sharpe Ratio Z-Score])</f>
        <v>495</v>
      </c>
      <c r="AV644">
        <f>(Table2[[#This Row],[Rank 1Y]]+Table2[[#This Row],[Rank 6M]]+Table2[[#This Row],[Rank Sharpe]])/3</f>
        <v>593.33333333333337</v>
      </c>
    </row>
    <row r="645" spans="1:48" x14ac:dyDescent="0.3">
      <c r="A645" t="s">
        <v>2131</v>
      </c>
      <c r="B645" t="s">
        <v>2132</v>
      </c>
      <c r="C645" t="s">
        <v>10478</v>
      </c>
      <c r="D645" t="s">
        <v>46</v>
      </c>
      <c r="E645">
        <v>2677.6047730949999</v>
      </c>
      <c r="F645">
        <v>685.25</v>
      </c>
      <c r="G645">
        <v>-33.215863660821199</v>
      </c>
      <c r="H645">
        <f>(Table2[[#This Row],[1Y Return vs Nifty]]-AVERAGE(Table2[1Y Return vs Nifty]))/_xlfn.STDEV.P(Table2[1Y Return vs Nifty])</f>
        <v>-0.98814674413483172</v>
      </c>
      <c r="I645">
        <v>-3.52646166917931</v>
      </c>
      <c r="J645">
        <f>(Table2[[#This Row],[1M Return vs Nifty]]-AVERAGE(Table2[1M Return vs Nifty]))/_xlfn.STDEV.P(Table2[1M Return vs Nifty])</f>
        <v>-0.27261698481194158</v>
      </c>
      <c r="K645">
        <v>-26.7799672360016</v>
      </c>
      <c r="L645">
        <f>(Table2[[#This Row],[6M Return vs Nifty]]-AVERAGE(Table2[6M Return vs Nifty]))/_xlfn.STDEV.P(Table2[6M Return vs Nifty])</f>
        <v>-1.0930493868332214</v>
      </c>
      <c r="M645">
        <v>-1.94467245803788</v>
      </c>
      <c r="N645">
        <f>(Table2[[#This Row],[1W Return vs Nifty]]-AVERAGE(Table2[1W Return vs Nifty]))/_xlfn.STDEV.P(Table2[1W Return vs Nifty])</f>
        <v>-0.19873958960449073</v>
      </c>
      <c r="O645">
        <v>680.58</v>
      </c>
      <c r="P645">
        <v>676.27495681953098</v>
      </c>
      <c r="Q645">
        <v>697.74274618097002</v>
      </c>
      <c r="R645">
        <v>44.341219514925797</v>
      </c>
      <c r="S645" s="2">
        <f>(Table2[[#This Row],[Close Price]]-Table2[[#This Row],[20D EMA]])/Table2[[#This Row],[20D EMA]]</f>
        <v>6.8617943518762799E-3</v>
      </c>
      <c r="T645" s="2">
        <f>(Table2[[#This Row],[Close Price]]-Table2[[#This Row],[50D EMA]])/Table2[[#This Row],[50D EMA]]</f>
        <v>1.3271293118228052E-2</v>
      </c>
      <c r="U645" s="2">
        <f>(Table2[[#This Row],[Close Price]]-Table2[[#This Row],[200D EMA]])/Table2[[#This Row],[200D EMA]]</f>
        <v>-1.7904516025924883E-2</v>
      </c>
      <c r="V645">
        <v>0.70910558109772603</v>
      </c>
      <c r="W645">
        <v>680.65</v>
      </c>
      <c r="X645">
        <v>695</v>
      </c>
      <c r="Y645">
        <v>652.54999999999995</v>
      </c>
      <c r="Z645">
        <v>699</v>
      </c>
      <c r="AA645">
        <v>652.54999999999995</v>
      </c>
      <c r="AB645">
        <v>709.65</v>
      </c>
      <c r="AC645" s="2">
        <f>(Table2[[#This Row],[Close Price]]/Table2[[#This Row],[Day Low]])-1</f>
        <v>6.7582457944612706E-3</v>
      </c>
      <c r="AD645" s="2">
        <f>(Table2[[#This Row],[Day High]]/Table2[[#This Row],[Close Price]])-1</f>
        <v>1.4228383801532241E-2</v>
      </c>
      <c r="AE645" s="2">
        <f>(Table2[[#This Row],[Close Price]]/Table2[[#This Row],[Current Week Low]])-1</f>
        <v>5.0111102597502288E-2</v>
      </c>
      <c r="AF645" s="2">
        <f>(Table2[[#This Row],[Current Week High]]/Table2[[#This Row],[Close Price]])-1</f>
        <v>2.0065669463699365E-2</v>
      </c>
      <c r="AG645" s="2">
        <f>(Table2[[#This Row],[Close Price]]/Table2[[#This Row],[Current Month Low]])-1</f>
        <v>5.0111102597502288E-2</v>
      </c>
      <c r="AH645" s="2">
        <f>(Table2[[#This Row],[Current Month High]]/Table2[[#This Row],[Close Price]])-1</f>
        <v>3.5607442539219214E-2</v>
      </c>
      <c r="AI645">
        <v>23.458591754834</v>
      </c>
      <c r="AJ645">
        <v>14.2273712285381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-0.06</v>
      </c>
      <c r="AM645" t="s">
        <v>10519</v>
      </c>
      <c r="AN645">
        <v>-2.2200000000000002</v>
      </c>
      <c r="AO645" t="s">
        <v>10519</v>
      </c>
      <c r="AP645">
        <v>1.0097712905957E-2</v>
      </c>
      <c r="AQ645">
        <f>(Table2[[#This Row],[Sharpe Ratio]]-AVERAGE(Table2[Sharpe Ratio]))/_xlfn.STDEV.P(Table2[Sharpe Ratio])</f>
        <v>-0.48060321413345675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672</v>
      </c>
      <c r="AT645">
        <f>_xlfn.RANK.AVG(Table2[[#This Row],[6M Return vs Nifty Z-Score]],Table2[6M Return vs Nifty Z-Score])</f>
        <v>650</v>
      </c>
      <c r="AU645">
        <f>_xlfn.RANK.AVG(Table2[[#This Row],[Sharpe Ratio Z-Score]],Table2[Sharpe Ratio Z-Score])</f>
        <v>465</v>
      </c>
      <c r="AV645">
        <f>(Table2[[#This Row],[Rank 1Y]]+Table2[[#This Row],[Rank 6M]]+Table2[[#This Row],[Rank Sharpe]])/3</f>
        <v>595.66666666666663</v>
      </c>
    </row>
    <row r="646" spans="1:48" x14ac:dyDescent="0.3">
      <c r="A646" t="s">
        <v>1569</v>
      </c>
      <c r="B646" t="s">
        <v>1570</v>
      </c>
      <c r="C646" t="s">
        <v>10485</v>
      </c>
      <c r="D646" t="s">
        <v>271</v>
      </c>
      <c r="E646">
        <v>5856.7799243549998</v>
      </c>
      <c r="F646">
        <v>1913.55</v>
      </c>
      <c r="G646">
        <v>-34.231666203295099</v>
      </c>
      <c r="H646">
        <f>(Table2[[#This Row],[1Y Return vs Nifty]]-AVERAGE(Table2[1Y Return vs Nifty]))/_xlfn.STDEV.P(Table2[1Y Return vs Nifty])</f>
        <v>-1.002061184131003</v>
      </c>
      <c r="I646">
        <v>-2.6062042959690901</v>
      </c>
      <c r="J646">
        <f>(Table2[[#This Row],[1M Return vs Nifty]]-AVERAGE(Table2[1M Return vs Nifty]))/_xlfn.STDEV.P(Table2[1M Return vs Nifty])</f>
        <v>-0.18004273936713369</v>
      </c>
      <c r="K646">
        <v>-25.431392060141999</v>
      </c>
      <c r="L646">
        <f>(Table2[[#This Row],[6M Return vs Nifty]]-AVERAGE(Table2[6M Return vs Nifty]))/_xlfn.STDEV.P(Table2[6M Return vs Nifty])</f>
        <v>-1.0462833952392139</v>
      </c>
      <c r="M646">
        <v>-2.7876534549719998</v>
      </c>
      <c r="N646">
        <f>(Table2[[#This Row],[1W Return vs Nifty]]-AVERAGE(Table2[1W Return vs Nifty]))/_xlfn.STDEV.P(Table2[1W Return vs Nifty])</f>
        <v>-0.36933060717237576</v>
      </c>
      <c r="O646">
        <v>1913.97</v>
      </c>
      <c r="P646">
        <v>1899.54909200161</v>
      </c>
      <c r="Q646">
        <v>1966.57902342903</v>
      </c>
      <c r="R646">
        <v>46.072645238278703</v>
      </c>
      <c r="S646" s="2">
        <f>(Table2[[#This Row],[Close Price]]-Table2[[#This Row],[20D EMA]])/Table2[[#This Row],[20D EMA]]</f>
        <v>-2.1943917616267379E-4</v>
      </c>
      <c r="T646" s="2">
        <f>(Table2[[#This Row],[Close Price]]-Table2[[#This Row],[50D EMA]])/Table2[[#This Row],[50D EMA]]</f>
        <v>7.3706481487334375E-3</v>
      </c>
      <c r="U646" s="2">
        <f>(Table2[[#This Row],[Close Price]]-Table2[[#This Row],[200D EMA]])/Table2[[#This Row],[200D EMA]]</f>
        <v>-2.6965111901054398E-2</v>
      </c>
      <c r="V646">
        <v>0.60108831458414302</v>
      </c>
      <c r="W646">
        <v>1901.05</v>
      </c>
      <c r="X646">
        <v>1940</v>
      </c>
      <c r="Y646">
        <v>1821.25</v>
      </c>
      <c r="Z646">
        <v>1955</v>
      </c>
      <c r="AA646">
        <v>1821.25</v>
      </c>
      <c r="AB646">
        <v>2075.65</v>
      </c>
      <c r="AC646" s="2">
        <f>(Table2[[#This Row],[Close Price]]/Table2[[#This Row],[Day Low]])-1</f>
        <v>6.5753136424606673E-3</v>
      </c>
      <c r="AD646" s="2">
        <f>(Table2[[#This Row],[Day High]]/Table2[[#This Row],[Close Price]])-1</f>
        <v>1.3822476548822848E-2</v>
      </c>
      <c r="AE646" s="2">
        <f>(Table2[[#This Row],[Close Price]]/Table2[[#This Row],[Current Week Low]])-1</f>
        <v>5.0679478380233345E-2</v>
      </c>
      <c r="AF646" s="2">
        <f>(Table2[[#This Row],[Current Week High]]/Table2[[#This Row],[Close Price]])-1</f>
        <v>2.1661310130385969E-2</v>
      </c>
      <c r="AG646" s="2">
        <f>(Table2[[#This Row],[Close Price]]/Table2[[#This Row],[Current Month Low]])-1</f>
        <v>5.0679478380233345E-2</v>
      </c>
      <c r="AH646" s="2">
        <f>(Table2[[#This Row],[Current Month High]]/Table2[[#This Row],[Close Price]])-1</f>
        <v>8.4711661571424957E-2</v>
      </c>
      <c r="AI646">
        <v>52.614250999451201</v>
      </c>
      <c r="AJ646">
        <v>19.596875000000001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-0.05</v>
      </c>
      <c r="AM646" t="s">
        <v>10519</v>
      </c>
      <c r="AN646">
        <v>-2.58</v>
      </c>
      <c r="AO646" t="s">
        <v>10519</v>
      </c>
      <c r="AP646">
        <v>7.9466633891580006E-3</v>
      </c>
      <c r="AQ646">
        <f>(Table2[[#This Row],[Sharpe Ratio]]-AVERAGE(Table2[Sharpe Ratio]))/_xlfn.STDEV.P(Table2[Sharpe Ratio])</f>
        <v>-0.50539846296981961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674</v>
      </c>
      <c r="AT646">
        <f>_xlfn.RANK.AVG(Table2[[#This Row],[6M Return vs Nifty Z-Score]],Table2[6M Return vs Nifty Z-Score])</f>
        <v>639</v>
      </c>
      <c r="AU646">
        <f>_xlfn.RANK.AVG(Table2[[#This Row],[Sharpe Ratio Z-Score]],Table2[Sharpe Ratio Z-Score])</f>
        <v>476</v>
      </c>
      <c r="AV646">
        <f>(Table2[[#This Row],[Rank 1Y]]+Table2[[#This Row],[Rank 6M]]+Table2[[#This Row],[Rank Sharpe]])/3</f>
        <v>596.33333333333337</v>
      </c>
    </row>
    <row r="647" spans="1:48" x14ac:dyDescent="0.3">
      <c r="A647" t="s">
        <v>1990</v>
      </c>
      <c r="B647" t="s">
        <v>1991</v>
      </c>
      <c r="C647" t="s">
        <v>10477</v>
      </c>
      <c r="D647" t="s">
        <v>989</v>
      </c>
      <c r="E647">
        <v>3217.33729425</v>
      </c>
      <c r="F647">
        <v>403.25</v>
      </c>
      <c r="G647">
        <v>-21.4267743077415</v>
      </c>
      <c r="H647">
        <f>(Table2[[#This Row],[1Y Return vs Nifty]]-AVERAGE(Table2[1Y Return vs Nifty]))/_xlfn.STDEV.P(Table2[1Y Return vs Nifty])</f>
        <v>-0.82666006778390544</v>
      </c>
      <c r="I647">
        <v>-11.4007890661155</v>
      </c>
      <c r="J647">
        <f>(Table2[[#This Row],[1M Return vs Nifty]]-AVERAGE(Table2[1M Return vs Nifty]))/_xlfn.STDEV.P(Table2[1M Return vs Nifty])</f>
        <v>-1.0647431208013192</v>
      </c>
      <c r="K647">
        <v>-14.759590144892201</v>
      </c>
      <c r="L647">
        <f>(Table2[[#This Row],[6M Return vs Nifty]]-AVERAGE(Table2[6M Return vs Nifty]))/_xlfn.STDEV.P(Table2[6M Return vs Nifty])</f>
        <v>-0.67620584406126982</v>
      </c>
      <c r="M647">
        <v>-4.9454448741297901</v>
      </c>
      <c r="N647">
        <f>(Table2[[#This Row],[1W Return vs Nifty]]-AVERAGE(Table2[1W Return vs Nifty]))/_xlfn.STDEV.P(Table2[1W Return vs Nifty])</f>
        <v>-0.80599505777344382</v>
      </c>
      <c r="O647">
        <v>405.83</v>
      </c>
      <c r="P647">
        <v>402.23921971107001</v>
      </c>
      <c r="Q647">
        <v>396.27323252410201</v>
      </c>
      <c r="R647">
        <v>40.635690304984003</v>
      </c>
      <c r="S647" s="2">
        <f>(Table2[[#This Row],[Close Price]]-Table2[[#This Row],[20D EMA]])/Table2[[#This Row],[20D EMA]]</f>
        <v>-6.3573417440799945E-3</v>
      </c>
      <c r="T647" s="2">
        <f>(Table2[[#This Row],[Close Price]]-Table2[[#This Row],[50D EMA]])/Table2[[#This Row],[50D EMA]]</f>
        <v>2.5128834767928414E-3</v>
      </c>
      <c r="U647" s="2">
        <f>(Table2[[#This Row],[Close Price]]-Table2[[#This Row],[200D EMA]])/Table2[[#This Row],[200D EMA]]</f>
        <v>1.7605951912166178E-2</v>
      </c>
      <c r="V647">
        <v>0.76963833846153196</v>
      </c>
      <c r="W647">
        <v>395.1</v>
      </c>
      <c r="X647">
        <v>409.9</v>
      </c>
      <c r="Y647">
        <v>380</v>
      </c>
      <c r="Z647">
        <v>411.85</v>
      </c>
      <c r="AA647">
        <v>380</v>
      </c>
      <c r="AB647">
        <v>436.9</v>
      </c>
      <c r="AC647" s="2">
        <f>(Table2[[#This Row],[Close Price]]/Table2[[#This Row],[Day Low]])-1</f>
        <v>2.0627689192609377E-2</v>
      </c>
      <c r="AD647" s="2">
        <f>(Table2[[#This Row],[Day High]]/Table2[[#This Row],[Close Price]])-1</f>
        <v>1.6491010539367634E-2</v>
      </c>
      <c r="AE647" s="2">
        <f>(Table2[[#This Row],[Close Price]]/Table2[[#This Row],[Current Week Low]])-1</f>
        <v>6.1184210526315841E-2</v>
      </c>
      <c r="AF647" s="2">
        <f>(Table2[[#This Row],[Current Week High]]/Table2[[#This Row],[Close Price]])-1</f>
        <v>2.1326720396776189E-2</v>
      </c>
      <c r="AG647" s="2">
        <f>(Table2[[#This Row],[Close Price]]/Table2[[#This Row],[Current Month Low]])-1</f>
        <v>6.1184210526315841E-2</v>
      </c>
      <c r="AH647" s="2">
        <f>(Table2[[#This Row],[Current Month High]]/Table2[[#This Row],[Close Price]])-1</f>
        <v>8.3446993180409157E-2</v>
      </c>
      <c r="AI647">
        <v>21.512709237445701</v>
      </c>
      <c r="AJ647">
        <v>19.287087708918801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-7.0000000000000007E-2</v>
      </c>
      <c r="AM647" t="s">
        <v>10519</v>
      </c>
      <c r="AN647">
        <v>-4.22</v>
      </c>
      <c r="AO647" t="s">
        <v>10519</v>
      </c>
      <c r="AP647">
        <v>-5.0004037890842998E-2</v>
      </c>
      <c r="AQ647">
        <f>(Table2[[#This Row],[Sharpe Ratio]]-AVERAGE(Table2[Sharpe Ratio]))/_xlfn.STDEV.P(Table2[Sharpe Ratio])</f>
        <v>-1.1733989191460361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-4.5470030095659739</v>
      </c>
      <c r="AS647">
        <f>_xlfn.RANK.AVG(Table2[[#This Row],[1Y Return vs Nifty Z-Score]],Table2[1Y Return vs Nifty Z-Score])</f>
        <v>616</v>
      </c>
      <c r="AT647">
        <f>_xlfn.RANK.AVG(Table2[[#This Row],[6M Return vs Nifty Z-Score]],Table2[6M Return vs Nifty Z-Score])</f>
        <v>544</v>
      </c>
      <c r="AU647">
        <f>_xlfn.RANK.AVG(Table2[[#This Row],[Sharpe Ratio Z-Score]],Table2[Sharpe Ratio Z-Score])</f>
        <v>635</v>
      </c>
      <c r="AV647">
        <f>(Table2[[#This Row],[Rank 1Y]]+Table2[[#This Row],[Rank 6M]]+Table2[[#This Row],[Rank Sharpe]])/3</f>
        <v>598.33333333333337</v>
      </c>
    </row>
    <row r="648" spans="1:48" x14ac:dyDescent="0.3">
      <c r="A648" t="s">
        <v>22</v>
      </c>
      <c r="B648" t="s">
        <v>23</v>
      </c>
      <c r="C648" t="s">
        <v>10475</v>
      </c>
      <c r="D648" t="s">
        <v>24</v>
      </c>
      <c r="E648">
        <v>1230896.8056522801</v>
      </c>
      <c r="F648">
        <v>1618.15</v>
      </c>
      <c r="G648">
        <v>-29.948950805070702</v>
      </c>
      <c r="H648">
        <f>(Table2[[#This Row],[1Y Return vs Nifty]]-AVERAGE(Table2[1Y Return vs Nifty]))/_xlfn.STDEV.P(Table2[1Y Return vs Nifty])</f>
        <v>-0.94339664654858835</v>
      </c>
      <c r="I648">
        <v>-9.0258795757803405</v>
      </c>
      <c r="J648">
        <f>(Table2[[#This Row],[1M Return vs Nifty]]-AVERAGE(Table2[1M Return vs Nifty]))/_xlfn.STDEV.P(Table2[1M Return vs Nifty])</f>
        <v>-0.82583663608547453</v>
      </c>
      <c r="K648">
        <v>-5.0685012867792896</v>
      </c>
      <c r="L648">
        <f>(Table2[[#This Row],[6M Return vs Nifty]]-AVERAGE(Table2[6M Return vs Nifty]))/_xlfn.STDEV.P(Table2[6M Return vs Nifty])</f>
        <v>-0.34013753419756165</v>
      </c>
      <c r="M648">
        <v>-1.12758061273375</v>
      </c>
      <c r="N648">
        <f>(Table2[[#This Row],[1W Return vs Nifty]]-AVERAGE(Table2[1W Return vs Nifty]))/_xlfn.STDEV.P(Table2[1W Return vs Nifty])</f>
        <v>-3.338766608094558E-2</v>
      </c>
      <c r="O648">
        <v>1629.46</v>
      </c>
      <c r="P648">
        <v>1603.9844347396399</v>
      </c>
      <c r="Q648">
        <v>1556.8838780378301</v>
      </c>
      <c r="R648">
        <v>43.953618139291599</v>
      </c>
      <c r="S648" s="2">
        <f>(Table2[[#This Row],[Close Price]]-Table2[[#This Row],[20D EMA]])/Table2[[#This Row],[20D EMA]]</f>
        <v>-6.940949762497972E-3</v>
      </c>
      <c r="T648" s="2">
        <f>(Table2[[#This Row],[Close Price]]-Table2[[#This Row],[50D EMA]])/Table2[[#This Row],[50D EMA]]</f>
        <v>8.8314854892338895E-3</v>
      </c>
      <c r="U648" s="2">
        <f>(Table2[[#This Row],[Close Price]]-Table2[[#This Row],[200D EMA]])/Table2[[#This Row],[200D EMA]]</f>
        <v>3.935176080015991E-2</v>
      </c>
      <c r="V648">
        <v>0.97492987503300998</v>
      </c>
      <c r="W648">
        <v>1596.45</v>
      </c>
      <c r="X648">
        <v>1621.75</v>
      </c>
      <c r="Y648">
        <v>1588.05</v>
      </c>
      <c r="Z648">
        <v>1651</v>
      </c>
      <c r="AA648">
        <v>1588.05</v>
      </c>
      <c r="AB648">
        <v>1794</v>
      </c>
      <c r="AC648" s="2">
        <f>(Table2[[#This Row],[Close Price]]/Table2[[#This Row],[Day Low]])-1</f>
        <v>1.359265871151627E-2</v>
      </c>
      <c r="AD648" s="2">
        <f>(Table2[[#This Row],[Day High]]/Table2[[#This Row],[Close Price]])-1</f>
        <v>2.2247628464604485E-3</v>
      </c>
      <c r="AE648" s="2">
        <f>(Table2[[#This Row],[Close Price]]/Table2[[#This Row],[Current Week Low]])-1</f>
        <v>1.8954063159220436E-2</v>
      </c>
      <c r="AF648" s="2">
        <f>(Table2[[#This Row],[Current Week High]]/Table2[[#This Row],[Close Price]])-1</f>
        <v>2.0300960973951732E-2</v>
      </c>
      <c r="AG648" s="2">
        <f>(Table2[[#This Row],[Close Price]]/Table2[[#This Row],[Current Month Low]])-1</f>
        <v>1.8954063159220436E-2</v>
      </c>
      <c r="AH648" s="2">
        <f>(Table2[[#This Row],[Current Month High]]/Table2[[#This Row],[Close Price]])-1</f>
        <v>0.10867348515279796</v>
      </c>
      <c r="AI648">
        <v>10.8673485152797</v>
      </c>
      <c r="AJ648">
        <v>18.671849217117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0.02</v>
      </c>
      <c r="AM648" t="s">
        <v>10520</v>
      </c>
      <c r="AN648">
        <v>-1.1200000000000001</v>
      </c>
      <c r="AO648" t="s">
        <v>10519</v>
      </c>
      <c r="AP648">
        <v>-8.4869150577254998E-2</v>
      </c>
      <c r="AQ648">
        <f>(Table2[[#This Row],[Sharpe Ratio]]-AVERAGE(Table2[Sharpe Ratio]))/_xlfn.STDEV.P(Table2[Sharpe Ratio])</f>
        <v>-1.5752907110439165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-3.718049193956487</v>
      </c>
      <c r="AS648">
        <f>_xlfn.RANK.AVG(Table2[[#This Row],[1Y Return vs Nifty Z-Score]],Table2[1Y Return vs Nifty Z-Score])</f>
        <v>661</v>
      </c>
      <c r="AT648">
        <f>_xlfn.RANK.AVG(Table2[[#This Row],[6M Return vs Nifty Z-Score]],Table2[6M Return vs Nifty Z-Score])</f>
        <v>444</v>
      </c>
      <c r="AU648">
        <f>_xlfn.RANK.AVG(Table2[[#This Row],[Sharpe Ratio Z-Score]],Table2[Sharpe Ratio Z-Score])</f>
        <v>697</v>
      </c>
      <c r="AV648">
        <f>(Table2[[#This Row],[Rank 1Y]]+Table2[[#This Row],[Rank 6M]]+Table2[[#This Row],[Rank Sharpe]])/3</f>
        <v>600.66666666666663</v>
      </c>
    </row>
    <row r="649" spans="1:48" x14ac:dyDescent="0.3">
      <c r="A649" t="s">
        <v>1171</v>
      </c>
      <c r="B649" t="s">
        <v>1172</v>
      </c>
      <c r="C649" t="s">
        <v>10489</v>
      </c>
      <c r="D649" t="s">
        <v>555</v>
      </c>
      <c r="E649">
        <v>10153.000056479999</v>
      </c>
      <c r="F649">
        <v>2861.15</v>
      </c>
      <c r="G649">
        <v>-17.5833456757349</v>
      </c>
      <c r="H649">
        <f>(Table2[[#This Row],[1Y Return vs Nifty]]-AVERAGE(Table2[1Y Return vs Nifty]))/_xlfn.STDEV.P(Table2[1Y Return vs Nifty])</f>
        <v>-0.7740128702789858</v>
      </c>
      <c r="I649">
        <v>2.6659138664947699</v>
      </c>
      <c r="J649">
        <f>(Table2[[#This Row],[1M Return vs Nifty]]-AVERAGE(Table2[1M Return vs Nifty]))/_xlfn.STDEV.P(Table2[1M Return vs Nifty])</f>
        <v>0.35031145826717081</v>
      </c>
      <c r="K649">
        <v>-11.3582047135293</v>
      </c>
      <c r="L649">
        <f>(Table2[[#This Row],[6M Return vs Nifty]]-AVERAGE(Table2[6M Return vs Nifty]))/_xlfn.STDEV.P(Table2[6M Return vs Nifty])</f>
        <v>-0.55825234370137755</v>
      </c>
      <c r="M649">
        <v>0.22966282677319499</v>
      </c>
      <c r="N649">
        <f>(Table2[[#This Row],[1W Return vs Nifty]]-AVERAGE(Table2[1W Return vs Nifty]))/_xlfn.STDEV.P(Table2[1W Return vs Nifty])</f>
        <v>0.24127278329442817</v>
      </c>
      <c r="O649">
        <v>2838.04</v>
      </c>
      <c r="P649">
        <v>2747.4390795409699</v>
      </c>
      <c r="Q649">
        <v>2652.3019725199201</v>
      </c>
      <c r="R649">
        <v>52.764647260023402</v>
      </c>
      <c r="S649" s="2">
        <f>(Table2[[#This Row],[Close Price]]-Table2[[#This Row],[20D EMA]])/Table2[[#This Row],[20D EMA]]</f>
        <v>8.142943721723488E-3</v>
      </c>
      <c r="T649" s="2">
        <f>(Table2[[#This Row],[Close Price]]-Table2[[#This Row],[50D EMA]])/Table2[[#This Row],[50D EMA]]</f>
        <v>4.1387967910112303E-2</v>
      </c>
      <c r="U649" s="2">
        <f>(Table2[[#This Row],[Close Price]]-Table2[[#This Row],[200D EMA]])/Table2[[#This Row],[200D EMA]]</f>
        <v>7.874217553050944E-2</v>
      </c>
      <c r="V649">
        <v>0.42696920241686298</v>
      </c>
      <c r="W649">
        <v>2845.9</v>
      </c>
      <c r="X649">
        <v>2945</v>
      </c>
      <c r="Y649">
        <v>2655</v>
      </c>
      <c r="Z649">
        <v>2945</v>
      </c>
      <c r="AA649">
        <v>2655</v>
      </c>
      <c r="AB649">
        <v>3208.05</v>
      </c>
      <c r="AC649" s="2">
        <f>(Table2[[#This Row],[Close Price]]/Table2[[#This Row],[Day Low]])-1</f>
        <v>5.3585860360518822E-3</v>
      </c>
      <c r="AD649" s="2">
        <f>(Table2[[#This Row],[Day High]]/Table2[[#This Row],[Close Price]])-1</f>
        <v>2.9306397777117521E-2</v>
      </c>
      <c r="AE649" s="2">
        <f>(Table2[[#This Row],[Close Price]]/Table2[[#This Row],[Current Week Low]])-1</f>
        <v>7.7645951035781646E-2</v>
      </c>
      <c r="AF649" s="2">
        <f>(Table2[[#This Row],[Current Week High]]/Table2[[#This Row],[Close Price]])-1</f>
        <v>2.9306397777117521E-2</v>
      </c>
      <c r="AG649" s="2">
        <f>(Table2[[#This Row],[Close Price]]/Table2[[#This Row],[Current Month Low]])-1</f>
        <v>7.7645951035781646E-2</v>
      </c>
      <c r="AH649" s="2">
        <f>(Table2[[#This Row],[Current Month High]]/Table2[[#This Row],[Close Price]])-1</f>
        <v>0.12124495395208212</v>
      </c>
      <c r="AI649">
        <v>12.1244953952082</v>
      </c>
      <c r="AJ649">
        <v>27.3319982198486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0.02</v>
      </c>
      <c r="AM649" t="s">
        <v>10520</v>
      </c>
      <c r="AN649">
        <v>-4.28</v>
      </c>
      <c r="AO649" t="s">
        <v>10519</v>
      </c>
      <c r="AP649">
        <v>-8.3580599209660003E-2</v>
      </c>
      <c r="AQ649">
        <f>(Table2[[#This Row],[Sharpe Ratio]]-AVERAGE(Table2[Sharpe Ratio]))/_xlfn.STDEV.P(Table2[Sharpe Ratio])</f>
        <v>-1.5604375188935569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-2.3011184913123208</v>
      </c>
      <c r="AS649">
        <f>_xlfn.RANK.AVG(Table2[[#This Row],[1Y Return vs Nifty Z-Score]],Table2[1Y Return vs Nifty Z-Score])</f>
        <v>600</v>
      </c>
      <c r="AT649">
        <f>_xlfn.RANK.AVG(Table2[[#This Row],[6M Return vs Nifty Z-Score]],Table2[6M Return vs Nifty Z-Score])</f>
        <v>513</v>
      </c>
      <c r="AU649">
        <f>_xlfn.RANK.AVG(Table2[[#This Row],[Sharpe Ratio Z-Score]],Table2[Sharpe Ratio Z-Score])</f>
        <v>693</v>
      </c>
      <c r="AV649">
        <f>(Table2[[#This Row],[Rank 1Y]]+Table2[[#This Row],[Rank 6M]]+Table2[[#This Row],[Rank Sharpe]])/3</f>
        <v>602</v>
      </c>
    </row>
    <row r="650" spans="1:48" x14ac:dyDescent="0.3">
      <c r="A650" t="s">
        <v>421</v>
      </c>
      <c r="B650" t="s">
        <v>422</v>
      </c>
      <c r="C650" t="s">
        <v>10475</v>
      </c>
      <c r="D650" t="s">
        <v>24</v>
      </c>
      <c r="E650">
        <v>55836.858025080001</v>
      </c>
      <c r="F650">
        <v>74.48</v>
      </c>
      <c r="G650">
        <v>-37.367686516792901</v>
      </c>
      <c r="H650">
        <f>(Table2[[#This Row],[1Y Return vs Nifty]]-AVERAGE(Table2[1Y Return vs Nifty]))/_xlfn.STDEV.P(Table2[1Y Return vs Nifty])</f>
        <v>-1.0450183186668827</v>
      </c>
      <c r="I650">
        <v>-13.8782516322725</v>
      </c>
      <c r="J650">
        <f>(Table2[[#This Row],[1M Return vs Nifty]]-AVERAGE(Table2[1M Return vs Nifty]))/_xlfn.STDEV.P(Table2[1M Return vs Nifty])</f>
        <v>-1.3139660386027612</v>
      </c>
      <c r="K650">
        <v>-27.110713634503298</v>
      </c>
      <c r="L650">
        <f>(Table2[[#This Row],[6M Return vs Nifty]]-AVERAGE(Table2[6M Return vs Nifty]))/_xlfn.STDEV.P(Table2[6M Return vs Nifty])</f>
        <v>-1.1045190353696626</v>
      </c>
      <c r="M650">
        <v>-5.0277093191070001</v>
      </c>
      <c r="N650">
        <f>(Table2[[#This Row],[1W Return vs Nifty]]-AVERAGE(Table2[1W Return vs Nifty]))/_xlfn.STDEV.P(Table2[1W Return vs Nifty])</f>
        <v>-0.8226426161755418</v>
      </c>
      <c r="O650">
        <v>77.7</v>
      </c>
      <c r="P650">
        <v>78.749055844243799</v>
      </c>
      <c r="Q650">
        <v>79.932323905220002</v>
      </c>
      <c r="R650">
        <v>24.2623369054451</v>
      </c>
      <c r="S650" s="2">
        <f>(Table2[[#This Row],[Close Price]]-Table2[[#This Row],[20D EMA]])/Table2[[#This Row],[20D EMA]]</f>
        <v>-4.1441441441441428E-2</v>
      </c>
      <c r="T650" s="2">
        <f>(Table2[[#This Row],[Close Price]]-Table2[[#This Row],[50D EMA]])/Table2[[#This Row],[50D EMA]]</f>
        <v>-5.4210882892202238E-2</v>
      </c>
      <c r="U650" s="2">
        <f>(Table2[[#This Row],[Close Price]]-Table2[[#This Row],[200D EMA]])/Table2[[#This Row],[200D EMA]]</f>
        <v>-6.8211752628199673E-2</v>
      </c>
      <c r="V650">
        <v>0.67704127588563501</v>
      </c>
      <c r="W650">
        <v>72.400000000000006</v>
      </c>
      <c r="X650">
        <v>74.94</v>
      </c>
      <c r="Y650">
        <v>72.400000000000006</v>
      </c>
      <c r="Z650">
        <v>78.040000000000006</v>
      </c>
      <c r="AA650">
        <v>72.400000000000006</v>
      </c>
      <c r="AB650">
        <v>82.2</v>
      </c>
      <c r="AC650" s="2">
        <f>(Table2[[#This Row],[Close Price]]/Table2[[#This Row],[Day Low]])-1</f>
        <v>2.8729281767955861E-2</v>
      </c>
      <c r="AD650" s="2">
        <f>(Table2[[#This Row],[Day High]]/Table2[[#This Row],[Close Price]])-1</f>
        <v>6.1761546723952954E-3</v>
      </c>
      <c r="AE650" s="2">
        <f>(Table2[[#This Row],[Close Price]]/Table2[[#This Row],[Current Week Low]])-1</f>
        <v>2.8729281767955861E-2</v>
      </c>
      <c r="AF650" s="2">
        <f>(Table2[[#This Row],[Current Week High]]/Table2[[#This Row],[Close Price]])-1</f>
        <v>4.779806659505903E-2</v>
      </c>
      <c r="AG650" s="2">
        <f>(Table2[[#This Row],[Close Price]]/Table2[[#This Row],[Current Month Low]])-1</f>
        <v>2.8729281767955861E-2</v>
      </c>
      <c r="AH650" s="2">
        <f>(Table2[[#This Row],[Current Month High]]/Table2[[#This Row],[Close Price]])-1</f>
        <v>0.10365198711063361</v>
      </c>
      <c r="AI650">
        <v>35.204081632653001</v>
      </c>
      <c r="AJ650">
        <v>5.1977401129943601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-0.09</v>
      </c>
      <c r="AM650" t="s">
        <v>10519</v>
      </c>
      <c r="AN650">
        <v>-5.95</v>
      </c>
      <c r="AO650" t="s">
        <v>10519</v>
      </c>
      <c r="AP650">
        <v>9.8261719329139994E-3</v>
      </c>
      <c r="AQ650">
        <f>(Table2[[#This Row],[Sharpe Ratio]]-AVERAGE(Table2[Sharpe Ratio]))/_xlfn.STDEV.P(Table2[Sharpe Ratio])</f>
        <v>-0.4837332796867076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688</v>
      </c>
      <c r="AT650">
        <f>_xlfn.RANK.AVG(Table2[[#This Row],[6M Return vs Nifty Z-Score]],Table2[6M Return vs Nifty Z-Score])</f>
        <v>654</v>
      </c>
      <c r="AU650">
        <f>_xlfn.RANK.AVG(Table2[[#This Row],[Sharpe Ratio Z-Score]],Table2[Sharpe Ratio Z-Score])</f>
        <v>468</v>
      </c>
      <c r="AV650">
        <f>(Table2[[#This Row],[Rank 1Y]]+Table2[[#This Row],[Rank 6M]]+Table2[[#This Row],[Rank Sharpe]])/3</f>
        <v>603.33333333333337</v>
      </c>
    </row>
    <row r="651" spans="1:48" x14ac:dyDescent="0.3">
      <c r="A651" t="s">
        <v>1628</v>
      </c>
      <c r="B651" t="s">
        <v>1629</v>
      </c>
      <c r="C651" t="s">
        <v>10475</v>
      </c>
      <c r="D651" t="s">
        <v>418</v>
      </c>
      <c r="E651">
        <v>5268.4988011949999</v>
      </c>
      <c r="F651">
        <v>289.60000000000002</v>
      </c>
      <c r="G651">
        <v>-12.1850899288248</v>
      </c>
      <c r="H651">
        <f>(Table2[[#This Row],[1Y Return vs Nifty]]-AVERAGE(Table2[1Y Return vs Nifty]))/_xlfn.STDEV.P(Table2[1Y Return vs Nifty])</f>
        <v>-0.70006768651183837</v>
      </c>
      <c r="I651">
        <v>-9.4399697956737008</v>
      </c>
      <c r="J651">
        <f>(Table2[[#This Row],[1M Return vs Nifty]]-AVERAGE(Table2[1M Return vs Nifty]))/_xlfn.STDEV.P(Table2[1M Return vs Nifty])</f>
        <v>-0.86749247147310959</v>
      </c>
      <c r="K651">
        <v>-28.519706289318901</v>
      </c>
      <c r="L651">
        <f>(Table2[[#This Row],[6M Return vs Nifty]]-AVERAGE(Table2[6M Return vs Nifty]))/_xlfn.STDEV.P(Table2[6M Return vs Nifty])</f>
        <v>-1.1533801888527258</v>
      </c>
      <c r="M651">
        <v>-2.1265729934611901</v>
      </c>
      <c r="N651">
        <f>(Table2[[#This Row],[1W Return vs Nifty]]-AVERAGE(Table2[1W Return vs Nifty]))/_xlfn.STDEV.P(Table2[1W Return vs Nifty])</f>
        <v>-0.23555014351598141</v>
      </c>
      <c r="O651">
        <v>292.48</v>
      </c>
      <c r="P651">
        <v>295.11222553853599</v>
      </c>
      <c r="Q651">
        <v>294.54488896539999</v>
      </c>
      <c r="R651">
        <v>47.424646009825999</v>
      </c>
      <c r="S651" s="2">
        <f>(Table2[[#This Row],[Close Price]]-Table2[[#This Row],[20D EMA]])/Table2[[#This Row],[20D EMA]]</f>
        <v>-9.8468271334791954E-3</v>
      </c>
      <c r="T651" s="2">
        <f>(Table2[[#This Row],[Close Price]]-Table2[[#This Row],[50D EMA]])/Table2[[#This Row],[50D EMA]]</f>
        <v>-1.8678404557713524E-2</v>
      </c>
      <c r="U651" s="2">
        <f>(Table2[[#This Row],[Close Price]]-Table2[[#This Row],[200D EMA]])/Table2[[#This Row],[200D EMA]]</f>
        <v>-1.6788235514013084E-2</v>
      </c>
      <c r="V651">
        <v>0.92533375069514001</v>
      </c>
      <c r="W651">
        <v>288.39999999999998</v>
      </c>
      <c r="X651">
        <v>295.05</v>
      </c>
      <c r="Y651">
        <v>279.39999999999998</v>
      </c>
      <c r="Z651">
        <v>296</v>
      </c>
      <c r="AA651">
        <v>279.39999999999998</v>
      </c>
      <c r="AB651">
        <v>304.7</v>
      </c>
      <c r="AC651" s="2">
        <f>(Table2[[#This Row],[Close Price]]/Table2[[#This Row],[Day Low]])-1</f>
        <v>4.1608876560335073E-3</v>
      </c>
      <c r="AD651" s="2">
        <f>(Table2[[#This Row],[Day High]]/Table2[[#This Row],[Close Price]])-1</f>
        <v>1.8819060773480611E-2</v>
      </c>
      <c r="AE651" s="2">
        <f>(Table2[[#This Row],[Close Price]]/Table2[[#This Row],[Current Week Low]])-1</f>
        <v>3.6506800286328023E-2</v>
      </c>
      <c r="AF651" s="2">
        <f>(Table2[[#This Row],[Current Week High]]/Table2[[#This Row],[Close Price]])-1</f>
        <v>2.2099447513812098E-2</v>
      </c>
      <c r="AG651" s="2">
        <f>(Table2[[#This Row],[Close Price]]/Table2[[#This Row],[Current Month Low]])-1</f>
        <v>3.6506800286328023E-2</v>
      </c>
      <c r="AH651" s="2">
        <f>(Table2[[#This Row],[Current Month High]]/Table2[[#This Row],[Close Price]])-1</f>
        <v>5.214088397790051E-2</v>
      </c>
      <c r="AI651">
        <v>33.960635359115997</v>
      </c>
      <c r="AJ651">
        <v>17.4054054054054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-7.0000000000000007E-2</v>
      </c>
      <c r="AM651" t="s">
        <v>10519</v>
      </c>
      <c r="AN651">
        <v>-1.4</v>
      </c>
      <c r="AO651" t="s">
        <v>10519</v>
      </c>
      <c r="AP651">
        <v>-1.9851993159455E-2</v>
      </c>
      <c r="AQ651">
        <f>(Table2[[#This Row],[Sharpe Ratio]]-AVERAGE(Table2[Sharpe Ratio]))/_xlfn.STDEV.P(Table2[Sharpe Ratio])</f>
        <v>-0.82583488298546248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572</v>
      </c>
      <c r="AT651">
        <f>_xlfn.RANK.AVG(Table2[[#This Row],[6M Return vs Nifty Z-Score]],Table2[6M Return vs Nifty Z-Score])</f>
        <v>662</v>
      </c>
      <c r="AU651">
        <f>_xlfn.RANK.AVG(Table2[[#This Row],[Sharpe Ratio Z-Score]],Table2[Sharpe Ratio Z-Score])</f>
        <v>579</v>
      </c>
      <c r="AV651">
        <f>(Table2[[#This Row],[Rank 1Y]]+Table2[[#This Row],[Rank 6M]]+Table2[[#This Row],[Rank Sharpe]])/3</f>
        <v>604.33333333333337</v>
      </c>
    </row>
    <row r="652" spans="1:48" x14ac:dyDescent="0.3">
      <c r="A652" t="s">
        <v>1820</v>
      </c>
      <c r="B652" t="s">
        <v>1821</v>
      </c>
      <c r="C652" t="s">
        <v>10475</v>
      </c>
      <c r="D652" t="s">
        <v>24</v>
      </c>
      <c r="E652">
        <v>3982.8472993250002</v>
      </c>
      <c r="F652">
        <v>125.29</v>
      </c>
      <c r="G652">
        <v>-24.5732993119917</v>
      </c>
      <c r="H652">
        <f>(Table2[[#This Row],[1Y Return vs Nifty]]-AVERAGE(Table2[1Y Return vs Nifty]))/_xlfn.STDEV.P(Table2[1Y Return vs Nifty])</f>
        <v>-0.86976109533347712</v>
      </c>
      <c r="I652">
        <v>-14.4798499596233</v>
      </c>
      <c r="J652">
        <f>(Table2[[#This Row],[1M Return vs Nifty]]-AVERAGE(Table2[1M Return vs Nifty]))/_xlfn.STDEV.P(Table2[1M Return vs Nifty])</f>
        <v>-1.3744844466445043</v>
      </c>
      <c r="K652">
        <v>-24.453479715244999</v>
      </c>
      <c r="L652">
        <f>(Table2[[#This Row],[6M Return vs Nifty]]-AVERAGE(Table2[6M Return vs Nifty]))/_xlfn.STDEV.P(Table2[6M Return vs Nifty])</f>
        <v>-1.0123712772351297</v>
      </c>
      <c r="M652">
        <v>-7.3321071323826796</v>
      </c>
      <c r="N652">
        <f>(Table2[[#This Row],[1W Return vs Nifty]]-AVERAGE(Table2[1W Return vs Nifty]))/_xlfn.STDEV.P(Table2[1W Return vs Nifty])</f>
        <v>-1.2889752728755473</v>
      </c>
      <c r="O652">
        <v>133.12</v>
      </c>
      <c r="P652">
        <v>133.45133461773401</v>
      </c>
      <c r="Q652">
        <v>129.165304646419</v>
      </c>
      <c r="R652">
        <v>33.8751093133165</v>
      </c>
      <c r="S652" s="2">
        <f>(Table2[[#This Row],[Close Price]]-Table2[[#This Row],[20D EMA]])/Table2[[#This Row],[20D EMA]]</f>
        <v>-5.8819110576923059E-2</v>
      </c>
      <c r="T652" s="2">
        <f>(Table2[[#This Row],[Close Price]]-Table2[[#This Row],[50D EMA]])/Table2[[#This Row],[50D EMA]]</f>
        <v>-6.1155886084705069E-2</v>
      </c>
      <c r="U652" s="2">
        <f>(Table2[[#This Row],[Close Price]]-Table2[[#This Row],[200D EMA]])/Table2[[#This Row],[200D EMA]]</f>
        <v>-3.0002674921313987E-2</v>
      </c>
      <c r="V652">
        <v>0.91332567184681102</v>
      </c>
      <c r="W652">
        <v>124.9</v>
      </c>
      <c r="X652">
        <v>128.4</v>
      </c>
      <c r="Y652">
        <v>124.9</v>
      </c>
      <c r="Z652">
        <v>135</v>
      </c>
      <c r="AA652">
        <v>124.9</v>
      </c>
      <c r="AB652">
        <v>142.88</v>
      </c>
      <c r="AC652" s="2">
        <f>(Table2[[#This Row],[Close Price]]/Table2[[#This Row],[Day Low]])-1</f>
        <v>3.1224979983988099E-3</v>
      </c>
      <c r="AD652" s="2">
        <f>(Table2[[#This Row],[Day High]]/Table2[[#This Row],[Close Price]])-1</f>
        <v>2.4822412004150474E-2</v>
      </c>
      <c r="AE652" s="2">
        <f>(Table2[[#This Row],[Close Price]]/Table2[[#This Row],[Current Week Low]])-1</f>
        <v>3.1224979983988099E-3</v>
      </c>
      <c r="AF652" s="2">
        <f>(Table2[[#This Row],[Current Week High]]/Table2[[#This Row],[Close Price]])-1</f>
        <v>7.7500199537073877E-2</v>
      </c>
      <c r="AG652" s="2">
        <f>(Table2[[#This Row],[Close Price]]/Table2[[#This Row],[Current Month Low]])-1</f>
        <v>3.1224979983988099E-3</v>
      </c>
      <c r="AH652" s="2">
        <f>(Table2[[#This Row],[Current Month High]]/Table2[[#This Row],[Close Price]])-1</f>
        <v>0.14039428525820097</v>
      </c>
      <c r="AI652">
        <v>30.457338973581201</v>
      </c>
      <c r="AJ652">
        <v>14.003639672429401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-0.12</v>
      </c>
      <c r="AM652" t="s">
        <v>10519</v>
      </c>
      <c r="AN652">
        <v>-7.3</v>
      </c>
      <c r="AO652" t="s">
        <v>10519</v>
      </c>
      <c r="AP652">
        <v>-3.9431411664630003E-3</v>
      </c>
      <c r="AQ652">
        <f>(Table2[[#This Row],[Sharpe Ratio]]-AVERAGE(Table2[Sharpe Ratio]))/_xlfn.STDEV.P(Table2[Sharpe Ratio])</f>
        <v>-0.64245279866500882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636</v>
      </c>
      <c r="AT652">
        <f>_xlfn.RANK.AVG(Table2[[#This Row],[6M Return vs Nifty Z-Score]],Table2[6M Return vs Nifty Z-Score])</f>
        <v>630</v>
      </c>
      <c r="AU652">
        <f>_xlfn.RANK.AVG(Table2[[#This Row],[Sharpe Ratio Z-Score]],Table2[Sharpe Ratio Z-Score])</f>
        <v>547</v>
      </c>
      <c r="AV652">
        <f>(Table2[[#This Row],[Rank 1Y]]+Table2[[#This Row],[Rank 6M]]+Table2[[#This Row],[Rank Sharpe]])/3</f>
        <v>604.33333333333337</v>
      </c>
    </row>
    <row r="653" spans="1:48" x14ac:dyDescent="0.3">
      <c r="A653" t="s">
        <v>544</v>
      </c>
      <c r="B653" t="s">
        <v>545</v>
      </c>
      <c r="C653" t="s">
        <v>10475</v>
      </c>
      <c r="D653" t="s">
        <v>37</v>
      </c>
      <c r="E653">
        <v>35898.383315209998</v>
      </c>
      <c r="F653">
        <v>613.35</v>
      </c>
      <c r="G653">
        <v>-29.4686662582554</v>
      </c>
      <c r="H653">
        <f>(Table2[[#This Row],[1Y Return vs Nifty]]-AVERAGE(Table2[1Y Return vs Nifty]))/_xlfn.STDEV.P(Table2[1Y Return vs Nifty])</f>
        <v>-0.93681771981005668</v>
      </c>
      <c r="I653">
        <v>12.1125601513781</v>
      </c>
      <c r="J653">
        <f>(Table2[[#This Row],[1M Return vs Nifty]]-AVERAGE(Table2[1M Return vs Nifty]))/_xlfn.STDEV.P(Table2[1M Return vs Nifty])</f>
        <v>1.3006066444458104</v>
      </c>
      <c r="K653">
        <v>-6.2508987227871797</v>
      </c>
      <c r="L653">
        <f>(Table2[[#This Row],[6M Return vs Nifty]]-AVERAGE(Table2[6M Return vs Nifty]))/_xlfn.STDEV.P(Table2[6M Return vs Nifty])</f>
        <v>-0.38114080160375186</v>
      </c>
      <c r="M653">
        <v>3.03816135906116</v>
      </c>
      <c r="N653">
        <f>(Table2[[#This Row],[1W Return vs Nifty]]-AVERAGE(Table2[1W Return vs Nifty]))/_xlfn.STDEV.P(Table2[1W Return vs Nifty])</f>
        <v>0.80961848053243868</v>
      </c>
      <c r="O653">
        <v>583.12</v>
      </c>
      <c r="P653">
        <v>563.24739751542802</v>
      </c>
      <c r="Q653">
        <v>562.16313448475398</v>
      </c>
      <c r="R653">
        <v>81.429483993022203</v>
      </c>
      <c r="S653" s="2">
        <f>(Table2[[#This Row],[Close Price]]-Table2[[#This Row],[20D EMA]])/Table2[[#This Row],[20D EMA]]</f>
        <v>5.1841816435725094E-2</v>
      </c>
      <c r="T653" s="2">
        <f>(Table2[[#This Row],[Close Price]]-Table2[[#This Row],[50D EMA]])/Table2[[#This Row],[50D EMA]]</f>
        <v>8.8953100725511353E-2</v>
      </c>
      <c r="U653" s="2">
        <f>(Table2[[#This Row],[Close Price]]-Table2[[#This Row],[200D EMA]])/Table2[[#This Row],[200D EMA]]</f>
        <v>9.1053401362152536E-2</v>
      </c>
      <c r="V653">
        <v>1.06855155336731</v>
      </c>
      <c r="W653">
        <v>611.29999999999995</v>
      </c>
      <c r="X653">
        <v>633.9</v>
      </c>
      <c r="Y653">
        <v>562.65</v>
      </c>
      <c r="Z653">
        <v>633.9</v>
      </c>
      <c r="AA653">
        <v>555.54999999999995</v>
      </c>
      <c r="AB653">
        <v>633.9</v>
      </c>
      <c r="AC653" s="2">
        <f>(Table2[[#This Row],[Close Price]]/Table2[[#This Row],[Day Low]])-1</f>
        <v>3.3535089154261843E-3</v>
      </c>
      <c r="AD653" s="2">
        <f>(Table2[[#This Row],[Day High]]/Table2[[#This Row],[Close Price]])-1</f>
        <v>3.3504524333577868E-2</v>
      </c>
      <c r="AE653" s="2">
        <f>(Table2[[#This Row],[Close Price]]/Table2[[#This Row],[Current Week Low]])-1</f>
        <v>9.0109304185550521E-2</v>
      </c>
      <c r="AF653" s="2">
        <f>(Table2[[#This Row],[Current Week High]]/Table2[[#This Row],[Close Price]])-1</f>
        <v>3.3504524333577868E-2</v>
      </c>
      <c r="AG653" s="2">
        <f>(Table2[[#This Row],[Close Price]]/Table2[[#This Row],[Current Month Low]])-1</f>
        <v>0.10404104041040418</v>
      </c>
      <c r="AH653" s="2">
        <f>(Table2[[#This Row],[Current Month High]]/Table2[[#This Row],[Close Price]])-1</f>
        <v>3.3504524333577868E-2</v>
      </c>
      <c r="AI653">
        <v>10.051357300073301</v>
      </c>
      <c r="AJ653">
        <v>34.861477572559302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0.05</v>
      </c>
      <c r="AM653" t="s">
        <v>10520</v>
      </c>
      <c r="AN653">
        <v>7.16</v>
      </c>
      <c r="AO653" t="s">
        <v>10520</v>
      </c>
      <c r="AP653">
        <v>-8.3897269378127998E-2</v>
      </c>
      <c r="AQ653">
        <f>(Table2[[#This Row],[Sharpe Ratio]]-AVERAGE(Table2[Sharpe Ratio]))/_xlfn.STDEV.P(Table2[Sharpe Ratio])</f>
        <v>-1.5640877908026396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-0.77182118723819926</v>
      </c>
      <c r="AS653">
        <f>_xlfn.RANK.AVG(Table2[[#This Row],[1Y Return vs Nifty Z-Score]],Table2[1Y Return vs Nifty Z-Score])</f>
        <v>658</v>
      </c>
      <c r="AT653">
        <f>_xlfn.RANK.AVG(Table2[[#This Row],[6M Return vs Nifty Z-Score]],Table2[6M Return vs Nifty Z-Score])</f>
        <v>463</v>
      </c>
      <c r="AU653">
        <f>_xlfn.RANK.AVG(Table2[[#This Row],[Sharpe Ratio Z-Score]],Table2[Sharpe Ratio Z-Score])</f>
        <v>695</v>
      </c>
      <c r="AV653">
        <f>(Table2[[#This Row],[Rank 1Y]]+Table2[[#This Row],[Rank 6M]]+Table2[[#This Row],[Rank Sharpe]])/3</f>
        <v>605.33333333333337</v>
      </c>
    </row>
    <row r="654" spans="1:48" x14ac:dyDescent="0.3">
      <c r="A654" t="s">
        <v>771</v>
      </c>
      <c r="B654" t="s">
        <v>772</v>
      </c>
      <c r="C654" t="s">
        <v>10487</v>
      </c>
      <c r="D654" t="s">
        <v>550</v>
      </c>
      <c r="E654">
        <v>20532.9171527</v>
      </c>
      <c r="F654">
        <v>1608.35</v>
      </c>
      <c r="G654">
        <v>-31.986207601257899</v>
      </c>
      <c r="H654">
        <f>(Table2[[#This Row],[1Y Return vs Nifty]]-AVERAGE(Table2[1Y Return vs Nifty]))/_xlfn.STDEV.P(Table2[1Y Return vs Nifty])</f>
        <v>-0.97130294355223801</v>
      </c>
      <c r="I654">
        <v>5.4526491065123697</v>
      </c>
      <c r="J654">
        <f>(Table2[[#This Row],[1M Return vs Nifty]]-AVERAGE(Table2[1M Return vs Nifty]))/_xlfn.STDEV.P(Table2[1M Return vs Nifty])</f>
        <v>0.63064598163985452</v>
      </c>
      <c r="K654">
        <v>-6.0151588158019704</v>
      </c>
      <c r="L654">
        <f>(Table2[[#This Row],[6M Return vs Nifty]]-AVERAGE(Table2[6M Return vs Nifty]))/_xlfn.STDEV.P(Table2[6M Return vs Nifty])</f>
        <v>-0.37296579534100111</v>
      </c>
      <c r="M654">
        <v>3.1384618268357398</v>
      </c>
      <c r="N654">
        <f>(Table2[[#This Row],[1W Return vs Nifty]]-AVERAGE(Table2[1W Return vs Nifty]))/_xlfn.STDEV.P(Table2[1W Return vs Nifty])</f>
        <v>0.82991592368054035</v>
      </c>
      <c r="O654">
        <v>1535.11</v>
      </c>
      <c r="P654">
        <v>1481.40328329863</v>
      </c>
      <c r="Q654">
        <v>1484.7564763671701</v>
      </c>
      <c r="R654">
        <v>78.122268525487598</v>
      </c>
      <c r="S654" s="2">
        <f>(Table2[[#This Row],[Close Price]]-Table2[[#This Row],[20D EMA]])/Table2[[#This Row],[20D EMA]]</f>
        <v>4.7709936095784673E-2</v>
      </c>
      <c r="T654" s="2">
        <f>(Table2[[#This Row],[Close Price]]-Table2[[#This Row],[50D EMA]])/Table2[[#This Row],[50D EMA]]</f>
        <v>8.5693557002721507E-2</v>
      </c>
      <c r="U654" s="2">
        <f>(Table2[[#This Row],[Close Price]]-Table2[[#This Row],[200D EMA]])/Table2[[#This Row],[200D EMA]]</f>
        <v>8.3241612749339514E-2</v>
      </c>
      <c r="V654">
        <v>0.88985317305691303</v>
      </c>
      <c r="W654">
        <v>1587.55</v>
      </c>
      <c r="X654">
        <v>1612.5</v>
      </c>
      <c r="Y654">
        <v>1502</v>
      </c>
      <c r="Z654">
        <v>1619.8</v>
      </c>
      <c r="AA654">
        <v>1482.75</v>
      </c>
      <c r="AB654">
        <v>1619.8</v>
      </c>
      <c r="AC654" s="2">
        <f>(Table2[[#This Row],[Close Price]]/Table2[[#This Row],[Day Low]])-1</f>
        <v>1.3101949544896296E-2</v>
      </c>
      <c r="AD654" s="2">
        <f>(Table2[[#This Row],[Day High]]/Table2[[#This Row],[Close Price]])-1</f>
        <v>2.5802841421334044E-3</v>
      </c>
      <c r="AE654" s="2">
        <f>(Table2[[#This Row],[Close Price]]/Table2[[#This Row],[Current Week Low]])-1</f>
        <v>7.0805592543275564E-2</v>
      </c>
      <c r="AF654" s="2">
        <f>(Table2[[#This Row],[Current Week High]]/Table2[[#This Row],[Close Price]])-1</f>
        <v>7.1190972114278939E-3</v>
      </c>
      <c r="AG654" s="2">
        <f>(Table2[[#This Row],[Close Price]]/Table2[[#This Row],[Current Month Low]])-1</f>
        <v>8.4707469229472254E-2</v>
      </c>
      <c r="AH654" s="2">
        <f>(Table2[[#This Row],[Current Month High]]/Table2[[#This Row],[Close Price]])-1</f>
        <v>7.1190972114278939E-3</v>
      </c>
      <c r="AI654">
        <v>10.1408275561911</v>
      </c>
      <c r="AJ654">
        <v>26.741528762805299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0.08</v>
      </c>
      <c r="AM654" t="s">
        <v>10520</v>
      </c>
      <c r="AN654">
        <v>6.14</v>
      </c>
      <c r="AO654" t="s">
        <v>10520</v>
      </c>
      <c r="AP654">
        <v>-8.3506365601575996E-2</v>
      </c>
      <c r="AQ654">
        <f>(Table2[[#This Row],[Sharpe Ratio]]-AVERAGE(Table2[Sharpe Ratio]))/_xlfn.STDEV.P(Table2[Sharpe Ratio])</f>
        <v>-1.5595818246056805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668</v>
      </c>
      <c r="AT654">
        <f>_xlfn.RANK.AVG(Table2[[#This Row],[6M Return vs Nifty Z-Score]],Table2[6M Return vs Nifty Z-Score])</f>
        <v>459</v>
      </c>
      <c r="AU654">
        <f>_xlfn.RANK.AVG(Table2[[#This Row],[Sharpe Ratio Z-Score]],Table2[Sharpe Ratio Z-Score])</f>
        <v>692</v>
      </c>
      <c r="AV654">
        <f>(Table2[[#This Row],[Rank 1Y]]+Table2[[#This Row],[Rank 6M]]+Table2[[#This Row],[Rank Sharpe]])/3</f>
        <v>606.33333333333337</v>
      </c>
    </row>
    <row r="655" spans="1:48" x14ac:dyDescent="0.3">
      <c r="A655" t="s">
        <v>761</v>
      </c>
      <c r="B655" t="s">
        <v>762</v>
      </c>
      <c r="C655" t="s">
        <v>10475</v>
      </c>
      <c r="D655" t="s">
        <v>418</v>
      </c>
      <c r="E655">
        <v>21061.615842539999</v>
      </c>
      <c r="F655">
        <v>992.1</v>
      </c>
      <c r="G655">
        <v>-38.986183985617799</v>
      </c>
      <c r="H655">
        <f>(Table2[[#This Row],[1Y Return vs Nifty]]-AVERAGE(Table2[1Y Return vs Nifty]))/_xlfn.STDEV.P(Table2[1Y Return vs Nifty])</f>
        <v>-1.0671884599810328</v>
      </c>
      <c r="I655">
        <v>1.67998504597561</v>
      </c>
      <c r="J655">
        <f>(Table2[[#This Row],[1M Return vs Nifty]]-AVERAGE(Table2[1M Return vs Nifty]))/_xlfn.STDEV.P(Table2[1M Return vs Nifty])</f>
        <v>0.25113092543051518</v>
      </c>
      <c r="K655">
        <v>-4.0861590447969203</v>
      </c>
      <c r="L655">
        <f>(Table2[[#This Row],[6M Return vs Nifty]]-AVERAGE(Table2[6M Return vs Nifty]))/_xlfn.STDEV.P(Table2[6M Return vs Nifty])</f>
        <v>-0.3060717958884584</v>
      </c>
      <c r="M655">
        <v>-3.3149936104167099</v>
      </c>
      <c r="N655">
        <f>(Table2[[#This Row],[1W Return vs Nifty]]-AVERAGE(Table2[1W Return vs Nifty]))/_xlfn.STDEV.P(Table2[1W Return vs Nifty])</f>
        <v>-0.47604652846704071</v>
      </c>
      <c r="O655">
        <v>933.63</v>
      </c>
      <c r="P655">
        <v>904.4803694922</v>
      </c>
      <c r="Q655">
        <v>907.20236622562004</v>
      </c>
      <c r="R655">
        <v>52.683802488074299</v>
      </c>
      <c r="S655" s="2">
        <f>(Table2[[#This Row],[Close Price]]-Table2[[#This Row],[20D EMA]])/Table2[[#This Row],[20D EMA]]</f>
        <v>6.2626522283988337E-2</v>
      </c>
      <c r="T655" s="2">
        <f>(Table2[[#This Row],[Close Price]]-Table2[[#This Row],[50D EMA]])/Table2[[#This Row],[50D EMA]]</f>
        <v>9.6872893501262033E-2</v>
      </c>
      <c r="U655" s="2">
        <f>(Table2[[#This Row],[Close Price]]-Table2[[#This Row],[200D EMA]])/Table2[[#This Row],[200D EMA]]</f>
        <v>9.3581803724336901E-2</v>
      </c>
      <c r="V655">
        <v>1.18392953429285</v>
      </c>
      <c r="W655">
        <v>938.7</v>
      </c>
      <c r="X655">
        <v>998.75</v>
      </c>
      <c r="Y655">
        <v>900</v>
      </c>
      <c r="Z655">
        <v>998.75</v>
      </c>
      <c r="AA655">
        <v>900</v>
      </c>
      <c r="AB655">
        <v>998.75</v>
      </c>
      <c r="AC655" s="2">
        <f>(Table2[[#This Row],[Close Price]]/Table2[[#This Row],[Day Low]])-1</f>
        <v>5.6887184403962898E-2</v>
      </c>
      <c r="AD655" s="2">
        <f>(Table2[[#This Row],[Day High]]/Table2[[#This Row],[Close Price]])-1</f>
        <v>6.7029533313174294E-3</v>
      </c>
      <c r="AE655" s="2">
        <f>(Table2[[#This Row],[Close Price]]/Table2[[#This Row],[Current Week Low]])-1</f>
        <v>0.10233333333333339</v>
      </c>
      <c r="AF655" s="2">
        <f>(Table2[[#This Row],[Current Week High]]/Table2[[#This Row],[Close Price]])-1</f>
        <v>6.7029533313174294E-3</v>
      </c>
      <c r="AG655" s="2">
        <f>(Table2[[#This Row],[Close Price]]/Table2[[#This Row],[Current Month Low]])-1</f>
        <v>0.10233333333333339</v>
      </c>
      <c r="AH655" s="2">
        <f>(Table2[[#This Row],[Current Month High]]/Table2[[#This Row],[Close Price]])-1</f>
        <v>6.7029533313174294E-3</v>
      </c>
      <c r="AI655">
        <v>14.9027315794778</v>
      </c>
      <c r="AJ655">
        <v>34.686396959000803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0.02</v>
      </c>
      <c r="AM655" t="s">
        <v>10520</v>
      </c>
      <c r="AN655">
        <v>7.59</v>
      </c>
      <c r="AO655" t="s">
        <v>10520</v>
      </c>
      <c r="AP655">
        <v>-8.3619129278881002E-2</v>
      </c>
      <c r="AQ655">
        <f>(Table2[[#This Row],[Sharpe Ratio]]-AVERAGE(Table2[Sharpe Ratio]))/_xlfn.STDEV.P(Table2[Sharpe Ratio])</f>
        <v>-1.5608816568116084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694</v>
      </c>
      <c r="AT655">
        <f>_xlfn.RANK.AVG(Table2[[#This Row],[6M Return vs Nifty Z-Score]],Table2[6M Return vs Nifty Z-Score])</f>
        <v>434</v>
      </c>
      <c r="AU655">
        <f>_xlfn.RANK.AVG(Table2[[#This Row],[Sharpe Ratio Z-Score]],Table2[Sharpe Ratio Z-Score])</f>
        <v>694</v>
      </c>
      <c r="AV655">
        <f>(Table2[[#This Row],[Rank 1Y]]+Table2[[#This Row],[Rank 6M]]+Table2[[#This Row],[Rank Sharpe]])/3</f>
        <v>607.33333333333337</v>
      </c>
    </row>
    <row r="656" spans="1:48" x14ac:dyDescent="0.3">
      <c r="A656" t="s">
        <v>966</v>
      </c>
      <c r="B656" t="s">
        <v>967</v>
      </c>
      <c r="C656" t="s">
        <v>10491</v>
      </c>
      <c r="D656" t="s">
        <v>968</v>
      </c>
      <c r="E656">
        <v>14690.913691199999</v>
      </c>
      <c r="F656">
        <v>1493.85</v>
      </c>
      <c r="G656">
        <v>-27.732605050601201</v>
      </c>
      <c r="H656">
        <f>(Table2[[#This Row],[1Y Return vs Nifty]]-AVERAGE(Table2[1Y Return vs Nifty]))/_xlfn.STDEV.P(Table2[1Y Return vs Nifty])</f>
        <v>-0.91303719309001674</v>
      </c>
      <c r="I656">
        <v>0.13165646446954901</v>
      </c>
      <c r="J656">
        <f>(Table2[[#This Row],[1M Return vs Nifty]]-AVERAGE(Table2[1M Return vs Nifty]))/_xlfn.STDEV.P(Table2[1M Return vs Nifty])</f>
        <v>9.5375205013363634E-2</v>
      </c>
      <c r="K656">
        <v>-16.073474260799902</v>
      </c>
      <c r="L656">
        <f>(Table2[[#This Row],[6M Return vs Nifty]]-AVERAGE(Table2[6M Return vs Nifty]))/_xlfn.STDEV.P(Table2[6M Return vs Nifty])</f>
        <v>-0.72176881646351188</v>
      </c>
      <c r="M656">
        <v>4.4141370086900498</v>
      </c>
      <c r="N656">
        <f>(Table2[[#This Row],[1W Return vs Nifty]]-AVERAGE(Table2[1W Return vs Nifty]))/_xlfn.STDEV.P(Table2[1W Return vs Nifty])</f>
        <v>1.0880696995664643</v>
      </c>
      <c r="O656">
        <v>1449.82</v>
      </c>
      <c r="P656">
        <v>1420.16698373389</v>
      </c>
      <c r="Q656">
        <v>1461.49560463993</v>
      </c>
      <c r="R656">
        <v>67.963743297122605</v>
      </c>
      <c r="S656" s="2">
        <f>(Table2[[#This Row],[Close Price]]-Table2[[#This Row],[20D EMA]])/Table2[[#This Row],[20D EMA]]</f>
        <v>3.0369287221862006E-2</v>
      </c>
      <c r="T656" s="2">
        <f>(Table2[[#This Row],[Close Price]]-Table2[[#This Row],[50D EMA]])/Table2[[#This Row],[50D EMA]]</f>
        <v>5.1883346895153983E-2</v>
      </c>
      <c r="U656" s="2">
        <f>(Table2[[#This Row],[Close Price]]-Table2[[#This Row],[200D EMA]])/Table2[[#This Row],[200D EMA]]</f>
        <v>2.2137867029741163E-2</v>
      </c>
      <c r="V656">
        <v>1.16948389918257</v>
      </c>
      <c r="W656">
        <v>1478.7</v>
      </c>
      <c r="X656">
        <v>1507.6</v>
      </c>
      <c r="Y656">
        <v>1345</v>
      </c>
      <c r="Z656">
        <v>1510</v>
      </c>
      <c r="AA656">
        <v>1345</v>
      </c>
      <c r="AB656">
        <v>1513</v>
      </c>
      <c r="AC656" s="2">
        <f>(Table2[[#This Row],[Close Price]]/Table2[[#This Row],[Day Low]])-1</f>
        <v>1.0245485899776696E-2</v>
      </c>
      <c r="AD656" s="2">
        <f>(Table2[[#This Row],[Day High]]/Table2[[#This Row],[Close Price]])-1</f>
        <v>9.2044047260433359E-3</v>
      </c>
      <c r="AE656" s="2">
        <f>(Table2[[#This Row],[Close Price]]/Table2[[#This Row],[Current Week Low]])-1</f>
        <v>0.11066914498141256</v>
      </c>
      <c r="AF656" s="2">
        <f>(Table2[[#This Row],[Current Week High]]/Table2[[#This Row],[Close Price]])-1</f>
        <v>1.0810991732771003E-2</v>
      </c>
      <c r="AG656" s="2">
        <f>(Table2[[#This Row],[Close Price]]/Table2[[#This Row],[Current Month Low]])-1</f>
        <v>0.11066914498141256</v>
      </c>
      <c r="AH656" s="2">
        <f>(Table2[[#This Row],[Current Month High]]/Table2[[#This Row],[Close Price]])-1</f>
        <v>1.281922549118053E-2</v>
      </c>
      <c r="AI656">
        <v>25.544733406968501</v>
      </c>
      <c r="AJ656">
        <v>24.053313403089099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-0.02</v>
      </c>
      <c r="AM656" t="s">
        <v>10519</v>
      </c>
      <c r="AN656">
        <v>2.4700000000000002</v>
      </c>
      <c r="AO656" t="s">
        <v>10520</v>
      </c>
      <c r="AP656">
        <v>-3.6526413541607003E-2</v>
      </c>
      <c r="AQ656">
        <f>(Table2[[#This Row],[Sharpe Ratio]]-AVERAGE(Table2[Sharpe Ratio]))/_xlfn.STDEV.P(Table2[Sharpe Ratio])</f>
        <v>-1.0180417100941359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644</v>
      </c>
      <c r="AT656">
        <f>_xlfn.RANK.AVG(Table2[[#This Row],[6M Return vs Nifty Z-Score]],Table2[6M Return vs Nifty Z-Score])</f>
        <v>561</v>
      </c>
      <c r="AU656">
        <f>_xlfn.RANK.AVG(Table2[[#This Row],[Sharpe Ratio Z-Score]],Table2[Sharpe Ratio Z-Score])</f>
        <v>617</v>
      </c>
      <c r="AV656">
        <f>(Table2[[#This Row],[Rank 1Y]]+Table2[[#This Row],[Rank 6M]]+Table2[[#This Row],[Rank Sharpe]])/3</f>
        <v>607.33333333333337</v>
      </c>
    </row>
    <row r="657" spans="1:48" x14ac:dyDescent="0.3">
      <c r="A657" t="s">
        <v>815</v>
      </c>
      <c r="B657" t="s">
        <v>816</v>
      </c>
      <c r="C657" t="s">
        <v>10475</v>
      </c>
      <c r="D657" t="s">
        <v>541</v>
      </c>
      <c r="E657">
        <v>19215.8509863</v>
      </c>
      <c r="F657">
        <v>451.15</v>
      </c>
      <c r="G657">
        <v>-45.291261081641601</v>
      </c>
      <c r="H657">
        <f>(Table2[[#This Row],[1Y Return vs Nifty]]-AVERAGE(Table2[1Y Return vs Nifty]))/_xlfn.STDEV.P(Table2[1Y Return vs Nifty])</f>
        <v>-1.1535552618500211</v>
      </c>
      <c r="I657">
        <v>-7.1178376628726401</v>
      </c>
      <c r="J657">
        <f>(Table2[[#This Row],[1M Return vs Nifty]]-AVERAGE(Table2[1M Return vs Nifty]))/_xlfn.STDEV.P(Table2[1M Return vs Nifty])</f>
        <v>-0.6338951798075162</v>
      </c>
      <c r="K657">
        <v>-41.281479405143699</v>
      </c>
      <c r="L657">
        <f>(Table2[[#This Row],[6M Return vs Nifty]]-AVERAGE(Table2[6M Return vs Nifty]))/_xlfn.STDEV.P(Table2[6M Return vs Nifty])</f>
        <v>-1.5959339188506658</v>
      </c>
      <c r="M657">
        <v>-6.2804497978007001</v>
      </c>
      <c r="N657">
        <f>(Table2[[#This Row],[1W Return vs Nifty]]-AVERAGE(Table2[1W Return vs Nifty]))/_xlfn.STDEV.P(Table2[1W Return vs Nifty])</f>
        <v>-1.0761551790756272</v>
      </c>
      <c r="O657">
        <v>473.91</v>
      </c>
      <c r="P657">
        <v>463.98364904834602</v>
      </c>
      <c r="Q657">
        <v>482.80874847314402</v>
      </c>
      <c r="R657">
        <v>33.205099740147404</v>
      </c>
      <c r="S657" s="2">
        <f>(Table2[[#This Row],[Close Price]]-Table2[[#This Row],[20D EMA]])/Table2[[#This Row],[20D EMA]]</f>
        <v>-4.8025996497225311E-2</v>
      </c>
      <c r="T657" s="2">
        <f>(Table2[[#This Row],[Close Price]]-Table2[[#This Row],[50D EMA]])/Table2[[#This Row],[50D EMA]]</f>
        <v>-2.765970110082222E-2</v>
      </c>
      <c r="U657" s="2">
        <f>(Table2[[#This Row],[Close Price]]-Table2[[#This Row],[200D EMA]])/Table2[[#This Row],[200D EMA]]</f>
        <v>-6.5572027377844927E-2</v>
      </c>
      <c r="V657">
        <v>0.44684717862916401</v>
      </c>
      <c r="W657">
        <v>449</v>
      </c>
      <c r="X657">
        <v>458.95</v>
      </c>
      <c r="Y657">
        <v>406.05</v>
      </c>
      <c r="Z657">
        <v>474.95</v>
      </c>
      <c r="AA657">
        <v>406.05</v>
      </c>
      <c r="AB657">
        <v>535.6</v>
      </c>
      <c r="AC657" s="2">
        <f>(Table2[[#This Row],[Close Price]]/Table2[[#This Row],[Day Low]])-1</f>
        <v>4.7884187082405383E-3</v>
      </c>
      <c r="AD657" s="2">
        <f>(Table2[[#This Row],[Day High]]/Table2[[#This Row],[Close Price]])-1</f>
        <v>1.7289149950127536E-2</v>
      </c>
      <c r="AE657" s="2">
        <f>(Table2[[#This Row],[Close Price]]/Table2[[#This Row],[Current Week Low]])-1</f>
        <v>0.11107006526289864</v>
      </c>
      <c r="AF657" s="2">
        <f>(Table2[[#This Row],[Current Week High]]/Table2[[#This Row],[Close Price]])-1</f>
        <v>5.2754072924747986E-2</v>
      </c>
      <c r="AG657" s="2">
        <f>(Table2[[#This Row],[Close Price]]/Table2[[#This Row],[Current Month Low]])-1</f>
        <v>0.11107006526289864</v>
      </c>
      <c r="AH657" s="2">
        <f>(Table2[[#This Row],[Current Month High]]/Table2[[#This Row],[Close Price]])-1</f>
        <v>0.18718829657541858</v>
      </c>
      <c r="AI657">
        <v>51.839204432089197</v>
      </c>
      <c r="AJ657">
        <v>48.268042592349097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0.06</v>
      </c>
      <c r="AM657" t="s">
        <v>10520</v>
      </c>
      <c r="AN657">
        <v>-10</v>
      </c>
      <c r="AO657" t="s">
        <v>10519</v>
      </c>
      <c r="AP657">
        <v>3.2229596789521003E-2</v>
      </c>
      <c r="AQ657">
        <f>(Table2[[#This Row],[Sharpe Ratio]]-AVERAGE(Table2[Sharpe Ratio]))/_xlfn.STDEV.P(Table2[Sharpe Ratio])</f>
        <v>-0.22548794885258855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710</v>
      </c>
      <c r="AT657">
        <f>_xlfn.RANK.AVG(Table2[[#This Row],[6M Return vs Nifty Z-Score]],Table2[6M Return vs Nifty Z-Score])</f>
        <v>717</v>
      </c>
      <c r="AU657">
        <f>_xlfn.RANK.AVG(Table2[[#This Row],[Sharpe Ratio Z-Score]],Table2[Sharpe Ratio Z-Score])</f>
        <v>396</v>
      </c>
      <c r="AV657">
        <f>(Table2[[#This Row],[Rank 1Y]]+Table2[[#This Row],[Rank 6M]]+Table2[[#This Row],[Rank Sharpe]])/3</f>
        <v>607.66666666666663</v>
      </c>
    </row>
    <row r="658" spans="1:48" x14ac:dyDescent="0.3">
      <c r="A658" t="s">
        <v>1446</v>
      </c>
      <c r="B658" t="s">
        <v>1447</v>
      </c>
      <c r="C658" t="s">
        <v>10476</v>
      </c>
      <c r="D658" t="s">
        <v>625</v>
      </c>
      <c r="E658">
        <v>7032.5067452969997</v>
      </c>
      <c r="F658">
        <v>147.49</v>
      </c>
      <c r="G658">
        <v>-28.487726008608099</v>
      </c>
      <c r="H658">
        <f>(Table2[[#This Row],[1Y Return vs Nifty]]-AVERAGE(Table2[1Y Return vs Nifty]))/_xlfn.STDEV.P(Table2[1Y Return vs Nifty])</f>
        <v>-0.92338082270374988</v>
      </c>
      <c r="I658">
        <v>-3.3420264953065399</v>
      </c>
      <c r="J658">
        <f>(Table2[[#This Row],[1M Return vs Nifty]]-AVERAGE(Table2[1M Return vs Nifty]))/_xlfn.STDEV.P(Table2[1M Return vs Nifty])</f>
        <v>-0.25406353710068558</v>
      </c>
      <c r="K658">
        <v>-6.2822087643480797</v>
      </c>
      <c r="L658">
        <f>(Table2[[#This Row],[6M Return vs Nifty]]-AVERAGE(Table2[6M Return vs Nifty]))/_xlfn.STDEV.P(Table2[6M Return vs Nifty])</f>
        <v>-0.38222657358491841</v>
      </c>
      <c r="M658">
        <v>-0.56889245722974502</v>
      </c>
      <c r="N658">
        <f>(Table2[[#This Row],[1W Return vs Nifty]]-AVERAGE(Table2[1W Return vs Nifty]))/_xlfn.STDEV.P(Table2[1W Return vs Nifty])</f>
        <v>7.9672036684811279E-2</v>
      </c>
      <c r="O658">
        <v>142.07</v>
      </c>
      <c r="P658">
        <v>137.78760370313</v>
      </c>
      <c r="Q658">
        <v>139.67543808078301</v>
      </c>
      <c r="R658">
        <v>54.151845217895101</v>
      </c>
      <c r="S658" s="2">
        <f>(Table2[[#This Row],[Close Price]]-Table2[[#This Row],[20D EMA]])/Table2[[#This Row],[20D EMA]]</f>
        <v>3.8150207644119208E-2</v>
      </c>
      <c r="T658" s="2">
        <f>(Table2[[#This Row],[Close Price]]-Table2[[#This Row],[50D EMA]])/Table2[[#This Row],[50D EMA]]</f>
        <v>7.0415596440549788E-2</v>
      </c>
      <c r="U658" s="2">
        <f>(Table2[[#This Row],[Close Price]]-Table2[[#This Row],[200D EMA]])/Table2[[#This Row],[200D EMA]]</f>
        <v>5.5948003647551481E-2</v>
      </c>
      <c r="V658">
        <v>1.3933482151711001</v>
      </c>
      <c r="W658">
        <v>145.22999999999999</v>
      </c>
      <c r="X658">
        <v>151.38999999999999</v>
      </c>
      <c r="Y658">
        <v>132.63</v>
      </c>
      <c r="Z658">
        <v>151.38999999999999</v>
      </c>
      <c r="AA658">
        <v>132.63</v>
      </c>
      <c r="AB658">
        <v>154.5</v>
      </c>
      <c r="AC658" s="2">
        <f>(Table2[[#This Row],[Close Price]]/Table2[[#This Row],[Day Low]])-1</f>
        <v>1.5561523101287777E-2</v>
      </c>
      <c r="AD658" s="2">
        <f>(Table2[[#This Row],[Day High]]/Table2[[#This Row],[Close Price]])-1</f>
        <v>2.6442470675977825E-2</v>
      </c>
      <c r="AE658" s="2">
        <f>(Table2[[#This Row],[Close Price]]/Table2[[#This Row],[Current Week Low]])-1</f>
        <v>0.11204101636130592</v>
      </c>
      <c r="AF658" s="2">
        <f>(Table2[[#This Row],[Current Week High]]/Table2[[#This Row],[Close Price]])-1</f>
        <v>2.6442470675977825E-2</v>
      </c>
      <c r="AG658" s="2">
        <f>(Table2[[#This Row],[Close Price]]/Table2[[#This Row],[Current Month Low]])-1</f>
        <v>0.11204101636130592</v>
      </c>
      <c r="AH658" s="2">
        <f>(Table2[[#This Row],[Current Month High]]/Table2[[#This Row],[Close Price]])-1</f>
        <v>4.7528646009898923E-2</v>
      </c>
      <c r="AI658">
        <v>21.398060885483702</v>
      </c>
      <c r="AJ658">
        <v>34.694063926940601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0.05</v>
      </c>
      <c r="AM658" t="s">
        <v>10520</v>
      </c>
      <c r="AN658">
        <v>4.57</v>
      </c>
      <c r="AO658" t="s">
        <v>10520</v>
      </c>
      <c r="AP658">
        <v>-0.104502479078511</v>
      </c>
      <c r="AQ658">
        <f>(Table2[[#This Row],[Sharpe Ratio]]-AVERAGE(Table2[Sharpe Ratio]))/_xlfn.STDEV.P(Table2[Sharpe Ratio])</f>
        <v>-1.8016050110508879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648</v>
      </c>
      <c r="AT658">
        <f>_xlfn.RANK.AVG(Table2[[#This Row],[6M Return vs Nifty Z-Score]],Table2[6M Return vs Nifty Z-Score])</f>
        <v>465</v>
      </c>
      <c r="AU658">
        <f>_xlfn.RANK.AVG(Table2[[#This Row],[Sharpe Ratio Z-Score]],Table2[Sharpe Ratio Z-Score])</f>
        <v>713</v>
      </c>
      <c r="AV658">
        <f>(Table2[[#This Row],[Rank 1Y]]+Table2[[#This Row],[Rank 6M]]+Table2[[#This Row],[Rank Sharpe]])/3</f>
        <v>608.66666666666663</v>
      </c>
    </row>
    <row r="659" spans="1:48" x14ac:dyDescent="0.3">
      <c r="A659" t="s">
        <v>1557</v>
      </c>
      <c r="B659" t="s">
        <v>1558</v>
      </c>
      <c r="C659" t="s">
        <v>10483</v>
      </c>
      <c r="D659" t="s">
        <v>469</v>
      </c>
      <c r="E659">
        <v>6078.7111492000004</v>
      </c>
      <c r="F659">
        <v>1158.95</v>
      </c>
      <c r="G659">
        <v>-29.114012637612099</v>
      </c>
      <c r="H659">
        <f>(Table2[[#This Row],[1Y Return vs Nifty]]-AVERAGE(Table2[1Y Return vs Nifty]))/_xlfn.STDEV.P(Table2[1Y Return vs Nifty])</f>
        <v>-0.93195968262514495</v>
      </c>
      <c r="I659">
        <v>3.5530486513014301</v>
      </c>
      <c r="J659">
        <f>(Table2[[#This Row],[1M Return vs Nifty]]-AVERAGE(Table2[1M Return vs Nifty]))/_xlfn.STDEV.P(Table2[1M Return vs Nifty])</f>
        <v>0.4395537025589295</v>
      </c>
      <c r="K659">
        <v>-12.1704803442324</v>
      </c>
      <c r="L659">
        <f>(Table2[[#This Row],[6M Return vs Nifty]]-AVERAGE(Table2[6M Return vs Nifty]))/_xlfn.STDEV.P(Table2[6M Return vs Nifty])</f>
        <v>-0.58642049924618422</v>
      </c>
      <c r="M659">
        <v>5.3827769241200798</v>
      </c>
      <c r="N659">
        <f>(Table2[[#This Row],[1W Return vs Nifty]]-AVERAGE(Table2[1W Return vs Nifty]))/_xlfn.STDEV.P(Table2[1W Return vs Nifty])</f>
        <v>1.2840898583020148</v>
      </c>
      <c r="O659">
        <v>1071.3900000000001</v>
      </c>
      <c r="P659">
        <v>1059.20447855671</v>
      </c>
      <c r="Q659">
        <v>1112.6231109563901</v>
      </c>
      <c r="R659">
        <v>74.7817212590639</v>
      </c>
      <c r="S659" s="2">
        <f>(Table2[[#This Row],[Close Price]]-Table2[[#This Row],[20D EMA]])/Table2[[#This Row],[20D EMA]]</f>
        <v>8.1725608788582996E-2</v>
      </c>
      <c r="T659" s="2">
        <f>(Table2[[#This Row],[Close Price]]-Table2[[#This Row],[50D EMA]])/Table2[[#This Row],[50D EMA]]</f>
        <v>9.4170222523232705E-2</v>
      </c>
      <c r="U659" s="2">
        <f>(Table2[[#This Row],[Close Price]]-Table2[[#This Row],[200D EMA]])/Table2[[#This Row],[200D EMA]]</f>
        <v>4.1637539780913099E-2</v>
      </c>
      <c r="V659">
        <v>1.7906837922246699</v>
      </c>
      <c r="W659">
        <v>1115</v>
      </c>
      <c r="X659">
        <v>1163</v>
      </c>
      <c r="Y659">
        <v>1005.6</v>
      </c>
      <c r="Z659">
        <v>1179.9000000000001</v>
      </c>
      <c r="AA659">
        <v>1005.6</v>
      </c>
      <c r="AB659">
        <v>1179.9000000000001</v>
      </c>
      <c r="AC659" s="2">
        <f>(Table2[[#This Row],[Close Price]]/Table2[[#This Row],[Day Low]])-1</f>
        <v>3.9417040358744382E-2</v>
      </c>
      <c r="AD659" s="2">
        <f>(Table2[[#This Row],[Day High]]/Table2[[#This Row],[Close Price]])-1</f>
        <v>3.4945424737908848E-3</v>
      </c>
      <c r="AE659" s="2">
        <f>(Table2[[#This Row],[Close Price]]/Table2[[#This Row],[Current Week Low]])-1</f>
        <v>0.15249602227525849</v>
      </c>
      <c r="AF659" s="2">
        <f>(Table2[[#This Row],[Current Week High]]/Table2[[#This Row],[Close Price]])-1</f>
        <v>1.8076707364424793E-2</v>
      </c>
      <c r="AG659" s="2">
        <f>(Table2[[#This Row],[Close Price]]/Table2[[#This Row],[Current Month Low]])-1</f>
        <v>0.15249602227525849</v>
      </c>
      <c r="AH659" s="2">
        <f>(Table2[[#This Row],[Current Month High]]/Table2[[#This Row],[Close Price]])-1</f>
        <v>1.8076707364424793E-2</v>
      </c>
      <c r="AI659">
        <v>21.2045385909659</v>
      </c>
      <c r="AJ659">
        <v>24.177649201757198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0.06</v>
      </c>
      <c r="AM659" t="s">
        <v>10520</v>
      </c>
      <c r="AN659">
        <v>12.12</v>
      </c>
      <c r="AO659" t="s">
        <v>10520</v>
      </c>
      <c r="AP659">
        <v>-5.6911425408132002E-2</v>
      </c>
      <c r="AQ659">
        <f>(Table2[[#This Row],[Sharpe Ratio]]-AVERAGE(Table2[Sharpe Ratio]))/_xlfn.STDEV.P(Table2[Sharpe Ratio])</f>
        <v>-1.2530206995666175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654</v>
      </c>
      <c r="AT659">
        <f>_xlfn.RANK.AVG(Table2[[#This Row],[6M Return vs Nifty Z-Score]],Table2[6M Return vs Nifty Z-Score])</f>
        <v>523</v>
      </c>
      <c r="AU659">
        <f>_xlfn.RANK.AVG(Table2[[#This Row],[Sharpe Ratio Z-Score]],Table2[Sharpe Ratio Z-Score])</f>
        <v>649</v>
      </c>
      <c r="AV659">
        <f>(Table2[[#This Row],[Rank 1Y]]+Table2[[#This Row],[Rank 6M]]+Table2[[#This Row],[Rank Sharpe]])/3</f>
        <v>608.66666666666663</v>
      </c>
    </row>
    <row r="660" spans="1:48" x14ac:dyDescent="0.3">
      <c r="A660" t="s">
        <v>272</v>
      </c>
      <c r="B660" t="s">
        <v>273</v>
      </c>
      <c r="C660" t="s">
        <v>10484</v>
      </c>
      <c r="D660" t="s">
        <v>80</v>
      </c>
      <c r="E660">
        <v>99165.590629380007</v>
      </c>
      <c r="F660">
        <v>27566.75</v>
      </c>
      <c r="G660">
        <v>-12.343015392423499</v>
      </c>
      <c r="H660">
        <f>(Table2[[#This Row],[1Y Return vs Nifty]]-AVERAGE(Table2[1Y Return vs Nifty]))/_xlfn.STDEV.P(Table2[1Y Return vs Nifty])</f>
        <v>-0.70223094590057733</v>
      </c>
      <c r="I660">
        <v>-3.0177152240076</v>
      </c>
      <c r="J660">
        <f>(Table2[[#This Row],[1M Return vs Nifty]]-AVERAGE(Table2[1M Return vs Nifty]))/_xlfn.STDEV.P(Table2[1M Return vs Nifty])</f>
        <v>-0.22143910821399904</v>
      </c>
      <c r="K660">
        <v>-19.281757044075601</v>
      </c>
      <c r="L660">
        <f>(Table2[[#This Row],[6M Return vs Nifty]]-AVERAGE(Table2[6M Return vs Nifty]))/_xlfn.STDEV.P(Table2[6M Return vs Nifty])</f>
        <v>-0.83302588863839744</v>
      </c>
      <c r="M660">
        <v>-2.9339011251809901</v>
      </c>
      <c r="N660">
        <f>(Table2[[#This Row],[1W Return vs Nifty]]-AVERAGE(Table2[1W Return vs Nifty]))/_xlfn.STDEV.P(Table2[1W Return vs Nifty])</f>
        <v>-0.39892621961040309</v>
      </c>
      <c r="O660">
        <v>27594.45</v>
      </c>
      <c r="P660">
        <v>27076.241161592101</v>
      </c>
      <c r="Q660">
        <v>26295.765129057501</v>
      </c>
      <c r="R660">
        <v>45.363835884060997</v>
      </c>
      <c r="S660" s="2">
        <f>(Table2[[#This Row],[Close Price]]-Table2[[#This Row],[20D EMA]])/Table2[[#This Row],[20D EMA]]</f>
        <v>-1.003825044528908E-3</v>
      </c>
      <c r="T660" s="2">
        <f>(Table2[[#This Row],[Close Price]]-Table2[[#This Row],[50D EMA]])/Table2[[#This Row],[50D EMA]]</f>
        <v>1.8115839472714196E-2</v>
      </c>
      <c r="U660" s="2">
        <f>(Table2[[#This Row],[Close Price]]-Table2[[#This Row],[200D EMA]])/Table2[[#This Row],[200D EMA]]</f>
        <v>4.8334203804476013E-2</v>
      </c>
      <c r="V660">
        <v>0.93980547453787899</v>
      </c>
      <c r="W660">
        <v>27320.45</v>
      </c>
      <c r="X660">
        <v>27870</v>
      </c>
      <c r="Y660">
        <v>27001</v>
      </c>
      <c r="Z660">
        <v>28395</v>
      </c>
      <c r="AA660">
        <v>26811.05</v>
      </c>
      <c r="AB660">
        <v>28683.200000000001</v>
      </c>
      <c r="AC660" s="2">
        <f>(Table2[[#This Row],[Close Price]]/Table2[[#This Row],[Day Low]])-1</f>
        <v>9.0152248590340545E-3</v>
      </c>
      <c r="AD660" s="2">
        <f>(Table2[[#This Row],[Day High]]/Table2[[#This Row],[Close Price]])-1</f>
        <v>1.1000571340473497E-2</v>
      </c>
      <c r="AE660" s="2">
        <f>(Table2[[#This Row],[Close Price]]/Table2[[#This Row],[Current Week Low]])-1</f>
        <v>2.0952927669345645E-2</v>
      </c>
      <c r="AF660" s="2">
        <f>(Table2[[#This Row],[Current Week High]]/Table2[[#This Row],[Close Price]])-1</f>
        <v>3.0045253793065996E-2</v>
      </c>
      <c r="AG660" s="2">
        <f>(Table2[[#This Row],[Close Price]]/Table2[[#This Row],[Current Month Low]])-1</f>
        <v>2.8186139670024035E-2</v>
      </c>
      <c r="AH660" s="2">
        <f>(Table2[[#This Row],[Current Month High]]/Table2[[#This Row],[Close Price]])-1</f>
        <v>4.049987756989859E-2</v>
      </c>
      <c r="AI660">
        <v>11.502988201365699</v>
      </c>
      <c r="AJ660">
        <v>17.550424288942899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-0.03</v>
      </c>
      <c r="AM660" t="s">
        <v>10519</v>
      </c>
      <c r="AN660">
        <v>-0.75</v>
      </c>
      <c r="AO660" t="s">
        <v>10519</v>
      </c>
      <c r="AP660">
        <v>-6.8825922254239003E-2</v>
      </c>
      <c r="AQ660">
        <f>(Table2[[#This Row],[Sharpe Ratio]]-AVERAGE(Table2[Sharpe Ratio]))/_xlfn.STDEV.P(Table2[Sharpe Ratio])</f>
        <v>-1.3903596644542817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-3.5459818268176591</v>
      </c>
      <c r="AS660">
        <f>_xlfn.RANK.AVG(Table2[[#This Row],[1Y Return vs Nifty Z-Score]],Table2[1Y Return vs Nifty Z-Score])</f>
        <v>573</v>
      </c>
      <c r="AT660">
        <f>_xlfn.RANK.AVG(Table2[[#This Row],[6M Return vs Nifty Z-Score]],Table2[6M Return vs Nifty Z-Score])</f>
        <v>589</v>
      </c>
      <c r="AU660">
        <f>_xlfn.RANK.AVG(Table2[[#This Row],[Sharpe Ratio Z-Score]],Table2[Sharpe Ratio Z-Score])</f>
        <v>673</v>
      </c>
      <c r="AV660">
        <f>(Table2[[#This Row],[Rank 1Y]]+Table2[[#This Row],[Rank 6M]]+Table2[[#This Row],[Rank Sharpe]])/3</f>
        <v>611.66666666666663</v>
      </c>
    </row>
    <row r="661" spans="1:48" x14ac:dyDescent="0.3">
      <c r="A661" t="s">
        <v>1606</v>
      </c>
      <c r="B661" t="s">
        <v>1607</v>
      </c>
      <c r="C661" t="s">
        <v>10475</v>
      </c>
      <c r="D661" t="s">
        <v>418</v>
      </c>
      <c r="E661">
        <v>5476.9979953709999</v>
      </c>
      <c r="F661">
        <v>50</v>
      </c>
      <c r="G661">
        <v>-26.224833416142399</v>
      </c>
      <c r="H661">
        <f>(Table2[[#This Row],[1Y Return vs Nifty]]-AVERAGE(Table2[1Y Return vs Nifty]))/_xlfn.STDEV.P(Table2[1Y Return vs Nifty])</f>
        <v>-0.89238377172279715</v>
      </c>
      <c r="I661">
        <v>-8.5195026638264792</v>
      </c>
      <c r="J661">
        <f>(Table2[[#This Row],[1M Return vs Nifty]]-AVERAGE(Table2[1M Return vs Nifty]))/_xlfn.STDEV.P(Table2[1M Return vs Nifty])</f>
        <v>-0.77489712514053788</v>
      </c>
      <c r="K661">
        <v>-30.838232954837</v>
      </c>
      <c r="L661">
        <f>(Table2[[#This Row],[6M Return vs Nifty]]-AVERAGE(Table2[6M Return vs Nifty]))/_xlfn.STDEV.P(Table2[6M Return vs Nifty])</f>
        <v>-1.2337822313128268</v>
      </c>
      <c r="M661">
        <v>-3.28589069829001</v>
      </c>
      <c r="N661">
        <f>(Table2[[#This Row],[1W Return vs Nifty]]-AVERAGE(Table2[1W Return vs Nifty]))/_xlfn.STDEV.P(Table2[1W Return vs Nifty])</f>
        <v>-0.47015707732645889</v>
      </c>
      <c r="O661">
        <v>50.62</v>
      </c>
      <c r="P661">
        <v>51.554716367085298</v>
      </c>
      <c r="Q661">
        <v>52.280831194892997</v>
      </c>
      <c r="R661">
        <v>39.973758676122998</v>
      </c>
      <c r="S661" s="2">
        <f>(Table2[[#This Row],[Close Price]]-Table2[[#This Row],[20D EMA]])/Table2[[#This Row],[20D EMA]]</f>
        <v>-1.2248123271434166E-2</v>
      </c>
      <c r="T661" s="2">
        <f>(Table2[[#This Row],[Close Price]]-Table2[[#This Row],[50D EMA]])/Table2[[#This Row],[50D EMA]]</f>
        <v>-3.0156627300890256E-2</v>
      </c>
      <c r="U661" s="2">
        <f>(Table2[[#This Row],[Close Price]]-Table2[[#This Row],[200D EMA]])/Table2[[#This Row],[200D EMA]]</f>
        <v>-4.3626528935442742E-2</v>
      </c>
      <c r="V661">
        <v>0.90177203415979301</v>
      </c>
      <c r="W661">
        <v>49.51</v>
      </c>
      <c r="X661">
        <v>50.2</v>
      </c>
      <c r="Y661">
        <v>48.75</v>
      </c>
      <c r="Z661">
        <v>50.42</v>
      </c>
      <c r="AA661">
        <v>48.75</v>
      </c>
      <c r="AB661">
        <v>53.05</v>
      </c>
      <c r="AC661" s="2">
        <f>(Table2[[#This Row],[Close Price]]/Table2[[#This Row],[Day Low]])-1</f>
        <v>9.8969905069683506E-3</v>
      </c>
      <c r="AD661" s="2">
        <f>(Table2[[#This Row],[Day High]]/Table2[[#This Row],[Close Price]])-1</f>
        <v>4.0000000000000036E-3</v>
      </c>
      <c r="AE661" s="2">
        <f>(Table2[[#This Row],[Close Price]]/Table2[[#This Row],[Current Week Low]])-1</f>
        <v>2.564102564102555E-2</v>
      </c>
      <c r="AF661" s="2">
        <f>(Table2[[#This Row],[Current Week High]]/Table2[[#This Row],[Close Price]])-1</f>
        <v>8.3999999999999631E-3</v>
      </c>
      <c r="AG661" s="2">
        <f>(Table2[[#This Row],[Close Price]]/Table2[[#This Row],[Current Month Low]])-1</f>
        <v>2.564102564102555E-2</v>
      </c>
      <c r="AH661" s="2">
        <f>(Table2[[#This Row],[Current Month High]]/Table2[[#This Row],[Close Price]])-1</f>
        <v>6.0999999999999943E-2</v>
      </c>
      <c r="AI661">
        <v>36.599999999999902</v>
      </c>
      <c r="AJ661">
        <v>11.482720178372301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-0.14000000000000001</v>
      </c>
      <c r="AM661" t="s">
        <v>10519</v>
      </c>
      <c r="AN661">
        <v>-1.57</v>
      </c>
      <c r="AO661" t="s">
        <v>10519</v>
      </c>
      <c r="AQ661">
        <f>(Table2[[#This Row],[Sharpe Ratio]]-AVERAGE(Table2[Sharpe Ratio]))/_xlfn.STDEV.P(Table2[Sharpe Ratio])</f>
        <v>-0.59700002519057438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641</v>
      </c>
      <c r="AT661">
        <f>_xlfn.RANK.AVG(Table2[[#This Row],[6M Return vs Nifty Z-Score]],Table2[6M Return vs Nifty Z-Score])</f>
        <v>678</v>
      </c>
      <c r="AU661">
        <f>_xlfn.RANK.AVG(Table2[[#This Row],[Sharpe Ratio Z-Score]],Table2[Sharpe Ratio Z-Score])</f>
        <v>517.5</v>
      </c>
      <c r="AV661">
        <f>(Table2[[#This Row],[Rank 1Y]]+Table2[[#This Row],[Rank 6M]]+Table2[[#This Row],[Rank Sharpe]])/3</f>
        <v>612.16666666666663</v>
      </c>
    </row>
    <row r="662" spans="1:48" x14ac:dyDescent="0.3">
      <c r="A662" t="s">
        <v>1282</v>
      </c>
      <c r="B662" t="s">
        <v>1283</v>
      </c>
      <c r="C662" t="s">
        <v>10475</v>
      </c>
      <c r="D662" t="s">
        <v>121</v>
      </c>
      <c r="E662">
        <v>8660.5577609749998</v>
      </c>
      <c r="F662">
        <v>82.31</v>
      </c>
      <c r="G662">
        <v>-37.984805879025799</v>
      </c>
      <c r="H662">
        <f>(Table2[[#This Row],[1Y Return vs Nifty]]-AVERAGE(Table2[1Y Return vs Nifty]))/_xlfn.STDEV.P(Table2[1Y Return vs Nifty])</f>
        <v>-1.0534716055776958</v>
      </c>
      <c r="I662">
        <v>-9.2703384527120694</v>
      </c>
      <c r="J662">
        <f>(Table2[[#This Row],[1M Return vs Nifty]]-AVERAGE(Table2[1M Return vs Nifty]))/_xlfn.STDEV.P(Table2[1M Return vs Nifty])</f>
        <v>-0.85042823049486838</v>
      </c>
      <c r="K662">
        <v>-24.495713851581701</v>
      </c>
      <c r="L662">
        <f>(Table2[[#This Row],[6M Return vs Nifty]]-AVERAGE(Table2[6M Return vs Nifty]))/_xlfn.STDEV.P(Table2[6M Return vs Nifty])</f>
        <v>-1.0138358757983084</v>
      </c>
      <c r="M662">
        <v>-1.0653738026775099</v>
      </c>
      <c r="N662">
        <f>(Table2[[#This Row],[1W Return vs Nifty]]-AVERAGE(Table2[1W Return vs Nifty]))/_xlfn.STDEV.P(Table2[1W Return vs Nifty])</f>
        <v>-2.0799098763602513E-2</v>
      </c>
      <c r="O662">
        <v>82.21</v>
      </c>
      <c r="P662">
        <v>83.079106712790406</v>
      </c>
      <c r="Q662">
        <v>85.201352223093394</v>
      </c>
      <c r="R662">
        <v>38.085479200430498</v>
      </c>
      <c r="S662" s="2">
        <f>(Table2[[#This Row],[Close Price]]-Table2[[#This Row],[20D EMA]])/Table2[[#This Row],[20D EMA]]</f>
        <v>1.2163970319913457E-3</v>
      </c>
      <c r="T662" s="2">
        <f>(Table2[[#This Row],[Close Price]]-Table2[[#This Row],[50D EMA]])/Table2[[#This Row],[50D EMA]]</f>
        <v>-9.2575226578838019E-3</v>
      </c>
      <c r="U662" s="2">
        <f>(Table2[[#This Row],[Close Price]]-Table2[[#This Row],[200D EMA]])/Table2[[#This Row],[200D EMA]]</f>
        <v>-3.3935520360317779E-2</v>
      </c>
      <c r="V662">
        <v>0.43299559639080998</v>
      </c>
      <c r="W662">
        <v>81</v>
      </c>
      <c r="X662">
        <v>82.74</v>
      </c>
      <c r="Y662">
        <v>78.3</v>
      </c>
      <c r="Z662">
        <v>83.55</v>
      </c>
      <c r="AA662">
        <v>78.3</v>
      </c>
      <c r="AB662">
        <v>84.35</v>
      </c>
      <c r="AC662" s="2">
        <f>(Table2[[#This Row],[Close Price]]/Table2[[#This Row],[Day Low]])-1</f>
        <v>1.6172839506172876E-2</v>
      </c>
      <c r="AD662" s="2">
        <f>(Table2[[#This Row],[Day High]]/Table2[[#This Row],[Close Price]])-1</f>
        <v>5.2241525938523381E-3</v>
      </c>
      <c r="AE662" s="2">
        <f>(Table2[[#This Row],[Close Price]]/Table2[[#This Row],[Current Week Low]])-1</f>
        <v>5.1213282247765113E-2</v>
      </c>
      <c r="AF662" s="2">
        <f>(Table2[[#This Row],[Current Week High]]/Table2[[#This Row],[Close Price]])-1</f>
        <v>1.5064998177621192E-2</v>
      </c>
      <c r="AG662" s="2">
        <f>(Table2[[#This Row],[Close Price]]/Table2[[#This Row],[Current Month Low]])-1</f>
        <v>5.1213282247765113E-2</v>
      </c>
      <c r="AH662" s="2">
        <f>(Table2[[#This Row],[Current Month High]]/Table2[[#This Row],[Close Price]])-1</f>
        <v>2.478435184060257E-2</v>
      </c>
      <c r="AI662">
        <v>19.062082371522202</v>
      </c>
      <c r="AJ662">
        <v>13.6878453038673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</v>
      </c>
      <c r="AM662" t="s">
        <v>10519</v>
      </c>
      <c r="AN662">
        <v>-1.05</v>
      </c>
      <c r="AO662" t="s">
        <v>10519</v>
      </c>
      <c r="AQ662">
        <f>(Table2[[#This Row],[Sharpe Ratio]]-AVERAGE(Table2[Sharpe Ratio]))/_xlfn.STDEV.P(Table2[Sharpe Ratio])</f>
        <v>-0.59700002519057438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690</v>
      </c>
      <c r="AT662">
        <f>_xlfn.RANK.AVG(Table2[[#This Row],[6M Return vs Nifty Z-Score]],Table2[6M Return vs Nifty Z-Score])</f>
        <v>631</v>
      </c>
      <c r="AU662">
        <f>_xlfn.RANK.AVG(Table2[[#This Row],[Sharpe Ratio Z-Score]],Table2[Sharpe Ratio Z-Score])</f>
        <v>517.5</v>
      </c>
      <c r="AV662">
        <f>(Table2[[#This Row],[Rank 1Y]]+Table2[[#This Row],[Rank 6M]]+Table2[[#This Row],[Rank Sharpe]])/3</f>
        <v>612.83333333333337</v>
      </c>
    </row>
    <row r="663" spans="1:48" x14ac:dyDescent="0.3">
      <c r="A663" t="s">
        <v>838</v>
      </c>
      <c r="B663" t="s">
        <v>839</v>
      </c>
      <c r="C663" t="s">
        <v>10473</v>
      </c>
      <c r="D663" t="s">
        <v>177</v>
      </c>
      <c r="E663">
        <v>18514.596303440001</v>
      </c>
      <c r="F663">
        <v>332.2</v>
      </c>
      <c r="G663">
        <v>-10.6676913976584</v>
      </c>
      <c r="H663">
        <f>(Table2[[#This Row],[1Y Return vs Nifty]]-AVERAGE(Table2[1Y Return vs Nifty]))/_xlfn.STDEV.P(Table2[1Y Return vs Nifty])</f>
        <v>-0.67928239613367813</v>
      </c>
      <c r="I663">
        <v>4.2887507584656399</v>
      </c>
      <c r="J663">
        <f>(Table2[[#This Row],[1M Return vs Nifty]]-AVERAGE(Table2[1M Return vs Nifty]))/_xlfn.STDEV.P(Table2[1M Return vs Nifty])</f>
        <v>0.51356241949568993</v>
      </c>
      <c r="K663">
        <v>-24.931616458205401</v>
      </c>
      <c r="L663">
        <f>(Table2[[#This Row],[6M Return vs Nifty]]-AVERAGE(Table2[6M Return vs Nifty]))/_xlfn.STDEV.P(Table2[6M Return vs Nifty])</f>
        <v>-1.0289521392458956</v>
      </c>
      <c r="M663">
        <v>0.89291437137718999</v>
      </c>
      <c r="N663">
        <f>(Table2[[#This Row],[1W Return vs Nifty]]-AVERAGE(Table2[1W Return vs Nifty]))/_xlfn.STDEV.P(Table2[1W Return vs Nifty])</f>
        <v>0.37549260118945649</v>
      </c>
      <c r="O663">
        <v>316.73</v>
      </c>
      <c r="P663">
        <v>312.02194205463297</v>
      </c>
      <c r="Q663">
        <v>312.61899067701501</v>
      </c>
      <c r="R663">
        <v>73.778352135043406</v>
      </c>
      <c r="S663" s="2">
        <f>(Table2[[#This Row],[Close Price]]-Table2[[#This Row],[20D EMA]])/Table2[[#This Row],[20D EMA]]</f>
        <v>4.8842863006346E-2</v>
      </c>
      <c r="T663" s="2">
        <f>(Table2[[#This Row],[Close Price]]-Table2[[#This Row],[50D EMA]])/Table2[[#This Row],[50D EMA]]</f>
        <v>6.4668714682360295E-2</v>
      </c>
      <c r="U663" s="2">
        <f>(Table2[[#This Row],[Close Price]]-Table2[[#This Row],[200D EMA]])/Table2[[#This Row],[200D EMA]]</f>
        <v>6.2635380149426906E-2</v>
      </c>
      <c r="V663">
        <v>0.891254251565052</v>
      </c>
      <c r="W663">
        <v>323.95</v>
      </c>
      <c r="X663">
        <v>334</v>
      </c>
      <c r="Y663">
        <v>307.7</v>
      </c>
      <c r="Z663">
        <v>334</v>
      </c>
      <c r="AA663">
        <v>295.10000000000002</v>
      </c>
      <c r="AB663">
        <v>334</v>
      </c>
      <c r="AC663" s="2">
        <f>(Table2[[#This Row],[Close Price]]/Table2[[#This Row],[Day Low]])-1</f>
        <v>2.5466893039049143E-2</v>
      </c>
      <c r="AD663" s="2">
        <f>(Table2[[#This Row],[Day High]]/Table2[[#This Row],[Close Price]])-1</f>
        <v>5.4184226369657917E-3</v>
      </c>
      <c r="AE663" s="2">
        <f>(Table2[[#This Row],[Close Price]]/Table2[[#This Row],[Current Week Low]])-1</f>
        <v>7.9623009424764302E-2</v>
      </c>
      <c r="AF663" s="2">
        <f>(Table2[[#This Row],[Current Week High]]/Table2[[#This Row],[Close Price]])-1</f>
        <v>5.4184226369657917E-3</v>
      </c>
      <c r="AG663" s="2">
        <f>(Table2[[#This Row],[Close Price]]/Table2[[#This Row],[Current Month Low]])-1</f>
        <v>0.12572009488309033</v>
      </c>
      <c r="AH663" s="2">
        <f>(Table2[[#This Row],[Current Month High]]/Table2[[#This Row],[Close Price]])-1</f>
        <v>5.4184226369657917E-3</v>
      </c>
      <c r="AI663">
        <v>22.4413004214328</v>
      </c>
      <c r="AJ663">
        <v>30.5304518664047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0.04</v>
      </c>
      <c r="AM663" t="s">
        <v>10520</v>
      </c>
      <c r="AN663">
        <v>6.68</v>
      </c>
      <c r="AO663" t="s">
        <v>10520</v>
      </c>
      <c r="AP663">
        <v>-5.3378488484905E-2</v>
      </c>
      <c r="AQ663">
        <f>(Table2[[#This Row],[Sharpe Ratio]]-AVERAGE(Table2[Sharpe Ratio]))/_xlfn.STDEV.P(Table2[Sharpe Ratio])</f>
        <v>-1.2122963696753437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564</v>
      </c>
      <c r="AT663">
        <f>_xlfn.RANK.AVG(Table2[[#This Row],[6M Return vs Nifty Z-Score]],Table2[6M Return vs Nifty Z-Score])</f>
        <v>634</v>
      </c>
      <c r="AU663">
        <f>_xlfn.RANK.AVG(Table2[[#This Row],[Sharpe Ratio Z-Score]],Table2[Sharpe Ratio Z-Score])</f>
        <v>643</v>
      </c>
      <c r="AV663">
        <f>(Table2[[#This Row],[Rank 1Y]]+Table2[[#This Row],[Rank 6M]]+Table2[[#This Row],[Rank Sharpe]])/3</f>
        <v>613.66666666666663</v>
      </c>
    </row>
    <row r="664" spans="1:48" x14ac:dyDescent="0.3">
      <c r="A664" t="s">
        <v>667</v>
      </c>
      <c r="B664" t="s">
        <v>668</v>
      </c>
      <c r="C664" t="s">
        <v>10483</v>
      </c>
      <c r="D664" t="s">
        <v>622</v>
      </c>
      <c r="E664">
        <v>25979.2137977399</v>
      </c>
      <c r="F664">
        <v>1082.8</v>
      </c>
      <c r="G664">
        <v>-38.673380675806698</v>
      </c>
      <c r="H664">
        <f>(Table2[[#This Row],[1Y Return vs Nifty]]-AVERAGE(Table2[1Y Return vs Nifty]))/_xlfn.STDEV.P(Table2[1Y Return vs Nifty])</f>
        <v>-1.0629036873968156</v>
      </c>
      <c r="I664">
        <v>-8.2863668823168393</v>
      </c>
      <c r="J664">
        <f>(Table2[[#This Row],[1M Return vs Nifty]]-AVERAGE(Table2[1M Return vs Nifty]))/_xlfn.STDEV.P(Table2[1M Return vs Nifty])</f>
        <v>-0.75144458926554381</v>
      </c>
      <c r="K664">
        <v>-18.392687914455401</v>
      </c>
      <c r="L664">
        <f>(Table2[[#This Row],[6M Return vs Nifty]]-AVERAGE(Table2[6M Return vs Nifty]))/_xlfn.STDEV.P(Table2[6M Return vs Nifty])</f>
        <v>-0.80219468235002178</v>
      </c>
      <c r="M664">
        <v>2.5248346479625199</v>
      </c>
      <c r="N664">
        <f>(Table2[[#This Row],[1W Return vs Nifty]]-AVERAGE(Table2[1W Return vs Nifty]))/_xlfn.STDEV.P(Table2[1W Return vs Nifty])</f>
        <v>0.70573840932137144</v>
      </c>
      <c r="O664">
        <v>1067.51</v>
      </c>
      <c r="P664">
        <v>1059.57747006769</v>
      </c>
      <c r="Q664">
        <v>1093.6245804687001</v>
      </c>
      <c r="R664">
        <v>53.509687917428103</v>
      </c>
      <c r="S664" s="2">
        <f>(Table2[[#This Row],[Close Price]]-Table2[[#This Row],[20D EMA]])/Table2[[#This Row],[20D EMA]]</f>
        <v>1.4323050837931227E-2</v>
      </c>
      <c r="T664" s="2">
        <f>(Table2[[#This Row],[Close Price]]-Table2[[#This Row],[50D EMA]])/Table2[[#This Row],[50D EMA]]</f>
        <v>2.1916783423892926E-2</v>
      </c>
      <c r="U664" s="2">
        <f>(Table2[[#This Row],[Close Price]]-Table2[[#This Row],[200D EMA]])/Table2[[#This Row],[200D EMA]]</f>
        <v>-9.8978942701351512E-3</v>
      </c>
      <c r="V664">
        <v>0.51936513317976496</v>
      </c>
      <c r="W664">
        <v>1058.0999999999999</v>
      </c>
      <c r="X664">
        <v>1089</v>
      </c>
      <c r="Y664">
        <v>1022.35</v>
      </c>
      <c r="Z664">
        <v>1089</v>
      </c>
      <c r="AA664">
        <v>1016.1</v>
      </c>
      <c r="AB664">
        <v>1145</v>
      </c>
      <c r="AC664" s="2">
        <f>(Table2[[#This Row],[Close Price]]/Table2[[#This Row],[Day Low]])-1</f>
        <v>2.3343729326150697E-2</v>
      </c>
      <c r="AD664" s="2">
        <f>(Table2[[#This Row],[Day High]]/Table2[[#This Row],[Close Price]])-1</f>
        <v>5.7258958256372061E-3</v>
      </c>
      <c r="AE664" s="2">
        <f>(Table2[[#This Row],[Close Price]]/Table2[[#This Row],[Current Week Low]])-1</f>
        <v>5.9128478505404258E-2</v>
      </c>
      <c r="AF664" s="2">
        <f>(Table2[[#This Row],[Current Week High]]/Table2[[#This Row],[Close Price]])-1</f>
        <v>5.7258958256372061E-3</v>
      </c>
      <c r="AG664" s="2">
        <f>(Table2[[#This Row],[Close Price]]/Table2[[#This Row],[Current Month Low]])-1</f>
        <v>6.564314535970861E-2</v>
      </c>
      <c r="AH664" s="2">
        <f>(Table2[[#This Row],[Current Month High]]/Table2[[#This Row],[Close Price]])-1</f>
        <v>5.7443664573328501E-2</v>
      </c>
      <c r="AI664">
        <v>37.412264499445897</v>
      </c>
      <c r="AJ664">
        <v>22.205293155013798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-0.01</v>
      </c>
      <c r="AM664" t="s">
        <v>10519</v>
      </c>
      <c r="AN664">
        <v>2.76</v>
      </c>
      <c r="AO664" t="s">
        <v>10520</v>
      </c>
      <c r="AP664">
        <v>-1.2384931823757999E-2</v>
      </c>
      <c r="AQ664">
        <f>(Table2[[#This Row],[Sharpe Ratio]]-AVERAGE(Table2[Sharpe Ratio]))/_xlfn.STDEV.P(Table2[Sharpe Ratio])</f>
        <v>-0.73976171616663811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693</v>
      </c>
      <c r="AT664">
        <f>_xlfn.RANK.AVG(Table2[[#This Row],[6M Return vs Nifty Z-Score]],Table2[6M Return vs Nifty Z-Score])</f>
        <v>586</v>
      </c>
      <c r="AU664">
        <f>_xlfn.RANK.AVG(Table2[[#This Row],[Sharpe Ratio Z-Score]],Table2[Sharpe Ratio Z-Score])</f>
        <v>564</v>
      </c>
      <c r="AV664">
        <f>(Table2[[#This Row],[Rank 1Y]]+Table2[[#This Row],[Rank 6M]]+Table2[[#This Row],[Rank Sharpe]])/3</f>
        <v>614.33333333333337</v>
      </c>
    </row>
    <row r="665" spans="1:48" x14ac:dyDescent="0.3">
      <c r="A665" t="s">
        <v>1177</v>
      </c>
      <c r="B665" t="s">
        <v>1178</v>
      </c>
      <c r="C665" t="s">
        <v>10475</v>
      </c>
      <c r="D665" t="s">
        <v>24</v>
      </c>
      <c r="E665">
        <v>10072.967832017999</v>
      </c>
      <c r="F665">
        <v>86.96</v>
      </c>
      <c r="G665">
        <v>-34.299415457004102</v>
      </c>
      <c r="H665">
        <f>(Table2[[#This Row],[1Y Return vs Nifty]]-AVERAGE(Table2[1Y Return vs Nifty]))/_xlfn.STDEV.P(Table2[1Y Return vs Nifty])</f>
        <v>-1.002989211858935</v>
      </c>
      <c r="I665">
        <v>-19.202910588896</v>
      </c>
      <c r="J665">
        <f>(Table2[[#This Row],[1M Return vs Nifty]]-AVERAGE(Table2[1M Return vs Nifty]))/_xlfn.STDEV.P(Table2[1M Return vs Nifty])</f>
        <v>-1.849605631949172</v>
      </c>
      <c r="K665">
        <v>-34.115501789761801</v>
      </c>
      <c r="L665">
        <f>(Table2[[#This Row],[6M Return vs Nifty]]-AVERAGE(Table2[6M Return vs Nifty]))/_xlfn.STDEV.P(Table2[6M Return vs Nifty])</f>
        <v>-1.3474316069864547</v>
      </c>
      <c r="M665">
        <v>-3.27309772339117</v>
      </c>
      <c r="N665">
        <f>(Table2[[#This Row],[1W Return vs Nifty]]-AVERAGE(Table2[1W Return vs Nifty]))/_xlfn.STDEV.P(Table2[1W Return vs Nifty])</f>
        <v>-0.4675682092337608</v>
      </c>
      <c r="O665">
        <v>91.76</v>
      </c>
      <c r="P665">
        <v>94.417009827304994</v>
      </c>
      <c r="Q665">
        <v>94.853272474343399</v>
      </c>
      <c r="R665">
        <v>27.553492468737399</v>
      </c>
      <c r="S665" s="2">
        <f>(Table2[[#This Row],[Close Price]]-Table2[[#This Row],[20D EMA]])/Table2[[#This Row],[20D EMA]]</f>
        <v>-5.2310374891020174E-2</v>
      </c>
      <c r="T665" s="2">
        <f>(Table2[[#This Row],[Close Price]]-Table2[[#This Row],[50D EMA]])/Table2[[#This Row],[50D EMA]]</f>
        <v>-7.8979516942385364E-2</v>
      </c>
      <c r="U665" s="2">
        <f>(Table2[[#This Row],[Close Price]]-Table2[[#This Row],[200D EMA]])/Table2[[#This Row],[200D EMA]]</f>
        <v>-8.3215605202007492E-2</v>
      </c>
      <c r="V665">
        <v>1.2117994238154901</v>
      </c>
      <c r="W665">
        <v>84</v>
      </c>
      <c r="X665">
        <v>88.89</v>
      </c>
      <c r="Y665">
        <v>84</v>
      </c>
      <c r="Z665">
        <v>90.49</v>
      </c>
      <c r="AA665">
        <v>84</v>
      </c>
      <c r="AB665">
        <v>98.89</v>
      </c>
      <c r="AC665" s="2">
        <f>(Table2[[#This Row],[Close Price]]/Table2[[#This Row],[Day Low]])-1</f>
        <v>3.5238095238095068E-2</v>
      </c>
      <c r="AD665" s="2">
        <f>(Table2[[#This Row],[Day High]]/Table2[[#This Row],[Close Price]])-1</f>
        <v>2.219411223551071E-2</v>
      </c>
      <c r="AE665" s="2">
        <f>(Table2[[#This Row],[Close Price]]/Table2[[#This Row],[Current Week Low]])-1</f>
        <v>3.5238095238095068E-2</v>
      </c>
      <c r="AF665" s="2">
        <f>(Table2[[#This Row],[Current Week High]]/Table2[[#This Row],[Close Price]])-1</f>
        <v>4.0593376264949521E-2</v>
      </c>
      <c r="AG665" s="2">
        <f>(Table2[[#This Row],[Close Price]]/Table2[[#This Row],[Current Month Low]])-1</f>
        <v>3.5238095238095068E-2</v>
      </c>
      <c r="AH665" s="2">
        <f>(Table2[[#This Row],[Current Month High]]/Table2[[#This Row],[Close Price]])-1</f>
        <v>0.13718951241950328</v>
      </c>
      <c r="AI665">
        <v>33.969641214351398</v>
      </c>
      <c r="AJ665">
        <v>5.9196102314250796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-0.14000000000000001</v>
      </c>
      <c r="AM665" t="s">
        <v>10519</v>
      </c>
      <c r="AN665">
        <v>-5.41</v>
      </c>
      <c r="AO665" t="s">
        <v>10519</v>
      </c>
      <c r="AP665">
        <v>9.4110032562900008E-3</v>
      </c>
      <c r="AQ665">
        <f>(Table2[[#This Row],[Sharpe Ratio]]-AVERAGE(Table2[Sharpe Ratio]))/_xlfn.STDEV.P(Table2[Sharpe Ratio])</f>
        <v>-0.48851894852676031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675</v>
      </c>
      <c r="AT665">
        <f>_xlfn.RANK.AVG(Table2[[#This Row],[6M Return vs Nifty Z-Score]],Table2[6M Return vs Nifty Z-Score])</f>
        <v>695</v>
      </c>
      <c r="AU665">
        <f>_xlfn.RANK.AVG(Table2[[#This Row],[Sharpe Ratio Z-Score]],Table2[Sharpe Ratio Z-Score])</f>
        <v>473</v>
      </c>
      <c r="AV665">
        <f>(Table2[[#This Row],[Rank 1Y]]+Table2[[#This Row],[Rank 6M]]+Table2[[#This Row],[Rank Sharpe]])/3</f>
        <v>614.33333333333337</v>
      </c>
    </row>
    <row r="666" spans="1:48" x14ac:dyDescent="0.3">
      <c r="A666" t="s">
        <v>465</v>
      </c>
      <c r="B666" t="s">
        <v>466</v>
      </c>
      <c r="C666" t="s">
        <v>10475</v>
      </c>
      <c r="D666" t="s">
        <v>54</v>
      </c>
      <c r="E666">
        <v>46941.648025574999</v>
      </c>
      <c r="F666">
        <v>650.4</v>
      </c>
      <c r="G666">
        <v>-39.275167174854502</v>
      </c>
      <c r="H666">
        <f>(Table2[[#This Row],[1Y Return vs Nifty]]-AVERAGE(Table2[1Y Return vs Nifty]))/_xlfn.STDEV.P(Table2[1Y Return vs Nifty])</f>
        <v>-1.0711469450983702</v>
      </c>
      <c r="I666">
        <v>-10.8010981511447</v>
      </c>
      <c r="J666">
        <f>(Table2[[#This Row],[1M Return vs Nifty]]-AVERAGE(Table2[1M Return vs Nifty]))/_xlfn.STDEV.P(Table2[1M Return vs Nifty])</f>
        <v>-1.0044165908873377</v>
      </c>
      <c r="K666">
        <v>-12.468612190389001</v>
      </c>
      <c r="L666">
        <f>(Table2[[#This Row],[6M Return vs Nifty]]-AVERAGE(Table2[6M Return vs Nifty]))/_xlfn.STDEV.P(Table2[6M Return vs Nifty])</f>
        <v>-0.59675913787815993</v>
      </c>
      <c r="M666">
        <v>-1.44443699665683</v>
      </c>
      <c r="N666">
        <f>(Table2[[#This Row],[1W Return vs Nifty]]-AVERAGE(Table2[1W Return vs Nifty]))/_xlfn.STDEV.P(Table2[1W Return vs Nifty])</f>
        <v>-9.7508747283138991E-2</v>
      </c>
      <c r="O666">
        <v>649.33000000000004</v>
      </c>
      <c r="P666">
        <v>647.92575336858795</v>
      </c>
      <c r="Q666">
        <v>657.12247944423598</v>
      </c>
      <c r="R666">
        <v>37.178542194467603</v>
      </c>
      <c r="S666" s="2">
        <f>(Table2[[#This Row],[Close Price]]-Table2[[#This Row],[20D EMA]])/Table2[[#This Row],[20D EMA]]</f>
        <v>1.6478524017062761E-3</v>
      </c>
      <c r="T666" s="2">
        <f>(Table2[[#This Row],[Close Price]]-Table2[[#This Row],[50D EMA]])/Table2[[#This Row],[50D EMA]]</f>
        <v>3.8187193803430981E-3</v>
      </c>
      <c r="U666" s="2">
        <f>(Table2[[#This Row],[Close Price]]-Table2[[#This Row],[200D EMA]])/Table2[[#This Row],[200D EMA]]</f>
        <v>-1.0230177256942367E-2</v>
      </c>
      <c r="V666">
        <v>0.77151123561475998</v>
      </c>
      <c r="W666">
        <v>620.54999999999995</v>
      </c>
      <c r="X666">
        <v>652.35</v>
      </c>
      <c r="Y666">
        <v>620.54999999999995</v>
      </c>
      <c r="Z666">
        <v>663.3</v>
      </c>
      <c r="AA666">
        <v>620.54999999999995</v>
      </c>
      <c r="AB666">
        <v>682.2</v>
      </c>
      <c r="AC666" s="2">
        <f>(Table2[[#This Row],[Close Price]]/Table2[[#This Row],[Day Low]])-1</f>
        <v>4.8102489726855158E-2</v>
      </c>
      <c r="AD666" s="2">
        <f>(Table2[[#This Row],[Day High]]/Table2[[#This Row],[Close Price]])-1</f>
        <v>2.998154981549872E-3</v>
      </c>
      <c r="AE666" s="2">
        <f>(Table2[[#This Row],[Close Price]]/Table2[[#This Row],[Current Week Low]])-1</f>
        <v>4.8102489726855158E-2</v>
      </c>
      <c r="AF666" s="2">
        <f>(Table2[[#This Row],[Current Week High]]/Table2[[#This Row],[Close Price]])-1</f>
        <v>1.9833948339483376E-2</v>
      </c>
      <c r="AG666" s="2">
        <f>(Table2[[#This Row],[Close Price]]/Table2[[#This Row],[Current Month Low]])-1</f>
        <v>4.8102489726855158E-2</v>
      </c>
      <c r="AH666" s="2">
        <f>(Table2[[#This Row],[Current Month High]]/Table2[[#This Row],[Close Price]])-1</f>
        <v>4.8892988929889469E-2</v>
      </c>
      <c r="AI666">
        <v>25.0615006150061</v>
      </c>
      <c r="AJ666">
        <v>17.464330865089298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-0.03</v>
      </c>
      <c r="AM666" t="s">
        <v>10519</v>
      </c>
      <c r="AN666">
        <v>1.62</v>
      </c>
      <c r="AO666" t="s">
        <v>10520</v>
      </c>
      <c r="AP666">
        <v>-4.0915051043219998E-2</v>
      </c>
      <c r="AQ666">
        <f>(Table2[[#This Row],[Sharpe Ratio]]-AVERAGE(Table2[Sharpe Ratio]))/_xlfn.STDEV.P(Table2[Sharpe Ratio])</f>
        <v>-1.0686297407532444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695</v>
      </c>
      <c r="AT666">
        <f>_xlfn.RANK.AVG(Table2[[#This Row],[6M Return vs Nifty Z-Score]],Table2[6M Return vs Nifty Z-Score])</f>
        <v>526</v>
      </c>
      <c r="AU666">
        <f>_xlfn.RANK.AVG(Table2[[#This Row],[Sharpe Ratio Z-Score]],Table2[Sharpe Ratio Z-Score])</f>
        <v>624</v>
      </c>
      <c r="AV666">
        <f>(Table2[[#This Row],[Rank 1Y]]+Table2[[#This Row],[Rank 6M]]+Table2[[#This Row],[Rank Sharpe]])/3</f>
        <v>615</v>
      </c>
    </row>
    <row r="667" spans="1:48" x14ac:dyDescent="0.3">
      <c r="A667" t="s">
        <v>926</v>
      </c>
      <c r="B667" t="s">
        <v>927</v>
      </c>
      <c r="C667" t="s">
        <v>10475</v>
      </c>
      <c r="D667" t="s">
        <v>496</v>
      </c>
      <c r="E667">
        <v>16022.05517211</v>
      </c>
      <c r="F667">
        <v>319.85000000000002</v>
      </c>
      <c r="G667">
        <v>-6.96965955334176</v>
      </c>
      <c r="H667">
        <f>(Table2[[#This Row],[1Y Return vs Nifty]]-AVERAGE(Table2[1Y Return vs Nifty]))/_xlfn.STDEV.P(Table2[1Y Return vs Nifty])</f>
        <v>-0.62862684050142081</v>
      </c>
      <c r="I667">
        <v>-8.4960765044914694</v>
      </c>
      <c r="J667">
        <f>(Table2[[#This Row],[1M Return vs Nifty]]-AVERAGE(Table2[1M Return vs Nifty]))/_xlfn.STDEV.P(Table2[1M Return vs Nifty])</f>
        <v>-0.77254054633199953</v>
      </c>
      <c r="K667">
        <v>-29.9440683911706</v>
      </c>
      <c r="L667">
        <f>(Table2[[#This Row],[6M Return vs Nifty]]-AVERAGE(Table2[6M Return vs Nifty]))/_xlfn.STDEV.P(Table2[6M Return vs Nifty])</f>
        <v>-1.202774325178541</v>
      </c>
      <c r="M667">
        <v>-2.1341112536876299</v>
      </c>
      <c r="N667">
        <f>(Table2[[#This Row],[1W Return vs Nifty]]-AVERAGE(Table2[1W Return vs Nifty]))/_xlfn.STDEV.P(Table2[1W Return vs Nifty])</f>
        <v>-0.23707563399251275</v>
      </c>
      <c r="O667">
        <v>326.05</v>
      </c>
      <c r="P667">
        <v>326.57640107403301</v>
      </c>
      <c r="Q667">
        <v>319.20911810656003</v>
      </c>
      <c r="R667">
        <v>39.651444616743397</v>
      </c>
      <c r="S667" s="2">
        <f>(Table2[[#This Row],[Close Price]]-Table2[[#This Row],[20D EMA]])/Table2[[#This Row],[20D EMA]]</f>
        <v>-1.9015488422021127E-2</v>
      </c>
      <c r="T667" s="2">
        <f>(Table2[[#This Row],[Close Price]]-Table2[[#This Row],[50D EMA]])/Table2[[#This Row],[50D EMA]]</f>
        <v>-2.0596715047111306E-2</v>
      </c>
      <c r="U667" s="2">
        <f>(Table2[[#This Row],[Close Price]]-Table2[[#This Row],[200D EMA]])/Table2[[#This Row],[200D EMA]]</f>
        <v>2.0077180039263587E-3</v>
      </c>
      <c r="V667">
        <v>0.418643377875972</v>
      </c>
      <c r="W667">
        <v>318.89999999999998</v>
      </c>
      <c r="X667">
        <v>327.45</v>
      </c>
      <c r="Y667">
        <v>311</v>
      </c>
      <c r="Z667">
        <v>359.45</v>
      </c>
      <c r="AA667">
        <v>311</v>
      </c>
      <c r="AB667">
        <v>359.45</v>
      </c>
      <c r="AC667" s="2">
        <f>(Table2[[#This Row],[Close Price]]/Table2[[#This Row],[Day Low]])-1</f>
        <v>2.9789902790844369E-3</v>
      </c>
      <c r="AD667" s="2">
        <f>(Table2[[#This Row],[Day High]]/Table2[[#This Row],[Close Price]])-1</f>
        <v>2.3761138033453033E-2</v>
      </c>
      <c r="AE667" s="2">
        <f>(Table2[[#This Row],[Close Price]]/Table2[[#This Row],[Current Week Low]])-1</f>
        <v>2.8456591639871354E-2</v>
      </c>
      <c r="AF667" s="2">
        <f>(Table2[[#This Row],[Current Week High]]/Table2[[#This Row],[Close Price]])-1</f>
        <v>0.12380803501641391</v>
      </c>
      <c r="AG667" s="2">
        <f>(Table2[[#This Row],[Close Price]]/Table2[[#This Row],[Current Month Low]])-1</f>
        <v>2.8456591639871354E-2</v>
      </c>
      <c r="AH667" s="2">
        <f>(Table2[[#This Row],[Current Month High]]/Table2[[#This Row],[Close Price]])-1</f>
        <v>0.12380803501641391</v>
      </c>
      <c r="AI667">
        <v>22.557448804126899</v>
      </c>
      <c r="AJ667">
        <v>24.455252918287901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-0.09</v>
      </c>
      <c r="AM667" t="s">
        <v>10519</v>
      </c>
      <c r="AN667">
        <v>-2.66</v>
      </c>
      <c r="AO667" t="s">
        <v>10519</v>
      </c>
      <c r="AP667">
        <v>-4.6994253236259997E-2</v>
      </c>
      <c r="AQ667">
        <f>(Table2[[#This Row],[Sharpe Ratio]]-AVERAGE(Table2[Sharpe Ratio]))/_xlfn.STDEV.P(Table2[Sharpe Ratio])</f>
        <v>-1.1387049900330941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547</v>
      </c>
      <c r="AT667">
        <f>_xlfn.RANK.AVG(Table2[[#This Row],[6M Return vs Nifty Z-Score]],Table2[6M Return vs Nifty Z-Score])</f>
        <v>670</v>
      </c>
      <c r="AU667">
        <f>_xlfn.RANK.AVG(Table2[[#This Row],[Sharpe Ratio Z-Score]],Table2[Sharpe Ratio Z-Score])</f>
        <v>631</v>
      </c>
      <c r="AV667">
        <f>(Table2[[#This Row],[Rank 1Y]]+Table2[[#This Row],[Rank 6M]]+Table2[[#This Row],[Rank Sharpe]])/3</f>
        <v>616</v>
      </c>
    </row>
    <row r="668" spans="1:48" x14ac:dyDescent="0.3">
      <c r="A668" t="s">
        <v>2072</v>
      </c>
      <c r="B668" t="s">
        <v>2073</v>
      </c>
      <c r="C668" t="s">
        <v>10491</v>
      </c>
      <c r="D668" t="s">
        <v>1771</v>
      </c>
      <c r="E668">
        <v>2888.9309056259999</v>
      </c>
      <c r="F668">
        <v>15.81</v>
      </c>
      <c r="G668">
        <v>-36.922082984801698</v>
      </c>
      <c r="H668">
        <f>(Table2[[#This Row],[1Y Return vs Nifty]]-AVERAGE(Table2[1Y Return vs Nifty]))/_xlfn.STDEV.P(Table2[1Y Return vs Nifty])</f>
        <v>-1.0389144516762829</v>
      </c>
      <c r="I668">
        <v>-6.4727068922047302</v>
      </c>
      <c r="J668">
        <f>(Table2[[#This Row],[1M Return vs Nifty]]-AVERAGE(Table2[1M Return vs Nifty]))/_xlfn.STDEV.P(Table2[1M Return vs Nifty])</f>
        <v>-0.5689975804549855</v>
      </c>
      <c r="K668">
        <v>-35.0229713812206</v>
      </c>
      <c r="L668">
        <f>(Table2[[#This Row],[6M Return vs Nifty]]-AVERAGE(Table2[6M Return vs Nifty]))/_xlfn.STDEV.P(Table2[6M Return vs Nifty])</f>
        <v>-1.3789009058773587</v>
      </c>
      <c r="M668">
        <v>3.0134421690595699</v>
      </c>
      <c r="N668">
        <f>(Table2[[#This Row],[1W Return vs Nifty]]-AVERAGE(Table2[1W Return vs Nifty]))/_xlfn.STDEV.P(Table2[1W Return vs Nifty])</f>
        <v>0.80461614739425202</v>
      </c>
      <c r="O668">
        <v>15.44</v>
      </c>
      <c r="P668">
        <v>15.8702399083766</v>
      </c>
      <c r="Q668">
        <v>17.389687455649099</v>
      </c>
      <c r="R668">
        <v>60.982997552120999</v>
      </c>
      <c r="S668" s="2">
        <f>(Table2[[#This Row],[Close Price]]-Table2[[#This Row],[20D EMA]])/Table2[[#This Row],[20D EMA]]</f>
        <v>2.3963730569948251E-2</v>
      </c>
      <c r="T668" s="2">
        <f>(Table2[[#This Row],[Close Price]]-Table2[[#This Row],[50D EMA]])/Table2[[#This Row],[50D EMA]]</f>
        <v>-3.7957780553023747E-3</v>
      </c>
      <c r="U668" s="2">
        <f>(Table2[[#This Row],[Close Price]]-Table2[[#This Row],[200D EMA]])/Table2[[#This Row],[200D EMA]]</f>
        <v>-9.0840474256823511E-2</v>
      </c>
      <c r="V668">
        <v>0.86402482262999902</v>
      </c>
      <c r="W668">
        <v>15.66</v>
      </c>
      <c r="X668">
        <v>16.07</v>
      </c>
      <c r="Y668">
        <v>14.59</v>
      </c>
      <c r="Z668">
        <v>16.48</v>
      </c>
      <c r="AA668">
        <v>14.59</v>
      </c>
      <c r="AB668">
        <v>16.48</v>
      </c>
      <c r="AC668" s="2">
        <f>(Table2[[#This Row],[Close Price]]/Table2[[#This Row],[Day Low]])-1</f>
        <v>9.5785440613027628E-3</v>
      </c>
      <c r="AD668" s="2">
        <f>(Table2[[#This Row],[Day High]]/Table2[[#This Row],[Close Price]])-1</f>
        <v>1.6445287792536289E-2</v>
      </c>
      <c r="AE668" s="2">
        <f>(Table2[[#This Row],[Close Price]]/Table2[[#This Row],[Current Week Low]])-1</f>
        <v>8.3618917066483833E-2</v>
      </c>
      <c r="AF668" s="2">
        <f>(Table2[[#This Row],[Current Week High]]/Table2[[#This Row],[Close Price]])-1</f>
        <v>4.2378241619228429E-2</v>
      </c>
      <c r="AG668" s="2">
        <f>(Table2[[#This Row],[Close Price]]/Table2[[#This Row],[Current Month Low]])-1</f>
        <v>8.3618917066483833E-2</v>
      </c>
      <c r="AH668" s="2">
        <f>(Table2[[#This Row],[Current Month High]]/Table2[[#This Row],[Close Price]])-1</f>
        <v>4.2378241619228429E-2</v>
      </c>
      <c r="AI668">
        <v>64.769133459835501</v>
      </c>
      <c r="AJ668">
        <v>23.0350194552529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-0.18</v>
      </c>
      <c r="AM668" t="s">
        <v>10519</v>
      </c>
      <c r="AN668">
        <v>2.8</v>
      </c>
      <c r="AO668" t="s">
        <v>10520</v>
      </c>
      <c r="AP668">
        <v>1.0253729927942001E-2</v>
      </c>
      <c r="AQ668">
        <f>(Table2[[#This Row],[Sharpe Ratio]]-AVERAGE(Table2[Sharpe Ratio]))/_xlfn.STDEV.P(Table2[Sharpe Ratio])</f>
        <v>-0.4788047985913621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685</v>
      </c>
      <c r="AT668">
        <f>_xlfn.RANK.AVG(Table2[[#This Row],[6M Return vs Nifty Z-Score]],Table2[6M Return vs Nifty Z-Score])</f>
        <v>700</v>
      </c>
      <c r="AU668">
        <f>_xlfn.RANK.AVG(Table2[[#This Row],[Sharpe Ratio Z-Score]],Table2[Sharpe Ratio Z-Score])</f>
        <v>463</v>
      </c>
      <c r="AV668">
        <f>(Table2[[#This Row],[Rank 1Y]]+Table2[[#This Row],[Rank 6M]]+Table2[[#This Row],[Rank Sharpe]])/3</f>
        <v>616</v>
      </c>
    </row>
    <row r="669" spans="1:48" x14ac:dyDescent="0.3">
      <c r="A669" t="s">
        <v>1408</v>
      </c>
      <c r="B669" t="s">
        <v>1409</v>
      </c>
      <c r="C669" t="s">
        <v>10489</v>
      </c>
      <c r="D669" t="s">
        <v>555</v>
      </c>
      <c r="E669">
        <v>7364.5852949999999</v>
      </c>
      <c r="F669">
        <v>2368.6</v>
      </c>
      <c r="G669">
        <v>-21.529075601185301</v>
      </c>
      <c r="H669">
        <f>(Table2[[#This Row],[1Y Return vs Nifty]]-AVERAGE(Table2[1Y Return vs Nifty]))/_xlfn.STDEV.P(Table2[1Y Return vs Nifty])</f>
        <v>-0.82806138856194544</v>
      </c>
      <c r="I669">
        <v>-6.4853635894033799</v>
      </c>
      <c r="J669">
        <f>(Table2[[#This Row],[1M Return vs Nifty]]-AVERAGE(Table2[1M Return vs Nifty]))/_xlfn.STDEV.P(Table2[1M Return vs Nifty])</f>
        <v>-0.57027079404402869</v>
      </c>
      <c r="K669">
        <v>-15.5103951532243</v>
      </c>
      <c r="L669">
        <f>(Table2[[#This Row],[6M Return vs Nifty]]-AVERAGE(Table2[6M Return vs Nifty]))/_xlfn.STDEV.P(Table2[6M Return vs Nifty])</f>
        <v>-0.70224231673029758</v>
      </c>
      <c r="M669">
        <v>-3.59744890669602</v>
      </c>
      <c r="N669">
        <f>(Table2[[#This Row],[1W Return vs Nifty]]-AVERAGE(Table2[1W Return vs Nifty]))/_xlfn.STDEV.P(Table2[1W Return vs Nifty])</f>
        <v>-0.53320598589843005</v>
      </c>
      <c r="O669">
        <v>2315.44</v>
      </c>
      <c r="P669">
        <v>2283.0415505369701</v>
      </c>
      <c r="Q669">
        <v>2262.88772115645</v>
      </c>
      <c r="R669">
        <v>37.303477992496397</v>
      </c>
      <c r="S669" s="2">
        <f>(Table2[[#This Row],[Close Price]]-Table2[[#This Row],[20D EMA]])/Table2[[#This Row],[20D EMA]]</f>
        <v>2.2958919255087522E-2</v>
      </c>
      <c r="T669" s="2">
        <f>(Table2[[#This Row],[Close Price]]-Table2[[#This Row],[50D EMA]])/Table2[[#This Row],[50D EMA]]</f>
        <v>3.7475642720083857E-2</v>
      </c>
      <c r="U669" s="2">
        <f>(Table2[[#This Row],[Close Price]]-Table2[[#This Row],[200D EMA]])/Table2[[#This Row],[200D EMA]]</f>
        <v>4.6715653567436226E-2</v>
      </c>
      <c r="V669">
        <v>0.98665671814515798</v>
      </c>
      <c r="W669">
        <v>2284.4499999999998</v>
      </c>
      <c r="X669">
        <v>2448</v>
      </c>
      <c r="Y669">
        <v>2173.4</v>
      </c>
      <c r="Z669">
        <v>2448</v>
      </c>
      <c r="AA669">
        <v>2173.4</v>
      </c>
      <c r="AB669">
        <v>2460</v>
      </c>
      <c r="AC669" s="2">
        <f>(Table2[[#This Row],[Close Price]]/Table2[[#This Row],[Day Low]])-1</f>
        <v>3.6835999912451678E-2</v>
      </c>
      <c r="AD669" s="2">
        <f>(Table2[[#This Row],[Day High]]/Table2[[#This Row],[Close Price]])-1</f>
        <v>3.3521911677784288E-2</v>
      </c>
      <c r="AE669" s="2">
        <f>(Table2[[#This Row],[Close Price]]/Table2[[#This Row],[Current Week Low]])-1</f>
        <v>8.9813195914235644E-2</v>
      </c>
      <c r="AF669" s="2">
        <f>(Table2[[#This Row],[Current Week High]]/Table2[[#This Row],[Close Price]])-1</f>
        <v>3.3521911677784288E-2</v>
      </c>
      <c r="AG669" s="2">
        <f>(Table2[[#This Row],[Close Price]]/Table2[[#This Row],[Current Month Low]])-1</f>
        <v>8.9813195914235644E-2</v>
      </c>
      <c r="AH669" s="2">
        <f>(Table2[[#This Row],[Current Month High]]/Table2[[#This Row],[Close Price]])-1</f>
        <v>3.8588195558557858E-2</v>
      </c>
      <c r="AI669">
        <v>15.469053449294901</v>
      </c>
      <c r="AJ669">
        <v>20.8469387755102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-0.06</v>
      </c>
      <c r="AM669" t="s">
        <v>10519</v>
      </c>
      <c r="AN669">
        <v>0.84</v>
      </c>
      <c r="AO669" t="s">
        <v>10520</v>
      </c>
      <c r="AP669">
        <v>-7.2000777603592997E-2</v>
      </c>
      <c r="AQ669">
        <f>(Table2[[#This Row],[Sharpe Ratio]]-AVERAGE(Table2[Sharpe Ratio]))/_xlfn.STDEV.P(Table2[Sharpe Ratio])</f>
        <v>-1.4269563712208635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-4.0607368564555646</v>
      </c>
      <c r="AS669">
        <f>_xlfn.RANK.AVG(Table2[[#This Row],[1Y Return vs Nifty Z-Score]],Table2[1Y Return vs Nifty Z-Score])</f>
        <v>619</v>
      </c>
      <c r="AT669">
        <f>_xlfn.RANK.AVG(Table2[[#This Row],[6M Return vs Nifty Z-Score]],Table2[6M Return vs Nifty Z-Score])</f>
        <v>552</v>
      </c>
      <c r="AU669">
        <f>_xlfn.RANK.AVG(Table2[[#This Row],[Sharpe Ratio Z-Score]],Table2[Sharpe Ratio Z-Score])</f>
        <v>678</v>
      </c>
      <c r="AV669">
        <f>(Table2[[#This Row],[Rank 1Y]]+Table2[[#This Row],[Rank 6M]]+Table2[[#This Row],[Rank Sharpe]])/3</f>
        <v>616.33333333333337</v>
      </c>
    </row>
    <row r="670" spans="1:48" x14ac:dyDescent="0.3">
      <c r="A670" t="s">
        <v>1321</v>
      </c>
      <c r="B670" t="s">
        <v>1322</v>
      </c>
      <c r="C670" t="s">
        <v>10485</v>
      </c>
      <c r="D670" t="s">
        <v>127</v>
      </c>
      <c r="E670">
        <v>8344.7229561899894</v>
      </c>
      <c r="F670">
        <v>475.6</v>
      </c>
      <c r="G670">
        <v>-24.428458064771799</v>
      </c>
      <c r="H670">
        <f>(Table2[[#This Row],[1Y Return vs Nifty]]-AVERAGE(Table2[1Y Return vs Nifty]))/_xlfn.STDEV.P(Table2[1Y Return vs Nifty])</f>
        <v>-0.86777706324146875</v>
      </c>
      <c r="I670">
        <v>-9.3666970462100601</v>
      </c>
      <c r="J670">
        <f>(Table2[[#This Row],[1M Return vs Nifty]]-AVERAGE(Table2[1M Return vs Nifty]))/_xlfn.STDEV.P(Table2[1M Return vs Nifty])</f>
        <v>-0.86012152320284407</v>
      </c>
      <c r="K670">
        <v>-37.1735430505464</v>
      </c>
      <c r="L670">
        <f>(Table2[[#This Row],[6M Return vs Nifty]]-AVERAGE(Table2[6M Return vs Nifty]))/_xlfn.STDEV.P(Table2[6M Return vs Nifty])</f>
        <v>-1.4534785923203071</v>
      </c>
      <c r="M670">
        <v>0.36095047470741598</v>
      </c>
      <c r="N670">
        <f>(Table2[[#This Row],[1W Return vs Nifty]]-AVERAGE(Table2[1W Return vs Nifty]))/_xlfn.STDEV.P(Table2[1W Return vs Nifty])</f>
        <v>0.2678409900946383</v>
      </c>
      <c r="O670">
        <v>477.14</v>
      </c>
      <c r="P670">
        <v>477.92086668920598</v>
      </c>
      <c r="Q670">
        <v>491.80318777603497</v>
      </c>
      <c r="R670">
        <v>45.178361640290802</v>
      </c>
      <c r="S670" s="2">
        <f>(Table2[[#This Row],[Close Price]]-Table2[[#This Row],[20D EMA]])/Table2[[#This Row],[20D EMA]]</f>
        <v>-3.2275642369115221E-3</v>
      </c>
      <c r="T670" s="2">
        <f>(Table2[[#This Row],[Close Price]]-Table2[[#This Row],[50D EMA]])/Table2[[#This Row],[50D EMA]]</f>
        <v>-4.8561735864009192E-3</v>
      </c>
      <c r="U670" s="2">
        <f>(Table2[[#This Row],[Close Price]]-Table2[[#This Row],[200D EMA]])/Table2[[#This Row],[200D EMA]]</f>
        <v>-3.2946487901607119E-2</v>
      </c>
      <c r="V670">
        <v>0.44425688383592898</v>
      </c>
      <c r="W670">
        <v>472.5</v>
      </c>
      <c r="X670">
        <v>487.95</v>
      </c>
      <c r="Y670">
        <v>440.05</v>
      </c>
      <c r="Z670">
        <v>487.95</v>
      </c>
      <c r="AA670">
        <v>440.05</v>
      </c>
      <c r="AB670">
        <v>512.9</v>
      </c>
      <c r="AC670" s="2">
        <f>(Table2[[#This Row],[Close Price]]/Table2[[#This Row],[Day Low]])-1</f>
        <v>6.560846560846656E-3</v>
      </c>
      <c r="AD670" s="2">
        <f>(Table2[[#This Row],[Day High]]/Table2[[#This Row],[Close Price]])-1</f>
        <v>2.5967199327165513E-2</v>
      </c>
      <c r="AE670" s="2">
        <f>(Table2[[#This Row],[Close Price]]/Table2[[#This Row],[Current Week Low]])-1</f>
        <v>8.0786274287012905E-2</v>
      </c>
      <c r="AF670" s="2">
        <f>(Table2[[#This Row],[Current Week High]]/Table2[[#This Row],[Close Price]])-1</f>
        <v>2.5967199327165513E-2</v>
      </c>
      <c r="AG670" s="2">
        <f>(Table2[[#This Row],[Close Price]]/Table2[[#This Row],[Current Month Low]])-1</f>
        <v>8.0786274287012905E-2</v>
      </c>
      <c r="AH670" s="2">
        <f>(Table2[[#This Row],[Current Month High]]/Table2[[#This Row],[Close Price]])-1</f>
        <v>7.842724978973914E-2</v>
      </c>
      <c r="AI670">
        <v>48.275862068965502</v>
      </c>
      <c r="AJ670">
        <v>23.1805231805231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10519</v>
      </c>
      <c r="AN670">
        <v>-3.12</v>
      </c>
      <c r="AO670" t="s">
        <v>10519</v>
      </c>
      <c r="AQ670">
        <f>(Table2[[#This Row],[Sharpe Ratio]]-AVERAGE(Table2[Sharpe Ratio]))/_xlfn.STDEV.P(Table2[Sharpe Ratio])</f>
        <v>-0.59700002519057438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635</v>
      </c>
      <c r="AT670">
        <f>_xlfn.RANK.AVG(Table2[[#This Row],[6M Return vs Nifty Z-Score]],Table2[6M Return vs Nifty Z-Score])</f>
        <v>706</v>
      </c>
      <c r="AU670">
        <f>_xlfn.RANK.AVG(Table2[[#This Row],[Sharpe Ratio Z-Score]],Table2[Sharpe Ratio Z-Score])</f>
        <v>517.5</v>
      </c>
      <c r="AV670">
        <f>(Table2[[#This Row],[Rank 1Y]]+Table2[[#This Row],[Rank 6M]]+Table2[[#This Row],[Rank Sharpe]])/3</f>
        <v>619.5</v>
      </c>
    </row>
    <row r="671" spans="1:48" x14ac:dyDescent="0.3">
      <c r="A671" t="s">
        <v>1724</v>
      </c>
      <c r="B671" t="s">
        <v>1725</v>
      </c>
      <c r="C671" t="s">
        <v>10489</v>
      </c>
      <c r="D671" t="s">
        <v>555</v>
      </c>
      <c r="E671">
        <v>4503.3107157000004</v>
      </c>
      <c r="F671">
        <v>835.8</v>
      </c>
      <c r="G671">
        <v>-33.182551847594603</v>
      </c>
      <c r="H671">
        <f>(Table2[[#This Row],[1Y Return vs Nifty]]-AVERAGE(Table2[1Y Return vs Nifty]))/_xlfn.STDEV.P(Table2[1Y Return vs Nifty])</f>
        <v>-0.98769043967906989</v>
      </c>
      <c r="I671">
        <v>-4.5481888763713796</v>
      </c>
      <c r="J671">
        <f>(Table2[[#This Row],[1M Return vs Nifty]]-AVERAGE(Table2[1M Return vs Nifty]))/_xlfn.STDEV.P(Table2[1M Return vs Nifty])</f>
        <v>-0.37539869350533117</v>
      </c>
      <c r="K671">
        <v>-6.6160814014957703</v>
      </c>
      <c r="L671">
        <f>(Table2[[#This Row],[6M Return vs Nifty]]-AVERAGE(Table2[6M Return vs Nifty]))/_xlfn.STDEV.P(Table2[6M Return vs Nifty])</f>
        <v>-0.39380463406075761</v>
      </c>
      <c r="M671">
        <v>-0.32843811477408402</v>
      </c>
      <c r="N671">
        <f>(Table2[[#This Row],[1W Return vs Nifty]]-AVERAGE(Table2[1W Return vs Nifty]))/_xlfn.STDEV.P(Table2[1W Return vs Nifty])</f>
        <v>0.12833191289472973</v>
      </c>
      <c r="O671">
        <v>810.8</v>
      </c>
      <c r="P671">
        <v>782.98199333377897</v>
      </c>
      <c r="Q671">
        <v>764.76806449931496</v>
      </c>
      <c r="R671">
        <v>51.263642482677703</v>
      </c>
      <c r="S671" s="2">
        <f>(Table2[[#This Row],[Close Price]]-Table2[[#This Row],[20D EMA]])/Table2[[#This Row],[20D EMA]]</f>
        <v>3.0833744449926002E-2</v>
      </c>
      <c r="T671" s="2">
        <f>(Table2[[#This Row],[Close Price]]-Table2[[#This Row],[50D EMA]])/Table2[[#This Row],[50D EMA]]</f>
        <v>6.7457498532415269E-2</v>
      </c>
      <c r="U671" s="2">
        <f>(Table2[[#This Row],[Close Price]]-Table2[[#This Row],[200D EMA]])/Table2[[#This Row],[200D EMA]]</f>
        <v>9.2880363077384523E-2</v>
      </c>
      <c r="V671">
        <v>0.84963393502820805</v>
      </c>
      <c r="W671">
        <v>812.6</v>
      </c>
      <c r="X671">
        <v>841.55</v>
      </c>
      <c r="Y671">
        <v>775.1</v>
      </c>
      <c r="Z671">
        <v>841.55</v>
      </c>
      <c r="AA671">
        <v>775.1</v>
      </c>
      <c r="AB671">
        <v>868.9</v>
      </c>
      <c r="AC671" s="2">
        <f>(Table2[[#This Row],[Close Price]]/Table2[[#This Row],[Day Low]])-1</f>
        <v>2.8550332266797929E-2</v>
      </c>
      <c r="AD671" s="2">
        <f>(Table2[[#This Row],[Day High]]/Table2[[#This Row],[Close Price]])-1</f>
        <v>6.8796362766212482E-3</v>
      </c>
      <c r="AE671" s="2">
        <f>(Table2[[#This Row],[Close Price]]/Table2[[#This Row],[Current Week Low]])-1</f>
        <v>7.831247580957279E-2</v>
      </c>
      <c r="AF671" s="2">
        <f>(Table2[[#This Row],[Current Week High]]/Table2[[#This Row],[Close Price]])-1</f>
        <v>6.8796362766212482E-3</v>
      </c>
      <c r="AG671" s="2">
        <f>(Table2[[#This Row],[Close Price]]/Table2[[#This Row],[Current Month Low]])-1</f>
        <v>7.831247580957279E-2</v>
      </c>
      <c r="AH671" s="2">
        <f>(Table2[[#This Row],[Current Month High]]/Table2[[#This Row],[Close Price]])-1</f>
        <v>3.9602775783680322E-2</v>
      </c>
      <c r="AI671">
        <v>6.9633883704235604</v>
      </c>
      <c r="AJ671">
        <v>27.2242940863079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7.0000000000000007E-2</v>
      </c>
      <c r="AM671" t="s">
        <v>10520</v>
      </c>
      <c r="AN671">
        <v>2.66</v>
      </c>
      <c r="AO671" t="s">
        <v>10520</v>
      </c>
      <c r="AP671">
        <v>-0.134702269564629</v>
      </c>
      <c r="AQ671">
        <f>(Table2[[#This Row],[Sharpe Ratio]]-AVERAGE(Table2[Sharpe Ratio]))/_xlfn.STDEV.P(Table2[Sharpe Ratio])</f>
        <v>-2.1497194147693275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-3.778281269119756</v>
      </c>
      <c r="AS671">
        <f>_xlfn.RANK.AVG(Table2[[#This Row],[1Y Return vs Nifty Z-Score]],Table2[1Y Return vs Nifty Z-Score])</f>
        <v>671</v>
      </c>
      <c r="AT671">
        <f>_xlfn.RANK.AVG(Table2[[#This Row],[6M Return vs Nifty Z-Score]],Table2[6M Return vs Nifty Z-Score])</f>
        <v>466</v>
      </c>
      <c r="AU671">
        <f>_xlfn.RANK.AVG(Table2[[#This Row],[Sharpe Ratio Z-Score]],Table2[Sharpe Ratio Z-Score])</f>
        <v>724</v>
      </c>
      <c r="AV671">
        <f>(Table2[[#This Row],[Rank 1Y]]+Table2[[#This Row],[Rank 6M]]+Table2[[#This Row],[Rank Sharpe]])/3</f>
        <v>620.33333333333337</v>
      </c>
    </row>
    <row r="672" spans="1:48" x14ac:dyDescent="0.3">
      <c r="A672" t="s">
        <v>1778</v>
      </c>
      <c r="B672" t="s">
        <v>1779</v>
      </c>
      <c r="C672" t="s">
        <v>10477</v>
      </c>
      <c r="D672" t="s">
        <v>251</v>
      </c>
      <c r="E672">
        <v>4163.0117004249996</v>
      </c>
      <c r="F672">
        <v>495.8</v>
      </c>
      <c r="G672">
        <v>-23.147130847857099</v>
      </c>
      <c r="H672">
        <f>(Table2[[#This Row],[1Y Return vs Nifty]]-AVERAGE(Table2[1Y Return vs Nifty]))/_xlfn.STDEV.P(Table2[1Y Return vs Nifty])</f>
        <v>-0.85022547232715573</v>
      </c>
      <c r="I672">
        <v>-5.1996383670948196</v>
      </c>
      <c r="J672">
        <f>(Table2[[#This Row],[1M Return vs Nifty]]-AVERAGE(Table2[1M Return vs Nifty]))/_xlfn.STDEV.P(Table2[1M Return vs Nifty])</f>
        <v>-0.4409319310590285</v>
      </c>
      <c r="K672">
        <v>-40.694470628674203</v>
      </c>
      <c r="L672">
        <f>(Table2[[#This Row],[6M Return vs Nifty]]-AVERAGE(Table2[6M Return vs Nifty]))/_xlfn.STDEV.P(Table2[6M Return vs Nifty])</f>
        <v>-1.5755775842559092</v>
      </c>
      <c r="M672">
        <v>-1.49183011174353</v>
      </c>
      <c r="N672">
        <f>(Table2[[#This Row],[1W Return vs Nifty]]-AVERAGE(Table2[1W Return vs Nifty]))/_xlfn.STDEV.P(Table2[1W Return vs Nifty])</f>
        <v>-0.1070995206905541</v>
      </c>
      <c r="O672">
        <v>496.44</v>
      </c>
      <c r="P672">
        <v>505.07760353008302</v>
      </c>
      <c r="Q672">
        <v>509.53658153399698</v>
      </c>
      <c r="R672">
        <v>45.916406916398202</v>
      </c>
      <c r="S672" s="2">
        <f>(Table2[[#This Row],[Close Price]]-Table2[[#This Row],[20D EMA]])/Table2[[#This Row],[20D EMA]]</f>
        <v>-1.2891789541535459E-3</v>
      </c>
      <c r="T672" s="2">
        <f>(Table2[[#This Row],[Close Price]]-Table2[[#This Row],[50D EMA]])/Table2[[#This Row],[50D EMA]]</f>
        <v>-1.8368669418798389E-2</v>
      </c>
      <c r="U672" s="2">
        <f>(Table2[[#This Row],[Close Price]]-Table2[[#This Row],[200D EMA]])/Table2[[#This Row],[200D EMA]]</f>
        <v>-2.6958970232602318E-2</v>
      </c>
      <c r="V672">
        <v>0.57671015211338295</v>
      </c>
      <c r="W672">
        <v>494.05</v>
      </c>
      <c r="X672">
        <v>500</v>
      </c>
      <c r="Y672">
        <v>481</v>
      </c>
      <c r="Z672">
        <v>500</v>
      </c>
      <c r="AA672">
        <v>481</v>
      </c>
      <c r="AB672">
        <v>514</v>
      </c>
      <c r="AC672" s="2">
        <f>(Table2[[#This Row],[Close Price]]/Table2[[#This Row],[Day Low]])-1</f>
        <v>3.5421516040885503E-3</v>
      </c>
      <c r="AD672" s="2">
        <f>(Table2[[#This Row],[Day High]]/Table2[[#This Row],[Close Price]])-1</f>
        <v>8.4711577248890446E-3</v>
      </c>
      <c r="AE672" s="2">
        <f>(Table2[[#This Row],[Close Price]]/Table2[[#This Row],[Current Week Low]])-1</f>
        <v>3.0769230769230882E-2</v>
      </c>
      <c r="AF672" s="2">
        <f>(Table2[[#This Row],[Current Week High]]/Table2[[#This Row],[Close Price]])-1</f>
        <v>8.4711577248890446E-3</v>
      </c>
      <c r="AG672" s="2">
        <f>(Table2[[#This Row],[Close Price]]/Table2[[#This Row],[Current Month Low]])-1</f>
        <v>3.0769230769230882E-2</v>
      </c>
      <c r="AH672" s="2">
        <f>(Table2[[#This Row],[Current Month High]]/Table2[[#This Row],[Close Price]])-1</f>
        <v>3.6708350141186008E-2</v>
      </c>
      <c r="AI672">
        <v>40.9842678499394</v>
      </c>
      <c r="AJ672">
        <v>10.9172259507829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-0.19</v>
      </c>
      <c r="AM672" t="s">
        <v>10519</v>
      </c>
      <c r="AN672">
        <v>0.09</v>
      </c>
      <c r="AO672" t="s">
        <v>10520</v>
      </c>
      <c r="AQ672">
        <f>(Table2[[#This Row],[Sharpe Ratio]]-AVERAGE(Table2[Sharpe Ratio]))/_xlfn.STDEV.P(Table2[Sharpe Ratio])</f>
        <v>-0.59700002519057438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628</v>
      </c>
      <c r="AT672">
        <f>_xlfn.RANK.AVG(Table2[[#This Row],[6M Return vs Nifty Z-Score]],Table2[6M Return vs Nifty Z-Score])</f>
        <v>716</v>
      </c>
      <c r="AU672">
        <f>_xlfn.RANK.AVG(Table2[[#This Row],[Sharpe Ratio Z-Score]],Table2[Sharpe Ratio Z-Score])</f>
        <v>517.5</v>
      </c>
      <c r="AV672">
        <f>(Table2[[#This Row],[Rank 1Y]]+Table2[[#This Row],[Rank 6M]]+Table2[[#This Row],[Rank Sharpe]])/3</f>
        <v>620.5</v>
      </c>
    </row>
    <row r="673" spans="1:48" x14ac:dyDescent="0.3">
      <c r="A673" t="s">
        <v>2026</v>
      </c>
      <c r="B673" t="s">
        <v>2027</v>
      </c>
      <c r="C673" t="s">
        <v>10484</v>
      </c>
      <c r="D673" t="s">
        <v>80</v>
      </c>
      <c r="E673">
        <v>3057.9030854600001</v>
      </c>
      <c r="F673">
        <v>238.3</v>
      </c>
      <c r="G673">
        <v>-10.4899087745255</v>
      </c>
      <c r="H673">
        <f>(Table2[[#This Row],[1Y Return vs Nifty]]-AVERAGE(Table2[1Y Return vs Nifty]))/_xlfn.STDEV.P(Table2[1Y Return vs Nifty])</f>
        <v>-0.67684713382775785</v>
      </c>
      <c r="I673">
        <v>-8.2250933319087505</v>
      </c>
      <c r="J673">
        <f>(Table2[[#This Row],[1M Return vs Nifty]]-AVERAGE(Table2[1M Return vs Nifty]))/_xlfn.STDEV.P(Table2[1M Return vs Nifty])</f>
        <v>-0.74528071287630526</v>
      </c>
      <c r="K673">
        <v>-26.060259345202699</v>
      </c>
      <c r="L673">
        <f>(Table2[[#This Row],[6M Return vs Nifty]]-AVERAGE(Table2[6M Return vs Nifty]))/_xlfn.STDEV.P(Table2[6M Return vs Nifty])</f>
        <v>-1.068091302349879</v>
      </c>
      <c r="M673">
        <v>-5.2398702064579403</v>
      </c>
      <c r="N673">
        <f>(Table2[[#This Row],[1W Return vs Nifty]]-AVERAGE(Table2[1W Return vs Nifty]))/_xlfn.STDEV.P(Table2[1W Return vs Nifty])</f>
        <v>-0.86557684813680025</v>
      </c>
      <c r="O673">
        <v>240.7</v>
      </c>
      <c r="P673">
        <v>238.295470020116</v>
      </c>
      <c r="Q673">
        <v>236.30440683238601</v>
      </c>
      <c r="R673">
        <v>34.121133549594703</v>
      </c>
      <c r="S673" s="2">
        <f>(Table2[[#This Row],[Close Price]]-Table2[[#This Row],[20D EMA]])/Table2[[#This Row],[20D EMA]]</f>
        <v>-9.9709181553800479E-3</v>
      </c>
      <c r="T673" s="2">
        <f>(Table2[[#This Row],[Close Price]]-Table2[[#This Row],[50D EMA]])/Table2[[#This Row],[50D EMA]]</f>
        <v>1.9009928655502907E-5</v>
      </c>
      <c r="U673" s="2">
        <f>(Table2[[#This Row],[Close Price]]-Table2[[#This Row],[200D EMA]])/Table2[[#This Row],[200D EMA]]</f>
        <v>8.4450103760845465E-3</v>
      </c>
      <c r="V673">
        <v>0.647022691331268</v>
      </c>
      <c r="W673">
        <v>234</v>
      </c>
      <c r="X673">
        <v>239.7</v>
      </c>
      <c r="Y673">
        <v>233</v>
      </c>
      <c r="Z673">
        <v>241.9</v>
      </c>
      <c r="AA673">
        <v>233</v>
      </c>
      <c r="AB673">
        <v>267</v>
      </c>
      <c r="AC673" s="2">
        <f>(Table2[[#This Row],[Close Price]]/Table2[[#This Row],[Day Low]])-1</f>
        <v>1.8376068376068533E-2</v>
      </c>
      <c r="AD673" s="2">
        <f>(Table2[[#This Row],[Day High]]/Table2[[#This Row],[Close Price]])-1</f>
        <v>5.8749475451111977E-3</v>
      </c>
      <c r="AE673" s="2">
        <f>(Table2[[#This Row],[Close Price]]/Table2[[#This Row],[Current Week Low]])-1</f>
        <v>2.274678111587991E-2</v>
      </c>
      <c r="AF673" s="2">
        <f>(Table2[[#This Row],[Current Week High]]/Table2[[#This Row],[Close Price]])-1</f>
        <v>1.5107007973143016E-2</v>
      </c>
      <c r="AG673" s="2">
        <f>(Table2[[#This Row],[Close Price]]/Table2[[#This Row],[Current Month Low]])-1</f>
        <v>2.274678111587991E-2</v>
      </c>
      <c r="AH673" s="2">
        <f>(Table2[[#This Row],[Current Month High]]/Table2[[#This Row],[Close Price]])-1</f>
        <v>0.12043642467477955</v>
      </c>
      <c r="AI673">
        <v>27.9899286613512</v>
      </c>
      <c r="AJ673">
        <v>25.190438665615901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-0.01</v>
      </c>
      <c r="AM673" t="s">
        <v>10519</v>
      </c>
      <c r="AN673">
        <v>-1.1000000000000001</v>
      </c>
      <c r="AO673" t="s">
        <v>10519</v>
      </c>
      <c r="AP673">
        <v>-5.9418623074136E-2</v>
      </c>
      <c r="AQ673">
        <f>(Table2[[#This Row],[Sharpe Ratio]]-AVERAGE(Table2[Sharpe Ratio]))/_xlfn.STDEV.P(Table2[Sharpe Ratio])</f>
        <v>-1.2819212848506925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-4.6377172820414341</v>
      </c>
      <c r="AS673">
        <f>_xlfn.RANK.AVG(Table2[[#This Row],[1Y Return vs Nifty Z-Score]],Table2[1Y Return vs Nifty Z-Score])</f>
        <v>562</v>
      </c>
      <c r="AT673">
        <f>_xlfn.RANK.AVG(Table2[[#This Row],[6M Return vs Nifty Z-Score]],Table2[6M Return vs Nifty Z-Score])</f>
        <v>646</v>
      </c>
      <c r="AU673">
        <f>_xlfn.RANK.AVG(Table2[[#This Row],[Sharpe Ratio Z-Score]],Table2[Sharpe Ratio Z-Score])</f>
        <v>654</v>
      </c>
      <c r="AV673">
        <f>(Table2[[#This Row],[Rank 1Y]]+Table2[[#This Row],[Rank 6M]]+Table2[[#This Row],[Rank Sharpe]])/3</f>
        <v>620.66666666666663</v>
      </c>
    </row>
    <row r="674" spans="1:48" x14ac:dyDescent="0.3">
      <c r="A674" t="s">
        <v>2139</v>
      </c>
      <c r="B674" t="s">
        <v>2140</v>
      </c>
      <c r="C674" t="s">
        <v>10480</v>
      </c>
      <c r="D674" t="s">
        <v>211</v>
      </c>
      <c r="E674">
        <v>2649.6343055000002</v>
      </c>
      <c r="F674">
        <v>168.45</v>
      </c>
      <c r="G674">
        <v>-14.381940255096101</v>
      </c>
      <c r="H674">
        <f>(Table2[[#This Row],[1Y Return vs Nifty]]-AVERAGE(Table2[1Y Return vs Nifty]))/_xlfn.STDEV.P(Table2[1Y Return vs Nifty])</f>
        <v>-0.73016009204079679</v>
      </c>
      <c r="I674">
        <v>-5.7972320196053504</v>
      </c>
      <c r="J674">
        <f>(Table2[[#This Row],[1M Return vs Nifty]]-AVERAGE(Table2[1M Return vs Nifty]))/_xlfn.STDEV.P(Table2[1M Return vs Nifty])</f>
        <v>-0.50104748467940852</v>
      </c>
      <c r="K674">
        <v>-29.141436148078999</v>
      </c>
      <c r="L674">
        <f>(Table2[[#This Row],[6M Return vs Nifty]]-AVERAGE(Table2[6M Return vs Nifty]))/_xlfn.STDEV.P(Table2[6M Return vs Nifty])</f>
        <v>-1.1749405837561726</v>
      </c>
      <c r="M674">
        <v>1.29705046257297</v>
      </c>
      <c r="N674">
        <f>(Table2[[#This Row],[1W Return vs Nifty]]-AVERAGE(Table2[1W Return vs Nifty]))/_xlfn.STDEV.P(Table2[1W Return vs Nifty])</f>
        <v>0.45727616129785076</v>
      </c>
      <c r="O674">
        <v>167.7</v>
      </c>
      <c r="P674">
        <v>176.48927013679</v>
      </c>
      <c r="Q674">
        <v>183.532988287303</v>
      </c>
      <c r="R674">
        <v>57.340904976955699</v>
      </c>
      <c r="S674" s="2">
        <f>(Table2[[#This Row],[Close Price]]-Table2[[#This Row],[20D EMA]])/Table2[[#This Row],[20D EMA]]</f>
        <v>4.4722719141323799E-3</v>
      </c>
      <c r="T674" s="2">
        <f>(Table2[[#This Row],[Close Price]]-Table2[[#This Row],[50D EMA]])/Table2[[#This Row],[50D EMA]]</f>
        <v>-4.5551041888037054E-2</v>
      </c>
      <c r="U674" s="2">
        <f>(Table2[[#This Row],[Close Price]]-Table2[[#This Row],[200D EMA]])/Table2[[#This Row],[200D EMA]]</f>
        <v>-8.2181347495372675E-2</v>
      </c>
      <c r="V674">
        <v>0.50170576473084505</v>
      </c>
      <c r="W674">
        <v>167.5</v>
      </c>
      <c r="X674">
        <v>171.4</v>
      </c>
      <c r="Y674">
        <v>155.05000000000001</v>
      </c>
      <c r="Z674">
        <v>174.2</v>
      </c>
      <c r="AA674">
        <v>155.05000000000001</v>
      </c>
      <c r="AB674">
        <v>181.01</v>
      </c>
      <c r="AC674" s="2">
        <f>(Table2[[#This Row],[Close Price]]/Table2[[#This Row],[Day Low]])-1</f>
        <v>5.6716417910447348E-3</v>
      </c>
      <c r="AD674" s="2">
        <f>(Table2[[#This Row],[Day High]]/Table2[[#This Row],[Close Price]])-1</f>
        <v>1.7512615019293687E-2</v>
      </c>
      <c r="AE674" s="2">
        <f>(Table2[[#This Row],[Close Price]]/Table2[[#This Row],[Current Week Low]])-1</f>
        <v>8.6423734279264641E-2</v>
      </c>
      <c r="AF674" s="2">
        <f>(Table2[[#This Row],[Current Week High]]/Table2[[#This Row],[Close Price]])-1</f>
        <v>3.4134758088453454E-2</v>
      </c>
      <c r="AG674" s="2">
        <f>(Table2[[#This Row],[Close Price]]/Table2[[#This Row],[Current Month Low]])-1</f>
        <v>8.6423734279264641E-2</v>
      </c>
      <c r="AH674" s="2">
        <f>(Table2[[#This Row],[Current Month High]]/Table2[[#This Row],[Close Price]])-1</f>
        <v>7.4562184624517691E-2</v>
      </c>
      <c r="AI674">
        <v>68.002374591866996</v>
      </c>
      <c r="AJ674">
        <v>26.6541353383458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-0.28999999999999998</v>
      </c>
      <c r="AM674" t="s">
        <v>10519</v>
      </c>
      <c r="AN674">
        <v>-0.24</v>
      </c>
      <c r="AO674" t="s">
        <v>10519</v>
      </c>
      <c r="AP674">
        <v>-3.3866777891205999E-2</v>
      </c>
      <c r="AQ674">
        <f>(Table2[[#This Row],[Sharpe Ratio]]-AVERAGE(Table2[Sharpe Ratio]))/_xlfn.STDEV.P(Table2[Sharpe Ratio])</f>
        <v>-0.98738396500238634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586</v>
      </c>
      <c r="AT674">
        <f>_xlfn.RANK.AVG(Table2[[#This Row],[6M Return vs Nifty Z-Score]],Table2[6M Return vs Nifty Z-Score])</f>
        <v>666</v>
      </c>
      <c r="AU674">
        <f>_xlfn.RANK.AVG(Table2[[#This Row],[Sharpe Ratio Z-Score]],Table2[Sharpe Ratio Z-Score])</f>
        <v>613</v>
      </c>
      <c r="AV674">
        <f>(Table2[[#This Row],[Rank 1Y]]+Table2[[#This Row],[Rank 6M]]+Table2[[#This Row],[Rank Sharpe]])/3</f>
        <v>621.66666666666663</v>
      </c>
    </row>
    <row r="675" spans="1:48" x14ac:dyDescent="0.3">
      <c r="A675" t="s">
        <v>1404</v>
      </c>
      <c r="B675" t="s">
        <v>1405</v>
      </c>
      <c r="C675" t="s">
        <v>10485</v>
      </c>
      <c r="D675" t="s">
        <v>409</v>
      </c>
      <c r="E675">
        <v>7410.3563199749997</v>
      </c>
      <c r="F675">
        <v>671.9</v>
      </c>
      <c r="G675">
        <v>-20.716717852197998</v>
      </c>
      <c r="H675">
        <f>(Table2[[#This Row],[1Y Return vs Nifty]]-AVERAGE(Table2[1Y Return vs Nifty]))/_xlfn.STDEV.P(Table2[1Y Return vs Nifty])</f>
        <v>-0.81693373069432496</v>
      </c>
      <c r="I675">
        <v>-4.8539047213217099</v>
      </c>
      <c r="J675">
        <f>(Table2[[#This Row],[1M Return vs Nifty]]-AVERAGE(Table2[1M Return vs Nifty]))/_xlfn.STDEV.P(Table2[1M Return vs Nifty])</f>
        <v>-0.40615249618128502</v>
      </c>
      <c r="K675">
        <v>-21.104634400834598</v>
      </c>
      <c r="L675">
        <f>(Table2[[#This Row],[6M Return vs Nifty]]-AVERAGE(Table2[6M Return vs Nifty]))/_xlfn.STDEV.P(Table2[6M Return vs Nifty])</f>
        <v>-0.89623976701099872</v>
      </c>
      <c r="M675">
        <v>-3.93920195325222</v>
      </c>
      <c r="N675">
        <f>(Table2[[#This Row],[1W Return vs Nifty]]-AVERAGE(Table2[1W Return vs Nifty]))/_xlfn.STDEV.P(Table2[1W Return vs Nifty])</f>
        <v>-0.60236531473381438</v>
      </c>
      <c r="O675">
        <v>677.76</v>
      </c>
      <c r="P675">
        <v>665.40698577820604</v>
      </c>
      <c r="Q675">
        <v>649.71803717746195</v>
      </c>
      <c r="R675">
        <v>40.908942972731197</v>
      </c>
      <c r="S675" s="2">
        <f>(Table2[[#This Row],[Close Price]]-Table2[[#This Row],[20D EMA]])/Table2[[#This Row],[20D EMA]]</f>
        <v>-8.6461284230406246E-3</v>
      </c>
      <c r="T675" s="2">
        <f>(Table2[[#This Row],[Close Price]]-Table2[[#This Row],[50D EMA]])/Table2[[#This Row],[50D EMA]]</f>
        <v>9.7579592047718575E-3</v>
      </c>
      <c r="U675" s="2">
        <f>(Table2[[#This Row],[Close Price]]-Table2[[#This Row],[200D EMA]])/Table2[[#This Row],[200D EMA]]</f>
        <v>3.4140906598348467E-2</v>
      </c>
      <c r="V675">
        <v>0.72682811824170801</v>
      </c>
      <c r="W675">
        <v>670.1</v>
      </c>
      <c r="X675">
        <v>684.9</v>
      </c>
      <c r="Y675">
        <v>661</v>
      </c>
      <c r="Z675">
        <v>689</v>
      </c>
      <c r="AA675">
        <v>655.29999999999995</v>
      </c>
      <c r="AB675">
        <v>710.8</v>
      </c>
      <c r="AC675" s="2">
        <f>(Table2[[#This Row],[Close Price]]/Table2[[#This Row],[Day Low]])-1</f>
        <v>2.6861662438442124E-3</v>
      </c>
      <c r="AD675" s="2">
        <f>(Table2[[#This Row],[Day High]]/Table2[[#This Row],[Close Price]])-1</f>
        <v>1.9348117279357036E-2</v>
      </c>
      <c r="AE675" s="2">
        <f>(Table2[[#This Row],[Close Price]]/Table2[[#This Row],[Current Week Low]])-1</f>
        <v>1.6490166414523388E-2</v>
      </c>
      <c r="AF675" s="2">
        <f>(Table2[[#This Row],[Current Week High]]/Table2[[#This Row],[Close Price]])-1</f>
        <v>2.5450215805923548E-2</v>
      </c>
      <c r="AG675" s="2">
        <f>(Table2[[#This Row],[Close Price]]/Table2[[#This Row],[Current Month Low]])-1</f>
        <v>2.5331909049290502E-2</v>
      </c>
      <c r="AH675" s="2">
        <f>(Table2[[#This Row],[Current Month High]]/Table2[[#This Row],[Close Price]])-1</f>
        <v>5.7895520166691528E-2</v>
      </c>
      <c r="AI675">
        <v>15.493376990623601</v>
      </c>
      <c r="AJ675">
        <v>28.876954061570899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-0.05</v>
      </c>
      <c r="AM675" t="s">
        <v>10519</v>
      </c>
      <c r="AN675">
        <v>-1.1000000000000001</v>
      </c>
      <c r="AO675" t="s">
        <v>10519</v>
      </c>
      <c r="AP675">
        <v>-5.7078022602047002E-2</v>
      </c>
      <c r="AQ675">
        <f>(Table2[[#This Row],[Sharpe Ratio]]-AVERAGE(Table2[Sharpe Ratio]))/_xlfn.STDEV.P(Table2[Sharpe Ratio])</f>
        <v>-1.2549410732476054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-3.9766323818680283</v>
      </c>
      <c r="AS675">
        <f>_xlfn.RANK.AVG(Table2[[#This Row],[1Y Return vs Nifty Z-Score]],Table2[1Y Return vs Nifty Z-Score])</f>
        <v>612</v>
      </c>
      <c r="AT675">
        <f>_xlfn.RANK.AVG(Table2[[#This Row],[6M Return vs Nifty Z-Score]],Table2[6M Return vs Nifty Z-Score])</f>
        <v>607</v>
      </c>
      <c r="AU675">
        <f>_xlfn.RANK.AVG(Table2[[#This Row],[Sharpe Ratio Z-Score]],Table2[Sharpe Ratio Z-Score])</f>
        <v>650</v>
      </c>
      <c r="AV675">
        <f>(Table2[[#This Row],[Rank 1Y]]+Table2[[#This Row],[Rank 6M]]+Table2[[#This Row],[Rank Sharpe]])/3</f>
        <v>623</v>
      </c>
    </row>
    <row r="676" spans="1:48" x14ac:dyDescent="0.3">
      <c r="A676" t="s">
        <v>868</v>
      </c>
      <c r="B676" t="s">
        <v>869</v>
      </c>
      <c r="C676" t="s">
        <v>10489</v>
      </c>
      <c r="D676" t="s">
        <v>555</v>
      </c>
      <c r="E676">
        <v>17424.846345000002</v>
      </c>
      <c r="F676">
        <v>3530.55</v>
      </c>
      <c r="G676">
        <v>-43.979810994069197</v>
      </c>
      <c r="H676">
        <f>(Table2[[#This Row],[1Y Return vs Nifty]]-AVERAGE(Table2[1Y Return vs Nifty]))/_xlfn.STDEV.P(Table2[1Y Return vs Nifty])</f>
        <v>-1.1355910485423262</v>
      </c>
      <c r="I676">
        <v>-4.6905342102371401</v>
      </c>
      <c r="J676">
        <f>(Table2[[#This Row],[1M Return vs Nifty]]-AVERAGE(Table2[1M Return vs Nifty]))/_xlfn.STDEV.P(Table2[1M Return vs Nifty])</f>
        <v>-0.38971807008282455</v>
      </c>
      <c r="K676">
        <v>-10.097614775814399</v>
      </c>
      <c r="L676">
        <f>(Table2[[#This Row],[6M Return vs Nifty]]-AVERAGE(Table2[6M Return vs Nifty]))/_xlfn.STDEV.P(Table2[6M Return vs Nifty])</f>
        <v>-0.51453751082742349</v>
      </c>
      <c r="M676">
        <v>-5.4816141378894701</v>
      </c>
      <c r="N676">
        <f>(Table2[[#This Row],[1W Return vs Nifty]]-AVERAGE(Table2[1W Return vs Nifty]))/_xlfn.STDEV.P(Table2[1W Return vs Nifty])</f>
        <v>-0.91449769380681067</v>
      </c>
      <c r="O676">
        <v>3585.56</v>
      </c>
      <c r="P676">
        <v>3519.6991854205098</v>
      </c>
      <c r="Q676">
        <v>3556.1911602495602</v>
      </c>
      <c r="R676">
        <v>30.757052744326199</v>
      </c>
      <c r="S676" s="2">
        <f>(Table2[[#This Row],[Close Price]]-Table2[[#This Row],[20D EMA]])/Table2[[#This Row],[20D EMA]]</f>
        <v>-1.5342094400874553E-2</v>
      </c>
      <c r="T676" s="2">
        <f>(Table2[[#This Row],[Close Price]]-Table2[[#This Row],[50D EMA]])/Table2[[#This Row],[50D EMA]]</f>
        <v>3.0828812372481144E-3</v>
      </c>
      <c r="U676" s="2">
        <f>(Table2[[#This Row],[Close Price]]-Table2[[#This Row],[200D EMA]])/Table2[[#This Row],[200D EMA]]</f>
        <v>-7.2102873816717481E-3</v>
      </c>
      <c r="V676">
        <v>0.67542508953301905</v>
      </c>
      <c r="W676">
        <v>3498.05</v>
      </c>
      <c r="X676">
        <v>3570.8</v>
      </c>
      <c r="Y676">
        <v>3424.9</v>
      </c>
      <c r="Z676">
        <v>3615</v>
      </c>
      <c r="AA676">
        <v>3424.9</v>
      </c>
      <c r="AB676">
        <v>3742.95</v>
      </c>
      <c r="AC676" s="2">
        <f>(Table2[[#This Row],[Close Price]]/Table2[[#This Row],[Day Low]])-1</f>
        <v>9.2908906390702928E-3</v>
      </c>
      <c r="AD676" s="2">
        <f>(Table2[[#This Row],[Day High]]/Table2[[#This Row],[Close Price]])-1</f>
        <v>1.1400490008638853E-2</v>
      </c>
      <c r="AE676" s="2">
        <f>(Table2[[#This Row],[Close Price]]/Table2[[#This Row],[Current Week Low]])-1</f>
        <v>3.0847615988788046E-2</v>
      </c>
      <c r="AF676" s="2">
        <f>(Table2[[#This Row],[Current Week High]]/Table2[[#This Row],[Close Price]])-1</f>
        <v>2.3919785869057186E-2</v>
      </c>
      <c r="AG676" s="2">
        <f>(Table2[[#This Row],[Close Price]]/Table2[[#This Row],[Current Month Low]])-1</f>
        <v>3.0847615988788046E-2</v>
      </c>
      <c r="AH676" s="2">
        <f>(Table2[[#This Row],[Current Month High]]/Table2[[#This Row],[Close Price]])-1</f>
        <v>6.0160598207078086E-2</v>
      </c>
      <c r="AI676">
        <v>33.810596082763297</v>
      </c>
      <c r="AJ676">
        <v>22.761174568403401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-0.05</v>
      </c>
      <c r="AM676" t="s">
        <v>10519</v>
      </c>
      <c r="AN676">
        <v>-4.37</v>
      </c>
      <c r="AO676" t="s">
        <v>10519</v>
      </c>
      <c r="AP676">
        <v>-6.2325614245567998E-2</v>
      </c>
      <c r="AQ676">
        <f>(Table2[[#This Row],[Sharpe Ratio]]-AVERAGE(Table2[Sharpe Ratio]))/_xlfn.STDEV.P(Table2[Sharpe Ratio])</f>
        <v>-1.3154303086541188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706</v>
      </c>
      <c r="AT676">
        <f>_xlfn.RANK.AVG(Table2[[#This Row],[6M Return vs Nifty Z-Score]],Table2[6M Return vs Nifty Z-Score])</f>
        <v>500</v>
      </c>
      <c r="AU676">
        <f>_xlfn.RANK.AVG(Table2[[#This Row],[Sharpe Ratio Z-Score]],Table2[Sharpe Ratio Z-Score])</f>
        <v>664</v>
      </c>
      <c r="AV676">
        <f>(Table2[[#This Row],[Rank 1Y]]+Table2[[#This Row],[Rank 6M]]+Table2[[#This Row],[Rank Sharpe]])/3</f>
        <v>623.33333333333337</v>
      </c>
    </row>
    <row r="677" spans="1:48" x14ac:dyDescent="0.3">
      <c r="A677" t="s">
        <v>1029</v>
      </c>
      <c r="B677" t="s">
        <v>1030</v>
      </c>
      <c r="C677" t="s">
        <v>10474</v>
      </c>
      <c r="D677" t="s">
        <v>285</v>
      </c>
      <c r="E677">
        <v>12717.2135588</v>
      </c>
      <c r="F677">
        <v>960.95</v>
      </c>
      <c r="G677">
        <v>-49.255032498371698</v>
      </c>
      <c r="H677">
        <f>(Table2[[#This Row],[1Y Return vs Nifty]]-AVERAGE(Table2[1Y Return vs Nifty]))/_xlfn.STDEV.P(Table2[1Y Return vs Nifty])</f>
        <v>-1.207850912067935</v>
      </c>
      <c r="I677">
        <v>-4.2425535120050197</v>
      </c>
      <c r="J677">
        <f>(Table2[[#This Row],[1M Return vs Nifty]]-AVERAGE(Table2[1M Return vs Nifty]))/_xlfn.STDEV.P(Table2[1M Return vs Nifty])</f>
        <v>-0.34465298685723966</v>
      </c>
      <c r="K677">
        <v>-20.146004805388799</v>
      </c>
      <c r="L677">
        <f>(Table2[[#This Row],[6M Return vs Nifty]]-AVERAGE(Table2[6M Return vs Nifty]))/_xlfn.STDEV.P(Table2[6M Return vs Nifty])</f>
        <v>-0.86299633764577321</v>
      </c>
      <c r="M677">
        <v>-8.5680716691295409</v>
      </c>
      <c r="N677">
        <f>(Table2[[#This Row],[1W Return vs Nifty]]-AVERAGE(Table2[1W Return vs Nifty]))/_xlfn.STDEV.P(Table2[1W Return vs Nifty])</f>
        <v>-1.5390929490370473</v>
      </c>
      <c r="O677">
        <v>956.83</v>
      </c>
      <c r="P677">
        <v>944.19002187127001</v>
      </c>
      <c r="Q677">
        <v>948.38074335746001</v>
      </c>
      <c r="R677">
        <v>41.245414174836903</v>
      </c>
      <c r="S677" s="2">
        <f>(Table2[[#This Row],[Close Price]]-Table2[[#This Row],[20D EMA]])/Table2[[#This Row],[20D EMA]]</f>
        <v>4.3058850579517829E-3</v>
      </c>
      <c r="T677" s="2">
        <f>(Table2[[#This Row],[Close Price]]-Table2[[#This Row],[50D EMA]])/Table2[[#This Row],[50D EMA]]</f>
        <v>1.7750641015580527E-2</v>
      </c>
      <c r="U677" s="2">
        <f>(Table2[[#This Row],[Close Price]]-Table2[[#This Row],[200D EMA]])/Table2[[#This Row],[200D EMA]]</f>
        <v>1.3253386607199893E-2</v>
      </c>
      <c r="V677">
        <v>2.9512064695003901</v>
      </c>
      <c r="W677">
        <v>946.5</v>
      </c>
      <c r="X677">
        <v>972</v>
      </c>
      <c r="Y677">
        <v>920.1</v>
      </c>
      <c r="Z677">
        <v>981.85</v>
      </c>
      <c r="AA677">
        <v>920.1</v>
      </c>
      <c r="AB677">
        <v>1086.45</v>
      </c>
      <c r="AC677" s="2">
        <f>(Table2[[#This Row],[Close Price]]/Table2[[#This Row],[Day Low]])-1</f>
        <v>1.5266772319070254E-2</v>
      </c>
      <c r="AD677" s="2">
        <f>(Table2[[#This Row],[Day High]]/Table2[[#This Row],[Close Price]])-1</f>
        <v>1.1499037410895419E-2</v>
      </c>
      <c r="AE677" s="2">
        <f>(Table2[[#This Row],[Close Price]]/Table2[[#This Row],[Current Week Low]])-1</f>
        <v>4.4397348114335378E-2</v>
      </c>
      <c r="AF677" s="2">
        <f>(Table2[[#This Row],[Current Week High]]/Table2[[#This Row],[Close Price]])-1</f>
        <v>2.1749310578073722E-2</v>
      </c>
      <c r="AG677" s="2">
        <f>(Table2[[#This Row],[Close Price]]/Table2[[#This Row],[Current Month Low]])-1</f>
        <v>4.4397348114335378E-2</v>
      </c>
      <c r="AH677" s="2">
        <f>(Table2[[#This Row],[Current Month High]]/Table2[[#This Row],[Close Price]])-1</f>
        <v>0.13059992715541902</v>
      </c>
      <c r="AI677">
        <v>34.543940891825798</v>
      </c>
      <c r="AJ677">
        <v>22.875775206188798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-0.11</v>
      </c>
      <c r="AM677" t="s">
        <v>10519</v>
      </c>
      <c r="AN677">
        <v>1.9</v>
      </c>
      <c r="AO677" t="s">
        <v>10520</v>
      </c>
      <c r="AP677">
        <v>-8.4188365869909999E-3</v>
      </c>
      <c r="AQ677">
        <f>(Table2[[#This Row],[Sharpe Ratio]]-AVERAGE(Table2[Sharpe Ratio]))/_xlfn.STDEV.P(Table2[Sharpe Ratio])</f>
        <v>-0.69404435004542819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717</v>
      </c>
      <c r="AT677">
        <f>_xlfn.RANK.AVG(Table2[[#This Row],[6M Return vs Nifty Z-Score]],Table2[6M Return vs Nifty Z-Score])</f>
        <v>597</v>
      </c>
      <c r="AU677">
        <f>_xlfn.RANK.AVG(Table2[[#This Row],[Sharpe Ratio Z-Score]],Table2[Sharpe Ratio Z-Score])</f>
        <v>559</v>
      </c>
      <c r="AV677">
        <f>(Table2[[#This Row],[Rank 1Y]]+Table2[[#This Row],[Rank 6M]]+Table2[[#This Row],[Rank Sharpe]])/3</f>
        <v>624.33333333333337</v>
      </c>
    </row>
    <row r="678" spans="1:48" x14ac:dyDescent="0.3">
      <c r="A678" t="s">
        <v>2259</v>
      </c>
      <c r="B678" t="s">
        <v>2260</v>
      </c>
      <c r="C678" t="s">
        <v>10487</v>
      </c>
      <c r="D678" t="s">
        <v>228</v>
      </c>
      <c r="E678">
        <v>2323.4442755650002</v>
      </c>
      <c r="F678">
        <v>300.3</v>
      </c>
      <c r="G678">
        <v>-52.272635423050097</v>
      </c>
      <c r="H678">
        <f>(Table2[[#This Row],[1Y Return vs Nifty]]-AVERAGE(Table2[1Y Return vs Nifty]))/_xlfn.STDEV.P(Table2[1Y Return vs Nifty])</f>
        <v>-1.2491859679198822</v>
      </c>
      <c r="I678">
        <v>-5.5058719420782998</v>
      </c>
      <c r="J678">
        <f>(Table2[[#This Row],[1M Return vs Nifty]]-AVERAGE(Table2[1M Return vs Nifty]))/_xlfn.STDEV.P(Table2[1M Return vs Nifty])</f>
        <v>-0.47173781532493553</v>
      </c>
      <c r="K678">
        <v>-25.322104214954301</v>
      </c>
      <c r="L678">
        <f>(Table2[[#This Row],[6M Return vs Nifty]]-AVERAGE(Table2[6M Return vs Nifty]))/_xlfn.STDEV.P(Table2[6M Return vs Nifty])</f>
        <v>-1.0424935031064915</v>
      </c>
      <c r="M678">
        <v>-3.2276395823423001</v>
      </c>
      <c r="N678">
        <f>(Table2[[#This Row],[1W Return vs Nifty]]-AVERAGE(Table2[1W Return vs Nifty]))/_xlfn.STDEV.P(Table2[1W Return vs Nifty])</f>
        <v>-0.45836900952881515</v>
      </c>
      <c r="O678">
        <v>303.10000000000002</v>
      </c>
      <c r="P678">
        <v>298.39241640485602</v>
      </c>
      <c r="Q678">
        <v>320.48802126332498</v>
      </c>
      <c r="R678">
        <v>44.437445805116297</v>
      </c>
      <c r="S678" s="2">
        <f>(Table2[[#This Row],[Close Price]]-Table2[[#This Row],[20D EMA]])/Table2[[#This Row],[20D EMA]]</f>
        <v>-9.2378752886836391E-3</v>
      </c>
      <c r="T678" s="2">
        <f>(Table2[[#This Row],[Close Price]]-Table2[[#This Row],[50D EMA]])/Table2[[#This Row],[50D EMA]]</f>
        <v>6.3928688876455841E-3</v>
      </c>
      <c r="U678" s="2">
        <f>(Table2[[#This Row],[Close Price]]-Table2[[#This Row],[200D EMA]])/Table2[[#This Row],[200D EMA]]</f>
        <v>-6.2991500224396008E-2</v>
      </c>
      <c r="V678">
        <v>1.2767713310306099</v>
      </c>
      <c r="W678">
        <v>298.39999999999998</v>
      </c>
      <c r="X678">
        <v>303.89999999999998</v>
      </c>
      <c r="Y678">
        <v>288</v>
      </c>
      <c r="Z678">
        <v>306.95</v>
      </c>
      <c r="AA678">
        <v>288</v>
      </c>
      <c r="AB678">
        <v>324.8</v>
      </c>
      <c r="AC678" s="2">
        <f>(Table2[[#This Row],[Close Price]]/Table2[[#This Row],[Day Low]])-1</f>
        <v>6.3672922252011599E-3</v>
      </c>
      <c r="AD678" s="2">
        <f>(Table2[[#This Row],[Day High]]/Table2[[#This Row],[Close Price]])-1</f>
        <v>1.1988011988011804E-2</v>
      </c>
      <c r="AE678" s="2">
        <f>(Table2[[#This Row],[Close Price]]/Table2[[#This Row],[Current Week Low]])-1</f>
        <v>4.2708333333333348E-2</v>
      </c>
      <c r="AF678" s="2">
        <f>(Table2[[#This Row],[Current Week High]]/Table2[[#This Row],[Close Price]])-1</f>
        <v>2.2144522144522005E-2</v>
      </c>
      <c r="AG678" s="2">
        <f>(Table2[[#This Row],[Close Price]]/Table2[[#This Row],[Current Month Low]])-1</f>
        <v>4.2708333333333348E-2</v>
      </c>
      <c r="AH678" s="2">
        <f>(Table2[[#This Row],[Current Month High]]/Table2[[#This Row],[Close Price]])-1</f>
        <v>8.1585081585081598E-2</v>
      </c>
      <c r="AI678">
        <v>45.754245754245702</v>
      </c>
      <c r="AJ678">
        <v>22.346710124261499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-0.08</v>
      </c>
      <c r="AM678" t="s">
        <v>10519</v>
      </c>
      <c r="AN678">
        <v>-2.52</v>
      </c>
      <c r="AO678" t="s">
        <v>10519</v>
      </c>
      <c r="AQ678">
        <f>(Table2[[#This Row],[Sharpe Ratio]]-AVERAGE(Table2[Sharpe Ratio]))/_xlfn.STDEV.P(Table2[Sharpe Ratio])</f>
        <v>-0.59700002519057438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719</v>
      </c>
      <c r="AT678">
        <f>_xlfn.RANK.AVG(Table2[[#This Row],[6M Return vs Nifty Z-Score]],Table2[6M Return vs Nifty Z-Score])</f>
        <v>637</v>
      </c>
      <c r="AU678">
        <f>_xlfn.RANK.AVG(Table2[[#This Row],[Sharpe Ratio Z-Score]],Table2[Sharpe Ratio Z-Score])</f>
        <v>517.5</v>
      </c>
      <c r="AV678">
        <f>(Table2[[#This Row],[Rank 1Y]]+Table2[[#This Row],[Rank 6M]]+Table2[[#This Row],[Rank Sharpe]])/3</f>
        <v>624.5</v>
      </c>
    </row>
    <row r="679" spans="1:48" x14ac:dyDescent="0.3">
      <c r="A679" t="s">
        <v>1684</v>
      </c>
      <c r="B679" t="s">
        <v>1685</v>
      </c>
      <c r="C679" t="s">
        <v>10480</v>
      </c>
      <c r="D679" t="s">
        <v>60</v>
      </c>
      <c r="E679">
        <v>4832.1036000000004</v>
      </c>
      <c r="F679">
        <v>526.70000000000005</v>
      </c>
      <c r="G679">
        <v>-35.171447883484298</v>
      </c>
      <c r="H679">
        <f>(Table2[[#This Row],[1Y Return vs Nifty]]-AVERAGE(Table2[1Y Return vs Nifty]))/_xlfn.STDEV.P(Table2[1Y Return vs Nifty])</f>
        <v>-1.0149342920941384</v>
      </c>
      <c r="I679">
        <v>-1.9989889369851901</v>
      </c>
      <c r="J679">
        <f>(Table2[[#This Row],[1M Return vs Nifty]]-AVERAGE(Table2[1M Return vs Nifty]))/_xlfn.STDEV.P(Table2[1M Return vs Nifty])</f>
        <v>-0.11895928019924748</v>
      </c>
      <c r="K679">
        <v>-12.237976595244501</v>
      </c>
      <c r="L679">
        <f>(Table2[[#This Row],[6M Return vs Nifty]]-AVERAGE(Table2[6M Return vs Nifty]))/_xlfn.STDEV.P(Table2[6M Return vs Nifty])</f>
        <v>-0.58876113932614638</v>
      </c>
      <c r="M679">
        <v>-0.56867986430809203</v>
      </c>
      <c r="N679">
        <f>(Table2[[#This Row],[1W Return vs Nifty]]-AVERAGE(Table2[1W Return vs Nifty]))/_xlfn.STDEV.P(Table2[1W Return vs Nifty])</f>
        <v>7.971505834599274E-2</v>
      </c>
      <c r="O679">
        <v>526.89</v>
      </c>
      <c r="P679">
        <v>516.83998810643197</v>
      </c>
      <c r="Q679">
        <v>502.49614602962799</v>
      </c>
      <c r="R679">
        <v>47.127928049119397</v>
      </c>
      <c r="S679" s="2">
        <f>(Table2[[#This Row],[Close Price]]-Table2[[#This Row],[20D EMA]])/Table2[[#This Row],[20D EMA]]</f>
        <v>-3.6060657822304634E-4</v>
      </c>
      <c r="T679" s="2">
        <f>(Table2[[#This Row],[Close Price]]-Table2[[#This Row],[50D EMA]])/Table2[[#This Row],[50D EMA]]</f>
        <v>1.9077494235097026E-2</v>
      </c>
      <c r="U679" s="2">
        <f>(Table2[[#This Row],[Close Price]]-Table2[[#This Row],[200D EMA]])/Table2[[#This Row],[200D EMA]]</f>
        <v>4.8167242996018822E-2</v>
      </c>
      <c r="V679">
        <v>0.668688898826857</v>
      </c>
      <c r="W679">
        <v>525</v>
      </c>
      <c r="X679">
        <v>532.5</v>
      </c>
      <c r="Y679">
        <v>505.05</v>
      </c>
      <c r="Z679">
        <v>536.25</v>
      </c>
      <c r="AA679">
        <v>505</v>
      </c>
      <c r="AB679">
        <v>563.20000000000005</v>
      </c>
      <c r="AC679" s="2">
        <f>(Table2[[#This Row],[Close Price]]/Table2[[#This Row],[Day Low]])-1</f>
        <v>3.2380952380952621E-3</v>
      </c>
      <c r="AD679" s="2">
        <f>(Table2[[#This Row],[Day High]]/Table2[[#This Row],[Close Price]])-1</f>
        <v>1.1011961268273973E-2</v>
      </c>
      <c r="AE679" s="2">
        <f>(Table2[[#This Row],[Close Price]]/Table2[[#This Row],[Current Week Low]])-1</f>
        <v>4.2867042867043015E-2</v>
      </c>
      <c r="AF679" s="2">
        <f>(Table2[[#This Row],[Current Week High]]/Table2[[#This Row],[Close Price]])-1</f>
        <v>1.8131763812416768E-2</v>
      </c>
      <c r="AG679" s="2">
        <f>(Table2[[#This Row],[Close Price]]/Table2[[#This Row],[Current Month Low]])-1</f>
        <v>4.2970297029703008E-2</v>
      </c>
      <c r="AH679" s="2">
        <f>(Table2[[#This Row],[Current Month High]]/Table2[[#This Row],[Close Price]])-1</f>
        <v>6.9299411429656343E-2</v>
      </c>
      <c r="AI679">
        <v>18.663375735712901</v>
      </c>
      <c r="AJ679">
        <v>22.1900011599582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-0.03</v>
      </c>
      <c r="AM679" t="s">
        <v>10519</v>
      </c>
      <c r="AN679">
        <v>-3.59</v>
      </c>
      <c r="AO679" t="s">
        <v>10519</v>
      </c>
      <c r="AP679">
        <v>-6.8287492720408002E-2</v>
      </c>
      <c r="AQ679">
        <f>(Table2[[#This Row],[Sharpe Ratio]]-AVERAGE(Table2[Sharpe Ratio]))/_xlfn.STDEV.P(Table2[Sharpe Ratio])</f>
        <v>-1.3841531619224137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-3.0270928151959535</v>
      </c>
      <c r="AS679">
        <f>_xlfn.RANK.AVG(Table2[[#This Row],[1Y Return vs Nifty Z-Score]],Table2[1Y Return vs Nifty Z-Score])</f>
        <v>678</v>
      </c>
      <c r="AT679">
        <f>_xlfn.RANK.AVG(Table2[[#This Row],[6M Return vs Nifty Z-Score]],Table2[6M Return vs Nifty Z-Score])</f>
        <v>524</v>
      </c>
      <c r="AU679">
        <f>_xlfn.RANK.AVG(Table2[[#This Row],[Sharpe Ratio Z-Score]],Table2[Sharpe Ratio Z-Score])</f>
        <v>672</v>
      </c>
      <c r="AV679">
        <f>(Table2[[#This Row],[Rank 1Y]]+Table2[[#This Row],[Rank 6M]]+Table2[[#This Row],[Rank Sharpe]])/3</f>
        <v>624.66666666666663</v>
      </c>
    </row>
    <row r="680" spans="1:48" x14ac:dyDescent="0.3">
      <c r="A680" t="s">
        <v>1964</v>
      </c>
      <c r="B680" t="s">
        <v>1965</v>
      </c>
      <c r="C680" t="s">
        <v>10485</v>
      </c>
      <c r="D680" t="s">
        <v>290</v>
      </c>
      <c r="E680">
        <v>3317.5553841599999</v>
      </c>
      <c r="F680">
        <v>1051.95</v>
      </c>
      <c r="G680">
        <v>-40.859514038866202</v>
      </c>
      <c r="H680">
        <f>(Table2[[#This Row],[1Y Return vs Nifty]]-AVERAGE(Table2[1Y Return vs Nifty]))/_xlfn.STDEV.P(Table2[1Y Return vs Nifty])</f>
        <v>-1.0928492922087878</v>
      </c>
      <c r="I680">
        <v>0.56043659599641005</v>
      </c>
      <c r="J680">
        <f>(Table2[[#This Row],[1M Return vs Nifty]]-AVERAGE(Table2[1M Return vs Nifty]))/_xlfn.STDEV.P(Table2[1M Return vs Nifty])</f>
        <v>0.13850878730606112</v>
      </c>
      <c r="K680">
        <v>-11.2131588265409</v>
      </c>
      <c r="L680">
        <f>(Table2[[#This Row],[6M Return vs Nifty]]-AVERAGE(Table2[6M Return vs Nifty]))/_xlfn.STDEV.P(Table2[6M Return vs Nifty])</f>
        <v>-0.55322243149991557</v>
      </c>
      <c r="M680">
        <v>1.22858997633151</v>
      </c>
      <c r="N680">
        <f>(Table2[[#This Row],[1W Return vs Nifty]]-AVERAGE(Table2[1W Return vs Nifty]))/_xlfn.STDEV.P(Table2[1W Return vs Nifty])</f>
        <v>0.44342206013353286</v>
      </c>
      <c r="O680">
        <v>1027.81</v>
      </c>
      <c r="P680">
        <v>974.95502902929297</v>
      </c>
      <c r="Q680">
        <v>1006.02049909864</v>
      </c>
      <c r="R680">
        <v>57.884331824540702</v>
      </c>
      <c r="S680" s="2">
        <f>(Table2[[#This Row],[Close Price]]-Table2[[#This Row],[20D EMA]])/Table2[[#This Row],[20D EMA]]</f>
        <v>2.3486831223669843E-2</v>
      </c>
      <c r="T680" s="2">
        <f>(Table2[[#This Row],[Close Price]]-Table2[[#This Row],[50D EMA]])/Table2[[#This Row],[50D EMA]]</f>
        <v>7.8972843544759766E-2</v>
      </c>
      <c r="U680" s="2">
        <f>(Table2[[#This Row],[Close Price]]-Table2[[#This Row],[200D EMA]])/Table2[[#This Row],[200D EMA]]</f>
        <v>4.5654637199253188E-2</v>
      </c>
      <c r="V680">
        <v>0.72638748216715998</v>
      </c>
      <c r="W680">
        <v>1050</v>
      </c>
      <c r="X680">
        <v>1071.3</v>
      </c>
      <c r="Y680">
        <v>991.6</v>
      </c>
      <c r="Z680">
        <v>1079</v>
      </c>
      <c r="AA680">
        <v>991.6</v>
      </c>
      <c r="AB680">
        <v>1132.4000000000001</v>
      </c>
      <c r="AC680" s="2">
        <f>(Table2[[#This Row],[Close Price]]/Table2[[#This Row],[Day Low]])-1</f>
        <v>1.8571428571430015E-3</v>
      </c>
      <c r="AD680" s="2">
        <f>(Table2[[#This Row],[Day High]]/Table2[[#This Row],[Close Price]])-1</f>
        <v>1.8394410380721427E-2</v>
      </c>
      <c r="AE680" s="2">
        <f>(Table2[[#This Row],[Close Price]]/Table2[[#This Row],[Current Week Low]])-1</f>
        <v>6.086123436869717E-2</v>
      </c>
      <c r="AF680" s="2">
        <f>(Table2[[#This Row],[Current Week High]]/Table2[[#This Row],[Close Price]])-1</f>
        <v>2.5714149912068107E-2</v>
      </c>
      <c r="AG680" s="2">
        <f>(Table2[[#This Row],[Close Price]]/Table2[[#This Row],[Current Month Low]])-1</f>
        <v>6.086123436869717E-2</v>
      </c>
      <c r="AH680" s="2">
        <f>(Table2[[#This Row],[Current Month High]]/Table2[[#This Row],[Close Price]])-1</f>
        <v>7.6477018869718139E-2</v>
      </c>
      <c r="AI680">
        <v>25.766433765863301</v>
      </c>
      <c r="AJ680">
        <v>39.952105368189898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0.06</v>
      </c>
      <c r="AM680" t="s">
        <v>10520</v>
      </c>
      <c r="AN680">
        <v>-1.1499999999999999</v>
      </c>
      <c r="AO680" t="s">
        <v>10519</v>
      </c>
      <c r="AP680">
        <v>-6.2084141551750002E-2</v>
      </c>
      <c r="AQ680">
        <f>(Table2[[#This Row],[Sharpe Ratio]]-AVERAGE(Table2[Sharpe Ratio]))/_xlfn.STDEV.P(Table2[Sharpe Ratio])</f>
        <v>-1.3126468415681014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700</v>
      </c>
      <c r="AT680">
        <f>_xlfn.RANK.AVG(Table2[[#This Row],[6M Return vs Nifty Z-Score]],Table2[6M Return vs Nifty Z-Score])</f>
        <v>512</v>
      </c>
      <c r="AU680">
        <f>_xlfn.RANK.AVG(Table2[[#This Row],[Sharpe Ratio Z-Score]],Table2[Sharpe Ratio Z-Score])</f>
        <v>662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2217</v>
      </c>
      <c r="B681" t="s">
        <v>2218</v>
      </c>
      <c r="C681" t="s">
        <v>10480</v>
      </c>
      <c r="D681" t="s">
        <v>290</v>
      </c>
      <c r="E681">
        <v>2420.4278474600001</v>
      </c>
      <c r="F681">
        <v>414</v>
      </c>
      <c r="G681">
        <v>-15.6487954095111</v>
      </c>
      <c r="H681">
        <f>(Table2[[#This Row],[1Y Return vs Nifty]]-AVERAGE(Table2[1Y Return vs Nifty]))/_xlfn.STDEV.P(Table2[1Y Return vs Nifty])</f>
        <v>-0.747513444973954</v>
      </c>
      <c r="I681">
        <v>-2.13162494561585</v>
      </c>
      <c r="J681">
        <f>(Table2[[#This Row],[1M Return vs Nifty]]-AVERAGE(Table2[1M Return vs Nifty]))/_xlfn.STDEV.P(Table2[1M Return vs Nifty])</f>
        <v>-0.13230193712897304</v>
      </c>
      <c r="K681">
        <v>-20.474985091589101</v>
      </c>
      <c r="L681">
        <f>(Table2[[#This Row],[6M Return vs Nifty]]-AVERAGE(Table2[6M Return vs Nifty]))/_xlfn.STDEV.P(Table2[6M Return vs Nifty])</f>
        <v>-0.87440474080670993</v>
      </c>
      <c r="M681">
        <v>-1.1540877580878099</v>
      </c>
      <c r="N681">
        <f>(Table2[[#This Row],[1W Return vs Nifty]]-AVERAGE(Table2[1W Return vs Nifty]))/_xlfn.STDEV.P(Table2[1W Return vs Nifty])</f>
        <v>-3.8751821281614134E-2</v>
      </c>
      <c r="O681">
        <v>412.24</v>
      </c>
      <c r="P681">
        <v>404.12236280025701</v>
      </c>
      <c r="Q681">
        <v>406.21977104717598</v>
      </c>
      <c r="R681">
        <v>49.398646920497399</v>
      </c>
      <c r="S681" s="2">
        <f>(Table2[[#This Row],[Close Price]]-Table2[[#This Row],[20D EMA]])/Table2[[#This Row],[20D EMA]]</f>
        <v>4.2693576557345011E-3</v>
      </c>
      <c r="T681" s="2">
        <f>(Table2[[#This Row],[Close Price]]-Table2[[#This Row],[50D EMA]])/Table2[[#This Row],[50D EMA]]</f>
        <v>2.4442194020886564E-2</v>
      </c>
      <c r="U681" s="2">
        <f>(Table2[[#This Row],[Close Price]]-Table2[[#This Row],[200D EMA]])/Table2[[#This Row],[200D EMA]]</f>
        <v>1.9152757958500421E-2</v>
      </c>
      <c r="V681">
        <v>0.66983366256179599</v>
      </c>
      <c r="W681">
        <v>412.05</v>
      </c>
      <c r="X681">
        <v>421.3</v>
      </c>
      <c r="Y681">
        <v>385</v>
      </c>
      <c r="Z681">
        <v>421.3</v>
      </c>
      <c r="AA681">
        <v>385</v>
      </c>
      <c r="AB681">
        <v>448.9</v>
      </c>
      <c r="AC681" s="2">
        <f>(Table2[[#This Row],[Close Price]]/Table2[[#This Row],[Day Low]])-1</f>
        <v>4.7324353840552114E-3</v>
      </c>
      <c r="AD681" s="2">
        <f>(Table2[[#This Row],[Day High]]/Table2[[#This Row],[Close Price]])-1</f>
        <v>1.7632850241545928E-2</v>
      </c>
      <c r="AE681" s="2">
        <f>(Table2[[#This Row],[Close Price]]/Table2[[#This Row],[Current Week Low]])-1</f>
        <v>7.5324675324675239E-2</v>
      </c>
      <c r="AF681" s="2">
        <f>(Table2[[#This Row],[Current Week High]]/Table2[[#This Row],[Close Price]])-1</f>
        <v>1.7632850241545928E-2</v>
      </c>
      <c r="AG681" s="2">
        <f>(Table2[[#This Row],[Close Price]]/Table2[[#This Row],[Current Month Low]])-1</f>
        <v>7.5324675324675239E-2</v>
      </c>
      <c r="AH681" s="2">
        <f>(Table2[[#This Row],[Current Month High]]/Table2[[#This Row],[Close Price]])-1</f>
        <v>8.4299516908212579E-2</v>
      </c>
      <c r="AI681">
        <v>29.4444444444444</v>
      </c>
      <c r="AJ681">
        <v>25.132235151881499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-0.05</v>
      </c>
      <c r="AM681" t="s">
        <v>10519</v>
      </c>
      <c r="AN681">
        <v>-4.07</v>
      </c>
      <c r="AO681" t="s">
        <v>10519</v>
      </c>
      <c r="AP681">
        <v>-7.6223004230987004E-2</v>
      </c>
      <c r="AQ681">
        <f>(Table2[[#This Row],[Sharpe Ratio]]-AVERAGE(Table2[Sharpe Ratio]))/_xlfn.STDEV.P(Table2[Sharpe Ratio])</f>
        <v>-1.4756261759148732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592</v>
      </c>
      <c r="AT681">
        <f>_xlfn.RANK.AVG(Table2[[#This Row],[6M Return vs Nifty Z-Score]],Table2[6M Return vs Nifty Z-Score])</f>
        <v>599</v>
      </c>
      <c r="AU681">
        <f>_xlfn.RANK.AVG(Table2[[#This Row],[Sharpe Ratio Z-Score]],Table2[Sharpe Ratio Z-Score])</f>
        <v>683</v>
      </c>
      <c r="AV681">
        <f>(Table2[[#This Row],[Rank 1Y]]+Table2[[#This Row],[Rank 6M]]+Table2[[#This Row],[Rank Sharpe]])/3</f>
        <v>624.66666666666663</v>
      </c>
    </row>
    <row r="682" spans="1:48" x14ac:dyDescent="0.3">
      <c r="A682" t="s">
        <v>112</v>
      </c>
      <c r="B682" t="s">
        <v>113</v>
      </c>
      <c r="C682" t="s">
        <v>10475</v>
      </c>
      <c r="D682" t="s">
        <v>37</v>
      </c>
      <c r="E682">
        <v>250515.969565765</v>
      </c>
      <c r="F682">
        <v>1586.45</v>
      </c>
      <c r="G682">
        <v>-28.9170069405315</v>
      </c>
      <c r="H682">
        <f>(Table2[[#This Row],[1Y Return vs Nifty]]-AVERAGE(Table2[1Y Return vs Nifty]))/_xlfn.STDEV.P(Table2[1Y Return vs Nifty])</f>
        <v>-0.92926110309190613</v>
      </c>
      <c r="I682">
        <v>-6.5197248733994</v>
      </c>
      <c r="J682">
        <f>(Table2[[#This Row],[1M Return vs Nifty]]-AVERAGE(Table2[1M Return vs Nifty]))/_xlfn.STDEV.P(Table2[1M Return vs Nifty])</f>
        <v>-0.57372740306564385</v>
      </c>
      <c r="K682">
        <v>-19.393324075675402</v>
      </c>
      <c r="L682">
        <f>(Table2[[#This Row],[6M Return vs Nifty]]-AVERAGE(Table2[6M Return vs Nifty]))/_xlfn.STDEV.P(Table2[6M Return vs Nifty])</f>
        <v>-0.83689481856930692</v>
      </c>
      <c r="M682">
        <v>-5.7320320880242104</v>
      </c>
      <c r="N682">
        <f>(Table2[[#This Row],[1W Return vs Nifty]]-AVERAGE(Table2[1W Return vs Nifty]))/_xlfn.STDEV.P(Table2[1W Return vs Nifty])</f>
        <v>-0.96517386929133087</v>
      </c>
      <c r="O682">
        <v>1597.24</v>
      </c>
      <c r="P682">
        <v>1593.42836247223</v>
      </c>
      <c r="Q682">
        <v>1589.98492748066</v>
      </c>
      <c r="R682">
        <v>34.536225398544197</v>
      </c>
      <c r="S682" s="2">
        <f>(Table2[[#This Row],[Close Price]]-Table2[[#This Row],[20D EMA]])/Table2[[#This Row],[20D EMA]]</f>
        <v>-6.7554030702962386E-3</v>
      </c>
      <c r="T682" s="2">
        <f>(Table2[[#This Row],[Close Price]]-Table2[[#This Row],[50D EMA]])/Table2[[#This Row],[50D EMA]]</f>
        <v>-4.3794642022079383E-3</v>
      </c>
      <c r="U682" s="2">
        <f>(Table2[[#This Row],[Close Price]]-Table2[[#This Row],[200D EMA]])/Table2[[#This Row],[200D EMA]]</f>
        <v>-2.2232459060231653E-3</v>
      </c>
      <c r="V682">
        <v>1.1890897313226201</v>
      </c>
      <c r="W682">
        <v>1569.05</v>
      </c>
      <c r="X682">
        <v>1592.75</v>
      </c>
      <c r="Y682">
        <v>1558</v>
      </c>
      <c r="Z682">
        <v>1651.8</v>
      </c>
      <c r="AA682">
        <v>1558</v>
      </c>
      <c r="AB682">
        <v>1660</v>
      </c>
      <c r="AC682" s="2">
        <f>(Table2[[#This Row],[Close Price]]/Table2[[#This Row],[Day Low]])-1</f>
        <v>1.1089512762499698E-2</v>
      </c>
      <c r="AD682" s="2">
        <f>(Table2[[#This Row],[Day High]]/Table2[[#This Row],[Close Price]])-1</f>
        <v>3.9711305115193163E-3</v>
      </c>
      <c r="AE682" s="2">
        <f>(Table2[[#This Row],[Close Price]]/Table2[[#This Row],[Current Week Low]])-1</f>
        <v>1.8260590500641882E-2</v>
      </c>
      <c r="AF682" s="2">
        <f>(Table2[[#This Row],[Current Week High]]/Table2[[#This Row],[Close Price]])-1</f>
        <v>4.1192599829808607E-2</v>
      </c>
      <c r="AG682" s="2">
        <f>(Table2[[#This Row],[Close Price]]/Table2[[#This Row],[Current Month Low]])-1</f>
        <v>1.8260590500641882E-2</v>
      </c>
      <c r="AH682" s="2">
        <f>(Table2[[#This Row],[Current Month High]]/Table2[[#This Row],[Close Price]])-1</f>
        <v>4.6361372876548179E-2</v>
      </c>
      <c r="AI682">
        <v>9.7418765167512191</v>
      </c>
      <c r="AJ682">
        <v>11.7966245023078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-0.09</v>
      </c>
      <c r="AM682" t="s">
        <v>10519</v>
      </c>
      <c r="AN682">
        <v>0.31</v>
      </c>
      <c r="AO682" t="s">
        <v>10520</v>
      </c>
      <c r="AP682">
        <v>-4.9475466110943001E-2</v>
      </c>
      <c r="AQ682">
        <f>(Table2[[#This Row],[Sharpe Ratio]]-AVERAGE(Table2[Sharpe Ratio]))/_xlfn.STDEV.P(Table2[Sharpe Ratio])</f>
        <v>-1.1673060474068475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-4.4723632414250352</v>
      </c>
      <c r="AS682">
        <f>_xlfn.RANK.AVG(Table2[[#This Row],[1Y Return vs Nifty Z-Score]],Table2[1Y Return vs Nifty Z-Score])</f>
        <v>650</v>
      </c>
      <c r="AT682">
        <f>_xlfn.RANK.AVG(Table2[[#This Row],[6M Return vs Nifty Z-Score]],Table2[6M Return vs Nifty Z-Score])</f>
        <v>591</v>
      </c>
      <c r="AU682">
        <f>_xlfn.RANK.AVG(Table2[[#This Row],[Sharpe Ratio Z-Score]],Table2[Sharpe Ratio Z-Score])</f>
        <v>634</v>
      </c>
      <c r="AV682">
        <f>(Table2[[#This Row],[Rank 1Y]]+Table2[[#This Row],[Rank 6M]]+Table2[[#This Row],[Rank Sharpe]])/3</f>
        <v>625</v>
      </c>
    </row>
    <row r="683" spans="1:48" x14ac:dyDescent="0.3">
      <c r="A683" t="s">
        <v>1431</v>
      </c>
      <c r="B683" t="s">
        <v>1432</v>
      </c>
      <c r="C683" t="s">
        <v>10491</v>
      </c>
      <c r="D683" t="s">
        <v>585</v>
      </c>
      <c r="E683">
        <v>7131.7382656</v>
      </c>
      <c r="F683">
        <v>44</v>
      </c>
      <c r="G683">
        <v>-21.305499152339198</v>
      </c>
      <c r="H683">
        <f>(Table2[[#This Row],[1Y Return vs Nifty]]-AVERAGE(Table2[1Y Return vs Nifty]))/_xlfn.STDEV.P(Table2[1Y Return vs Nifty])</f>
        <v>-0.8249988434786758</v>
      </c>
      <c r="I683">
        <v>-5.0468577940496404</v>
      </c>
      <c r="J683">
        <f>(Table2[[#This Row],[1M Return vs Nifty]]-AVERAGE(Table2[1M Return vs Nifty]))/_xlfn.STDEV.P(Table2[1M Return vs Nifty])</f>
        <v>-0.42556281076722952</v>
      </c>
      <c r="K683">
        <v>-47.719074465452501</v>
      </c>
      <c r="L683">
        <f>(Table2[[#This Row],[6M Return vs Nifty]]-AVERAGE(Table2[6M Return vs Nifty]))/_xlfn.STDEV.P(Table2[6M Return vs Nifty])</f>
        <v>-1.8191773255700032</v>
      </c>
      <c r="M683">
        <v>-2.5439131077362198</v>
      </c>
      <c r="N683">
        <f>(Table2[[#This Row],[1W Return vs Nifty]]-AVERAGE(Table2[1W Return vs Nifty]))/_xlfn.STDEV.P(Table2[1W Return vs Nifty])</f>
        <v>-0.32000575405169401</v>
      </c>
      <c r="O683">
        <v>42.85</v>
      </c>
      <c r="P683">
        <v>43.627170459590502</v>
      </c>
      <c r="Q683">
        <v>46.298509687078699</v>
      </c>
      <c r="R683">
        <v>40.673148754855298</v>
      </c>
      <c r="S683" s="2">
        <f>(Table2[[#This Row],[Close Price]]-Table2[[#This Row],[20D EMA]])/Table2[[#This Row],[20D EMA]]</f>
        <v>2.6837806301050142E-2</v>
      </c>
      <c r="T683" s="2">
        <f>(Table2[[#This Row],[Close Price]]-Table2[[#This Row],[50D EMA]])/Table2[[#This Row],[50D EMA]]</f>
        <v>8.5458107065373365E-3</v>
      </c>
      <c r="U683" s="2">
        <f>(Table2[[#This Row],[Close Price]]-Table2[[#This Row],[200D EMA]])/Table2[[#This Row],[200D EMA]]</f>
        <v>-4.9645435730303486E-2</v>
      </c>
      <c r="V683">
        <v>1.55989913822723</v>
      </c>
      <c r="W683">
        <v>41.75</v>
      </c>
      <c r="X683">
        <v>44.74</v>
      </c>
      <c r="Y683">
        <v>39.21</v>
      </c>
      <c r="Z683">
        <v>44.74</v>
      </c>
      <c r="AA683">
        <v>39.21</v>
      </c>
      <c r="AB683">
        <v>47.15</v>
      </c>
      <c r="AC683" s="2">
        <f>(Table2[[#This Row],[Close Price]]/Table2[[#This Row],[Day Low]])-1</f>
        <v>5.3892215568862367E-2</v>
      </c>
      <c r="AD683" s="2">
        <f>(Table2[[#This Row],[Day High]]/Table2[[#This Row],[Close Price]])-1</f>
        <v>1.6818181818181843E-2</v>
      </c>
      <c r="AE683" s="2">
        <f>(Table2[[#This Row],[Close Price]]/Table2[[#This Row],[Current Week Low]])-1</f>
        <v>0.12216271359347108</v>
      </c>
      <c r="AF683" s="2">
        <f>(Table2[[#This Row],[Current Week High]]/Table2[[#This Row],[Close Price]])-1</f>
        <v>1.6818181818181843E-2</v>
      </c>
      <c r="AG683" s="2">
        <f>(Table2[[#This Row],[Close Price]]/Table2[[#This Row],[Current Month Low]])-1</f>
        <v>0.12216271359347108</v>
      </c>
      <c r="AH683" s="2">
        <f>(Table2[[#This Row],[Current Month High]]/Table2[[#This Row],[Close Price]])-1</f>
        <v>7.1590909090909038E-2</v>
      </c>
      <c r="AI683">
        <v>56.136363636363598</v>
      </c>
      <c r="AJ683">
        <v>13.842173350582099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10519</v>
      </c>
      <c r="AN683">
        <v>-0.97</v>
      </c>
      <c r="AO683" t="s">
        <v>10519</v>
      </c>
      <c r="AP683">
        <v>-4.8997497905279999E-3</v>
      </c>
      <c r="AQ683">
        <f>(Table2[[#This Row],[Sharpe Ratio]]-AVERAGE(Table2[Sharpe Ratio]))/_xlfn.STDEV.P(Table2[Sharpe Ratio])</f>
        <v>-0.65347967121604122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615</v>
      </c>
      <c r="AT683">
        <f>_xlfn.RANK.AVG(Table2[[#This Row],[6M Return vs Nifty Z-Score]],Table2[6M Return vs Nifty Z-Score])</f>
        <v>723</v>
      </c>
      <c r="AU683">
        <f>_xlfn.RANK.AVG(Table2[[#This Row],[Sharpe Ratio Z-Score]],Table2[Sharpe Ratio Z-Score])</f>
        <v>551</v>
      </c>
      <c r="AV683">
        <f>(Table2[[#This Row],[Rank 1Y]]+Table2[[#This Row],[Rank 6M]]+Table2[[#This Row],[Rank Sharpe]])/3</f>
        <v>629.66666666666663</v>
      </c>
    </row>
    <row r="684" spans="1:48" x14ac:dyDescent="0.3">
      <c r="A684" t="s">
        <v>2432</v>
      </c>
      <c r="B684" t="s">
        <v>2433</v>
      </c>
      <c r="C684" t="s">
        <v>10478</v>
      </c>
      <c r="D684" t="s">
        <v>118</v>
      </c>
      <c r="E684">
        <v>1988.2224684</v>
      </c>
      <c r="F684">
        <v>8.5</v>
      </c>
      <c r="G684">
        <v>-21.0500217491538</v>
      </c>
      <c r="H684">
        <f>(Table2[[#This Row],[1Y Return vs Nifty]]-AVERAGE(Table2[1Y Return vs Nifty]))/_xlfn.STDEV.P(Table2[1Y Return vs Nifty])</f>
        <v>-0.82149931985241731</v>
      </c>
      <c r="I684">
        <v>-21.394272533386602</v>
      </c>
      <c r="J684">
        <f>(Table2[[#This Row],[1M Return vs Nifty]]-AVERAGE(Table2[1M Return vs Nifty]))/_xlfn.STDEV.P(Table2[1M Return vs Nifty])</f>
        <v>-2.0700479608163849</v>
      </c>
      <c r="K684">
        <v>-79.983532100136102</v>
      </c>
      <c r="L684">
        <f>(Table2[[#This Row],[6M Return vs Nifty]]-AVERAGE(Table2[6M Return vs Nifty]))/_xlfn.STDEV.P(Table2[6M Return vs Nifty])</f>
        <v>-2.9380466192799712</v>
      </c>
      <c r="M684">
        <v>7.0497205281833404</v>
      </c>
      <c r="N684">
        <f>(Table2[[#This Row],[1W Return vs Nifty]]-AVERAGE(Table2[1W Return vs Nifty]))/_xlfn.STDEV.P(Table2[1W Return vs Nifty])</f>
        <v>1.6214232106310151</v>
      </c>
      <c r="O684">
        <v>8.32</v>
      </c>
      <c r="P684">
        <v>10.798548850784501</v>
      </c>
      <c r="Q684">
        <v>14.707905161781399</v>
      </c>
      <c r="R684">
        <v>55.131427413916199</v>
      </c>
      <c r="S684" s="2">
        <f>(Table2[[#This Row],[Close Price]]-Table2[[#This Row],[20D EMA]])/Table2[[#This Row],[20D EMA]]</f>
        <v>2.1634615384615349E-2</v>
      </c>
      <c r="T684" s="2">
        <f>(Table2[[#This Row],[Close Price]]-Table2[[#This Row],[50D EMA]])/Table2[[#This Row],[50D EMA]]</f>
        <v>-0.21285719799448</v>
      </c>
      <c r="U684" s="2">
        <f>(Table2[[#This Row],[Close Price]]-Table2[[#This Row],[200D EMA]])/Table2[[#This Row],[200D EMA]]</f>
        <v>-0.42207949354423951</v>
      </c>
      <c r="V684">
        <v>0.70959526350572</v>
      </c>
      <c r="W684">
        <v>8.2799999999999994</v>
      </c>
      <c r="X684">
        <v>8.5</v>
      </c>
      <c r="Y684">
        <v>6.83</v>
      </c>
      <c r="Z684">
        <v>8.5</v>
      </c>
      <c r="AA684">
        <v>6.71</v>
      </c>
      <c r="AB684">
        <v>10.48</v>
      </c>
      <c r="AC684" s="2">
        <f>(Table2[[#This Row],[Close Price]]/Table2[[#This Row],[Day Low]])-1</f>
        <v>2.6570048309178862E-2</v>
      </c>
      <c r="AD684" s="2">
        <f>(Table2[[#This Row],[Day High]]/Table2[[#This Row],[Close Price]])-1</f>
        <v>0</v>
      </c>
      <c r="AE684" s="2">
        <f>(Table2[[#This Row],[Close Price]]/Table2[[#This Row],[Current Week Low]])-1</f>
        <v>0.24450951683748179</v>
      </c>
      <c r="AF684" s="2">
        <f>(Table2[[#This Row],[Current Week High]]/Table2[[#This Row],[Close Price]])-1</f>
        <v>0</v>
      </c>
      <c r="AG684" s="2">
        <f>(Table2[[#This Row],[Close Price]]/Table2[[#This Row],[Current Month Low]])-1</f>
        <v>0.26676602086438161</v>
      </c>
      <c r="AH684" s="2">
        <f>(Table2[[#This Row],[Current Month High]]/Table2[[#This Row],[Close Price]])-1</f>
        <v>0.23294117647058821</v>
      </c>
      <c r="AI684">
        <v>219.41176470588201</v>
      </c>
      <c r="AJ684">
        <v>26.676602086438098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-0.56999999999999995</v>
      </c>
      <c r="AM684" t="s">
        <v>10519</v>
      </c>
      <c r="AN684">
        <v>4.8099999999999996</v>
      </c>
      <c r="AO684" t="s">
        <v>10520</v>
      </c>
      <c r="AP684">
        <v>-5.4408888528949999E-3</v>
      </c>
      <c r="AQ684">
        <f>(Table2[[#This Row],[Sharpe Ratio]]-AVERAGE(Table2[Sharpe Ratio]))/_xlfn.STDEV.P(Table2[Sharpe Ratio])</f>
        <v>-0.65971740661063738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614</v>
      </c>
      <c r="AT684">
        <f>_xlfn.RANK.AVG(Table2[[#This Row],[6M Return vs Nifty Z-Score]],Table2[6M Return vs Nifty Z-Score])</f>
        <v>730</v>
      </c>
      <c r="AU684">
        <f>_xlfn.RANK.AVG(Table2[[#This Row],[Sharpe Ratio Z-Score]],Table2[Sharpe Ratio Z-Score])</f>
        <v>553</v>
      </c>
      <c r="AV684">
        <f>(Table2[[#This Row],[Rank 1Y]]+Table2[[#This Row],[Rank 6M]]+Table2[[#This Row],[Rank Sharpe]])/3</f>
        <v>632.33333333333337</v>
      </c>
    </row>
    <row r="685" spans="1:48" x14ac:dyDescent="0.3">
      <c r="A685" t="s">
        <v>2111</v>
      </c>
      <c r="B685" t="s">
        <v>2112</v>
      </c>
      <c r="C685" t="s">
        <v>10477</v>
      </c>
      <c r="D685" t="s">
        <v>402</v>
      </c>
      <c r="E685">
        <v>2730.6975558099998</v>
      </c>
      <c r="F685">
        <v>53.57</v>
      </c>
      <c r="G685">
        <v>-35.937616922108802</v>
      </c>
      <c r="H685">
        <f>(Table2[[#This Row],[1Y Return vs Nifty]]-AVERAGE(Table2[1Y Return vs Nifty]))/_xlfn.STDEV.P(Table2[1Y Return vs Nifty])</f>
        <v>-1.0254292580635103</v>
      </c>
      <c r="I685">
        <v>-4.4855298506278896</v>
      </c>
      <c r="J685">
        <f>(Table2[[#This Row],[1M Return vs Nifty]]-AVERAGE(Table2[1M Return vs Nifty]))/_xlfn.STDEV.P(Table2[1M Return vs Nifty])</f>
        <v>-0.36909544378696646</v>
      </c>
      <c r="K685">
        <v>-35.993475846211801</v>
      </c>
      <c r="L685">
        <f>(Table2[[#This Row],[6M Return vs Nifty]]-AVERAGE(Table2[6M Return vs Nifty]))/_xlfn.STDEV.P(Table2[6M Return vs Nifty])</f>
        <v>-1.4125561328637191</v>
      </c>
      <c r="M685">
        <v>1.8032785170354599</v>
      </c>
      <c r="N685">
        <f>(Table2[[#This Row],[1W Return vs Nifty]]-AVERAGE(Table2[1W Return vs Nifty]))/_xlfn.STDEV.P(Table2[1W Return vs Nifty])</f>
        <v>0.5597197030220965</v>
      </c>
      <c r="O685">
        <v>53.3</v>
      </c>
      <c r="P685">
        <v>54.537495629449303</v>
      </c>
      <c r="Q685">
        <v>61.388906707169099</v>
      </c>
      <c r="R685">
        <v>67.7137278049467</v>
      </c>
      <c r="S685" s="2">
        <f>(Table2[[#This Row],[Close Price]]-Table2[[#This Row],[20D EMA]])/Table2[[#This Row],[20D EMA]]</f>
        <v>5.0656660412758559E-3</v>
      </c>
      <c r="T685" s="2">
        <f>(Table2[[#This Row],[Close Price]]-Table2[[#This Row],[50D EMA]])/Table2[[#This Row],[50D EMA]]</f>
        <v>-1.7740008379241969E-2</v>
      </c>
      <c r="U685" s="2">
        <f>(Table2[[#This Row],[Close Price]]-Table2[[#This Row],[200D EMA]])/Table2[[#This Row],[200D EMA]]</f>
        <v>-0.12736676912110562</v>
      </c>
      <c r="V685">
        <v>1.1511543679602501</v>
      </c>
      <c r="W685">
        <v>53</v>
      </c>
      <c r="X685">
        <v>56.19</v>
      </c>
      <c r="Y685">
        <v>51.4</v>
      </c>
      <c r="Z685">
        <v>56.9</v>
      </c>
      <c r="AA685">
        <v>51.4</v>
      </c>
      <c r="AB685">
        <v>56.9</v>
      </c>
      <c r="AC685" s="2">
        <f>(Table2[[#This Row],[Close Price]]/Table2[[#This Row],[Day Low]])-1</f>
        <v>1.0754716981132173E-2</v>
      </c>
      <c r="AD685" s="2">
        <f>(Table2[[#This Row],[Day High]]/Table2[[#This Row],[Close Price]])-1</f>
        <v>4.8907970879223495E-2</v>
      </c>
      <c r="AE685" s="2">
        <f>(Table2[[#This Row],[Close Price]]/Table2[[#This Row],[Current Week Low]])-1</f>
        <v>4.2217898832684897E-2</v>
      </c>
      <c r="AF685" s="2">
        <f>(Table2[[#This Row],[Current Week High]]/Table2[[#This Row],[Close Price]])-1</f>
        <v>6.2161657644203894E-2</v>
      </c>
      <c r="AG685" s="2">
        <f>(Table2[[#This Row],[Close Price]]/Table2[[#This Row],[Current Month Low]])-1</f>
        <v>4.2217898832684897E-2</v>
      </c>
      <c r="AH685" s="2">
        <f>(Table2[[#This Row],[Current Month High]]/Table2[[#This Row],[Close Price]])-1</f>
        <v>6.2161657644203894E-2</v>
      </c>
      <c r="AI685">
        <v>56.8975172671271</v>
      </c>
      <c r="AJ685">
        <v>11.3721413721413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-0.18</v>
      </c>
      <c r="AM685" t="s">
        <v>10519</v>
      </c>
      <c r="AN685">
        <v>0.45</v>
      </c>
      <c r="AO685" t="s">
        <v>10520</v>
      </c>
      <c r="AQ685">
        <f>(Table2[[#This Row],[Sharpe Ratio]]-AVERAGE(Table2[Sharpe Ratio]))/_xlfn.STDEV.P(Table2[Sharpe Ratio])</f>
        <v>-0.59700002519057438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681</v>
      </c>
      <c r="AT685">
        <f>_xlfn.RANK.AVG(Table2[[#This Row],[6M Return vs Nifty Z-Score]],Table2[6M Return vs Nifty Z-Score])</f>
        <v>704</v>
      </c>
      <c r="AU685">
        <f>_xlfn.RANK.AVG(Table2[[#This Row],[Sharpe Ratio Z-Score]],Table2[Sharpe Ratio Z-Score])</f>
        <v>517.5</v>
      </c>
      <c r="AV685">
        <f>(Table2[[#This Row],[Rank 1Y]]+Table2[[#This Row],[Rank 6M]]+Table2[[#This Row],[Rank Sharpe]])/3</f>
        <v>634.16666666666663</v>
      </c>
    </row>
    <row r="686" spans="1:48" x14ac:dyDescent="0.3">
      <c r="A686" t="s">
        <v>1509</v>
      </c>
      <c r="B686" t="s">
        <v>1510</v>
      </c>
      <c r="C686" t="s">
        <v>10485</v>
      </c>
      <c r="D686" t="s">
        <v>271</v>
      </c>
      <c r="E686">
        <v>6518.7974800000002</v>
      </c>
      <c r="F686">
        <v>1458</v>
      </c>
      <c r="G686">
        <v>-24.415121831289799</v>
      </c>
      <c r="H686">
        <f>(Table2[[#This Row],[1Y Return vs Nifty]]-AVERAGE(Table2[1Y Return vs Nifty]))/_xlfn.STDEV.P(Table2[1Y Return vs Nifty])</f>
        <v>-0.8675943838202218</v>
      </c>
      <c r="I686">
        <v>4.5953815607464596</v>
      </c>
      <c r="J686">
        <f>(Table2[[#This Row],[1M Return vs Nifty]]-AVERAGE(Table2[1M Return vs Nifty]))/_xlfn.STDEV.P(Table2[1M Return vs Nifty])</f>
        <v>0.54440826325379099</v>
      </c>
      <c r="K686">
        <v>-21.933277969229501</v>
      </c>
      <c r="L686">
        <f>(Table2[[#This Row],[6M Return vs Nifty]]-AVERAGE(Table2[6M Return vs Nifty]))/_xlfn.STDEV.P(Table2[6M Return vs Nifty])</f>
        <v>-0.92497553113277498</v>
      </c>
      <c r="M686">
        <v>0.237610842822748</v>
      </c>
      <c r="N686">
        <f>(Table2[[#This Row],[1W Return vs Nifty]]-AVERAGE(Table2[1W Return vs Nifty]))/_xlfn.STDEV.P(Table2[1W Return vs Nifty])</f>
        <v>0.24288119457590468</v>
      </c>
      <c r="O686">
        <v>1412.33</v>
      </c>
      <c r="P686">
        <v>1380.0884318870701</v>
      </c>
      <c r="Q686">
        <v>1429.38843885705</v>
      </c>
      <c r="R686">
        <v>67.109694655676805</v>
      </c>
      <c r="S686" s="2">
        <f>(Table2[[#This Row],[Close Price]]-Table2[[#This Row],[20D EMA]])/Table2[[#This Row],[20D EMA]]</f>
        <v>3.2336635205653122E-2</v>
      </c>
      <c r="T686" s="2">
        <f>(Table2[[#This Row],[Close Price]]-Table2[[#This Row],[50D EMA]])/Table2[[#This Row],[50D EMA]]</f>
        <v>5.6454040417103682E-2</v>
      </c>
      <c r="U686" s="2">
        <f>(Table2[[#This Row],[Close Price]]-Table2[[#This Row],[200D EMA]])/Table2[[#This Row],[200D EMA]]</f>
        <v>2.0016645136592834E-2</v>
      </c>
      <c r="V686">
        <v>1.0221519244680599</v>
      </c>
      <c r="W686">
        <v>1436.75</v>
      </c>
      <c r="X686">
        <v>1473.55</v>
      </c>
      <c r="Y686">
        <v>1348.45</v>
      </c>
      <c r="Z686">
        <v>1473.95</v>
      </c>
      <c r="AA686">
        <v>1317</v>
      </c>
      <c r="AB686">
        <v>1487.75</v>
      </c>
      <c r="AC686" s="2">
        <f>(Table2[[#This Row],[Close Price]]/Table2[[#This Row],[Day Low]])-1</f>
        <v>1.4790325387158409E-2</v>
      </c>
      <c r="AD686" s="2">
        <f>(Table2[[#This Row],[Day High]]/Table2[[#This Row],[Close Price]])-1</f>
        <v>1.0665294924554258E-2</v>
      </c>
      <c r="AE686" s="2">
        <f>(Table2[[#This Row],[Close Price]]/Table2[[#This Row],[Current Week Low]])-1</f>
        <v>8.1241425340205398E-2</v>
      </c>
      <c r="AF686" s="2">
        <f>(Table2[[#This Row],[Current Week High]]/Table2[[#This Row],[Close Price]])-1</f>
        <v>1.0939643347050776E-2</v>
      </c>
      <c r="AG686" s="2">
        <f>(Table2[[#This Row],[Close Price]]/Table2[[#This Row],[Current Month Low]])-1</f>
        <v>0.1070615034168565</v>
      </c>
      <c r="AH686" s="2">
        <f>(Table2[[#This Row],[Current Month High]]/Table2[[#This Row],[Close Price]])-1</f>
        <v>2.040466392318252E-2</v>
      </c>
      <c r="AI686">
        <v>30.174897119341502</v>
      </c>
      <c r="AJ686">
        <v>27.547896072084601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10519</v>
      </c>
      <c r="AN686">
        <v>3.67</v>
      </c>
      <c r="AO686" t="s">
        <v>10520</v>
      </c>
      <c r="AP686">
        <v>-6.1070099171235001E-2</v>
      </c>
      <c r="AQ686">
        <f>(Table2[[#This Row],[Sharpe Ratio]]-AVERAGE(Table2[Sharpe Ratio]))/_xlfn.STDEV.P(Table2[Sharpe Ratio])</f>
        <v>-1.3009579274082341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634</v>
      </c>
      <c r="AT686">
        <f>_xlfn.RANK.AVG(Table2[[#This Row],[6M Return vs Nifty Z-Score]],Table2[6M Return vs Nifty Z-Score])</f>
        <v>613</v>
      </c>
      <c r="AU686">
        <f>_xlfn.RANK.AVG(Table2[[#This Row],[Sharpe Ratio Z-Score]],Table2[Sharpe Ratio Z-Score])</f>
        <v>659</v>
      </c>
      <c r="AV686">
        <f>(Table2[[#This Row],[Rank 1Y]]+Table2[[#This Row],[Rank 6M]]+Table2[[#This Row],[Rank Sharpe]])/3</f>
        <v>635.33333333333337</v>
      </c>
    </row>
    <row r="687" spans="1:48" x14ac:dyDescent="0.3">
      <c r="A687" t="s">
        <v>2323</v>
      </c>
      <c r="B687" t="s">
        <v>2324</v>
      </c>
      <c r="C687" t="s">
        <v>10479</v>
      </c>
      <c r="D687" t="s">
        <v>271</v>
      </c>
      <c r="E687">
        <v>2192.5907412199999</v>
      </c>
      <c r="F687">
        <v>492.45</v>
      </c>
      <c r="G687">
        <v>-51.615365757257301</v>
      </c>
      <c r="H687">
        <f>(Table2[[#This Row],[1Y Return vs Nifty]]-AVERAGE(Table2[1Y Return vs Nifty]))/_xlfn.STDEV.P(Table2[1Y Return vs Nifty])</f>
        <v>-1.2401827030691128</v>
      </c>
      <c r="I687">
        <v>-12.3065340575299</v>
      </c>
      <c r="J687">
        <f>(Table2[[#This Row],[1M Return vs Nifty]]-AVERAGE(Table2[1M Return vs Nifty]))/_xlfn.STDEV.P(Table2[1M Return vs Nifty])</f>
        <v>-1.1558574781393156</v>
      </c>
      <c r="K687">
        <v>-31.1829943108343</v>
      </c>
      <c r="L687">
        <f>(Table2[[#This Row],[6M Return vs Nifty]]-AVERAGE(Table2[6M Return vs Nifty]))/_xlfn.STDEV.P(Table2[6M Return vs Nifty])</f>
        <v>-1.2457378916016433</v>
      </c>
      <c r="M687">
        <v>-4.2486525348955801</v>
      </c>
      <c r="N687">
        <f>(Table2[[#This Row],[1W Return vs Nifty]]-AVERAGE(Table2[1W Return vs Nifty]))/_xlfn.STDEV.P(Table2[1W Return vs Nifty])</f>
        <v>-0.66498771049541217</v>
      </c>
      <c r="O687">
        <v>506.35</v>
      </c>
      <c r="P687">
        <v>516.090280834792</v>
      </c>
      <c r="Q687">
        <v>541.33956065787004</v>
      </c>
      <c r="R687">
        <v>13.871530005992501</v>
      </c>
      <c r="S687" s="2">
        <f>(Table2[[#This Row],[Close Price]]-Table2[[#This Row],[20D EMA]])/Table2[[#This Row],[20D EMA]]</f>
        <v>-2.7451367631085286E-2</v>
      </c>
      <c r="T687" s="2">
        <f>(Table2[[#This Row],[Close Price]]-Table2[[#This Row],[50D EMA]])/Table2[[#This Row],[50D EMA]]</f>
        <v>-4.5806483308604692E-2</v>
      </c>
      <c r="U687" s="2">
        <f>(Table2[[#This Row],[Close Price]]-Table2[[#This Row],[200D EMA]])/Table2[[#This Row],[200D EMA]]</f>
        <v>-9.0312188893891976E-2</v>
      </c>
      <c r="V687">
        <v>1.19277368831577</v>
      </c>
      <c r="W687">
        <v>489.25</v>
      </c>
      <c r="X687">
        <v>501.5</v>
      </c>
      <c r="Y687">
        <v>489</v>
      </c>
      <c r="Z687">
        <v>504.4</v>
      </c>
      <c r="AA687">
        <v>489</v>
      </c>
      <c r="AB687">
        <v>533.95000000000005</v>
      </c>
      <c r="AC687" s="2">
        <f>(Table2[[#This Row],[Close Price]]/Table2[[#This Row],[Day Low]])-1</f>
        <v>6.5406234031681887E-3</v>
      </c>
      <c r="AD687" s="2">
        <f>(Table2[[#This Row],[Day High]]/Table2[[#This Row],[Close Price]])-1</f>
        <v>1.837750025383289E-2</v>
      </c>
      <c r="AE687" s="2">
        <f>(Table2[[#This Row],[Close Price]]/Table2[[#This Row],[Current Week Low]])-1</f>
        <v>7.0552147239264507E-3</v>
      </c>
      <c r="AF687" s="2">
        <f>(Table2[[#This Row],[Current Week High]]/Table2[[#This Row],[Close Price]])-1</f>
        <v>2.4266422987105241E-2</v>
      </c>
      <c r="AG687" s="2">
        <f>(Table2[[#This Row],[Close Price]]/Table2[[#This Row],[Current Month Low]])-1</f>
        <v>7.0552147239264507E-3</v>
      </c>
      <c r="AH687" s="2">
        <f>(Table2[[#This Row],[Current Month High]]/Table2[[#This Row],[Close Price]])-1</f>
        <v>8.4272514976139856E-2</v>
      </c>
      <c r="AI687">
        <v>46.745862524114102</v>
      </c>
      <c r="AJ687">
        <v>8.4691629955947008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-0.16</v>
      </c>
      <c r="AM687" t="s">
        <v>10519</v>
      </c>
      <c r="AN687">
        <v>-4.7</v>
      </c>
      <c r="AO687" t="s">
        <v>10519</v>
      </c>
      <c r="AQ687">
        <f>(Table2[[#This Row],[Sharpe Ratio]]-AVERAGE(Table2[Sharpe Ratio]))/_xlfn.STDEV.P(Table2[Sharpe Ratio])</f>
        <v>-0.59700002519057438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718</v>
      </c>
      <c r="AT687">
        <f>_xlfn.RANK.AVG(Table2[[#This Row],[6M Return vs Nifty Z-Score]],Table2[6M Return vs Nifty Z-Score])</f>
        <v>679</v>
      </c>
      <c r="AU687">
        <f>_xlfn.RANK.AVG(Table2[[#This Row],[Sharpe Ratio Z-Score]],Table2[Sharpe Ratio Z-Score])</f>
        <v>517.5</v>
      </c>
      <c r="AV687">
        <f>(Table2[[#This Row],[Rank 1Y]]+Table2[[#This Row],[Rank 6M]]+Table2[[#This Row],[Rank Sharpe]])/3</f>
        <v>638.16666666666663</v>
      </c>
    </row>
    <row r="688" spans="1:48" x14ac:dyDescent="0.3">
      <c r="A688" t="s">
        <v>1444</v>
      </c>
      <c r="B688" t="s">
        <v>1445</v>
      </c>
      <c r="C688" t="s">
        <v>10487</v>
      </c>
      <c r="D688" t="s">
        <v>101</v>
      </c>
      <c r="E688">
        <v>7036.9532489899902</v>
      </c>
      <c r="F688">
        <v>1491.95</v>
      </c>
      <c r="G688">
        <v>-27.876665441115101</v>
      </c>
      <c r="H688">
        <f>(Table2[[#This Row],[1Y Return vs Nifty]]-AVERAGE(Table2[1Y Return vs Nifty]))/_xlfn.STDEV.P(Table2[1Y Return vs Nifty])</f>
        <v>-0.91501052902472368</v>
      </c>
      <c r="I688">
        <v>2.8619413108546201</v>
      </c>
      <c r="J688">
        <f>(Table2[[#This Row],[1M Return vs Nifty]]-AVERAGE(Table2[1M Return vs Nifty]))/_xlfn.STDEV.P(Table2[1M Return vs Nifty])</f>
        <v>0.37003104245782281</v>
      </c>
      <c r="K688">
        <v>-14.4965264227387</v>
      </c>
      <c r="L688">
        <f>(Table2[[#This Row],[6M Return vs Nifty]]-AVERAGE(Table2[6M Return vs Nifty]))/_xlfn.STDEV.P(Table2[6M Return vs Nifty])</f>
        <v>-0.66708330047664754</v>
      </c>
      <c r="M688">
        <v>-1.93125382636784</v>
      </c>
      <c r="N688">
        <f>(Table2[[#This Row],[1W Return vs Nifty]]-AVERAGE(Table2[1W Return vs Nifty]))/_xlfn.STDEV.P(Table2[1W Return vs Nifty])</f>
        <v>-0.19602410961231284</v>
      </c>
      <c r="O688">
        <v>1459.83</v>
      </c>
      <c r="P688">
        <v>1420.3770298195</v>
      </c>
      <c r="Q688">
        <v>1410.7973976733001</v>
      </c>
      <c r="R688">
        <v>52.385210519508</v>
      </c>
      <c r="S688" s="2">
        <f>(Table2[[#This Row],[Close Price]]-Table2[[#This Row],[20D EMA]])/Table2[[#This Row],[20D EMA]]</f>
        <v>2.200256194214403E-2</v>
      </c>
      <c r="T688" s="2">
        <f>(Table2[[#This Row],[Close Price]]-Table2[[#This Row],[50D EMA]])/Table2[[#This Row],[50D EMA]]</f>
        <v>5.0390120846713141E-2</v>
      </c>
      <c r="U688" s="2">
        <f>(Table2[[#This Row],[Close Price]]-Table2[[#This Row],[200D EMA]])/Table2[[#This Row],[200D EMA]]</f>
        <v>5.7522506392865158E-2</v>
      </c>
      <c r="V688">
        <v>1.021717049334</v>
      </c>
      <c r="W688">
        <v>1470</v>
      </c>
      <c r="X688">
        <v>1499.6</v>
      </c>
      <c r="Y688">
        <v>1429.2</v>
      </c>
      <c r="Z688">
        <v>1516.15</v>
      </c>
      <c r="AA688">
        <v>1358.5</v>
      </c>
      <c r="AB688">
        <v>1588</v>
      </c>
      <c r="AC688" s="2">
        <f>(Table2[[#This Row],[Close Price]]/Table2[[#This Row],[Day Low]])-1</f>
        <v>1.4931972789115733E-2</v>
      </c>
      <c r="AD688" s="2">
        <f>(Table2[[#This Row],[Day High]]/Table2[[#This Row],[Close Price]])-1</f>
        <v>5.1275176782061838E-3</v>
      </c>
      <c r="AE688" s="2">
        <f>(Table2[[#This Row],[Close Price]]/Table2[[#This Row],[Current Week Low]])-1</f>
        <v>4.3905681500139959E-2</v>
      </c>
      <c r="AF688" s="2">
        <f>(Table2[[#This Row],[Current Week High]]/Table2[[#This Row],[Close Price]])-1</f>
        <v>1.6220382720600668E-2</v>
      </c>
      <c r="AG688" s="2">
        <f>(Table2[[#This Row],[Close Price]]/Table2[[#This Row],[Current Month Low]])-1</f>
        <v>9.8233345601766775E-2</v>
      </c>
      <c r="AH688" s="2">
        <f>(Table2[[#This Row],[Current Month High]]/Table2[[#This Row],[Close Price]])-1</f>
        <v>6.4378833070813268E-2</v>
      </c>
      <c r="AI688">
        <v>12.600958477160701</v>
      </c>
      <c r="AJ688">
        <v>19.355999999999899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-0.02</v>
      </c>
      <c r="AM688" t="s">
        <v>10519</v>
      </c>
      <c r="AN688">
        <v>7.33</v>
      </c>
      <c r="AO688" t="s">
        <v>10520</v>
      </c>
      <c r="AP688">
        <v>-0.145835813451552</v>
      </c>
      <c r="AQ688">
        <f>(Table2[[#This Row],[Sharpe Ratio]]-AVERAGE(Table2[Sharpe Ratio]))/_xlfn.STDEV.P(Table2[Sharpe Ratio])</f>
        <v>-2.2780562982073387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-3.6861431948631997</v>
      </c>
      <c r="AS688">
        <f>_xlfn.RANK.AVG(Table2[[#This Row],[1Y Return vs Nifty Z-Score]],Table2[1Y Return vs Nifty Z-Score])</f>
        <v>646</v>
      </c>
      <c r="AT688">
        <f>_xlfn.RANK.AVG(Table2[[#This Row],[6M Return vs Nifty Z-Score]],Table2[6M Return vs Nifty Z-Score])</f>
        <v>543</v>
      </c>
      <c r="AU688">
        <f>_xlfn.RANK.AVG(Table2[[#This Row],[Sharpe Ratio Z-Score]],Table2[Sharpe Ratio Z-Score])</f>
        <v>727</v>
      </c>
      <c r="AV688">
        <f>(Table2[[#This Row],[Rank 1Y]]+Table2[[#This Row],[Rank 6M]]+Table2[[#This Row],[Rank Sharpe]])/3</f>
        <v>638.66666666666663</v>
      </c>
    </row>
    <row r="689" spans="1:48" x14ac:dyDescent="0.3">
      <c r="A689" t="s">
        <v>2133</v>
      </c>
      <c r="B689" t="s">
        <v>2134</v>
      </c>
      <c r="C689" t="s">
        <v>10479</v>
      </c>
      <c r="D689" t="s">
        <v>1538</v>
      </c>
      <c r="E689">
        <v>2669.5634768999998</v>
      </c>
      <c r="F689">
        <v>648.15</v>
      </c>
      <c r="G689">
        <v>-37.202142601452799</v>
      </c>
      <c r="H689">
        <f>(Table2[[#This Row],[1Y Return vs Nifty]]-AVERAGE(Table2[1Y Return vs Nifty]))/_xlfn.STDEV.P(Table2[1Y Return vs Nifty])</f>
        <v>-1.0427507019004181</v>
      </c>
      <c r="I689">
        <v>-14.772973011504501</v>
      </c>
      <c r="J689">
        <f>(Table2[[#This Row],[1M Return vs Nifty]]-AVERAGE(Table2[1M Return vs Nifty]))/_xlfn.STDEV.P(Table2[1M Return vs Nifty])</f>
        <v>-1.4039714642336401</v>
      </c>
      <c r="K689">
        <v>-39.221020613314401</v>
      </c>
      <c r="L689">
        <f>(Table2[[#This Row],[6M Return vs Nifty]]-AVERAGE(Table2[6M Return vs Nifty]))/_xlfn.STDEV.P(Table2[6M Return vs Nifty])</f>
        <v>-1.5244811735655788</v>
      </c>
      <c r="M689">
        <v>0.24574896634068899</v>
      </c>
      <c r="N689">
        <f>(Table2[[#This Row],[1W Return vs Nifty]]-AVERAGE(Table2[1W Return vs Nifty]))/_xlfn.STDEV.P(Table2[1W Return vs Nifty])</f>
        <v>0.24452807721865441</v>
      </c>
      <c r="O689">
        <v>662.51</v>
      </c>
      <c r="P689">
        <v>690.75541772762097</v>
      </c>
      <c r="Q689">
        <v>720.82098747754605</v>
      </c>
      <c r="R689">
        <v>42.052113513992197</v>
      </c>
      <c r="S689" s="2">
        <f>(Table2[[#This Row],[Close Price]]-Table2[[#This Row],[20D EMA]])/Table2[[#This Row],[20D EMA]]</f>
        <v>-2.167514452612038E-2</v>
      </c>
      <c r="T689" s="2">
        <f>(Table2[[#This Row],[Close Price]]-Table2[[#This Row],[50D EMA]])/Table2[[#This Row],[50D EMA]]</f>
        <v>-6.167945503457662E-2</v>
      </c>
      <c r="U689" s="2">
        <f>(Table2[[#This Row],[Close Price]]-Table2[[#This Row],[200D EMA]])/Table2[[#This Row],[200D EMA]]</f>
        <v>-0.1008169694556928</v>
      </c>
      <c r="V689">
        <v>1.47290177014611</v>
      </c>
      <c r="W689">
        <v>642</v>
      </c>
      <c r="X689">
        <v>653.45000000000005</v>
      </c>
      <c r="Y689">
        <v>621.35</v>
      </c>
      <c r="Z689">
        <v>653.45000000000005</v>
      </c>
      <c r="AA689">
        <v>621.35</v>
      </c>
      <c r="AB689">
        <v>731.4</v>
      </c>
      <c r="AC689" s="2">
        <f>(Table2[[#This Row],[Close Price]]/Table2[[#This Row],[Day Low]])-1</f>
        <v>9.5794392523365079E-3</v>
      </c>
      <c r="AD689" s="2">
        <f>(Table2[[#This Row],[Day High]]/Table2[[#This Row],[Close Price]])-1</f>
        <v>8.1771194939443959E-3</v>
      </c>
      <c r="AE689" s="2">
        <f>(Table2[[#This Row],[Close Price]]/Table2[[#This Row],[Current Week Low]])-1</f>
        <v>4.3131890238995663E-2</v>
      </c>
      <c r="AF689" s="2">
        <f>(Table2[[#This Row],[Current Week High]]/Table2[[#This Row],[Close Price]])-1</f>
        <v>8.1771194939443959E-3</v>
      </c>
      <c r="AG689" s="2">
        <f>(Table2[[#This Row],[Close Price]]/Table2[[#This Row],[Current Month Low]])-1</f>
        <v>4.3131890238995663E-2</v>
      </c>
      <c r="AH689" s="2">
        <f>(Table2[[#This Row],[Current Month High]]/Table2[[#This Row],[Close Price]])-1</f>
        <v>0.12844249016431375</v>
      </c>
      <c r="AI689">
        <v>39.628172490935697</v>
      </c>
      <c r="AJ689">
        <v>4.31318902389956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-0.3</v>
      </c>
      <c r="AM689" t="s">
        <v>10519</v>
      </c>
      <c r="AN689">
        <v>-5.44</v>
      </c>
      <c r="AO689" t="s">
        <v>10519</v>
      </c>
      <c r="AQ689">
        <f>(Table2[[#This Row],[Sharpe Ratio]]-AVERAGE(Table2[Sharpe Ratio]))/_xlfn.STDEV.P(Table2[Sharpe Ratio])</f>
        <v>-0.59700002519057438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687</v>
      </c>
      <c r="AT689">
        <f>_xlfn.RANK.AVG(Table2[[#This Row],[6M Return vs Nifty Z-Score]],Table2[6M Return vs Nifty Z-Score])</f>
        <v>713</v>
      </c>
      <c r="AU689">
        <f>_xlfn.RANK.AVG(Table2[[#This Row],[Sharpe Ratio Z-Score]],Table2[Sharpe Ratio Z-Score])</f>
        <v>517.5</v>
      </c>
      <c r="AV689">
        <f>(Table2[[#This Row],[Rank 1Y]]+Table2[[#This Row],[Rank 6M]]+Table2[[#This Row],[Rank Sharpe]])/3</f>
        <v>639.16666666666663</v>
      </c>
    </row>
    <row r="690" spans="1:48" x14ac:dyDescent="0.3">
      <c r="A690" t="s">
        <v>2197</v>
      </c>
      <c r="B690" t="s">
        <v>2198</v>
      </c>
      <c r="C690" t="s">
        <v>10486</v>
      </c>
      <c r="D690" t="s">
        <v>388</v>
      </c>
      <c r="E690">
        <v>2485.5896250000001</v>
      </c>
      <c r="F690">
        <v>473.1</v>
      </c>
      <c r="G690">
        <v>-64.618289645018706</v>
      </c>
      <c r="H690">
        <f>(Table2[[#This Row],[1Y Return vs Nifty]]-AVERAGE(Table2[1Y Return vs Nifty]))/_xlfn.STDEV.P(Table2[1Y Return vs Nifty])</f>
        <v>-1.4182964571166312</v>
      </c>
      <c r="I690">
        <v>-8.3840684517539401</v>
      </c>
      <c r="J690">
        <f>(Table2[[#This Row],[1M Return vs Nifty]]-AVERAGE(Table2[1M Return vs Nifty]))/_xlfn.STDEV.P(Table2[1M Return vs Nifty])</f>
        <v>-0.76127298003177246</v>
      </c>
      <c r="K690">
        <v>-30.117755480852502</v>
      </c>
      <c r="L690">
        <f>(Table2[[#This Row],[6M Return vs Nifty]]-AVERAGE(Table2[6M Return vs Nifty]))/_xlfn.STDEV.P(Table2[6M Return vs Nifty])</f>
        <v>-1.2087974591657689</v>
      </c>
      <c r="M690">
        <v>-2.31533949047143</v>
      </c>
      <c r="N690">
        <f>(Table2[[#This Row],[1W Return vs Nifty]]-AVERAGE(Table2[1W Return vs Nifty]))/_xlfn.STDEV.P(Table2[1W Return vs Nifty])</f>
        <v>-0.27375013725821112</v>
      </c>
      <c r="O690">
        <v>475.2</v>
      </c>
      <c r="P690">
        <v>484.03339474849702</v>
      </c>
      <c r="Q690">
        <v>503.09715450130898</v>
      </c>
      <c r="R690">
        <v>42.117221984027097</v>
      </c>
      <c r="S690" s="2">
        <f>(Table2[[#This Row],[Close Price]]-Table2[[#This Row],[20D EMA]])/Table2[[#This Row],[20D EMA]]</f>
        <v>-4.4191919191918479E-3</v>
      </c>
      <c r="T690" s="2">
        <f>(Table2[[#This Row],[Close Price]]-Table2[[#This Row],[50D EMA]])/Table2[[#This Row],[50D EMA]]</f>
        <v>-2.2588100050778458E-2</v>
      </c>
      <c r="U690" s="2">
        <f>(Table2[[#This Row],[Close Price]]-Table2[[#This Row],[200D EMA]])/Table2[[#This Row],[200D EMA]]</f>
        <v>-5.9624973492532263E-2</v>
      </c>
      <c r="V690">
        <v>0.54130741784785996</v>
      </c>
      <c r="W690">
        <v>469</v>
      </c>
      <c r="X690">
        <v>477.65</v>
      </c>
      <c r="Y690">
        <v>460.5</v>
      </c>
      <c r="Z690">
        <v>477.65</v>
      </c>
      <c r="AA690">
        <v>460.5</v>
      </c>
      <c r="AB690">
        <v>494</v>
      </c>
      <c r="AC690" s="2">
        <f>(Table2[[#This Row],[Close Price]]/Table2[[#This Row],[Day Low]])-1</f>
        <v>8.7420042643924223E-3</v>
      </c>
      <c r="AD690" s="2">
        <f>(Table2[[#This Row],[Day High]]/Table2[[#This Row],[Close Price]])-1</f>
        <v>9.6174170365672662E-3</v>
      </c>
      <c r="AE690" s="2">
        <f>(Table2[[#This Row],[Close Price]]/Table2[[#This Row],[Current Week Low]])-1</f>
        <v>2.736156351791541E-2</v>
      </c>
      <c r="AF690" s="2">
        <f>(Table2[[#This Row],[Current Week High]]/Table2[[#This Row],[Close Price]])-1</f>
        <v>9.6174170365672662E-3</v>
      </c>
      <c r="AG690" s="2">
        <f>(Table2[[#This Row],[Close Price]]/Table2[[#This Row],[Current Month Low]])-1</f>
        <v>2.736156351791541E-2</v>
      </c>
      <c r="AH690" s="2">
        <f>(Table2[[#This Row],[Current Month High]]/Table2[[#This Row],[Close Price]])-1</f>
        <v>4.417670682730912E-2</v>
      </c>
      <c r="AI690">
        <v>79.031917142253207</v>
      </c>
      <c r="AJ690">
        <v>7.5227272727272698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-0.18</v>
      </c>
      <c r="AM690" t="s">
        <v>10519</v>
      </c>
      <c r="AN690">
        <v>-1.79</v>
      </c>
      <c r="AO690" t="s">
        <v>10519</v>
      </c>
      <c r="AQ690">
        <f>(Table2[[#This Row],[Sharpe Ratio]]-AVERAGE(Table2[Sharpe Ratio]))/_xlfn.STDEV.P(Table2[Sharpe Ratio])</f>
        <v>-0.59700002519057438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728</v>
      </c>
      <c r="AT690">
        <f>_xlfn.RANK.AVG(Table2[[#This Row],[6M Return vs Nifty Z-Score]],Table2[6M Return vs Nifty Z-Score])</f>
        <v>674</v>
      </c>
      <c r="AU690">
        <f>_xlfn.RANK.AVG(Table2[[#This Row],[Sharpe Ratio Z-Score]],Table2[Sharpe Ratio Z-Score])</f>
        <v>517.5</v>
      </c>
      <c r="AV690">
        <f>(Table2[[#This Row],[Rank 1Y]]+Table2[[#This Row],[Rank 6M]]+Table2[[#This Row],[Rank Sharpe]])/3</f>
        <v>639.83333333333337</v>
      </c>
    </row>
    <row r="691" spans="1:48" x14ac:dyDescent="0.3">
      <c r="A691" t="s">
        <v>68</v>
      </c>
      <c r="B691" t="s">
        <v>69</v>
      </c>
      <c r="C691" t="s">
        <v>10475</v>
      </c>
      <c r="D691" t="s">
        <v>24</v>
      </c>
      <c r="E691">
        <v>352921.12393017998</v>
      </c>
      <c r="F691">
        <v>1813.85</v>
      </c>
      <c r="G691">
        <v>-31.905516581021502</v>
      </c>
      <c r="H691">
        <f>(Table2[[#This Row],[1Y Return vs Nifty]]-AVERAGE(Table2[1Y Return vs Nifty]))/_xlfn.STDEV.P(Table2[1Y Return vs Nifty])</f>
        <v>-0.97019763980238249</v>
      </c>
      <c r="I691">
        <v>-4.48760296707436</v>
      </c>
      <c r="J691">
        <f>(Table2[[#This Row],[1M Return vs Nifty]]-AVERAGE(Table2[1M Return vs Nifty]))/_xlfn.STDEV.P(Table2[1M Return vs Nifty])</f>
        <v>-0.36930399108725237</v>
      </c>
      <c r="K691">
        <v>-16.804780106857802</v>
      </c>
      <c r="L691">
        <f>(Table2[[#This Row],[6M Return vs Nifty]]-AVERAGE(Table2[6M Return vs Nifty]))/_xlfn.STDEV.P(Table2[6M Return vs Nifty])</f>
        <v>-0.7471290957134934</v>
      </c>
      <c r="M691">
        <v>-3.4319474012671201</v>
      </c>
      <c r="N691">
        <f>(Table2[[#This Row],[1W Return vs Nifty]]-AVERAGE(Table2[1W Return vs Nifty]))/_xlfn.STDEV.P(Table2[1W Return vs Nifty])</f>
        <v>-0.49971404441598244</v>
      </c>
      <c r="O691">
        <v>1796.18</v>
      </c>
      <c r="P691">
        <v>1772.9900290632199</v>
      </c>
      <c r="Q691">
        <v>1767.4424089091301</v>
      </c>
      <c r="R691">
        <v>43.299200243176102</v>
      </c>
      <c r="S691" s="2">
        <f>(Table2[[#This Row],[Close Price]]-Table2[[#This Row],[20D EMA]])/Table2[[#This Row],[20D EMA]]</f>
        <v>9.8375441214131349E-3</v>
      </c>
      <c r="T691" s="2">
        <f>(Table2[[#This Row],[Close Price]]-Table2[[#This Row],[50D EMA]])/Table2[[#This Row],[50D EMA]]</f>
        <v>2.3045798491246348E-2</v>
      </c>
      <c r="U691" s="2">
        <f>(Table2[[#This Row],[Close Price]]-Table2[[#This Row],[200D EMA]])/Table2[[#This Row],[200D EMA]]</f>
        <v>2.6256918390632419E-2</v>
      </c>
      <c r="V691">
        <v>0.77108052286551698</v>
      </c>
      <c r="W691">
        <v>1758.1</v>
      </c>
      <c r="X691">
        <v>1829.85</v>
      </c>
      <c r="Y691">
        <v>1729.05</v>
      </c>
      <c r="Z691">
        <v>1829.85</v>
      </c>
      <c r="AA691">
        <v>1729.05</v>
      </c>
      <c r="AB691">
        <v>1870</v>
      </c>
      <c r="AC691" s="2">
        <f>(Table2[[#This Row],[Close Price]]/Table2[[#This Row],[Day Low]])-1</f>
        <v>3.1710369148512552E-2</v>
      </c>
      <c r="AD691" s="2">
        <f>(Table2[[#This Row],[Day High]]/Table2[[#This Row],[Close Price]])-1</f>
        <v>8.8210160707886676E-3</v>
      </c>
      <c r="AE691" s="2">
        <f>(Table2[[#This Row],[Close Price]]/Table2[[#This Row],[Current Week Low]])-1</f>
        <v>4.9044272866602956E-2</v>
      </c>
      <c r="AF691" s="2">
        <f>(Table2[[#This Row],[Current Week High]]/Table2[[#This Row],[Close Price]])-1</f>
        <v>8.8210160707886676E-3</v>
      </c>
      <c r="AG691" s="2">
        <f>(Table2[[#This Row],[Close Price]]/Table2[[#This Row],[Current Month Low]])-1</f>
        <v>4.9044272866602956E-2</v>
      </c>
      <c r="AH691" s="2">
        <f>(Table2[[#This Row],[Current Month High]]/Table2[[#This Row],[Close Price]])-1</f>
        <v>3.0956253273423995E-2</v>
      </c>
      <c r="AI691">
        <v>6.2105466273396397</v>
      </c>
      <c r="AJ691">
        <v>17.488745668296701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0.03</v>
      </c>
      <c r="AM691" t="s">
        <v>10520</v>
      </c>
      <c r="AN691">
        <v>-1.84</v>
      </c>
      <c r="AO691" t="s">
        <v>10519</v>
      </c>
      <c r="AP691">
        <v>-7.8374544069254995E-2</v>
      </c>
      <c r="AQ691">
        <f>(Table2[[#This Row],[Sharpe Ratio]]-AVERAGE(Table2[Sharpe Ratio]))/_xlfn.STDEV.P(Table2[Sharpe Ratio])</f>
        <v>-1.5004270767098447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-4.0867718477289552</v>
      </c>
      <c r="AS691">
        <f>_xlfn.RANK.AVG(Table2[[#This Row],[1Y Return vs Nifty Z-Score]],Table2[1Y Return vs Nifty Z-Score])</f>
        <v>667</v>
      </c>
      <c r="AT691">
        <f>_xlfn.RANK.AVG(Table2[[#This Row],[6M Return vs Nifty Z-Score]],Table2[6M Return vs Nifty Z-Score])</f>
        <v>569</v>
      </c>
      <c r="AU691">
        <f>_xlfn.RANK.AVG(Table2[[#This Row],[Sharpe Ratio Z-Score]],Table2[Sharpe Ratio Z-Score])</f>
        <v>686</v>
      </c>
      <c r="AV691">
        <f>(Table2[[#This Row],[Rank 1Y]]+Table2[[#This Row],[Rank 6M]]+Table2[[#This Row],[Rank Sharpe]])/3</f>
        <v>640.66666666666663</v>
      </c>
    </row>
    <row r="692" spans="1:48" x14ac:dyDescent="0.3">
      <c r="A692" t="s">
        <v>1838</v>
      </c>
      <c r="B692" t="s">
        <v>1839</v>
      </c>
      <c r="C692" t="s">
        <v>10487</v>
      </c>
      <c r="D692" t="s">
        <v>946</v>
      </c>
      <c r="E692">
        <v>3900.77743495</v>
      </c>
      <c r="F692">
        <v>319.89999999999998</v>
      </c>
      <c r="G692">
        <v>-36.921870441437001</v>
      </c>
      <c r="H692">
        <f>(Table2[[#This Row],[1Y Return vs Nifty]]-AVERAGE(Table2[1Y Return vs Nifty]))/_xlfn.STDEV.P(Table2[1Y Return vs Nifty])</f>
        <v>-1.0389115402621343</v>
      </c>
      <c r="I692">
        <v>-3.36684633898098</v>
      </c>
      <c r="J692">
        <f>(Table2[[#This Row],[1M Return vs Nifty]]-AVERAGE(Table2[1M Return vs Nifty]))/_xlfn.STDEV.P(Table2[1M Return vs Nifty])</f>
        <v>-0.25656031503162913</v>
      </c>
      <c r="K692">
        <v>-35.870802709559101</v>
      </c>
      <c r="L692">
        <f>(Table2[[#This Row],[6M Return vs Nifty]]-AVERAGE(Table2[6M Return vs Nifty]))/_xlfn.STDEV.P(Table2[6M Return vs Nifty])</f>
        <v>-1.4083020645846895</v>
      </c>
      <c r="M692">
        <v>-0.95531686451072595</v>
      </c>
      <c r="N692">
        <f>(Table2[[#This Row],[1W Return vs Nifty]]-AVERAGE(Table2[1W Return vs Nifty]))/_xlfn.STDEV.P(Table2[1W Return vs Nifty])</f>
        <v>1.4727260350112445E-3</v>
      </c>
      <c r="O692">
        <v>319.47000000000003</v>
      </c>
      <c r="P692">
        <v>317.81885484732499</v>
      </c>
      <c r="Q692">
        <v>334.49028471315302</v>
      </c>
      <c r="R692">
        <v>45.794596664841997</v>
      </c>
      <c r="S692" s="2">
        <f>(Table2[[#This Row],[Close Price]]-Table2[[#This Row],[20D EMA]])/Table2[[#This Row],[20D EMA]]</f>
        <v>1.3459792781793281E-3</v>
      </c>
      <c r="T692" s="2">
        <f>(Table2[[#This Row],[Close Price]]-Table2[[#This Row],[50D EMA]])/Table2[[#This Row],[50D EMA]]</f>
        <v>6.5482117279503137E-3</v>
      </c>
      <c r="U692" s="2">
        <f>(Table2[[#This Row],[Close Price]]-Table2[[#This Row],[200D EMA]])/Table2[[#This Row],[200D EMA]]</f>
        <v>-4.3619457365301803E-2</v>
      </c>
      <c r="V692">
        <v>0.56307317282375402</v>
      </c>
      <c r="W692">
        <v>316.55</v>
      </c>
      <c r="X692">
        <v>320.14999999999998</v>
      </c>
      <c r="Y692">
        <v>313.35000000000002</v>
      </c>
      <c r="Z692">
        <v>323.60000000000002</v>
      </c>
      <c r="AA692">
        <v>312</v>
      </c>
      <c r="AB692">
        <v>335.9</v>
      </c>
      <c r="AC692" s="2">
        <f>(Table2[[#This Row],[Close Price]]/Table2[[#This Row],[Day Low]])-1</f>
        <v>1.0582846311798955E-2</v>
      </c>
      <c r="AD692" s="2">
        <f>(Table2[[#This Row],[Day High]]/Table2[[#This Row],[Close Price]])-1</f>
        <v>7.8149421694284626E-4</v>
      </c>
      <c r="AE692" s="2">
        <f>(Table2[[#This Row],[Close Price]]/Table2[[#This Row],[Current Week Low]])-1</f>
        <v>2.0903143449816364E-2</v>
      </c>
      <c r="AF692" s="2">
        <f>(Table2[[#This Row],[Current Week High]]/Table2[[#This Row],[Close Price]])-1</f>
        <v>1.1566114410753503E-2</v>
      </c>
      <c r="AG692" s="2">
        <f>(Table2[[#This Row],[Close Price]]/Table2[[#This Row],[Current Month Low]])-1</f>
        <v>2.5320512820512731E-2</v>
      </c>
      <c r="AH692" s="2">
        <f>(Table2[[#This Row],[Current Month High]]/Table2[[#This Row],[Close Price]])-1</f>
        <v>5.001562988433883E-2</v>
      </c>
      <c r="AI692">
        <v>40.637699281025299</v>
      </c>
      <c r="AJ692">
        <v>19.387945512222402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-0.03</v>
      </c>
      <c r="AM692" t="s">
        <v>10519</v>
      </c>
      <c r="AN692">
        <v>-0.65</v>
      </c>
      <c r="AO692" t="s">
        <v>10519</v>
      </c>
      <c r="AP692">
        <v>-2.0132457433980002E-3</v>
      </c>
      <c r="AQ692">
        <f>(Table2[[#This Row],[Sharpe Ratio]]-AVERAGE(Table2[Sharpe Ratio]))/_xlfn.STDEV.P(Table2[Sharpe Ratio])</f>
        <v>-0.62020680345692825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684</v>
      </c>
      <c r="AT692">
        <f>_xlfn.RANK.AVG(Table2[[#This Row],[6M Return vs Nifty Z-Score]],Table2[6M Return vs Nifty Z-Score])</f>
        <v>702</v>
      </c>
      <c r="AU692">
        <f>_xlfn.RANK.AVG(Table2[[#This Row],[Sharpe Ratio Z-Score]],Table2[Sharpe Ratio Z-Score])</f>
        <v>545</v>
      </c>
      <c r="AV692">
        <f>(Table2[[#This Row],[Rank 1Y]]+Table2[[#This Row],[Rank 6M]]+Table2[[#This Row],[Rank Sharpe]])/3</f>
        <v>643.66666666666663</v>
      </c>
    </row>
    <row r="693" spans="1:48" x14ac:dyDescent="0.3">
      <c r="A693" t="s">
        <v>499</v>
      </c>
      <c r="B693" t="s">
        <v>500</v>
      </c>
      <c r="C693" t="s">
        <v>10477</v>
      </c>
      <c r="D693" t="s">
        <v>124</v>
      </c>
      <c r="E693">
        <v>42025.107692675003</v>
      </c>
      <c r="F693">
        <v>325.14999999999998</v>
      </c>
      <c r="G693">
        <v>-47.3489277528681</v>
      </c>
      <c r="H693">
        <f>(Table2[[#This Row],[1Y Return vs Nifty]]-AVERAGE(Table2[1Y Return vs Nifty]))/_xlfn.STDEV.P(Table2[1Y Return vs Nifty])</f>
        <v>-1.181741132855201</v>
      </c>
      <c r="I693">
        <v>-8.1404673779267895</v>
      </c>
      <c r="J693">
        <f>(Table2[[#This Row],[1M Return vs Nifty]]-AVERAGE(Table2[1M Return vs Nifty]))/_xlfn.STDEV.P(Table2[1M Return vs Nifty])</f>
        <v>-0.73676767721585912</v>
      </c>
      <c r="K693">
        <v>-26.15165684167</v>
      </c>
      <c r="L693">
        <f>(Table2[[#This Row],[6M Return vs Nifty]]-AVERAGE(Table2[6M Return vs Nifty]))/_xlfn.STDEV.P(Table2[6M Return vs Nifty])</f>
        <v>-1.0712607916212344</v>
      </c>
      <c r="M693">
        <v>-2.2644550961526799</v>
      </c>
      <c r="N693">
        <f>(Table2[[#This Row],[1W Return vs Nifty]]-AVERAGE(Table2[1W Return vs Nifty]))/_xlfn.STDEV.P(Table2[1W Return vs Nifty])</f>
        <v>-0.26345284629111776</v>
      </c>
      <c r="O693">
        <v>329.75</v>
      </c>
      <c r="P693">
        <v>335.25954265796702</v>
      </c>
      <c r="Q693">
        <v>354.44328166755599</v>
      </c>
      <c r="R693">
        <v>36.153995000852802</v>
      </c>
      <c r="S693" s="2">
        <f>(Table2[[#This Row],[Close Price]]-Table2[[#This Row],[20D EMA]])/Table2[[#This Row],[20D EMA]]</f>
        <v>-1.3949962092494383E-2</v>
      </c>
      <c r="T693" s="2">
        <f>(Table2[[#This Row],[Close Price]]-Table2[[#This Row],[50D EMA]])/Table2[[#This Row],[50D EMA]]</f>
        <v>-3.0154377047160837E-2</v>
      </c>
      <c r="U693" s="2">
        <f>(Table2[[#This Row],[Close Price]]-Table2[[#This Row],[200D EMA]])/Table2[[#This Row],[200D EMA]]</f>
        <v>-8.2645893384519414E-2</v>
      </c>
      <c r="V693">
        <v>0.87002102398378101</v>
      </c>
      <c r="W693">
        <v>324</v>
      </c>
      <c r="X693">
        <v>333.9</v>
      </c>
      <c r="Y693">
        <v>315.5</v>
      </c>
      <c r="Z693">
        <v>333.9</v>
      </c>
      <c r="AA693">
        <v>315.5</v>
      </c>
      <c r="AB693">
        <v>347</v>
      </c>
      <c r="AC693" s="2">
        <f>(Table2[[#This Row],[Close Price]]/Table2[[#This Row],[Day Low]])-1</f>
        <v>3.5493827160493208E-3</v>
      </c>
      <c r="AD693" s="2">
        <f>(Table2[[#This Row],[Day High]]/Table2[[#This Row],[Close Price]])-1</f>
        <v>2.6910656620021456E-2</v>
      </c>
      <c r="AE693" s="2">
        <f>(Table2[[#This Row],[Close Price]]/Table2[[#This Row],[Current Week Low]])-1</f>
        <v>3.0586370839936539E-2</v>
      </c>
      <c r="AF693" s="2">
        <f>(Table2[[#This Row],[Current Week High]]/Table2[[#This Row],[Close Price]])-1</f>
        <v>2.6910656620021456E-2</v>
      </c>
      <c r="AG693" s="2">
        <f>(Table2[[#This Row],[Close Price]]/Table2[[#This Row],[Current Month Low]])-1</f>
        <v>3.0586370839936539E-2</v>
      </c>
      <c r="AH693" s="2">
        <f>(Table2[[#This Row],[Current Month High]]/Table2[[#This Row],[Close Price]])-1</f>
        <v>6.7199753959710895E-2</v>
      </c>
      <c r="AI693">
        <v>30.001537751806801</v>
      </c>
      <c r="AJ693">
        <v>13.7683694891532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-0.14000000000000001</v>
      </c>
      <c r="AM693" t="s">
        <v>10519</v>
      </c>
      <c r="AN693">
        <v>-3.89</v>
      </c>
      <c r="AO693" t="s">
        <v>10519</v>
      </c>
      <c r="AP693">
        <v>-1.7836489642892001E-2</v>
      </c>
      <c r="AQ693">
        <f>(Table2[[#This Row],[Sharpe Ratio]]-AVERAGE(Table2[Sharpe Ratio]))/_xlfn.STDEV.P(Table2[Sharpe Ratio])</f>
        <v>-0.80260207926176563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712</v>
      </c>
      <c r="AT693">
        <f>_xlfn.RANK.AVG(Table2[[#This Row],[6M Return vs Nifty Z-Score]],Table2[6M Return vs Nifty Z-Score])</f>
        <v>647</v>
      </c>
      <c r="AU693">
        <f>_xlfn.RANK.AVG(Table2[[#This Row],[Sharpe Ratio Z-Score]],Table2[Sharpe Ratio Z-Score])</f>
        <v>574</v>
      </c>
      <c r="AV693">
        <f>(Table2[[#This Row],[Rank 1Y]]+Table2[[#This Row],[Rank 6M]]+Table2[[#This Row],[Rank Sharpe]])/3</f>
        <v>644.33333333333337</v>
      </c>
    </row>
    <row r="694" spans="1:48" x14ac:dyDescent="0.3">
      <c r="A694" t="s">
        <v>2115</v>
      </c>
      <c r="B694" t="s">
        <v>2116</v>
      </c>
      <c r="C694" t="s">
        <v>10477</v>
      </c>
      <c r="D694" t="s">
        <v>402</v>
      </c>
      <c r="E694">
        <v>2728.5056731599998</v>
      </c>
      <c r="F694">
        <v>1914.35</v>
      </c>
      <c r="G694">
        <v>-24.722686329273301</v>
      </c>
      <c r="H694">
        <f>(Table2[[#This Row],[1Y Return vs Nifty]]-AVERAGE(Table2[1Y Return vs Nifty]))/_xlfn.STDEV.P(Table2[1Y Return vs Nifty])</f>
        <v>-0.87180739527983231</v>
      </c>
      <c r="I694">
        <v>-7.6866372404634502</v>
      </c>
      <c r="J694">
        <f>(Table2[[#This Row],[1M Return vs Nifty]]-AVERAGE(Table2[1M Return vs Nifty]))/_xlfn.STDEV.P(Table2[1M Return vs Nifty])</f>
        <v>-0.69111416358062006</v>
      </c>
      <c r="K694">
        <v>-18.687206747207</v>
      </c>
      <c r="L694">
        <f>(Table2[[#This Row],[6M Return vs Nifty]]-AVERAGE(Table2[6M Return vs Nifty]))/_xlfn.STDEV.P(Table2[6M Return vs Nifty])</f>
        <v>-0.81240802863081685</v>
      </c>
      <c r="M694">
        <v>3.1142814733335298</v>
      </c>
      <c r="N694">
        <f>(Table2[[#This Row],[1W Return vs Nifty]]-AVERAGE(Table2[1W Return vs Nifty]))/_xlfn.STDEV.P(Table2[1W Return vs Nifty])</f>
        <v>0.82502263293721945</v>
      </c>
      <c r="O694">
        <v>1898.56</v>
      </c>
      <c r="P694">
        <v>1876.6345033716</v>
      </c>
      <c r="Q694">
        <v>1858.5846556881399</v>
      </c>
      <c r="R694">
        <v>61.924122174021797</v>
      </c>
      <c r="S694" s="2">
        <f>(Table2[[#This Row],[Close Price]]-Table2[[#This Row],[20D EMA]])/Table2[[#This Row],[20D EMA]]</f>
        <v>8.3168295971683612E-3</v>
      </c>
      <c r="T694" s="2">
        <f>(Table2[[#This Row],[Close Price]]-Table2[[#This Row],[50D EMA]])/Table2[[#This Row],[50D EMA]]</f>
        <v>2.0097411915127587E-2</v>
      </c>
      <c r="U694" s="2">
        <f>(Table2[[#This Row],[Close Price]]-Table2[[#This Row],[200D EMA]])/Table2[[#This Row],[200D EMA]]</f>
        <v>3.0004199239024101E-2</v>
      </c>
      <c r="V694">
        <v>1.20476167960027</v>
      </c>
      <c r="W694">
        <v>1909.95</v>
      </c>
      <c r="X694">
        <v>1946.65</v>
      </c>
      <c r="Y694">
        <v>1752</v>
      </c>
      <c r="Z694">
        <v>1987</v>
      </c>
      <c r="AA694">
        <v>1752</v>
      </c>
      <c r="AB694">
        <v>2030</v>
      </c>
      <c r="AC694" s="2">
        <f>(Table2[[#This Row],[Close Price]]/Table2[[#This Row],[Day Low]])-1</f>
        <v>2.3037252284090481E-3</v>
      </c>
      <c r="AD694" s="2">
        <f>(Table2[[#This Row],[Day High]]/Table2[[#This Row],[Close Price]])-1</f>
        <v>1.6872567712278519E-2</v>
      </c>
      <c r="AE694" s="2">
        <f>(Table2[[#This Row],[Close Price]]/Table2[[#This Row],[Current Week Low]])-1</f>
        <v>9.2665525114155267E-2</v>
      </c>
      <c r="AF694" s="2">
        <f>(Table2[[#This Row],[Current Week High]]/Table2[[#This Row],[Close Price]])-1</f>
        <v>3.7950218089691123E-2</v>
      </c>
      <c r="AG694" s="2">
        <f>(Table2[[#This Row],[Close Price]]/Table2[[#This Row],[Current Month Low]])-1</f>
        <v>9.2665525114155267E-2</v>
      </c>
      <c r="AH694" s="2">
        <f>(Table2[[#This Row],[Current Month High]]/Table2[[#This Row],[Close Price]])-1</f>
        <v>6.0412150338234882E-2</v>
      </c>
      <c r="AI694">
        <v>20.923551074777301</v>
      </c>
      <c r="AJ694">
        <v>25.039190071848399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-0.04</v>
      </c>
      <c r="AM694" t="s">
        <v>10519</v>
      </c>
      <c r="AN694">
        <v>-1.74</v>
      </c>
      <c r="AO694" t="s">
        <v>10519</v>
      </c>
      <c r="AP694">
        <v>-9.8513850337169001E-2</v>
      </c>
      <c r="AQ694">
        <f>(Table2[[#This Row],[Sharpe Ratio]]-AVERAGE(Table2[Sharpe Ratio]))/_xlfn.STDEV.P(Table2[Sharpe Ratio])</f>
        <v>-1.7325738062038982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-3.2828807607579478</v>
      </c>
      <c r="AS694">
        <f>_xlfn.RANK.AVG(Table2[[#This Row],[1Y Return vs Nifty Z-Score]],Table2[1Y Return vs Nifty Z-Score])</f>
        <v>637</v>
      </c>
      <c r="AT694">
        <f>_xlfn.RANK.AVG(Table2[[#This Row],[6M Return vs Nifty Z-Score]],Table2[6M Return vs Nifty Z-Score])</f>
        <v>587</v>
      </c>
      <c r="AU694">
        <f>_xlfn.RANK.AVG(Table2[[#This Row],[Sharpe Ratio Z-Score]],Table2[Sharpe Ratio Z-Score])</f>
        <v>709</v>
      </c>
      <c r="AV694">
        <f>(Table2[[#This Row],[Rank 1Y]]+Table2[[#This Row],[Rank 6M]]+Table2[[#This Row],[Rank Sharpe]])/3</f>
        <v>644.33333333333337</v>
      </c>
    </row>
    <row r="695" spans="1:48" x14ac:dyDescent="0.3">
      <c r="A695" t="s">
        <v>2113</v>
      </c>
      <c r="B695" t="s">
        <v>2114</v>
      </c>
      <c r="C695" t="s">
        <v>10480</v>
      </c>
      <c r="D695" t="s">
        <v>812</v>
      </c>
      <c r="E695">
        <v>2728.9501524900002</v>
      </c>
      <c r="F695">
        <v>517.35</v>
      </c>
      <c r="G695">
        <v>-39.8614135435474</v>
      </c>
      <c r="H695">
        <f>(Table2[[#This Row],[1Y Return vs Nifty]]-AVERAGE(Table2[1Y Return vs Nifty]))/_xlfn.STDEV.P(Table2[1Y Return vs Nifty])</f>
        <v>-1.0791773344497144</v>
      </c>
      <c r="I695">
        <v>1.70524356171123</v>
      </c>
      <c r="J695">
        <f>(Table2[[#This Row],[1M Return vs Nifty]]-AVERAGE(Table2[1M Return vs Nifty]))/_xlfn.STDEV.P(Table2[1M Return vs Nifty])</f>
        <v>0.25367183203268012</v>
      </c>
      <c r="K695">
        <v>-13.598372028257799</v>
      </c>
      <c r="L695">
        <f>(Table2[[#This Row],[6M Return vs Nifty]]-AVERAGE(Table2[6M Return vs Nifty]))/_xlfn.STDEV.P(Table2[6M Return vs Nifty])</f>
        <v>-0.63593703468865281</v>
      </c>
      <c r="M695">
        <v>3.9065019302219599</v>
      </c>
      <c r="N695">
        <f>(Table2[[#This Row],[1W Return vs Nifty]]-AVERAGE(Table2[1W Return vs Nifty]))/_xlfn.STDEV.P(Table2[1W Return vs Nifty])</f>
        <v>0.98534142347960452</v>
      </c>
      <c r="O695">
        <v>494.44</v>
      </c>
      <c r="P695">
        <v>479.31562641596099</v>
      </c>
      <c r="Q695">
        <v>486.17737022710702</v>
      </c>
      <c r="R695">
        <v>66.260363451380101</v>
      </c>
      <c r="S695" s="2">
        <f>(Table2[[#This Row],[Close Price]]-Table2[[#This Row],[20D EMA]])/Table2[[#This Row],[20D EMA]]</f>
        <v>4.633524795728506E-2</v>
      </c>
      <c r="T695" s="2">
        <f>(Table2[[#This Row],[Close Price]]-Table2[[#This Row],[50D EMA]])/Table2[[#This Row],[50D EMA]]</f>
        <v>7.935141582684796E-2</v>
      </c>
      <c r="U695" s="2">
        <f>(Table2[[#This Row],[Close Price]]-Table2[[#This Row],[200D EMA]])/Table2[[#This Row],[200D EMA]]</f>
        <v>6.4117813131309251E-2</v>
      </c>
      <c r="V695">
        <v>0.882809445694134</v>
      </c>
      <c r="W695">
        <v>501.05</v>
      </c>
      <c r="X695">
        <v>525.9</v>
      </c>
      <c r="Y695">
        <v>460.35</v>
      </c>
      <c r="Z695">
        <v>525.9</v>
      </c>
      <c r="AA695">
        <v>460.35</v>
      </c>
      <c r="AB695">
        <v>525.9</v>
      </c>
      <c r="AC695" s="2">
        <f>(Table2[[#This Row],[Close Price]]/Table2[[#This Row],[Day Low]])-1</f>
        <v>3.2531683464724015E-2</v>
      </c>
      <c r="AD695" s="2">
        <f>(Table2[[#This Row],[Day High]]/Table2[[#This Row],[Close Price]])-1</f>
        <v>1.6526529428819936E-2</v>
      </c>
      <c r="AE695" s="2">
        <f>(Table2[[#This Row],[Close Price]]/Table2[[#This Row],[Current Week Low]])-1</f>
        <v>0.12381883349625289</v>
      </c>
      <c r="AF695" s="2">
        <f>(Table2[[#This Row],[Current Week High]]/Table2[[#This Row],[Close Price]])-1</f>
        <v>1.6526529428819936E-2</v>
      </c>
      <c r="AG695" s="2">
        <f>(Table2[[#This Row],[Close Price]]/Table2[[#This Row],[Current Month Low]])-1</f>
        <v>0.12381883349625289</v>
      </c>
      <c r="AH695" s="2">
        <f>(Table2[[#This Row],[Current Month High]]/Table2[[#This Row],[Close Price]])-1</f>
        <v>1.6526529428819936E-2</v>
      </c>
      <c r="AI695">
        <v>18.9716826133178</v>
      </c>
      <c r="AJ695">
        <v>32.960678488820299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0.06</v>
      </c>
      <c r="AM695" t="s">
        <v>10520</v>
      </c>
      <c r="AN695">
        <v>2.59</v>
      </c>
      <c r="AO695" t="s">
        <v>10520</v>
      </c>
      <c r="AP695">
        <v>-9.3899382820284996E-2</v>
      </c>
      <c r="AQ695">
        <f>(Table2[[#This Row],[Sharpe Ratio]]-AVERAGE(Table2[Sharpe Ratio]))/_xlfn.STDEV.P(Table2[Sharpe Ratio])</f>
        <v>-1.6793826223492754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697</v>
      </c>
      <c r="AT695">
        <f>_xlfn.RANK.AVG(Table2[[#This Row],[6M Return vs Nifty Z-Score]],Table2[6M Return vs Nifty Z-Score])</f>
        <v>532</v>
      </c>
      <c r="AU695">
        <f>_xlfn.RANK.AVG(Table2[[#This Row],[Sharpe Ratio Z-Score]],Table2[Sharpe Ratio Z-Score])</f>
        <v>705</v>
      </c>
      <c r="AV695">
        <f>(Table2[[#This Row],[Rank 1Y]]+Table2[[#This Row],[Rank 6M]]+Table2[[#This Row],[Rank Sharpe]])/3</f>
        <v>644.66666666666663</v>
      </c>
    </row>
    <row r="696" spans="1:48" x14ac:dyDescent="0.3">
      <c r="A696" t="s">
        <v>1035</v>
      </c>
      <c r="B696" t="s">
        <v>1036</v>
      </c>
      <c r="C696" t="s">
        <v>10484</v>
      </c>
      <c r="D696" t="s">
        <v>80</v>
      </c>
      <c r="E696">
        <v>12325.45884003</v>
      </c>
      <c r="F696">
        <v>350.8</v>
      </c>
      <c r="G696">
        <v>-29.2098754777682</v>
      </c>
      <c r="H696">
        <f>(Table2[[#This Row],[1Y Return vs Nifty]]-AVERAGE(Table2[1Y Return vs Nifty]))/_xlfn.STDEV.P(Table2[1Y Return vs Nifty])</f>
        <v>-0.93327280961729242</v>
      </c>
      <c r="I696">
        <v>-6.4373775989172497</v>
      </c>
      <c r="J696">
        <f>(Table2[[#This Row],[1M Return vs Nifty]]-AVERAGE(Table2[1M Return vs Nifty]))/_xlfn.STDEV.P(Table2[1M Return vs Nifty])</f>
        <v>-0.56544359353415519</v>
      </c>
      <c r="K696">
        <v>-17.0018782267625</v>
      </c>
      <c r="L696">
        <f>(Table2[[#This Row],[6M Return vs Nifty]]-AVERAGE(Table2[6M Return vs Nifty]))/_xlfn.STDEV.P(Table2[6M Return vs Nifty])</f>
        <v>-0.75396407917133612</v>
      </c>
      <c r="M696">
        <v>-2.6390495252925699</v>
      </c>
      <c r="N696">
        <f>(Table2[[#This Row],[1W Return vs Nifty]]-AVERAGE(Table2[1W Return vs Nifty]))/_xlfn.STDEV.P(Table2[1W Return vs Nifty])</f>
        <v>-0.33925816702153144</v>
      </c>
      <c r="O696">
        <v>349.84</v>
      </c>
      <c r="P696">
        <v>344.88485858952401</v>
      </c>
      <c r="Q696">
        <v>342.82820072543899</v>
      </c>
      <c r="R696">
        <v>43.151111339999801</v>
      </c>
      <c r="S696" s="2">
        <f>(Table2[[#This Row],[Close Price]]-Table2[[#This Row],[20D EMA]])/Table2[[#This Row],[20D EMA]]</f>
        <v>2.7441115938715882E-3</v>
      </c>
      <c r="T696" s="2">
        <f>(Table2[[#This Row],[Close Price]]-Table2[[#This Row],[50D EMA]])/Table2[[#This Row],[50D EMA]]</f>
        <v>1.7151061472130604E-2</v>
      </c>
      <c r="U696" s="2">
        <f>(Table2[[#This Row],[Close Price]]-Table2[[#This Row],[200D EMA]])/Table2[[#This Row],[200D EMA]]</f>
        <v>2.3253044112743225E-2</v>
      </c>
      <c r="V696">
        <v>1.0354202897237901</v>
      </c>
      <c r="W696">
        <v>342.85</v>
      </c>
      <c r="X696">
        <v>356.65</v>
      </c>
      <c r="Y696">
        <v>329.95</v>
      </c>
      <c r="Z696">
        <v>356.65</v>
      </c>
      <c r="AA696">
        <v>329.95</v>
      </c>
      <c r="AB696">
        <v>376.5</v>
      </c>
      <c r="AC696" s="2">
        <f>(Table2[[#This Row],[Close Price]]/Table2[[#This Row],[Day Low]])-1</f>
        <v>2.3187983082980868E-2</v>
      </c>
      <c r="AD696" s="2">
        <f>(Table2[[#This Row],[Day High]]/Table2[[#This Row],[Close Price]])-1</f>
        <v>1.6676168757126408E-2</v>
      </c>
      <c r="AE696" s="2">
        <f>(Table2[[#This Row],[Close Price]]/Table2[[#This Row],[Current Week Low]])-1</f>
        <v>6.3191392635247867E-2</v>
      </c>
      <c r="AF696" s="2">
        <f>(Table2[[#This Row],[Current Week High]]/Table2[[#This Row],[Close Price]])-1</f>
        <v>1.6676168757126408E-2</v>
      </c>
      <c r="AG696" s="2">
        <f>(Table2[[#This Row],[Close Price]]/Table2[[#This Row],[Current Month Low]])-1</f>
        <v>6.3191392635247867E-2</v>
      </c>
      <c r="AH696" s="2">
        <f>(Table2[[#This Row],[Current Month High]]/Table2[[#This Row],[Close Price]])-1</f>
        <v>7.3261117445837964E-2</v>
      </c>
      <c r="AI696">
        <v>13.45496009122</v>
      </c>
      <c r="AJ696">
        <v>20.425677995193901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-0.03</v>
      </c>
      <c r="AM696" t="s">
        <v>10519</v>
      </c>
      <c r="AN696">
        <v>-2.96</v>
      </c>
      <c r="AO696" t="s">
        <v>10519</v>
      </c>
      <c r="AP696">
        <v>-0.110504674300058</v>
      </c>
      <c r="AQ696">
        <f>(Table2[[#This Row],[Sharpe Ratio]]-AVERAGE(Table2[Sharpe Ratio]))/_xlfn.STDEV.P(Table2[Sharpe Ratio])</f>
        <v>-1.8707925973525532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-4.4627312466968689</v>
      </c>
      <c r="AS696">
        <f>_xlfn.RANK.AVG(Table2[[#This Row],[1Y Return vs Nifty Z-Score]],Table2[1Y Return vs Nifty Z-Score])</f>
        <v>655</v>
      </c>
      <c r="AT696">
        <f>_xlfn.RANK.AVG(Table2[[#This Row],[6M Return vs Nifty Z-Score]],Table2[6M Return vs Nifty Z-Score])</f>
        <v>574</v>
      </c>
      <c r="AU696">
        <f>_xlfn.RANK.AVG(Table2[[#This Row],[Sharpe Ratio Z-Score]],Table2[Sharpe Ratio Z-Score])</f>
        <v>715</v>
      </c>
      <c r="AV696">
        <f>(Table2[[#This Row],[Rank 1Y]]+Table2[[#This Row],[Rank 6M]]+Table2[[#This Row],[Rank Sharpe]])/3</f>
        <v>648</v>
      </c>
    </row>
    <row r="697" spans="1:48" x14ac:dyDescent="0.3">
      <c r="A697" t="s">
        <v>52</v>
      </c>
      <c r="B697" t="s">
        <v>53</v>
      </c>
      <c r="C697" t="s">
        <v>10475</v>
      </c>
      <c r="D697" t="s">
        <v>54</v>
      </c>
      <c r="E697">
        <v>411156.38727737498</v>
      </c>
      <c r="F697">
        <v>6789.75</v>
      </c>
      <c r="G697">
        <v>-36.132330664772297</v>
      </c>
      <c r="H697">
        <f>(Table2[[#This Row],[1Y Return vs Nifty]]-AVERAGE(Table2[1Y Return vs Nifty]))/_xlfn.STDEV.P(Table2[1Y Return vs Nifty])</f>
        <v>-1.0280964424575587</v>
      </c>
      <c r="I697">
        <v>-9.97184977734881</v>
      </c>
      <c r="J697">
        <f>(Table2[[#This Row],[1M Return vs Nifty]]-AVERAGE(Table2[1M Return vs Nifty]))/_xlfn.STDEV.P(Table2[1M Return vs Nifty])</f>
        <v>-0.92099749018217858</v>
      </c>
      <c r="K697">
        <v>-21.896743890566601</v>
      </c>
      <c r="L697">
        <f>(Table2[[#This Row],[6M Return vs Nifty]]-AVERAGE(Table2[6M Return vs Nifty]))/_xlfn.STDEV.P(Table2[6M Return vs Nifty])</f>
        <v>-0.92370859959923635</v>
      </c>
      <c r="M697">
        <v>-7.4257658663240198</v>
      </c>
      <c r="N697">
        <f>(Table2[[#This Row],[1W Return vs Nifty]]-AVERAGE(Table2[1W Return vs Nifty]))/_xlfn.STDEV.P(Table2[1W Return vs Nifty])</f>
        <v>-1.3079286523529992</v>
      </c>
      <c r="O697">
        <v>6935.23</v>
      </c>
      <c r="P697">
        <v>6976.7917809988803</v>
      </c>
      <c r="Q697">
        <v>7005.0830097819098</v>
      </c>
      <c r="R697">
        <v>25.250828824115398</v>
      </c>
      <c r="S697" s="2">
        <f>(Table2[[#This Row],[Close Price]]-Table2[[#This Row],[20D EMA]])/Table2[[#This Row],[20D EMA]]</f>
        <v>-2.0976953900591556E-2</v>
      </c>
      <c r="T697" s="2">
        <f>(Table2[[#This Row],[Close Price]]-Table2[[#This Row],[50D EMA]])/Table2[[#This Row],[50D EMA]]</f>
        <v>-2.6809139052749714E-2</v>
      </c>
      <c r="U697" s="2">
        <f>(Table2[[#This Row],[Close Price]]-Table2[[#This Row],[200D EMA]])/Table2[[#This Row],[200D EMA]]</f>
        <v>-3.073953720194585E-2</v>
      </c>
      <c r="V697">
        <v>0.90882207675152604</v>
      </c>
      <c r="W697">
        <v>6667.1</v>
      </c>
      <c r="X697">
        <v>6808.4</v>
      </c>
      <c r="Y697">
        <v>6541.05</v>
      </c>
      <c r="Z697">
        <v>6958.6</v>
      </c>
      <c r="AA697">
        <v>6541.05</v>
      </c>
      <c r="AB697">
        <v>7325</v>
      </c>
      <c r="AC697" s="2">
        <f>(Table2[[#This Row],[Close Price]]/Table2[[#This Row],[Day Low]])-1</f>
        <v>1.8396304240224426E-2</v>
      </c>
      <c r="AD697" s="2">
        <f>(Table2[[#This Row],[Day High]]/Table2[[#This Row],[Close Price]])-1</f>
        <v>2.7467874369453416E-3</v>
      </c>
      <c r="AE697" s="2">
        <f>(Table2[[#This Row],[Close Price]]/Table2[[#This Row],[Current Week Low]])-1</f>
        <v>3.8021418579585742E-2</v>
      </c>
      <c r="AF697" s="2">
        <f>(Table2[[#This Row],[Current Week High]]/Table2[[#This Row],[Close Price]])-1</f>
        <v>2.4868367760226828E-2</v>
      </c>
      <c r="AG697" s="2">
        <f>(Table2[[#This Row],[Close Price]]/Table2[[#This Row],[Current Month Low]])-1</f>
        <v>3.8021418579585742E-2</v>
      </c>
      <c r="AH697" s="2">
        <f>(Table2[[#This Row],[Current Month High]]/Table2[[#This Row],[Close Price]])-1</f>
        <v>7.8832063036194278E-2</v>
      </c>
      <c r="AI697">
        <v>20.652454066791801</v>
      </c>
      <c r="AJ697">
        <v>9.7280131872393891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10519</v>
      </c>
      <c r="AN697">
        <v>-3.94</v>
      </c>
      <c r="AO697" t="s">
        <v>10519</v>
      </c>
      <c r="AP697">
        <v>-5.8438247052072997E-2</v>
      </c>
      <c r="AQ697">
        <f>(Table2[[#This Row],[Sharpe Ratio]]-AVERAGE(Table2[Sharpe Ratio]))/_xlfn.STDEV.P(Table2[Sharpe Ratio])</f>
        <v>-1.2706204443863456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682</v>
      </c>
      <c r="AT697">
        <f>_xlfn.RANK.AVG(Table2[[#This Row],[6M Return vs Nifty Z-Score]],Table2[6M Return vs Nifty Z-Score])</f>
        <v>612</v>
      </c>
      <c r="AU697">
        <f>_xlfn.RANK.AVG(Table2[[#This Row],[Sharpe Ratio Z-Score]],Table2[Sharpe Ratio Z-Score])</f>
        <v>653</v>
      </c>
      <c r="AV697">
        <f>(Table2[[#This Row],[Rank 1Y]]+Table2[[#This Row],[Rank 6M]]+Table2[[#This Row],[Rank Sharpe]])/3</f>
        <v>649</v>
      </c>
    </row>
    <row r="698" spans="1:48" x14ac:dyDescent="0.3">
      <c r="A698" t="s">
        <v>2060</v>
      </c>
      <c r="B698" t="s">
        <v>2061</v>
      </c>
      <c r="C698" t="s">
        <v>10490</v>
      </c>
      <c r="D698" t="s">
        <v>118</v>
      </c>
      <c r="E698">
        <v>2942.0001122399999</v>
      </c>
      <c r="F698">
        <v>19.32</v>
      </c>
      <c r="G698">
        <v>-44.389680193176602</v>
      </c>
      <c r="H698">
        <f>(Table2[[#This Row],[1Y Return vs Nifty]]-AVERAGE(Table2[1Y Return vs Nifty]))/_xlfn.STDEV.P(Table2[1Y Return vs Nifty])</f>
        <v>-1.1412054274583008</v>
      </c>
      <c r="I698">
        <v>-20.3126676969949</v>
      </c>
      <c r="J698">
        <f>(Table2[[#This Row],[1M Return vs Nifty]]-AVERAGE(Table2[1M Return vs Nifty]))/_xlfn.STDEV.P(Table2[1M Return vs Nifty])</f>
        <v>-1.9612427998763227</v>
      </c>
      <c r="K698">
        <v>-49.916565847602897</v>
      </c>
      <c r="L698">
        <f>(Table2[[#This Row],[6M Return vs Nifty]]-AVERAGE(Table2[6M Return vs Nifty]))/_xlfn.STDEV.P(Table2[6M Return vs Nifty])</f>
        <v>-1.8953820973507409</v>
      </c>
      <c r="M698">
        <v>-3.8803596150971198</v>
      </c>
      <c r="N698">
        <f>(Table2[[#This Row],[1W Return vs Nifty]]-AVERAGE(Table2[1W Return vs Nifty]))/_xlfn.STDEV.P(Table2[1W Return vs Nifty])</f>
        <v>-0.59045760343491238</v>
      </c>
      <c r="O698">
        <v>19.61</v>
      </c>
      <c r="P698">
        <v>21.365798853841699</v>
      </c>
      <c r="Q698">
        <v>24.810139191958299</v>
      </c>
      <c r="R698">
        <v>24.000701306903402</v>
      </c>
      <c r="S698" s="2">
        <f>(Table2[[#This Row],[Close Price]]-Table2[[#This Row],[20D EMA]])/Table2[[#This Row],[20D EMA]]</f>
        <v>-1.4788373278939273E-2</v>
      </c>
      <c r="T698" s="2">
        <f>(Table2[[#This Row],[Close Price]]-Table2[[#This Row],[50D EMA]])/Table2[[#This Row],[50D EMA]]</f>
        <v>-9.5751105204936071E-2</v>
      </c>
      <c r="U698" s="2">
        <f>(Table2[[#This Row],[Close Price]]-Table2[[#This Row],[200D EMA]])/Table2[[#This Row],[200D EMA]]</f>
        <v>-0.22128611006494536</v>
      </c>
      <c r="V698">
        <v>1.2518543135504201</v>
      </c>
      <c r="W698">
        <v>18.09</v>
      </c>
      <c r="X698">
        <v>19.350000000000001</v>
      </c>
      <c r="Y698">
        <v>17.010000000000002</v>
      </c>
      <c r="Z698">
        <v>19.350000000000001</v>
      </c>
      <c r="AA698">
        <v>17.010000000000002</v>
      </c>
      <c r="AB698">
        <v>21.78</v>
      </c>
      <c r="AC698" s="2">
        <f>(Table2[[#This Row],[Close Price]]/Table2[[#This Row],[Day Low]])-1</f>
        <v>6.7993366500829211E-2</v>
      </c>
      <c r="AD698" s="2">
        <f>(Table2[[#This Row],[Day High]]/Table2[[#This Row],[Close Price]])-1</f>
        <v>1.5527950310558758E-3</v>
      </c>
      <c r="AE698" s="2">
        <f>(Table2[[#This Row],[Close Price]]/Table2[[#This Row],[Current Week Low]])-1</f>
        <v>0.13580246913580241</v>
      </c>
      <c r="AF698" s="2">
        <f>(Table2[[#This Row],[Current Week High]]/Table2[[#This Row],[Close Price]])-1</f>
        <v>1.5527950310558758E-3</v>
      </c>
      <c r="AG698" s="2">
        <f>(Table2[[#This Row],[Close Price]]/Table2[[#This Row],[Current Month Low]])-1</f>
        <v>0.13580246913580241</v>
      </c>
      <c r="AH698" s="2">
        <f>(Table2[[#This Row],[Current Month High]]/Table2[[#This Row],[Close Price]])-1</f>
        <v>0.12732919254658381</v>
      </c>
      <c r="AI698">
        <v>133.695652173913</v>
      </c>
      <c r="AJ698">
        <v>15.688622754491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</v>
      </c>
      <c r="AM698" t="s">
        <v>10519</v>
      </c>
      <c r="AN698">
        <v>-9.89</v>
      </c>
      <c r="AO698" t="s">
        <v>10519</v>
      </c>
      <c r="AQ698">
        <f>(Table2[[#This Row],[Sharpe Ratio]]-AVERAGE(Table2[Sharpe Ratio]))/_xlfn.STDEV.P(Table2[Sharpe Ratio])</f>
        <v>-0.59700002519057438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708</v>
      </c>
      <c r="AT698">
        <f>_xlfn.RANK.AVG(Table2[[#This Row],[6M Return vs Nifty Z-Score]],Table2[6M Return vs Nifty Z-Score])</f>
        <v>725</v>
      </c>
      <c r="AU698">
        <f>_xlfn.RANK.AVG(Table2[[#This Row],[Sharpe Ratio Z-Score]],Table2[Sharpe Ratio Z-Score])</f>
        <v>517.5</v>
      </c>
      <c r="AV698">
        <f>(Table2[[#This Row],[Rank 1Y]]+Table2[[#This Row],[Rank 6M]]+Table2[[#This Row],[Rank Sharpe]])/3</f>
        <v>650.16666666666663</v>
      </c>
    </row>
    <row r="699" spans="1:48" x14ac:dyDescent="0.3">
      <c r="A699" t="s">
        <v>1922</v>
      </c>
      <c r="B699" t="s">
        <v>1923</v>
      </c>
      <c r="C699" t="s">
        <v>10483</v>
      </c>
      <c r="D699" t="s">
        <v>1461</v>
      </c>
      <c r="E699">
        <v>3541.5405289219998</v>
      </c>
      <c r="F699">
        <v>133.91</v>
      </c>
      <c r="G699">
        <v>-57.948563869346501</v>
      </c>
      <c r="H699">
        <f>(Table2[[#This Row],[1Y Return vs Nifty]]-AVERAGE(Table2[1Y Return vs Nifty]))/_xlfn.STDEV.P(Table2[1Y Return vs Nifty])</f>
        <v>-1.3269347059730587</v>
      </c>
      <c r="I699">
        <v>-6.9187444944556598</v>
      </c>
      <c r="J699">
        <f>(Table2[[#This Row],[1M Return vs Nifty]]-AVERAGE(Table2[1M Return vs Nifty]))/_xlfn.STDEV.P(Table2[1M Return vs Nifty])</f>
        <v>-0.61386719592391659</v>
      </c>
      <c r="K699">
        <v>-19.587480577324001</v>
      </c>
      <c r="L699">
        <f>(Table2[[#This Row],[6M Return vs Nifty]]-AVERAGE(Table2[6M Return vs Nifty]))/_xlfn.STDEV.P(Table2[6M Return vs Nifty])</f>
        <v>-0.84362779236754748</v>
      </c>
      <c r="M699">
        <v>-6.4154188972455399</v>
      </c>
      <c r="N699">
        <f>(Table2[[#This Row],[1W Return vs Nifty]]-AVERAGE(Table2[1W Return vs Nifty]))/_xlfn.STDEV.P(Table2[1W Return vs Nifty])</f>
        <v>-1.1034683879121909</v>
      </c>
      <c r="O699">
        <v>135.66</v>
      </c>
      <c r="P699">
        <v>132.06250912596099</v>
      </c>
      <c r="Q699">
        <v>140.43723073542299</v>
      </c>
      <c r="R699">
        <v>39.323493658763297</v>
      </c>
      <c r="S699" s="2">
        <f>(Table2[[#This Row],[Close Price]]-Table2[[#This Row],[20D EMA]])/Table2[[#This Row],[20D EMA]]</f>
        <v>-1.2899896800825594E-2</v>
      </c>
      <c r="T699" s="2">
        <f>(Table2[[#This Row],[Close Price]]-Table2[[#This Row],[50D EMA]])/Table2[[#This Row],[50D EMA]]</f>
        <v>1.3989518193061719E-2</v>
      </c>
      <c r="U699" s="2">
        <f>(Table2[[#This Row],[Close Price]]-Table2[[#This Row],[200D EMA]])/Table2[[#This Row],[200D EMA]]</f>
        <v>-4.6477922565419848E-2</v>
      </c>
      <c r="V699">
        <v>0.66351387929808003</v>
      </c>
      <c r="W699">
        <v>132.75</v>
      </c>
      <c r="X699">
        <v>137.28</v>
      </c>
      <c r="Y699">
        <v>127.62</v>
      </c>
      <c r="Z699">
        <v>137.28</v>
      </c>
      <c r="AA699">
        <v>127.62</v>
      </c>
      <c r="AB699">
        <v>149.28</v>
      </c>
      <c r="AC699" s="2">
        <f>(Table2[[#This Row],[Close Price]]/Table2[[#This Row],[Day Low]])-1</f>
        <v>8.7382297551787946E-3</v>
      </c>
      <c r="AD699" s="2">
        <f>(Table2[[#This Row],[Day High]]/Table2[[#This Row],[Close Price]])-1</f>
        <v>2.5166156373683801E-2</v>
      </c>
      <c r="AE699" s="2">
        <f>(Table2[[#This Row],[Close Price]]/Table2[[#This Row],[Current Week Low]])-1</f>
        <v>4.9286945619808842E-2</v>
      </c>
      <c r="AF699" s="2">
        <f>(Table2[[#This Row],[Current Week High]]/Table2[[#This Row],[Close Price]])-1</f>
        <v>2.5166156373683801E-2</v>
      </c>
      <c r="AG699" s="2">
        <f>(Table2[[#This Row],[Close Price]]/Table2[[#This Row],[Current Month Low]])-1</f>
        <v>4.9286945619808842E-2</v>
      </c>
      <c r="AH699" s="2">
        <f>(Table2[[#This Row],[Current Month High]]/Table2[[#This Row],[Close Price]])-1</f>
        <v>0.11477858263012464</v>
      </c>
      <c r="AI699">
        <v>52.677171234411098</v>
      </c>
      <c r="AJ699">
        <v>28.204882719004299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0.01</v>
      </c>
      <c r="AM699" t="s">
        <v>10520</v>
      </c>
      <c r="AN699">
        <v>-6.27</v>
      </c>
      <c r="AO699" t="s">
        <v>10519</v>
      </c>
      <c r="AP699">
        <v>-5.3215999220613999E-2</v>
      </c>
      <c r="AQ699">
        <f>(Table2[[#This Row],[Sharpe Ratio]]-AVERAGE(Table2[Sharpe Ratio]))/_xlfn.STDEV.P(Table2[Sharpe Ratio])</f>
        <v>-1.2104233482921221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724</v>
      </c>
      <c r="AT699">
        <f>_xlfn.RANK.AVG(Table2[[#This Row],[6M Return vs Nifty Z-Score]],Table2[6M Return vs Nifty Z-Score])</f>
        <v>593</v>
      </c>
      <c r="AU699">
        <f>_xlfn.RANK.AVG(Table2[[#This Row],[Sharpe Ratio Z-Score]],Table2[Sharpe Ratio Z-Score])</f>
        <v>641</v>
      </c>
      <c r="AV699">
        <f>(Table2[[#This Row],[Rank 1Y]]+Table2[[#This Row],[Rank 6M]]+Table2[[#This Row],[Rank Sharpe]])/3</f>
        <v>652.66666666666663</v>
      </c>
    </row>
    <row r="700" spans="1:48" x14ac:dyDescent="0.3">
      <c r="A700" t="s">
        <v>2187</v>
      </c>
      <c r="B700" t="s">
        <v>2188</v>
      </c>
      <c r="C700" t="s">
        <v>10483</v>
      </c>
      <c r="D700" t="s">
        <v>622</v>
      </c>
      <c r="E700">
        <v>2533.3879826309999</v>
      </c>
      <c r="F700">
        <v>172.41</v>
      </c>
      <c r="G700">
        <v>-55.361985816119997</v>
      </c>
      <c r="H700">
        <f>(Table2[[#This Row],[1Y Return vs Nifty]]-AVERAGE(Table2[1Y Return vs Nifty]))/_xlfn.STDEV.P(Table2[1Y Return vs Nifty])</f>
        <v>-1.2915038189530463</v>
      </c>
      <c r="I700">
        <v>-9.4555643916791894</v>
      </c>
      <c r="J700">
        <f>(Table2[[#This Row],[1M Return vs Nifty]]-AVERAGE(Table2[1M Return vs Nifty]))/_xlfn.STDEV.P(Table2[1M Return vs Nifty])</f>
        <v>-0.86906122604139813</v>
      </c>
      <c r="K700">
        <v>-47.025618002981503</v>
      </c>
      <c r="L700">
        <f>(Table2[[#This Row],[6M Return vs Nifty]]-AVERAGE(Table2[6M Return vs Nifty]))/_xlfn.STDEV.P(Table2[6M Return vs Nifty])</f>
        <v>-1.7951295900968525</v>
      </c>
      <c r="M700">
        <v>-0.689309774429956</v>
      </c>
      <c r="N700">
        <f>(Table2[[#This Row],[1W Return vs Nifty]]-AVERAGE(Table2[1W Return vs Nifty]))/_xlfn.STDEV.P(Table2[1W Return vs Nifty])</f>
        <v>5.5303619426664986E-2</v>
      </c>
      <c r="O700">
        <v>173.6</v>
      </c>
      <c r="P700">
        <v>179.74793224976301</v>
      </c>
      <c r="Q700">
        <v>222.898545817403</v>
      </c>
      <c r="R700">
        <v>49.620130025943801</v>
      </c>
      <c r="S700" s="2">
        <f>(Table2[[#This Row],[Close Price]]-Table2[[#This Row],[20D EMA]])/Table2[[#This Row],[20D EMA]]</f>
        <v>-6.8548387096774065E-3</v>
      </c>
      <c r="T700" s="2">
        <f>(Table2[[#This Row],[Close Price]]-Table2[[#This Row],[50D EMA]])/Table2[[#This Row],[50D EMA]]</f>
        <v>-4.0823458483888561E-2</v>
      </c>
      <c r="U700" s="2">
        <f>(Table2[[#This Row],[Close Price]]-Table2[[#This Row],[200D EMA]])/Table2[[#This Row],[200D EMA]]</f>
        <v>-0.22650908570198966</v>
      </c>
      <c r="V700">
        <v>0.72068887390226599</v>
      </c>
      <c r="W700">
        <v>169.97</v>
      </c>
      <c r="X700">
        <v>173</v>
      </c>
      <c r="Y700">
        <v>161</v>
      </c>
      <c r="Z700">
        <v>174</v>
      </c>
      <c r="AA700">
        <v>161</v>
      </c>
      <c r="AB700">
        <v>203.5</v>
      </c>
      <c r="AC700" s="2">
        <f>(Table2[[#This Row],[Close Price]]/Table2[[#This Row],[Day Low]])-1</f>
        <v>1.4355474495499232E-2</v>
      </c>
      <c r="AD700" s="2">
        <f>(Table2[[#This Row],[Day High]]/Table2[[#This Row],[Close Price]])-1</f>
        <v>3.4220752856564118E-3</v>
      </c>
      <c r="AE700" s="2">
        <f>(Table2[[#This Row],[Close Price]]/Table2[[#This Row],[Current Week Low]])-1</f>
        <v>7.0869565217391184E-2</v>
      </c>
      <c r="AF700" s="2">
        <f>(Table2[[#This Row],[Current Week High]]/Table2[[#This Row],[Close Price]])-1</f>
        <v>9.2222028884636487E-3</v>
      </c>
      <c r="AG700" s="2">
        <f>(Table2[[#This Row],[Close Price]]/Table2[[#This Row],[Current Month Low]])-1</f>
        <v>7.0869565217391184E-2</v>
      </c>
      <c r="AH700" s="2">
        <f>(Table2[[#This Row],[Current Month High]]/Table2[[#This Row],[Close Price]])-1</f>
        <v>0.1803259671712778</v>
      </c>
      <c r="AI700">
        <v>80.9639812075865</v>
      </c>
      <c r="AJ700">
        <v>19.7291666666666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-0.17</v>
      </c>
      <c r="AM700" t="s">
        <v>10519</v>
      </c>
      <c r="AN700">
        <v>-1.36</v>
      </c>
      <c r="AO700" t="s">
        <v>10519</v>
      </c>
      <c r="AQ700">
        <f>(Table2[[#This Row],[Sharpe Ratio]]-AVERAGE(Table2[Sharpe Ratio]))/_xlfn.STDEV.P(Table2[Sharpe Ratio])</f>
        <v>-0.59700002519057438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721</v>
      </c>
      <c r="AT700">
        <f>_xlfn.RANK.AVG(Table2[[#This Row],[6M Return vs Nifty Z-Score]],Table2[6M Return vs Nifty Z-Score])</f>
        <v>721</v>
      </c>
      <c r="AU700">
        <f>_xlfn.RANK.AVG(Table2[[#This Row],[Sharpe Ratio Z-Score]],Table2[Sharpe Ratio Z-Score])</f>
        <v>517.5</v>
      </c>
      <c r="AV700">
        <f>(Table2[[#This Row],[Rank 1Y]]+Table2[[#This Row],[Rank 6M]]+Table2[[#This Row],[Rank Sharpe]])/3</f>
        <v>653.16666666666663</v>
      </c>
    </row>
    <row r="701" spans="1:48" x14ac:dyDescent="0.3">
      <c r="A701" t="s">
        <v>1451</v>
      </c>
      <c r="B701" t="s">
        <v>1452</v>
      </c>
      <c r="C701" t="s">
        <v>10477</v>
      </c>
      <c r="D701" t="s">
        <v>402</v>
      </c>
      <c r="E701">
        <v>7018.9085381799996</v>
      </c>
      <c r="F701">
        <v>307</v>
      </c>
      <c r="G701">
        <v>-44.312838645746801</v>
      </c>
      <c r="H701">
        <f>(Table2[[#This Row],[1Y Return vs Nifty]]-AVERAGE(Table2[1Y Return vs Nifty]))/_xlfn.STDEV.P(Table2[1Y Return vs Nifty])</f>
        <v>-1.1401528536989154</v>
      </c>
      <c r="I701">
        <v>-0.78079056878732001</v>
      </c>
      <c r="J701">
        <f>(Table2[[#This Row],[1M Return vs Nifty]]-AVERAGE(Table2[1M Return vs Nifty]))/_xlfn.STDEV.P(Table2[1M Return vs Nifty])</f>
        <v>3.5866488212554152E-3</v>
      </c>
      <c r="K701">
        <v>-31.851647173202998</v>
      </c>
      <c r="L701">
        <f>(Table2[[#This Row],[6M Return vs Nifty]]-AVERAGE(Table2[6M Return vs Nifty]))/_xlfn.STDEV.P(Table2[6M Return vs Nifty])</f>
        <v>-1.2689254859609358</v>
      </c>
      <c r="M701">
        <v>-2.93803974808469</v>
      </c>
      <c r="N701">
        <f>(Table2[[#This Row],[1W Return vs Nifty]]-AVERAGE(Table2[1W Return vs Nifty]))/_xlfn.STDEV.P(Table2[1W Return vs Nifty])</f>
        <v>-0.39976373776922236</v>
      </c>
      <c r="O701">
        <v>309.06</v>
      </c>
      <c r="P701">
        <v>302.68909721170598</v>
      </c>
      <c r="Q701">
        <v>322.02947255323699</v>
      </c>
      <c r="R701">
        <v>45.009543634467398</v>
      </c>
      <c r="S701" s="2">
        <f>(Table2[[#This Row],[Close Price]]-Table2[[#This Row],[20D EMA]])/Table2[[#This Row],[20D EMA]]</f>
        <v>-6.6653724195949076E-3</v>
      </c>
      <c r="T701" s="2">
        <f>(Table2[[#This Row],[Close Price]]-Table2[[#This Row],[50D EMA]])/Table2[[#This Row],[50D EMA]]</f>
        <v>1.4242015414512586E-2</v>
      </c>
      <c r="U701" s="2">
        <f>(Table2[[#This Row],[Close Price]]-Table2[[#This Row],[200D EMA]])/Table2[[#This Row],[200D EMA]]</f>
        <v>-4.6671108808999946E-2</v>
      </c>
      <c r="V701">
        <v>0.75195398801234903</v>
      </c>
      <c r="W701">
        <v>304.5</v>
      </c>
      <c r="X701">
        <v>310.64999999999998</v>
      </c>
      <c r="Y701">
        <v>291.14999999999998</v>
      </c>
      <c r="Z701">
        <v>322.10000000000002</v>
      </c>
      <c r="AA701">
        <v>283</v>
      </c>
      <c r="AB701">
        <v>348.7</v>
      </c>
      <c r="AC701" s="2">
        <f>(Table2[[#This Row],[Close Price]]/Table2[[#This Row],[Day Low]])-1</f>
        <v>8.2101806239738284E-3</v>
      </c>
      <c r="AD701" s="2">
        <f>(Table2[[#This Row],[Day High]]/Table2[[#This Row],[Close Price]])-1</f>
        <v>1.1889250814332231E-2</v>
      </c>
      <c r="AE701" s="2">
        <f>(Table2[[#This Row],[Close Price]]/Table2[[#This Row],[Current Week Low]])-1</f>
        <v>5.4439292460930933E-2</v>
      </c>
      <c r="AF701" s="2">
        <f>(Table2[[#This Row],[Current Week High]]/Table2[[#This Row],[Close Price]])-1</f>
        <v>4.9185667752443152E-2</v>
      </c>
      <c r="AG701" s="2">
        <f>(Table2[[#This Row],[Close Price]]/Table2[[#This Row],[Current Month Low]])-1</f>
        <v>8.4805653710247286E-2</v>
      </c>
      <c r="AH701" s="2">
        <f>(Table2[[#This Row],[Current Month High]]/Table2[[#This Row],[Close Price]])-1</f>
        <v>0.13583061889250803</v>
      </c>
      <c r="AI701">
        <v>53.3876221498371</v>
      </c>
      <c r="AJ701">
        <v>18.923106720898701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-0.04</v>
      </c>
      <c r="AM701" t="s">
        <v>10519</v>
      </c>
      <c r="AN701">
        <v>-7.31</v>
      </c>
      <c r="AO701" t="s">
        <v>10519</v>
      </c>
      <c r="AP701">
        <v>-1.5600922885387E-2</v>
      </c>
      <c r="AQ701">
        <f>(Table2[[#This Row],[Sharpe Ratio]]-AVERAGE(Table2[Sharpe Ratio]))/_xlfn.STDEV.P(Table2[Sharpe Ratio])</f>
        <v>-0.77683259622116796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707</v>
      </c>
      <c r="AT701">
        <f>_xlfn.RANK.AVG(Table2[[#This Row],[6M Return vs Nifty Z-Score]],Table2[6M Return vs Nifty Z-Score])</f>
        <v>681</v>
      </c>
      <c r="AU701">
        <f>_xlfn.RANK.AVG(Table2[[#This Row],[Sharpe Ratio Z-Score]],Table2[Sharpe Ratio Z-Score])</f>
        <v>572</v>
      </c>
      <c r="AV701">
        <f>(Table2[[#This Row],[Rank 1Y]]+Table2[[#This Row],[Rank 6M]]+Table2[[#This Row],[Rank Sharpe]])/3</f>
        <v>653.33333333333337</v>
      </c>
    </row>
    <row r="702" spans="1:48" x14ac:dyDescent="0.3">
      <c r="A702" t="s">
        <v>1738</v>
      </c>
      <c r="B702" t="s">
        <v>1739</v>
      </c>
      <c r="C702" t="s">
        <v>10475</v>
      </c>
      <c r="D702" t="s">
        <v>54</v>
      </c>
      <c r="E702">
        <v>4412.5433472000004</v>
      </c>
      <c r="F702">
        <v>438.05</v>
      </c>
      <c r="G702">
        <v>-58.259787075263098</v>
      </c>
      <c r="H702">
        <f>(Table2[[#This Row],[1Y Return vs Nifty]]-AVERAGE(Table2[1Y Return vs Nifty]))/_xlfn.STDEV.P(Table2[1Y Return vs Nifty])</f>
        <v>-1.3311978343302648</v>
      </c>
      <c r="I702">
        <v>-7.7485968001608496</v>
      </c>
      <c r="J702">
        <f>(Table2[[#This Row],[1M Return vs Nifty]]-AVERAGE(Table2[1M Return vs Nifty]))/_xlfn.STDEV.P(Table2[1M Return vs Nifty])</f>
        <v>-0.6973470497862152</v>
      </c>
      <c r="K702">
        <v>-46.726871359558302</v>
      </c>
      <c r="L702">
        <f>(Table2[[#This Row],[6M Return vs Nifty]]-AVERAGE(Table2[6M Return vs Nifty]))/_xlfn.STDEV.P(Table2[6M Return vs Nifty])</f>
        <v>-1.7847696314789268</v>
      </c>
      <c r="M702">
        <v>-1.88494187656737</v>
      </c>
      <c r="N702">
        <f>(Table2[[#This Row],[1W Return vs Nifty]]-AVERAGE(Table2[1W Return vs Nifty]))/_xlfn.STDEV.P(Table2[1W Return vs Nifty])</f>
        <v>-0.18665212771622222</v>
      </c>
      <c r="O702">
        <v>443.36</v>
      </c>
      <c r="P702">
        <v>457.43189823022198</v>
      </c>
      <c r="Q702">
        <v>499.32227786363501</v>
      </c>
      <c r="R702">
        <v>46.5951376585761</v>
      </c>
      <c r="S702" s="2">
        <f>(Table2[[#This Row],[Close Price]]-Table2[[#This Row],[20D EMA]])/Table2[[#This Row],[20D EMA]]</f>
        <v>-1.1976723204619276E-2</v>
      </c>
      <c r="T702" s="2">
        <f>(Table2[[#This Row],[Close Price]]-Table2[[#This Row],[50D EMA]])/Table2[[#This Row],[50D EMA]]</f>
        <v>-4.2371112082933933E-2</v>
      </c>
      <c r="U702" s="2">
        <f>(Table2[[#This Row],[Close Price]]-Table2[[#This Row],[200D EMA]])/Table2[[#This Row],[200D EMA]]</f>
        <v>-0.12271088349150018</v>
      </c>
      <c r="V702">
        <v>0.89854029136594804</v>
      </c>
      <c r="W702">
        <v>433.4</v>
      </c>
      <c r="X702">
        <v>442.5</v>
      </c>
      <c r="Y702">
        <v>424.6</v>
      </c>
      <c r="Z702">
        <v>446.3</v>
      </c>
      <c r="AA702">
        <v>424.6</v>
      </c>
      <c r="AB702">
        <v>466.6</v>
      </c>
      <c r="AC702" s="2">
        <f>(Table2[[#This Row],[Close Price]]/Table2[[#This Row],[Day Low]])-1</f>
        <v>1.0729118597138987E-2</v>
      </c>
      <c r="AD702" s="2">
        <f>(Table2[[#This Row],[Day High]]/Table2[[#This Row],[Close Price]])-1</f>
        <v>1.0158657687478589E-2</v>
      </c>
      <c r="AE702" s="2">
        <f>(Table2[[#This Row],[Close Price]]/Table2[[#This Row],[Current Week Low]])-1</f>
        <v>3.1676872350447471E-2</v>
      </c>
      <c r="AF702" s="2">
        <f>(Table2[[#This Row],[Current Week High]]/Table2[[#This Row],[Close Price]])-1</f>
        <v>1.8833466499257989E-2</v>
      </c>
      <c r="AG702" s="2">
        <f>(Table2[[#This Row],[Close Price]]/Table2[[#This Row],[Current Month Low]])-1</f>
        <v>3.1676872350447471E-2</v>
      </c>
      <c r="AH702" s="2">
        <f>(Table2[[#This Row],[Current Month High]]/Table2[[#This Row],[Close Price]])-1</f>
        <v>6.5175208309553812E-2</v>
      </c>
      <c r="AI702">
        <v>57.744549708937299</v>
      </c>
      <c r="AJ702">
        <v>5.2498798654493104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-0.17</v>
      </c>
      <c r="AM702" t="s">
        <v>10519</v>
      </c>
      <c r="AN702">
        <v>-0.64</v>
      </c>
      <c r="AO702" t="s">
        <v>10519</v>
      </c>
      <c r="AQ702">
        <f>(Table2[[#This Row],[Sharpe Ratio]]-AVERAGE(Table2[Sharpe Ratio]))/_xlfn.STDEV.P(Table2[Sharpe Ratio])</f>
        <v>-0.59700002519057438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726</v>
      </c>
      <c r="AT702">
        <f>_xlfn.RANK.AVG(Table2[[#This Row],[6M Return vs Nifty Z-Score]],Table2[6M Return vs Nifty Z-Score])</f>
        <v>720</v>
      </c>
      <c r="AU702">
        <f>_xlfn.RANK.AVG(Table2[[#This Row],[Sharpe Ratio Z-Score]],Table2[Sharpe Ratio Z-Score])</f>
        <v>517.5</v>
      </c>
      <c r="AV702">
        <f>(Table2[[#This Row],[Rank 1Y]]+Table2[[#This Row],[Rank 6M]]+Table2[[#This Row],[Rank Sharpe]])/3</f>
        <v>654.5</v>
      </c>
    </row>
    <row r="703" spans="1:48" x14ac:dyDescent="0.3">
      <c r="A703" t="s">
        <v>99</v>
      </c>
      <c r="B703" t="s">
        <v>100</v>
      </c>
      <c r="C703" t="s">
        <v>10487</v>
      </c>
      <c r="D703" t="s">
        <v>101</v>
      </c>
      <c r="E703">
        <v>278148.10731385997</v>
      </c>
      <c r="F703">
        <v>2950.15</v>
      </c>
      <c r="G703">
        <v>-39.547769518441299</v>
      </c>
      <c r="H703">
        <f>(Table2[[#This Row],[1Y Return vs Nifty]]-AVERAGE(Table2[1Y Return vs Nifty]))/_xlfn.STDEV.P(Table2[1Y Return vs Nifty])</f>
        <v>-1.0748810457666127</v>
      </c>
      <c r="I703">
        <v>-2.6139677950739801</v>
      </c>
      <c r="J703">
        <f>(Table2[[#This Row],[1M Return vs Nifty]]-AVERAGE(Table2[1M Return vs Nifty]))/_xlfn.STDEV.P(Table2[1M Return vs Nifty])</f>
        <v>-0.18082371661607388</v>
      </c>
      <c r="K703">
        <v>-17.1785995021893</v>
      </c>
      <c r="L703">
        <f>(Table2[[#This Row],[6M Return vs Nifty]]-AVERAGE(Table2[6M Return vs Nifty]))/_xlfn.STDEV.P(Table2[6M Return vs Nifty])</f>
        <v>-0.76009243288051975</v>
      </c>
      <c r="M703">
        <v>-1.908352320616</v>
      </c>
      <c r="N703">
        <f>(Table2[[#This Row],[1W Return vs Nifty]]-AVERAGE(Table2[1W Return vs Nifty]))/_xlfn.STDEV.P(Table2[1W Return vs Nifty])</f>
        <v>-0.19138961466610174</v>
      </c>
      <c r="O703">
        <v>2931.3</v>
      </c>
      <c r="P703">
        <v>2916.63003804751</v>
      </c>
      <c r="Q703">
        <v>2979.6461283635899</v>
      </c>
      <c r="R703">
        <v>40.189561610056401</v>
      </c>
      <c r="S703" s="2">
        <f>(Table2[[#This Row],[Close Price]]-Table2[[#This Row],[20D EMA]])/Table2[[#This Row],[20D EMA]]</f>
        <v>6.4305939344317907E-3</v>
      </c>
      <c r="T703" s="2">
        <f>(Table2[[#This Row],[Close Price]]-Table2[[#This Row],[50D EMA]])/Table2[[#This Row],[50D EMA]]</f>
        <v>1.149270271348145E-2</v>
      </c>
      <c r="U703" s="2">
        <f>(Table2[[#This Row],[Close Price]]-Table2[[#This Row],[200D EMA]])/Table2[[#This Row],[200D EMA]]</f>
        <v>-9.899205171652041E-3</v>
      </c>
      <c r="V703">
        <v>1.47414035311549</v>
      </c>
      <c r="W703">
        <v>2900.7</v>
      </c>
      <c r="X703">
        <v>2964.45</v>
      </c>
      <c r="Y703">
        <v>2885.25</v>
      </c>
      <c r="Z703">
        <v>2973.35</v>
      </c>
      <c r="AA703">
        <v>2842</v>
      </c>
      <c r="AB703">
        <v>3052</v>
      </c>
      <c r="AC703" s="2">
        <f>(Table2[[#This Row],[Close Price]]/Table2[[#This Row],[Day Low]])-1</f>
        <v>1.7047609197780034E-2</v>
      </c>
      <c r="AD703" s="2">
        <f>(Table2[[#This Row],[Day High]]/Table2[[#This Row],[Close Price]])-1</f>
        <v>4.8472111587545275E-3</v>
      </c>
      <c r="AE703" s="2">
        <f>(Table2[[#This Row],[Close Price]]/Table2[[#This Row],[Current Week Low]])-1</f>
        <v>2.2493718048695932E-2</v>
      </c>
      <c r="AF703" s="2">
        <f>(Table2[[#This Row],[Current Week High]]/Table2[[#This Row],[Close Price]])-1</f>
        <v>7.8640069149025216E-3</v>
      </c>
      <c r="AG703" s="2">
        <f>(Table2[[#This Row],[Close Price]]/Table2[[#This Row],[Current Month Low]])-1</f>
        <v>3.8054187192118283E-2</v>
      </c>
      <c r="AH703" s="2">
        <f>(Table2[[#This Row],[Current Month High]]/Table2[[#This Row],[Close Price]])-1</f>
        <v>3.45236682880532E-2</v>
      </c>
      <c r="AI703">
        <v>16.026303747267001</v>
      </c>
      <c r="AJ703">
        <v>10.488371222051599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-0.05</v>
      </c>
      <c r="AM703" t="s">
        <v>10519</v>
      </c>
      <c r="AN703">
        <v>1.55</v>
      </c>
      <c r="AO703" t="s">
        <v>10520</v>
      </c>
      <c r="AP703">
        <v>-8.1081478755412995E-2</v>
      </c>
      <c r="AQ703">
        <f>(Table2[[#This Row],[Sharpe Ratio]]-AVERAGE(Table2[Sharpe Ratio]))/_xlfn.STDEV.P(Table2[Sharpe Ratio])</f>
        <v>-1.531630040008872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696</v>
      </c>
      <c r="AT703">
        <f>_xlfn.RANK.AVG(Table2[[#This Row],[6M Return vs Nifty Z-Score]],Table2[6M Return vs Nifty Z-Score])</f>
        <v>579</v>
      </c>
      <c r="AU703">
        <f>_xlfn.RANK.AVG(Table2[[#This Row],[Sharpe Ratio Z-Score]],Table2[Sharpe Ratio Z-Score])</f>
        <v>689</v>
      </c>
      <c r="AV703">
        <f>(Table2[[#This Row],[Rank 1Y]]+Table2[[#This Row],[Rank 6M]]+Table2[[#This Row],[Rank Sharpe]])/3</f>
        <v>654.66666666666663</v>
      </c>
    </row>
    <row r="704" spans="1:48" x14ac:dyDescent="0.3">
      <c r="A704" t="s">
        <v>1406</v>
      </c>
      <c r="B704" t="s">
        <v>1407</v>
      </c>
      <c r="C704" t="s">
        <v>10480</v>
      </c>
      <c r="D704" t="s">
        <v>60</v>
      </c>
      <c r="E704">
        <v>7365.0174396599996</v>
      </c>
      <c r="F704">
        <v>226.66</v>
      </c>
      <c r="G704">
        <v>-25.7859793151556</v>
      </c>
      <c r="H704">
        <f>(Table2[[#This Row],[1Y Return vs Nifty]]-AVERAGE(Table2[1Y Return vs Nifty]))/_xlfn.STDEV.P(Table2[1Y Return vs Nifty])</f>
        <v>-0.88637235828374139</v>
      </c>
      <c r="I704">
        <v>-10.421096134114</v>
      </c>
      <c r="J704">
        <f>(Table2[[#This Row],[1M Return vs Nifty]]-AVERAGE(Table2[1M Return vs Nifty]))/_xlfn.STDEV.P(Table2[1M Return vs Nifty])</f>
        <v>-0.96618989364132057</v>
      </c>
      <c r="K704">
        <v>-55.181026084037903</v>
      </c>
      <c r="L704">
        <f>(Table2[[#This Row],[6M Return vs Nifty]]-AVERAGE(Table2[6M Return vs Nifty]))/_xlfn.STDEV.P(Table2[6M Return vs Nifty])</f>
        <v>-2.0779434462256208</v>
      </c>
      <c r="M704">
        <v>-2.5608461251447499</v>
      </c>
      <c r="N704">
        <f>(Table2[[#This Row],[1W Return vs Nifty]]-AVERAGE(Table2[1W Return vs Nifty]))/_xlfn.STDEV.P(Table2[1W Return vs Nifty])</f>
        <v>-0.32343242758374469</v>
      </c>
      <c r="O704">
        <v>232.05</v>
      </c>
      <c r="P704">
        <v>241.341091958964</v>
      </c>
      <c r="Q704">
        <v>270.96320141430101</v>
      </c>
      <c r="R704">
        <v>40.437249806513499</v>
      </c>
      <c r="S704" s="2">
        <f>(Table2[[#This Row],[Close Price]]-Table2[[#This Row],[20D EMA]])/Table2[[#This Row],[20D EMA]]</f>
        <v>-2.3227752639517409E-2</v>
      </c>
      <c r="T704" s="2">
        <f>(Table2[[#This Row],[Close Price]]-Table2[[#This Row],[50D EMA]])/Table2[[#This Row],[50D EMA]]</f>
        <v>-6.0831298308123498E-2</v>
      </c>
      <c r="U704" s="2">
        <f>(Table2[[#This Row],[Close Price]]-Table2[[#This Row],[200D EMA]])/Table2[[#This Row],[200D EMA]]</f>
        <v>-0.16350264974379936</v>
      </c>
      <c r="V704">
        <v>0.36368905876860602</v>
      </c>
      <c r="W704">
        <v>0</v>
      </c>
      <c r="X704">
        <v>0</v>
      </c>
      <c r="Y704">
        <v>215.01</v>
      </c>
      <c r="Z704">
        <v>233</v>
      </c>
      <c r="AA704">
        <v>215.01</v>
      </c>
      <c r="AB704">
        <v>258</v>
      </c>
      <c r="AC704" s="2" t="e">
        <f>(Table2[[#This Row],[Close Price]]/Table2[[#This Row],[Day Low]])-1</f>
        <v>#DIV/0!</v>
      </c>
      <c r="AD704" s="2">
        <f>(Table2[[#This Row],[Day High]]/Table2[[#This Row],[Close Price]])-1</f>
        <v>-1</v>
      </c>
      <c r="AE704" s="2">
        <f>(Table2[[#This Row],[Close Price]]/Table2[[#This Row],[Current Week Low]])-1</f>
        <v>5.418352634761181E-2</v>
      </c>
      <c r="AF704" s="2">
        <f>(Table2[[#This Row],[Current Week High]]/Table2[[#This Row],[Close Price]])-1</f>
        <v>2.7971410923850692E-2</v>
      </c>
      <c r="AG704" s="2">
        <f>(Table2[[#This Row],[Close Price]]/Table2[[#This Row],[Current Month Low]])-1</f>
        <v>5.418352634761181E-2</v>
      </c>
      <c r="AH704" s="2">
        <f>(Table2[[#This Row],[Current Month High]]/Table2[[#This Row],[Close Price]])-1</f>
        <v>0.13826877261095927</v>
      </c>
      <c r="AI704">
        <v>108.594370422659</v>
      </c>
      <c r="AJ704">
        <v>15.583885772565001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</v>
      </c>
      <c r="AM704" t="s">
        <v>10519</v>
      </c>
      <c r="AN704">
        <v>-7.33</v>
      </c>
      <c r="AO704" t="s">
        <v>10519</v>
      </c>
      <c r="AP704">
        <v>-2.7412049995485001E-2</v>
      </c>
      <c r="AQ704">
        <f>(Table2[[#This Row],[Sharpe Ratio]]-AVERAGE(Table2[Sharpe Ratio]))/_xlfn.STDEV.P(Table2[Sharpe Ratio])</f>
        <v>-0.91298001330555012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640</v>
      </c>
      <c r="AT704">
        <f>_xlfn.RANK.AVG(Table2[[#This Row],[6M Return vs Nifty Z-Score]],Table2[6M Return vs Nifty Z-Score])</f>
        <v>728</v>
      </c>
      <c r="AU704">
        <f>_xlfn.RANK.AVG(Table2[[#This Row],[Sharpe Ratio Z-Score]],Table2[Sharpe Ratio Z-Score])</f>
        <v>598</v>
      </c>
      <c r="AV704">
        <f>(Table2[[#This Row],[Rank 1Y]]+Table2[[#This Row],[Rank 6M]]+Table2[[#This Row],[Rank Sharpe]])/3</f>
        <v>655.33333333333337</v>
      </c>
    </row>
    <row r="705" spans="1:48" x14ac:dyDescent="0.3">
      <c r="A705" t="s">
        <v>1928</v>
      </c>
      <c r="B705" t="s">
        <v>1929</v>
      </c>
      <c r="C705" t="s">
        <v>10487</v>
      </c>
      <c r="D705" t="s">
        <v>1450</v>
      </c>
      <c r="E705">
        <v>3505.9349999999999</v>
      </c>
      <c r="F705">
        <v>318.05</v>
      </c>
      <c r="G705">
        <v>-57.896091863361598</v>
      </c>
      <c r="H705">
        <f>(Table2[[#This Row],[1Y Return vs Nifty]]-AVERAGE(Table2[1Y Return vs Nifty]))/_xlfn.STDEV.P(Table2[1Y Return vs Nifty])</f>
        <v>-1.3262159456350726</v>
      </c>
      <c r="I705">
        <v>-8.2335919104624509</v>
      </c>
      <c r="J705">
        <f>(Table2[[#This Row],[1M Return vs Nifty]]-AVERAGE(Table2[1M Return vs Nifty]))/_xlfn.STDEV.P(Table2[1M Return vs Nifty])</f>
        <v>-0.74613563620521894</v>
      </c>
      <c r="K705">
        <v>-28.376330589699901</v>
      </c>
      <c r="L705">
        <f>(Table2[[#This Row],[6M Return vs Nifty]]-AVERAGE(Table2[6M Return vs Nifty]))/_xlfn.STDEV.P(Table2[6M Return vs Nifty])</f>
        <v>-1.148408195534746</v>
      </c>
      <c r="M705">
        <v>-4.6488354580142799</v>
      </c>
      <c r="N705">
        <f>(Table2[[#This Row],[1W Return vs Nifty]]-AVERAGE(Table2[1W Return vs Nifty]))/_xlfn.STDEV.P(Table2[1W Return vs Nifty])</f>
        <v>-0.74597128226796172</v>
      </c>
      <c r="O705">
        <v>323.70999999999998</v>
      </c>
      <c r="P705">
        <v>325.42654273864201</v>
      </c>
      <c r="Q705">
        <v>347.24087805962102</v>
      </c>
      <c r="R705">
        <v>36.566697411812598</v>
      </c>
      <c r="S705" s="2">
        <f>(Table2[[#This Row],[Close Price]]-Table2[[#This Row],[20D EMA]])/Table2[[#This Row],[20D EMA]]</f>
        <v>-1.7484785765036509E-2</v>
      </c>
      <c r="T705" s="2">
        <f>(Table2[[#This Row],[Close Price]]-Table2[[#This Row],[50D EMA]])/Table2[[#This Row],[50D EMA]]</f>
        <v>-2.2667305120732832E-2</v>
      </c>
      <c r="U705" s="2">
        <f>(Table2[[#This Row],[Close Price]]-Table2[[#This Row],[200D EMA]])/Table2[[#This Row],[200D EMA]]</f>
        <v>-8.406521208775701E-2</v>
      </c>
      <c r="V705">
        <v>0.94301976586571001</v>
      </c>
      <c r="W705">
        <v>315</v>
      </c>
      <c r="X705">
        <v>318.89999999999998</v>
      </c>
      <c r="Y705">
        <v>304</v>
      </c>
      <c r="Z705">
        <v>319.2</v>
      </c>
      <c r="AA705">
        <v>304</v>
      </c>
      <c r="AB705">
        <v>352.95</v>
      </c>
      <c r="AC705" s="2">
        <f>(Table2[[#This Row],[Close Price]]/Table2[[#This Row],[Day Low]])-1</f>
        <v>9.682539682539737E-3</v>
      </c>
      <c r="AD705" s="2">
        <f>(Table2[[#This Row],[Day High]]/Table2[[#This Row],[Close Price]])-1</f>
        <v>2.6725357648167414E-3</v>
      </c>
      <c r="AE705" s="2">
        <f>(Table2[[#This Row],[Close Price]]/Table2[[#This Row],[Current Week Low]])-1</f>
        <v>4.621710526315792E-2</v>
      </c>
      <c r="AF705" s="2">
        <f>(Table2[[#This Row],[Current Week High]]/Table2[[#This Row],[Close Price]])-1</f>
        <v>3.6157836818109246E-3</v>
      </c>
      <c r="AG705" s="2">
        <f>(Table2[[#This Row],[Close Price]]/Table2[[#This Row],[Current Month Low]])-1</f>
        <v>4.621710526315792E-2</v>
      </c>
      <c r="AH705" s="2">
        <f>(Table2[[#This Row],[Current Month High]]/Table2[[#This Row],[Close Price]])-1</f>
        <v>0.10973117434365665</v>
      </c>
      <c r="AI705">
        <v>50.841062725986397</v>
      </c>
      <c r="AJ705">
        <v>9.5213498622589601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-0.12</v>
      </c>
      <c r="AM705" t="s">
        <v>10519</v>
      </c>
      <c r="AN705">
        <v>-5.79</v>
      </c>
      <c r="AO705" t="s">
        <v>10519</v>
      </c>
      <c r="AP705">
        <v>-2.2033205435916001E-2</v>
      </c>
      <c r="AQ705">
        <f>(Table2[[#This Row],[Sharpe Ratio]]-AVERAGE(Table2[Sharpe Ratio]))/_xlfn.STDEV.P(Table2[Sharpe Ratio])</f>
        <v>-0.85097781936949457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723</v>
      </c>
      <c r="AT705">
        <f>_xlfn.RANK.AVG(Table2[[#This Row],[6M Return vs Nifty Z-Score]],Table2[6M Return vs Nifty Z-Score])</f>
        <v>660</v>
      </c>
      <c r="AU705">
        <f>_xlfn.RANK.AVG(Table2[[#This Row],[Sharpe Ratio Z-Score]],Table2[Sharpe Ratio Z-Score])</f>
        <v>586</v>
      </c>
      <c r="AV705">
        <f>(Table2[[#This Row],[Rank 1Y]]+Table2[[#This Row],[Rank 6M]]+Table2[[#This Row],[Rank Sharpe]])/3</f>
        <v>656.33333333333337</v>
      </c>
    </row>
    <row r="706" spans="1:48" x14ac:dyDescent="0.3">
      <c r="A706" t="s">
        <v>1486</v>
      </c>
      <c r="B706" t="s">
        <v>1487</v>
      </c>
      <c r="C706" t="s">
        <v>10487</v>
      </c>
      <c r="D706" t="s">
        <v>469</v>
      </c>
      <c r="E706">
        <v>6686.2407580299996</v>
      </c>
      <c r="F706">
        <v>471.05</v>
      </c>
      <c r="G706">
        <v>-47.380710422816399</v>
      </c>
      <c r="H706">
        <f>(Table2[[#This Row],[1Y Return vs Nifty]]-AVERAGE(Table2[1Y Return vs Nifty]))/_xlfn.STDEV.P(Table2[1Y Return vs Nifty])</f>
        <v>-1.1821764911413069</v>
      </c>
      <c r="I706">
        <v>-5.0666696132778197</v>
      </c>
      <c r="J706">
        <f>(Table2[[#This Row],[1M Return vs Nifty]]-AVERAGE(Table2[1M Return vs Nifty]))/_xlfn.STDEV.P(Table2[1M Return vs Nifty])</f>
        <v>-0.42755580128198051</v>
      </c>
      <c r="K706">
        <v>-30.295353940306398</v>
      </c>
      <c r="L706">
        <f>(Table2[[#This Row],[6M Return vs Nifty]]-AVERAGE(Table2[6M Return vs Nifty]))/_xlfn.STDEV.P(Table2[6M Return vs Nifty])</f>
        <v>-1.2149562319287595</v>
      </c>
      <c r="M706">
        <v>-2.0394707996474999</v>
      </c>
      <c r="N706">
        <f>(Table2[[#This Row],[1W Return vs Nifty]]-AVERAGE(Table2[1W Return vs Nifty]))/_xlfn.STDEV.P(Table2[1W Return vs Nifty])</f>
        <v>-0.21792358736689449</v>
      </c>
      <c r="O706">
        <v>473.3</v>
      </c>
      <c r="P706">
        <v>486.21899089365701</v>
      </c>
      <c r="Q706">
        <v>538.751671511734</v>
      </c>
      <c r="R706">
        <v>49.234542216731001</v>
      </c>
      <c r="S706" s="2">
        <f>(Table2[[#This Row],[Close Price]]-Table2[[#This Row],[20D EMA]])/Table2[[#This Row],[20D EMA]]</f>
        <v>-4.7538559053454466E-3</v>
      </c>
      <c r="T706" s="2">
        <f>(Table2[[#This Row],[Close Price]]-Table2[[#This Row],[50D EMA]])/Table2[[#This Row],[50D EMA]]</f>
        <v>-3.1197857709705686E-2</v>
      </c>
      <c r="U706" s="2">
        <f>(Table2[[#This Row],[Close Price]]-Table2[[#This Row],[200D EMA]])/Table2[[#This Row],[200D EMA]]</f>
        <v>-0.12566396559246581</v>
      </c>
      <c r="V706">
        <v>1.0500839494552801</v>
      </c>
      <c r="W706">
        <v>465.05</v>
      </c>
      <c r="X706">
        <v>473.4</v>
      </c>
      <c r="Y706">
        <v>451.5</v>
      </c>
      <c r="Z706">
        <v>476</v>
      </c>
      <c r="AA706">
        <v>451.5</v>
      </c>
      <c r="AB706">
        <v>492</v>
      </c>
      <c r="AC706" s="2">
        <f>(Table2[[#This Row],[Close Price]]/Table2[[#This Row],[Day Low]])-1</f>
        <v>1.2901838511987895E-2</v>
      </c>
      <c r="AD706" s="2">
        <f>(Table2[[#This Row],[Day High]]/Table2[[#This Row],[Close Price]])-1</f>
        <v>4.9888546863390282E-3</v>
      </c>
      <c r="AE706" s="2">
        <f>(Table2[[#This Row],[Close Price]]/Table2[[#This Row],[Current Week Low]])-1</f>
        <v>4.3300110741971265E-2</v>
      </c>
      <c r="AF706" s="2">
        <f>(Table2[[#This Row],[Current Week High]]/Table2[[#This Row],[Close Price]])-1</f>
        <v>1.0508438594629022E-2</v>
      </c>
      <c r="AG706" s="2">
        <f>(Table2[[#This Row],[Close Price]]/Table2[[#This Row],[Current Month Low]])-1</f>
        <v>4.3300110741971265E-2</v>
      </c>
      <c r="AH706" s="2">
        <f>(Table2[[#This Row],[Current Month High]]/Table2[[#This Row],[Close Price]])-1</f>
        <v>4.447510879949057E-2</v>
      </c>
      <c r="AI706">
        <v>53.455047234900697</v>
      </c>
      <c r="AJ706">
        <v>9.9299883313885609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-0.23</v>
      </c>
      <c r="AM706" t="s">
        <v>10519</v>
      </c>
      <c r="AN706">
        <v>-0.55000000000000004</v>
      </c>
      <c r="AO706" t="s">
        <v>10519</v>
      </c>
      <c r="AP706">
        <v>-2.1884010572916002E-2</v>
      </c>
      <c r="AQ706">
        <f>(Table2[[#This Row],[Sharpe Ratio]]-AVERAGE(Table2[Sharpe Ratio]))/_xlfn.STDEV.P(Table2[Sharpe Ratio])</f>
        <v>-0.8492580431745248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713</v>
      </c>
      <c r="AT706">
        <f>_xlfn.RANK.AVG(Table2[[#This Row],[6M Return vs Nifty Z-Score]],Table2[6M Return vs Nifty Z-Score])</f>
        <v>676</v>
      </c>
      <c r="AU706">
        <f>_xlfn.RANK.AVG(Table2[[#This Row],[Sharpe Ratio Z-Score]],Table2[Sharpe Ratio Z-Score])</f>
        <v>585</v>
      </c>
      <c r="AV706">
        <f>(Table2[[#This Row],[Rank 1Y]]+Table2[[#This Row],[Rank 6M]]+Table2[[#This Row],[Rank Sharpe]])/3</f>
        <v>658</v>
      </c>
    </row>
    <row r="707" spans="1:48" x14ac:dyDescent="0.3">
      <c r="A707" t="s">
        <v>347</v>
      </c>
      <c r="B707" t="s">
        <v>348</v>
      </c>
      <c r="C707" t="s">
        <v>10475</v>
      </c>
      <c r="D707" t="s">
        <v>349</v>
      </c>
      <c r="E707">
        <v>69476.469533700001</v>
      </c>
      <c r="F707">
        <v>721.7</v>
      </c>
      <c r="G707">
        <v>-41.706662777738401</v>
      </c>
      <c r="H707">
        <f>(Table2[[#This Row],[1Y Return vs Nifty]]-AVERAGE(Table2[1Y Return vs Nifty]))/_xlfn.STDEV.P(Table2[1Y Return vs Nifty])</f>
        <v>-1.104453516260208</v>
      </c>
      <c r="I707">
        <v>-4.1772127653273401</v>
      </c>
      <c r="J707">
        <f>(Table2[[#This Row],[1M Return vs Nifty]]-AVERAGE(Table2[1M Return vs Nifty]))/_xlfn.STDEV.P(Table2[1M Return vs Nifty])</f>
        <v>-0.33807996663857443</v>
      </c>
      <c r="K707">
        <v>-15.4488397022615</v>
      </c>
      <c r="L707">
        <f>(Table2[[#This Row],[6M Return vs Nifty]]-AVERAGE(Table2[6M Return vs Nifty]))/_xlfn.STDEV.P(Table2[6M Return vs Nifty])</f>
        <v>-0.70010769216221835</v>
      </c>
      <c r="M707">
        <v>-1.95935395584435</v>
      </c>
      <c r="N707">
        <f>(Table2[[#This Row],[1W Return vs Nifty]]-AVERAGE(Table2[1W Return vs Nifty]))/_xlfn.STDEV.P(Table2[1W Return vs Nifty])</f>
        <v>-0.20171063125232769</v>
      </c>
      <c r="O707">
        <v>729.21</v>
      </c>
      <c r="P707">
        <v>724.86131768332098</v>
      </c>
      <c r="Q707">
        <v>741.49168178641401</v>
      </c>
      <c r="R707">
        <v>49.106021744409801</v>
      </c>
      <c r="S707" s="2">
        <f>(Table2[[#This Row],[Close Price]]-Table2[[#This Row],[20D EMA]])/Table2[[#This Row],[20D EMA]]</f>
        <v>-1.0298816527474925E-2</v>
      </c>
      <c r="T707" s="2">
        <f>(Table2[[#This Row],[Close Price]]-Table2[[#This Row],[50D EMA]])/Table2[[#This Row],[50D EMA]]</f>
        <v>-4.361272434049315E-3</v>
      </c>
      <c r="U707" s="2">
        <f>(Table2[[#This Row],[Close Price]]-Table2[[#This Row],[200D EMA]])/Table2[[#This Row],[200D EMA]]</f>
        <v>-2.669171114466384E-2</v>
      </c>
      <c r="V707">
        <v>1.1253251227477901</v>
      </c>
      <c r="W707">
        <v>718.1</v>
      </c>
      <c r="X707">
        <v>730.4</v>
      </c>
      <c r="Y707">
        <v>711.6</v>
      </c>
      <c r="Z707">
        <v>745</v>
      </c>
      <c r="AA707">
        <v>708.75</v>
      </c>
      <c r="AB707">
        <v>750</v>
      </c>
      <c r="AC707" s="2">
        <f>(Table2[[#This Row],[Close Price]]/Table2[[#This Row],[Day Low]])-1</f>
        <v>5.0132293552429541E-3</v>
      </c>
      <c r="AD707" s="2">
        <f>(Table2[[#This Row],[Day High]]/Table2[[#This Row],[Close Price]])-1</f>
        <v>1.205487044478315E-2</v>
      </c>
      <c r="AE707" s="2">
        <f>(Table2[[#This Row],[Close Price]]/Table2[[#This Row],[Current Week Low]])-1</f>
        <v>1.4193367060146178E-2</v>
      </c>
      <c r="AF707" s="2">
        <f>(Table2[[#This Row],[Current Week High]]/Table2[[#This Row],[Close Price]])-1</f>
        <v>3.2284882915338819E-2</v>
      </c>
      <c r="AG707" s="2">
        <f>(Table2[[#This Row],[Close Price]]/Table2[[#This Row],[Current Month Low]])-1</f>
        <v>1.8271604938271624E-2</v>
      </c>
      <c r="AH707" s="2">
        <f>(Table2[[#This Row],[Current Month High]]/Table2[[#This Row],[Close Price]])-1</f>
        <v>3.9212969377857787E-2</v>
      </c>
      <c r="AI707">
        <v>23.714839961202699</v>
      </c>
      <c r="AJ707">
        <v>11.3820510841885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-7.0000000000000007E-2</v>
      </c>
      <c r="AM707" t="s">
        <v>10519</v>
      </c>
      <c r="AN707">
        <v>-1.1200000000000001</v>
      </c>
      <c r="AO707" t="s">
        <v>10519</v>
      </c>
      <c r="AP707">
        <v>-0.14446094954821501</v>
      </c>
      <c r="AQ707">
        <f>(Table2[[#This Row],[Sharpe Ratio]]-AVERAGE(Table2[Sharpe Ratio]))/_xlfn.STDEV.P(Table2[Sharpe Ratio])</f>
        <v>-2.2622081774025218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703</v>
      </c>
      <c r="AT707">
        <f>_xlfn.RANK.AVG(Table2[[#This Row],[6M Return vs Nifty Z-Score]],Table2[6M Return vs Nifty Z-Score])</f>
        <v>549</v>
      </c>
      <c r="AU707">
        <f>_xlfn.RANK.AVG(Table2[[#This Row],[Sharpe Ratio Z-Score]],Table2[Sharpe Ratio Z-Score])</f>
        <v>726</v>
      </c>
      <c r="AV707">
        <f>(Table2[[#This Row],[Rank 1Y]]+Table2[[#This Row],[Rank 6M]]+Table2[[#This Row],[Rank Sharpe]])/3</f>
        <v>659.33333333333337</v>
      </c>
    </row>
    <row r="708" spans="1:48" x14ac:dyDescent="0.3">
      <c r="A708" t="s">
        <v>389</v>
      </c>
      <c r="B708" t="s">
        <v>390</v>
      </c>
      <c r="C708" t="s">
        <v>10487</v>
      </c>
      <c r="D708" t="s">
        <v>101</v>
      </c>
      <c r="E708">
        <v>61822.164478469997</v>
      </c>
      <c r="F708">
        <v>542.4</v>
      </c>
      <c r="G708">
        <v>-31.080627396111201</v>
      </c>
      <c r="H708">
        <f>(Table2[[#This Row],[1Y Return vs Nifty]]-AVERAGE(Table2[1Y Return vs Nifty]))/_xlfn.STDEV.P(Table2[1Y Return vs Nifty])</f>
        <v>-0.95889832661207297</v>
      </c>
      <c r="I708">
        <v>1.80096963533717</v>
      </c>
      <c r="J708">
        <f>(Table2[[#This Row],[1M Return vs Nifty]]-AVERAGE(Table2[1M Return vs Nifty]))/_xlfn.STDEV.P(Table2[1M Return vs Nifty])</f>
        <v>0.26330149574773648</v>
      </c>
      <c r="K708">
        <v>-19.425224739113801</v>
      </c>
      <c r="L708">
        <f>(Table2[[#This Row],[6M Return vs Nifty]]-AVERAGE(Table2[6M Return vs Nifty]))/_xlfn.STDEV.P(Table2[6M Return vs Nifty])</f>
        <v>-0.83800107218045805</v>
      </c>
      <c r="M708">
        <v>0.42889525998348199</v>
      </c>
      <c r="N708">
        <f>(Table2[[#This Row],[1W Return vs Nifty]]-AVERAGE(Table2[1W Return vs Nifty]))/_xlfn.STDEV.P(Table2[1W Return vs Nifty])</f>
        <v>0.28159073071848462</v>
      </c>
      <c r="O708">
        <v>520.78</v>
      </c>
      <c r="P708">
        <v>513.907179606623</v>
      </c>
      <c r="Q708">
        <v>534.44075206329103</v>
      </c>
      <c r="R708">
        <v>72.831191091822902</v>
      </c>
      <c r="S708" s="2">
        <f>(Table2[[#This Row],[Close Price]]-Table2[[#This Row],[20D EMA]])/Table2[[#This Row],[20D EMA]]</f>
        <v>4.1514651100272679E-2</v>
      </c>
      <c r="T708" s="2">
        <f>(Table2[[#This Row],[Close Price]]-Table2[[#This Row],[50D EMA]])/Table2[[#This Row],[50D EMA]]</f>
        <v>5.5443514946000902E-2</v>
      </c>
      <c r="U708" s="2">
        <f>(Table2[[#This Row],[Close Price]]-Table2[[#This Row],[200D EMA]])/Table2[[#This Row],[200D EMA]]</f>
        <v>1.4892666597711801E-2</v>
      </c>
      <c r="V708">
        <v>0.60609179537684599</v>
      </c>
      <c r="W708">
        <v>530</v>
      </c>
      <c r="X708">
        <v>543.5</v>
      </c>
      <c r="Y708">
        <v>511.05</v>
      </c>
      <c r="Z708">
        <v>543.5</v>
      </c>
      <c r="AA708">
        <v>503.7</v>
      </c>
      <c r="AB708">
        <v>543.5</v>
      </c>
      <c r="AC708" s="2">
        <f>(Table2[[#This Row],[Close Price]]/Table2[[#This Row],[Day Low]])-1</f>
        <v>2.3396226415094201E-2</v>
      </c>
      <c r="AD708" s="2">
        <f>(Table2[[#This Row],[Day High]]/Table2[[#This Row],[Close Price]])-1</f>
        <v>2.02802359882015E-3</v>
      </c>
      <c r="AE708" s="2">
        <f>(Table2[[#This Row],[Close Price]]/Table2[[#This Row],[Current Week Low]])-1</f>
        <v>6.1344291165247977E-2</v>
      </c>
      <c r="AF708" s="2">
        <f>(Table2[[#This Row],[Current Week High]]/Table2[[#This Row],[Close Price]])-1</f>
        <v>2.02802359882015E-3</v>
      </c>
      <c r="AG708" s="2">
        <f>(Table2[[#This Row],[Close Price]]/Table2[[#This Row],[Current Month Low]])-1</f>
        <v>7.6831447290053534E-2</v>
      </c>
      <c r="AH708" s="2">
        <f>(Table2[[#This Row],[Current Month High]]/Table2[[#This Row],[Close Price]])-1</f>
        <v>2.02802359882015E-3</v>
      </c>
      <c r="AI708">
        <v>25.322640117993998</v>
      </c>
      <c r="AJ708">
        <v>23.553530751708401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-0.01</v>
      </c>
      <c r="AM708" t="s">
        <v>10519</v>
      </c>
      <c r="AN708">
        <v>5.56</v>
      </c>
      <c r="AO708" t="s">
        <v>10520</v>
      </c>
      <c r="AP708">
        <v>-0.12501775784910699</v>
      </c>
      <c r="AQ708">
        <f>(Table2[[#This Row],[Sharpe Ratio]]-AVERAGE(Table2[Sharpe Ratio]))/_xlfn.STDEV.P(Table2[Sharpe Ratio])</f>
        <v>-2.0380855932465298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665</v>
      </c>
      <c r="AT708">
        <f>_xlfn.RANK.AVG(Table2[[#This Row],[6M Return vs Nifty Z-Score]],Table2[6M Return vs Nifty Z-Score])</f>
        <v>592</v>
      </c>
      <c r="AU708">
        <f>_xlfn.RANK.AVG(Table2[[#This Row],[Sharpe Ratio Z-Score]],Table2[Sharpe Ratio Z-Score])</f>
        <v>722</v>
      </c>
      <c r="AV708">
        <f>(Table2[[#This Row],[Rank 1Y]]+Table2[[#This Row],[Rank 6M]]+Table2[[#This Row],[Rank Sharpe]])/3</f>
        <v>659.66666666666663</v>
      </c>
    </row>
    <row r="709" spans="1:48" x14ac:dyDescent="0.3">
      <c r="A709" t="s">
        <v>1658</v>
      </c>
      <c r="B709" t="s">
        <v>1659</v>
      </c>
      <c r="C709" t="s">
        <v>10475</v>
      </c>
      <c r="D709" t="s">
        <v>54</v>
      </c>
      <c r="E709">
        <v>4971.7511654</v>
      </c>
      <c r="F709">
        <v>701.5</v>
      </c>
      <c r="G709">
        <v>-40.181629596009003</v>
      </c>
      <c r="H709">
        <f>(Table2[[#This Row],[1Y Return vs Nifty]]-AVERAGE(Table2[1Y Return vs Nifty]))/_xlfn.STDEV.P(Table2[1Y Return vs Nifty])</f>
        <v>-1.0835636466132343</v>
      </c>
      <c r="I709">
        <v>-9.6968601448858607</v>
      </c>
      <c r="J709">
        <f>(Table2[[#This Row],[1M Return vs Nifty]]-AVERAGE(Table2[1M Return vs Nifty]))/_xlfn.STDEV.P(Table2[1M Return vs Nifty])</f>
        <v>-0.8933346227371739</v>
      </c>
      <c r="K709">
        <v>-47.601168571837199</v>
      </c>
      <c r="L709">
        <f>(Table2[[#This Row],[6M Return vs Nifty]]-AVERAGE(Table2[6M Return vs Nifty]))/_xlfn.STDEV.P(Table2[6M Return vs Nifty])</f>
        <v>-1.815088576104344</v>
      </c>
      <c r="M709">
        <v>-5.5615195081399103</v>
      </c>
      <c r="N709">
        <f>(Table2[[#This Row],[1W Return vs Nifty]]-AVERAGE(Table2[1W Return vs Nifty]))/_xlfn.STDEV.P(Table2[1W Return vs Nifty])</f>
        <v>-0.93066785478284331</v>
      </c>
      <c r="O709">
        <v>722.57</v>
      </c>
      <c r="P709">
        <v>754.19431028919098</v>
      </c>
      <c r="Q709">
        <v>825.99228149380497</v>
      </c>
      <c r="R709">
        <v>32.1135090134647</v>
      </c>
      <c r="S709" s="2">
        <f>(Table2[[#This Row],[Close Price]]-Table2[[#This Row],[20D EMA]])/Table2[[#This Row],[20D EMA]]</f>
        <v>-2.9159804586406921E-2</v>
      </c>
      <c r="T709" s="2">
        <f>(Table2[[#This Row],[Close Price]]-Table2[[#This Row],[50D EMA]])/Table2[[#This Row],[50D EMA]]</f>
        <v>-6.986834767950674E-2</v>
      </c>
      <c r="U709" s="2">
        <f>(Table2[[#This Row],[Close Price]]-Table2[[#This Row],[200D EMA]])/Table2[[#This Row],[200D EMA]]</f>
        <v>-0.15071845619266683</v>
      </c>
      <c r="V709">
        <v>0.59929520847640305</v>
      </c>
      <c r="W709">
        <v>697.55</v>
      </c>
      <c r="X709">
        <v>710</v>
      </c>
      <c r="Y709">
        <v>688.4</v>
      </c>
      <c r="Z709">
        <v>722.7</v>
      </c>
      <c r="AA709">
        <v>688.4</v>
      </c>
      <c r="AB709">
        <v>750</v>
      </c>
      <c r="AC709" s="2">
        <f>(Table2[[#This Row],[Close Price]]/Table2[[#This Row],[Day Low]])-1</f>
        <v>5.6626765106444488E-3</v>
      </c>
      <c r="AD709" s="2">
        <f>(Table2[[#This Row],[Day High]]/Table2[[#This Row],[Close Price]])-1</f>
        <v>1.2116892373485344E-2</v>
      </c>
      <c r="AE709" s="2">
        <f>(Table2[[#This Row],[Close Price]]/Table2[[#This Row],[Current Week Low]])-1</f>
        <v>1.9029633933759449E-2</v>
      </c>
      <c r="AF709" s="2">
        <f>(Table2[[#This Row],[Current Week High]]/Table2[[#This Row],[Close Price]])-1</f>
        <v>3.0220955096222468E-2</v>
      </c>
      <c r="AG709" s="2">
        <f>(Table2[[#This Row],[Close Price]]/Table2[[#This Row],[Current Month Low]])-1</f>
        <v>1.9029633933759449E-2</v>
      </c>
      <c r="AH709" s="2">
        <f>(Table2[[#This Row],[Current Month High]]/Table2[[#This Row],[Close Price]])-1</f>
        <v>6.9137562366357708E-2</v>
      </c>
      <c r="AI709">
        <v>77.220242337847395</v>
      </c>
      <c r="AJ709">
        <v>3.4584470171816299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-0.19</v>
      </c>
      <c r="AM709" t="s">
        <v>10519</v>
      </c>
      <c r="AN709">
        <v>-3.32</v>
      </c>
      <c r="AO709" t="s">
        <v>10519</v>
      </c>
      <c r="AP709">
        <v>-8.4879546293659992E-3</v>
      </c>
      <c r="AQ709">
        <f>(Table2[[#This Row],[Sharpe Ratio]]-AVERAGE(Table2[Sharpe Ratio]))/_xlfn.STDEV.P(Table2[Sharpe Ratio])</f>
        <v>-0.69484107696704767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698</v>
      </c>
      <c r="AT709">
        <f>_xlfn.RANK.AVG(Table2[[#This Row],[6M Return vs Nifty Z-Score]],Table2[6M Return vs Nifty Z-Score])</f>
        <v>722</v>
      </c>
      <c r="AU709">
        <f>_xlfn.RANK.AVG(Table2[[#This Row],[Sharpe Ratio Z-Score]],Table2[Sharpe Ratio Z-Score])</f>
        <v>561</v>
      </c>
      <c r="AV709">
        <f>(Table2[[#This Row],[Rank 1Y]]+Table2[[#This Row],[Rank 6M]]+Table2[[#This Row],[Rank Sharpe]])/3</f>
        <v>660.33333333333337</v>
      </c>
    </row>
    <row r="710" spans="1:48" x14ac:dyDescent="0.3">
      <c r="A710" t="s">
        <v>517</v>
      </c>
      <c r="B710" t="s">
        <v>518</v>
      </c>
      <c r="C710" t="s">
        <v>10489</v>
      </c>
      <c r="D710" t="s">
        <v>373</v>
      </c>
      <c r="E710">
        <v>39740.921552745</v>
      </c>
      <c r="F710">
        <v>544.15</v>
      </c>
      <c r="G710">
        <v>-41.779159168814999</v>
      </c>
      <c r="H710">
        <f>(Table2[[#This Row],[1Y Return vs Nifty]]-AVERAGE(Table2[1Y Return vs Nifty]))/_xlfn.STDEV.P(Table2[1Y Return vs Nifty])</f>
        <v>-1.1054465701672376</v>
      </c>
      <c r="I710">
        <v>-11.307799688862501</v>
      </c>
      <c r="J710">
        <f>(Table2[[#This Row],[1M Return vs Nifty]]-AVERAGE(Table2[1M Return vs Nifty]))/_xlfn.STDEV.P(Table2[1M Return vs Nifty])</f>
        <v>-1.0553887578978745</v>
      </c>
      <c r="K710">
        <v>-15.4744446178253</v>
      </c>
      <c r="L710">
        <f>(Table2[[#This Row],[6M Return vs Nifty]]-AVERAGE(Table2[6M Return vs Nifty]))/_xlfn.STDEV.P(Table2[6M Return vs Nifty])</f>
        <v>-0.70099562135404769</v>
      </c>
      <c r="M710">
        <v>-6.6099163706902404</v>
      </c>
      <c r="N710">
        <f>(Table2[[#This Row],[1W Return vs Nifty]]-AVERAGE(Table2[1W Return vs Nifty]))/_xlfn.STDEV.P(Table2[1W Return vs Nifty])</f>
        <v>-1.1428281386420251</v>
      </c>
      <c r="O710">
        <v>551.11</v>
      </c>
      <c r="P710">
        <v>542.14585482809696</v>
      </c>
      <c r="Q710">
        <v>548.33664116853299</v>
      </c>
      <c r="R710">
        <v>20.255444958139002</v>
      </c>
      <c r="S710" s="2">
        <f>(Table2[[#This Row],[Close Price]]-Table2[[#This Row],[20D EMA]])/Table2[[#This Row],[20D EMA]]</f>
        <v>-1.2629057719874501E-2</v>
      </c>
      <c r="T710" s="2">
        <f>(Table2[[#This Row],[Close Price]]-Table2[[#This Row],[50D EMA]])/Table2[[#This Row],[50D EMA]]</f>
        <v>3.6966900217995607E-3</v>
      </c>
      <c r="U710" s="2">
        <f>(Table2[[#This Row],[Close Price]]-Table2[[#This Row],[200D EMA]])/Table2[[#This Row],[200D EMA]]</f>
        <v>-7.6351657981692991E-3</v>
      </c>
      <c r="V710">
        <v>0.54019796339797499</v>
      </c>
      <c r="W710">
        <v>529.1</v>
      </c>
      <c r="X710">
        <v>545</v>
      </c>
      <c r="Y710">
        <v>522.29999999999995</v>
      </c>
      <c r="Z710">
        <v>558.20000000000005</v>
      </c>
      <c r="AA710">
        <v>522.29999999999995</v>
      </c>
      <c r="AB710">
        <v>580.29999999999995</v>
      </c>
      <c r="AC710" s="2">
        <f>(Table2[[#This Row],[Close Price]]/Table2[[#This Row],[Day Low]])-1</f>
        <v>2.8444528444528272E-2</v>
      </c>
      <c r="AD710" s="2">
        <f>(Table2[[#This Row],[Day High]]/Table2[[#This Row],[Close Price]])-1</f>
        <v>1.5620692823670179E-3</v>
      </c>
      <c r="AE710" s="2">
        <f>(Table2[[#This Row],[Close Price]]/Table2[[#This Row],[Current Week Low]])-1</f>
        <v>4.1834194907141464E-2</v>
      </c>
      <c r="AF710" s="2">
        <f>(Table2[[#This Row],[Current Week High]]/Table2[[#This Row],[Close Price]])-1</f>
        <v>2.5820086373242734E-2</v>
      </c>
      <c r="AG710" s="2">
        <f>(Table2[[#This Row],[Close Price]]/Table2[[#This Row],[Current Month Low]])-1</f>
        <v>4.1834194907141464E-2</v>
      </c>
      <c r="AH710" s="2">
        <f>(Table2[[#This Row],[Current Month High]]/Table2[[#This Row],[Close Price]])-1</f>
        <v>6.6433887714784534E-2</v>
      </c>
      <c r="AI710">
        <v>17.440044105485601</v>
      </c>
      <c r="AJ710">
        <v>21.516301920500201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0.04</v>
      </c>
      <c r="AM710" t="s">
        <v>10520</v>
      </c>
      <c r="AN710">
        <v>-3.51</v>
      </c>
      <c r="AO710" t="s">
        <v>10519</v>
      </c>
      <c r="AP710">
        <v>-0.15430059878803401</v>
      </c>
      <c r="AQ710">
        <f>(Table2[[#This Row],[Sharpe Ratio]]-AVERAGE(Table2[Sharpe Ratio]))/_xlfn.STDEV.P(Table2[Sharpe Ratio])</f>
        <v>-2.375630276456246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704</v>
      </c>
      <c r="AT710">
        <f>_xlfn.RANK.AVG(Table2[[#This Row],[6M Return vs Nifty Z-Score]],Table2[6M Return vs Nifty Z-Score])</f>
        <v>551</v>
      </c>
      <c r="AU710">
        <f>_xlfn.RANK.AVG(Table2[[#This Row],[Sharpe Ratio Z-Score]],Table2[Sharpe Ratio Z-Score])</f>
        <v>729</v>
      </c>
      <c r="AV710">
        <f>(Table2[[#This Row],[Rank 1Y]]+Table2[[#This Row],[Rank 6M]]+Table2[[#This Row],[Rank Sharpe]])/3</f>
        <v>661.33333333333337</v>
      </c>
    </row>
    <row r="711" spans="1:48" x14ac:dyDescent="0.3">
      <c r="A711" t="s">
        <v>642</v>
      </c>
      <c r="B711" t="s">
        <v>643</v>
      </c>
      <c r="C711" t="s">
        <v>10486</v>
      </c>
      <c r="D711" t="s">
        <v>388</v>
      </c>
      <c r="E711">
        <v>28071.102797324998</v>
      </c>
      <c r="F711">
        <v>397</v>
      </c>
      <c r="G711">
        <v>-32.307309916971803</v>
      </c>
      <c r="H711">
        <f>(Table2[[#This Row],[1Y Return vs Nifty]]-AVERAGE(Table2[1Y Return vs Nifty]))/_xlfn.STDEV.P(Table2[1Y Return vs Nifty])</f>
        <v>-0.97570139572951986</v>
      </c>
      <c r="I711">
        <v>-8.7883346358394991</v>
      </c>
      <c r="J711">
        <f>(Table2[[#This Row],[1M Return vs Nifty]]-AVERAGE(Table2[1M Return vs Nifty]))/_xlfn.STDEV.P(Table2[1M Return vs Nifty])</f>
        <v>-0.80194055634253925</v>
      </c>
      <c r="K711">
        <v>-23.518789384370901</v>
      </c>
      <c r="L711">
        <f>(Table2[[#This Row],[6M Return vs Nifty]]-AVERAGE(Table2[6M Return vs Nifty]))/_xlfn.STDEV.P(Table2[6M Return vs Nifty])</f>
        <v>-0.97995801549108508</v>
      </c>
      <c r="M711">
        <v>-0.85575584302982599</v>
      </c>
      <c r="N711">
        <f>(Table2[[#This Row],[1W Return vs Nifty]]-AVERAGE(Table2[1W Return vs Nifty]))/_xlfn.STDEV.P(Table2[1W Return vs Nifty])</f>
        <v>2.162053010923775E-2</v>
      </c>
      <c r="O711">
        <v>386.98</v>
      </c>
      <c r="P711">
        <v>398.57353935630198</v>
      </c>
      <c r="Q711">
        <v>415.67249325874502</v>
      </c>
      <c r="R711">
        <v>41.086012084661498</v>
      </c>
      <c r="S711" s="2">
        <f>(Table2[[#This Row],[Close Price]]-Table2[[#This Row],[20D EMA]])/Table2[[#This Row],[20D EMA]]</f>
        <v>2.5892810997984343E-2</v>
      </c>
      <c r="T711" s="2">
        <f>(Table2[[#This Row],[Close Price]]-Table2[[#This Row],[50D EMA]])/Table2[[#This Row],[50D EMA]]</f>
        <v>-3.9479272980420411E-3</v>
      </c>
      <c r="U711" s="2">
        <f>(Table2[[#This Row],[Close Price]]-Table2[[#This Row],[200D EMA]])/Table2[[#This Row],[200D EMA]]</f>
        <v>-4.4921166450920036E-2</v>
      </c>
      <c r="V711">
        <v>0.83628010192399205</v>
      </c>
      <c r="W711">
        <v>380.2</v>
      </c>
      <c r="X711">
        <v>398.75</v>
      </c>
      <c r="Y711">
        <v>367.2</v>
      </c>
      <c r="Z711">
        <v>398.75</v>
      </c>
      <c r="AA711">
        <v>367.2</v>
      </c>
      <c r="AB711">
        <v>403.65</v>
      </c>
      <c r="AC711" s="2">
        <f>(Table2[[#This Row],[Close Price]]/Table2[[#This Row],[Day Low]])-1</f>
        <v>4.4187269857969502E-2</v>
      </c>
      <c r="AD711" s="2">
        <f>(Table2[[#This Row],[Day High]]/Table2[[#This Row],[Close Price]])-1</f>
        <v>4.4080604534004753E-3</v>
      </c>
      <c r="AE711" s="2">
        <f>(Table2[[#This Row],[Close Price]]/Table2[[#This Row],[Current Week Low]])-1</f>
        <v>8.1154684095860574E-2</v>
      </c>
      <c r="AF711" s="2">
        <f>(Table2[[#This Row],[Current Week High]]/Table2[[#This Row],[Close Price]])-1</f>
        <v>4.4080604534004753E-3</v>
      </c>
      <c r="AG711" s="2">
        <f>(Table2[[#This Row],[Close Price]]/Table2[[#This Row],[Current Month Low]])-1</f>
        <v>8.1154684095860574E-2</v>
      </c>
      <c r="AH711" s="2">
        <f>(Table2[[#This Row],[Current Month High]]/Table2[[#This Row],[Close Price]])-1</f>
        <v>1.675062972292185E-2</v>
      </c>
      <c r="AI711">
        <v>22.921914357682599</v>
      </c>
      <c r="AJ711">
        <v>12.0835686053077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-0.21</v>
      </c>
      <c r="AM711" t="s">
        <v>10519</v>
      </c>
      <c r="AN711">
        <v>1.33</v>
      </c>
      <c r="AO711" t="s">
        <v>10520</v>
      </c>
      <c r="AP711">
        <v>-8.4558597508772995E-2</v>
      </c>
      <c r="AQ711">
        <f>(Table2[[#This Row],[Sharpe Ratio]]-AVERAGE(Table2[Sharpe Ratio]))/_xlfn.STDEV.P(Table2[Sharpe Ratio])</f>
        <v>-1.5717109512337535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669</v>
      </c>
      <c r="AT711">
        <f>_xlfn.RANK.AVG(Table2[[#This Row],[6M Return vs Nifty Z-Score]],Table2[6M Return vs Nifty Z-Score])</f>
        <v>620</v>
      </c>
      <c r="AU711">
        <f>_xlfn.RANK.AVG(Table2[[#This Row],[Sharpe Ratio Z-Score]],Table2[Sharpe Ratio Z-Score])</f>
        <v>696</v>
      </c>
      <c r="AV711">
        <f>(Table2[[#This Row],[Rank 1Y]]+Table2[[#This Row],[Rank 6M]]+Table2[[#This Row],[Rank Sharpe]])/3</f>
        <v>661.66666666666663</v>
      </c>
    </row>
    <row r="712" spans="1:48" x14ac:dyDescent="0.3">
      <c r="A712" t="s">
        <v>1620</v>
      </c>
      <c r="B712" t="s">
        <v>1621</v>
      </c>
      <c r="C712" t="s">
        <v>10483</v>
      </c>
      <c r="D712" t="s">
        <v>530</v>
      </c>
      <c r="E712">
        <v>5320.6714189980003</v>
      </c>
      <c r="F712">
        <v>108.54</v>
      </c>
      <c r="G712">
        <v>-30.0115890640595</v>
      </c>
      <c r="H712">
        <f>(Table2[[#This Row],[1Y Return vs Nifty]]-AVERAGE(Table2[1Y Return vs Nifty]))/_xlfn.STDEV.P(Table2[1Y Return vs Nifty])</f>
        <v>-0.94425466398772706</v>
      </c>
      <c r="I712">
        <v>-3.3593035976501802</v>
      </c>
      <c r="J712">
        <f>(Table2[[#This Row],[1M Return vs Nifty]]-AVERAGE(Table2[1M Return vs Nifty]))/_xlfn.STDEV.P(Table2[1M Return vs Nifty])</f>
        <v>-0.25580154514006243</v>
      </c>
      <c r="K712">
        <v>-21.264535587794601</v>
      </c>
      <c r="L712">
        <f>(Table2[[#This Row],[6M Return vs Nifty]]-AVERAGE(Table2[6M Return vs Nifty]))/_xlfn.STDEV.P(Table2[6M Return vs Nifty])</f>
        <v>-0.90178483242455765</v>
      </c>
      <c r="M712">
        <v>-5.8466037712073797</v>
      </c>
      <c r="N712">
        <f>(Table2[[#This Row],[1W Return vs Nifty]]-AVERAGE(Table2[1W Return vs Nifty]))/_xlfn.STDEV.P(Table2[1W Return vs Nifty])</f>
        <v>-0.98835932672129201</v>
      </c>
      <c r="O712">
        <v>108.99</v>
      </c>
      <c r="P712">
        <v>107.496107693242</v>
      </c>
      <c r="Q712">
        <v>108.769006552473</v>
      </c>
      <c r="R712">
        <v>38.938961572470603</v>
      </c>
      <c r="S712" s="2">
        <f>(Table2[[#This Row],[Close Price]]-Table2[[#This Row],[20D EMA]])/Table2[[#This Row],[20D EMA]]</f>
        <v>-4.1288191577207875E-3</v>
      </c>
      <c r="T712" s="2">
        <f>(Table2[[#This Row],[Close Price]]-Table2[[#This Row],[50D EMA]])/Table2[[#This Row],[50D EMA]]</f>
        <v>9.710977719648517E-3</v>
      </c>
      <c r="U712" s="2">
        <f>(Table2[[#This Row],[Close Price]]-Table2[[#This Row],[200D EMA]])/Table2[[#This Row],[200D EMA]]</f>
        <v>-2.1054394053191677E-3</v>
      </c>
      <c r="V712">
        <v>0.80750725682854196</v>
      </c>
      <c r="W712">
        <v>106.89</v>
      </c>
      <c r="X712">
        <v>109</v>
      </c>
      <c r="Y712">
        <v>102.76</v>
      </c>
      <c r="Z712">
        <v>109.6</v>
      </c>
      <c r="AA712">
        <v>99.46</v>
      </c>
      <c r="AB712">
        <v>118.9</v>
      </c>
      <c r="AC712" s="2">
        <f>(Table2[[#This Row],[Close Price]]/Table2[[#This Row],[Day Low]])-1</f>
        <v>1.5436429974740484E-2</v>
      </c>
      <c r="AD712" s="2">
        <f>(Table2[[#This Row],[Day High]]/Table2[[#This Row],[Close Price]])-1</f>
        <v>4.2380689146856998E-3</v>
      </c>
      <c r="AE712" s="2">
        <f>(Table2[[#This Row],[Close Price]]/Table2[[#This Row],[Current Week Low]])-1</f>
        <v>5.6247567146749722E-2</v>
      </c>
      <c r="AF712" s="2">
        <f>(Table2[[#This Row],[Current Week High]]/Table2[[#This Row],[Close Price]])-1</f>
        <v>9.7659848903628443E-3</v>
      </c>
      <c r="AG712" s="2">
        <f>(Table2[[#This Row],[Close Price]]/Table2[[#This Row],[Current Month Low]])-1</f>
        <v>9.1292982103358344E-2</v>
      </c>
      <c r="AH712" s="2">
        <f>(Table2[[#This Row],[Current Month High]]/Table2[[#This Row],[Close Price]])-1</f>
        <v>9.544868251335914E-2</v>
      </c>
      <c r="AI712">
        <v>26.865671641791</v>
      </c>
      <c r="AJ712">
        <v>18.622950819672099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-0.05</v>
      </c>
      <c r="AM712" t="s">
        <v>10519</v>
      </c>
      <c r="AN712">
        <v>-4.68</v>
      </c>
      <c r="AO712" t="s">
        <v>10519</v>
      </c>
      <c r="AP712">
        <v>-0.120865129848254</v>
      </c>
      <c r="AQ712">
        <f>(Table2[[#This Row],[Sharpe Ratio]]-AVERAGE(Table2[Sharpe Ratio]))/_xlfn.STDEV.P(Table2[Sharpe Ratio])</f>
        <v>-1.9902180551903985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662</v>
      </c>
      <c r="AT712">
        <f>_xlfn.RANK.AVG(Table2[[#This Row],[6M Return vs Nifty Z-Score]],Table2[6M Return vs Nifty Z-Score])</f>
        <v>608</v>
      </c>
      <c r="AU712">
        <f>_xlfn.RANK.AVG(Table2[[#This Row],[Sharpe Ratio Z-Score]],Table2[Sharpe Ratio Z-Score])</f>
        <v>720</v>
      </c>
      <c r="AV712">
        <f>(Table2[[#This Row],[Rank 1Y]]+Table2[[#This Row],[Rank 6M]]+Table2[[#This Row],[Rank Sharpe]])/3</f>
        <v>663.33333333333337</v>
      </c>
    </row>
    <row r="713" spans="1:48" x14ac:dyDescent="0.3">
      <c r="A713" t="s">
        <v>1610</v>
      </c>
      <c r="B713" t="s">
        <v>1611</v>
      </c>
      <c r="C713" t="s">
        <v>10489</v>
      </c>
      <c r="D713" t="s">
        <v>290</v>
      </c>
      <c r="E713">
        <v>5434.3371356030002</v>
      </c>
      <c r="F713">
        <v>164.97</v>
      </c>
      <c r="G713">
        <v>-28.410408147617598</v>
      </c>
      <c r="H713">
        <f>(Table2[[#This Row],[1Y Return vs Nifty]]-AVERAGE(Table2[1Y Return vs Nifty]))/_xlfn.STDEV.P(Table2[1Y Return vs Nifty])</f>
        <v>-0.92232172441210292</v>
      </c>
      <c r="I713">
        <v>-5.4989958499776304</v>
      </c>
      <c r="J713">
        <f>(Table2[[#This Row],[1M Return vs Nifty]]-AVERAGE(Table2[1M Return vs Nifty]))/_xlfn.STDEV.P(Table2[1M Return vs Nifty])</f>
        <v>-0.47104610770448158</v>
      </c>
      <c r="K713">
        <v>-27.6147700378257</v>
      </c>
      <c r="L713">
        <f>(Table2[[#This Row],[6M Return vs Nifty]]-AVERAGE(Table2[6M Return vs Nifty]))/_xlfn.STDEV.P(Table2[6M Return vs Nifty])</f>
        <v>-1.1219987413160928</v>
      </c>
      <c r="M713">
        <v>-2.8527384791349801</v>
      </c>
      <c r="N713">
        <f>(Table2[[#This Row],[1W Return vs Nifty]]-AVERAGE(Table2[1W Return vs Nifty]))/_xlfn.STDEV.P(Table2[1W Return vs Nifty])</f>
        <v>-0.3825016282757861</v>
      </c>
      <c r="O713">
        <v>164.48</v>
      </c>
      <c r="P713">
        <v>165.74632235218999</v>
      </c>
      <c r="Q713">
        <v>165.89495631429901</v>
      </c>
      <c r="R713">
        <v>43.939680603018203</v>
      </c>
      <c r="S713" s="2">
        <f>(Table2[[#This Row],[Close Price]]-Table2[[#This Row],[20D EMA]])/Table2[[#This Row],[20D EMA]]</f>
        <v>2.9790856031128958E-3</v>
      </c>
      <c r="T713" s="2">
        <f>(Table2[[#This Row],[Close Price]]-Table2[[#This Row],[50D EMA]])/Table2[[#This Row],[50D EMA]]</f>
        <v>-4.6837983562640151E-3</v>
      </c>
      <c r="U713" s="2">
        <f>(Table2[[#This Row],[Close Price]]-Table2[[#This Row],[200D EMA]])/Table2[[#This Row],[200D EMA]]</f>
        <v>-5.575554163000704E-3</v>
      </c>
      <c r="V713">
        <v>1.15471805113215</v>
      </c>
      <c r="W713">
        <v>161.5</v>
      </c>
      <c r="X713">
        <v>165.8</v>
      </c>
      <c r="Y713">
        <v>152.56</v>
      </c>
      <c r="Z713">
        <v>165.8</v>
      </c>
      <c r="AA713">
        <v>152.56</v>
      </c>
      <c r="AB713">
        <v>177.95</v>
      </c>
      <c r="AC713" s="2">
        <f>(Table2[[#This Row],[Close Price]]/Table2[[#This Row],[Day Low]])-1</f>
        <v>2.1486068111455037E-2</v>
      </c>
      <c r="AD713" s="2">
        <f>(Table2[[#This Row],[Day High]]/Table2[[#This Row],[Close Price]])-1</f>
        <v>5.0312177971754135E-3</v>
      </c>
      <c r="AE713" s="2">
        <f>(Table2[[#This Row],[Close Price]]/Table2[[#This Row],[Current Week Low]])-1</f>
        <v>8.1345044572627145E-2</v>
      </c>
      <c r="AF713" s="2">
        <f>(Table2[[#This Row],[Current Week High]]/Table2[[#This Row],[Close Price]])-1</f>
        <v>5.0312177971754135E-3</v>
      </c>
      <c r="AG713" s="2">
        <f>(Table2[[#This Row],[Close Price]]/Table2[[#This Row],[Current Month Low]])-1</f>
        <v>8.1345044572627145E-2</v>
      </c>
      <c r="AH713" s="2">
        <f>(Table2[[#This Row],[Current Month High]]/Table2[[#This Row],[Close Price]])-1</f>
        <v>7.8680972297993534E-2</v>
      </c>
      <c r="AI713">
        <v>33.1151118385161</v>
      </c>
      <c r="AJ713">
        <v>26.851211072664299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-0.09</v>
      </c>
      <c r="AM713" t="s">
        <v>10519</v>
      </c>
      <c r="AN713">
        <v>-3.97</v>
      </c>
      <c r="AO713" t="s">
        <v>10519</v>
      </c>
      <c r="AP713">
        <v>-8.9288671708246004E-2</v>
      </c>
      <c r="AQ713">
        <f>(Table2[[#This Row],[Sharpe Ratio]]-AVERAGE(Table2[Sharpe Ratio]))/_xlfn.STDEV.P(Table2[Sharpe Ratio])</f>
        <v>-1.6262347387497771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647</v>
      </c>
      <c r="AT713">
        <f>_xlfn.RANK.AVG(Table2[[#This Row],[6M Return vs Nifty Z-Score]],Table2[6M Return vs Nifty Z-Score])</f>
        <v>656</v>
      </c>
      <c r="AU713">
        <f>_xlfn.RANK.AVG(Table2[[#This Row],[Sharpe Ratio Z-Score]],Table2[Sharpe Ratio Z-Score])</f>
        <v>699</v>
      </c>
      <c r="AV713">
        <f>(Table2[[#This Row],[Rank 1Y]]+Table2[[#This Row],[Rank 6M]]+Table2[[#This Row],[Rank Sharpe]])/3</f>
        <v>667.33333333333337</v>
      </c>
    </row>
    <row r="714" spans="1:48" x14ac:dyDescent="0.3">
      <c r="A714" t="s">
        <v>1292</v>
      </c>
      <c r="B714" t="s">
        <v>1293</v>
      </c>
      <c r="C714" t="s">
        <v>10489</v>
      </c>
      <c r="D714" t="s">
        <v>555</v>
      </c>
      <c r="E714">
        <v>8591.8184688000001</v>
      </c>
      <c r="F714">
        <v>782.9</v>
      </c>
      <c r="G714">
        <v>-45.552853589165203</v>
      </c>
      <c r="H714">
        <f>(Table2[[#This Row],[1Y Return vs Nifty]]-AVERAGE(Table2[1Y Return vs Nifty]))/_xlfn.STDEV.P(Table2[1Y Return vs Nifty])</f>
        <v>-1.1571385500356566</v>
      </c>
      <c r="I714">
        <v>-2.7196135506224999</v>
      </c>
      <c r="J714">
        <f>(Table2[[#This Row],[1M Return vs Nifty]]-AVERAGE(Table2[1M Return vs Nifty]))/_xlfn.STDEV.P(Table2[1M Return vs Nifty])</f>
        <v>-0.19145126102817034</v>
      </c>
      <c r="K714">
        <v>-32.125522725997698</v>
      </c>
      <c r="L714">
        <f>(Table2[[#This Row],[6M Return vs Nifty]]-AVERAGE(Table2[6M Return vs Nifty]))/_xlfn.STDEV.P(Table2[6M Return vs Nifty])</f>
        <v>-1.2784229630234485</v>
      </c>
      <c r="M714">
        <v>-1.4940702457261099</v>
      </c>
      <c r="N714">
        <f>(Table2[[#This Row],[1W Return vs Nifty]]-AVERAGE(Table2[1W Return vs Nifty]))/_xlfn.STDEV.P(Table2[1W Return vs Nifty])</f>
        <v>-0.10755284850810462</v>
      </c>
      <c r="O714">
        <v>775.87</v>
      </c>
      <c r="P714">
        <v>784.65750442162198</v>
      </c>
      <c r="Q714">
        <v>856.95690626169903</v>
      </c>
      <c r="R714">
        <v>55.958384112618397</v>
      </c>
      <c r="S714" s="2">
        <f>(Table2[[#This Row],[Close Price]]-Table2[[#This Row],[20D EMA]])/Table2[[#This Row],[20D EMA]]</f>
        <v>9.0607962674158979E-3</v>
      </c>
      <c r="T714" s="2">
        <f>(Table2[[#This Row],[Close Price]]-Table2[[#This Row],[50D EMA]])/Table2[[#This Row],[50D EMA]]</f>
        <v>-2.2398363766589786E-3</v>
      </c>
      <c r="U714" s="2">
        <f>(Table2[[#This Row],[Close Price]]-Table2[[#This Row],[200D EMA]])/Table2[[#This Row],[200D EMA]]</f>
        <v>-8.6418471828131144E-2</v>
      </c>
      <c r="V714">
        <v>1.61660766280021</v>
      </c>
      <c r="W714">
        <v>779</v>
      </c>
      <c r="X714">
        <v>787.8</v>
      </c>
      <c r="Y714">
        <v>755.05</v>
      </c>
      <c r="Z714">
        <v>805</v>
      </c>
      <c r="AA714">
        <v>731.8</v>
      </c>
      <c r="AB714">
        <v>805</v>
      </c>
      <c r="AC714" s="2">
        <f>(Table2[[#This Row],[Close Price]]/Table2[[#This Row],[Day Low]])-1</f>
        <v>5.0064184852374183E-3</v>
      </c>
      <c r="AD714" s="2">
        <f>(Table2[[#This Row],[Day High]]/Table2[[#This Row],[Close Price]])-1</f>
        <v>6.2587814535699504E-3</v>
      </c>
      <c r="AE714" s="2">
        <f>(Table2[[#This Row],[Close Price]]/Table2[[#This Row],[Current Week Low]])-1</f>
        <v>3.6884974504999724E-2</v>
      </c>
      <c r="AF714" s="2">
        <f>(Table2[[#This Row],[Current Week High]]/Table2[[#This Row],[Close Price]])-1</f>
        <v>2.8228381657938506E-2</v>
      </c>
      <c r="AG714" s="2">
        <f>(Table2[[#This Row],[Close Price]]/Table2[[#This Row],[Current Month Low]])-1</f>
        <v>6.9827821809237633E-2</v>
      </c>
      <c r="AH714" s="2">
        <f>(Table2[[#This Row],[Current Month High]]/Table2[[#This Row],[Close Price]])-1</f>
        <v>2.8228381657938506E-2</v>
      </c>
      <c r="AI714">
        <v>41.307957593562399</v>
      </c>
      <c r="AJ714">
        <v>8.6757357023875503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-0.11</v>
      </c>
      <c r="AM714" t="s">
        <v>10519</v>
      </c>
      <c r="AN714">
        <v>5.0199999999999996</v>
      </c>
      <c r="AO714" t="s">
        <v>10520</v>
      </c>
      <c r="AP714">
        <v>-3.4278139279666997E-2</v>
      </c>
      <c r="AQ714">
        <f>(Table2[[#This Row],[Sharpe Ratio]]-AVERAGE(Table2[Sharpe Ratio]))/_xlfn.STDEV.P(Table2[Sharpe Ratio])</f>
        <v>-0.99212574705291801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711</v>
      </c>
      <c r="AT714">
        <f>_xlfn.RANK.AVG(Table2[[#This Row],[6M Return vs Nifty Z-Score]],Table2[6M Return vs Nifty Z-Score])</f>
        <v>685</v>
      </c>
      <c r="AU714">
        <f>_xlfn.RANK.AVG(Table2[[#This Row],[Sharpe Ratio Z-Score]],Table2[Sharpe Ratio Z-Score])</f>
        <v>614</v>
      </c>
      <c r="AV714">
        <f>(Table2[[#This Row],[Rank 1Y]]+Table2[[#This Row],[Rank 6M]]+Table2[[#This Row],[Rank Sharpe]])/3</f>
        <v>670</v>
      </c>
    </row>
    <row r="715" spans="1:48" x14ac:dyDescent="0.3">
      <c r="A715" t="s">
        <v>2040</v>
      </c>
      <c r="B715" t="s">
        <v>2041</v>
      </c>
      <c r="C715" t="s">
        <v>10480</v>
      </c>
      <c r="D715" t="s">
        <v>60</v>
      </c>
      <c r="E715">
        <v>2988.086175075</v>
      </c>
      <c r="F715">
        <v>322.89999999999998</v>
      </c>
      <c r="G715">
        <v>-23.704952043241601</v>
      </c>
      <c r="H715">
        <f>(Table2[[#This Row],[1Y Return vs Nifty]]-AVERAGE(Table2[1Y Return vs Nifty]))/_xlfn.STDEV.P(Table2[1Y Return vs Nifty])</f>
        <v>-0.85786649430458373</v>
      </c>
      <c r="I715">
        <v>-5.0097535562265296</v>
      </c>
      <c r="J715">
        <f>(Table2[[#This Row],[1M Return vs Nifty]]-AVERAGE(Table2[1M Return vs Nifty]))/_xlfn.STDEV.P(Table2[1M Return vs Nifty])</f>
        <v>-0.42183027145890872</v>
      </c>
      <c r="K715">
        <v>-29.681893206947901</v>
      </c>
      <c r="L715">
        <f>(Table2[[#This Row],[6M Return vs Nifty]]-AVERAGE(Table2[6M Return vs Nifty]))/_xlfn.STDEV.P(Table2[6M Return vs Nifty])</f>
        <v>-1.1936825943792544</v>
      </c>
      <c r="M715">
        <v>-5.4075639377094298</v>
      </c>
      <c r="N715">
        <f>(Table2[[#This Row],[1W Return vs Nifty]]-AVERAGE(Table2[1W Return vs Nifty]))/_xlfn.STDEV.P(Table2[1W Return vs Nifty])</f>
        <v>-0.89951242243561524</v>
      </c>
      <c r="O715">
        <v>328.98</v>
      </c>
      <c r="P715">
        <v>329.05334703897699</v>
      </c>
      <c r="Q715">
        <v>339.13544806378701</v>
      </c>
      <c r="R715">
        <v>39.754388213141297</v>
      </c>
      <c r="S715" s="2">
        <f>(Table2[[#This Row],[Close Price]]-Table2[[#This Row],[20D EMA]])/Table2[[#This Row],[20D EMA]]</f>
        <v>-1.8481366648428598E-2</v>
      </c>
      <c r="T715" s="2">
        <f>(Table2[[#This Row],[Close Price]]-Table2[[#This Row],[50D EMA]])/Table2[[#This Row],[50D EMA]]</f>
        <v>-1.8700150277602683E-2</v>
      </c>
      <c r="U715" s="2">
        <f>(Table2[[#This Row],[Close Price]]-Table2[[#This Row],[200D EMA]])/Table2[[#This Row],[200D EMA]]</f>
        <v>-4.7873049415740679E-2</v>
      </c>
      <c r="V715">
        <v>0.84351916439883901</v>
      </c>
      <c r="W715">
        <v>320.05</v>
      </c>
      <c r="X715">
        <v>326.85000000000002</v>
      </c>
      <c r="Y715">
        <v>316.7</v>
      </c>
      <c r="Z715">
        <v>331.7</v>
      </c>
      <c r="AA715">
        <v>316.7</v>
      </c>
      <c r="AB715">
        <v>358</v>
      </c>
      <c r="AC715" s="2">
        <f>(Table2[[#This Row],[Close Price]]/Table2[[#This Row],[Day Low]])-1</f>
        <v>8.9048586158411158E-3</v>
      </c>
      <c r="AD715" s="2">
        <f>(Table2[[#This Row],[Day High]]/Table2[[#This Row],[Close Price]])-1</f>
        <v>1.2232889439454997E-2</v>
      </c>
      <c r="AE715" s="2">
        <f>(Table2[[#This Row],[Close Price]]/Table2[[#This Row],[Current Week Low]])-1</f>
        <v>1.9576886643511093E-2</v>
      </c>
      <c r="AF715" s="2">
        <f>(Table2[[#This Row],[Current Week High]]/Table2[[#This Row],[Close Price]])-1</f>
        <v>2.7253019510684373E-2</v>
      </c>
      <c r="AG715" s="2">
        <f>(Table2[[#This Row],[Close Price]]/Table2[[#This Row],[Current Month Low]])-1</f>
        <v>1.9576886643511093E-2</v>
      </c>
      <c r="AH715" s="2">
        <f>(Table2[[#This Row],[Current Month High]]/Table2[[#This Row],[Close Price]])-1</f>
        <v>0.10870238463920723</v>
      </c>
      <c r="AI715">
        <v>28.522762465159499</v>
      </c>
      <c r="AJ715">
        <v>12.665736217725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-0.16</v>
      </c>
      <c r="AM715" t="s">
        <v>10519</v>
      </c>
      <c r="AN715">
        <v>-5.1100000000000003</v>
      </c>
      <c r="AO715" t="s">
        <v>10519</v>
      </c>
      <c r="AP715">
        <v>-0.105008582648078</v>
      </c>
      <c r="AQ715">
        <f>(Table2[[#This Row],[Sharpe Ratio]]-AVERAGE(Table2[Sharpe Ratio]))/_xlfn.STDEV.P(Table2[Sharpe Ratio])</f>
        <v>-1.8074388906740122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631</v>
      </c>
      <c r="AT715">
        <f>_xlfn.RANK.AVG(Table2[[#This Row],[6M Return vs Nifty Z-Score]],Table2[6M Return vs Nifty Z-Score])</f>
        <v>669</v>
      </c>
      <c r="AU715">
        <f>_xlfn.RANK.AVG(Table2[[#This Row],[Sharpe Ratio Z-Score]],Table2[Sharpe Ratio Z-Score])</f>
        <v>714</v>
      </c>
      <c r="AV715">
        <f>(Table2[[#This Row],[Rank 1Y]]+Table2[[#This Row],[Rank 6M]]+Table2[[#This Row],[Rank Sharpe]])/3</f>
        <v>671.33333333333337</v>
      </c>
    </row>
    <row r="716" spans="1:48" x14ac:dyDescent="0.3">
      <c r="A716" t="s">
        <v>992</v>
      </c>
      <c r="B716" t="s">
        <v>993</v>
      </c>
      <c r="C716" t="s">
        <v>10491</v>
      </c>
      <c r="D716" t="s">
        <v>585</v>
      </c>
      <c r="E716">
        <v>13448.23239942</v>
      </c>
      <c r="F716">
        <v>142.62</v>
      </c>
      <c r="G716">
        <v>-66.352786433769694</v>
      </c>
      <c r="H716">
        <f>(Table2[[#This Row],[1Y Return vs Nifty]]-AVERAGE(Table2[1Y Return vs Nifty]))/_xlfn.STDEV.P(Table2[1Y Return vs Nifty])</f>
        <v>-1.4420555544623122</v>
      </c>
      <c r="I716">
        <v>-10.6388341915277</v>
      </c>
      <c r="J716">
        <f>(Table2[[#This Row],[1M Return vs Nifty]]-AVERAGE(Table2[1M Return vs Nifty]))/_xlfn.STDEV.P(Table2[1M Return vs Nifty])</f>
        <v>-0.98809347948206872</v>
      </c>
      <c r="K716">
        <v>-28.135211778863699</v>
      </c>
      <c r="L716">
        <f>(Table2[[#This Row],[6M Return vs Nifty]]-AVERAGE(Table2[6M Return vs Nifty]))/_xlfn.STDEV.P(Table2[6M Return vs Nifty])</f>
        <v>-1.140046659238829</v>
      </c>
      <c r="M716">
        <v>-2.2920530588614798</v>
      </c>
      <c r="N716">
        <f>(Table2[[#This Row],[1W Return vs Nifty]]-AVERAGE(Table2[1W Return vs Nifty]))/_xlfn.STDEV.P(Table2[1W Return vs Nifty])</f>
        <v>-0.26903774625732974</v>
      </c>
      <c r="O716">
        <v>145.63999999999999</v>
      </c>
      <c r="P716">
        <v>148.89251351663299</v>
      </c>
      <c r="Q716">
        <v>179.08517505162899</v>
      </c>
      <c r="R716">
        <v>41.117386608297402</v>
      </c>
      <c r="S716" s="2">
        <f>(Table2[[#This Row],[Close Price]]-Table2[[#This Row],[20D EMA]])/Table2[[#This Row],[20D EMA]]</f>
        <v>-2.0736061521559889E-2</v>
      </c>
      <c r="T716" s="2">
        <f>(Table2[[#This Row],[Close Price]]-Table2[[#This Row],[50D EMA]])/Table2[[#This Row],[50D EMA]]</f>
        <v>-4.2127796545877186E-2</v>
      </c>
      <c r="U716" s="2">
        <f>(Table2[[#This Row],[Close Price]]-Table2[[#This Row],[200D EMA]])/Table2[[#This Row],[200D EMA]]</f>
        <v>-0.2036191719449493</v>
      </c>
      <c r="V716">
        <v>1.2525021782958501</v>
      </c>
      <c r="W716">
        <v>140.03</v>
      </c>
      <c r="X716">
        <v>144.5</v>
      </c>
      <c r="Y716">
        <v>129.77000000000001</v>
      </c>
      <c r="Z716">
        <v>144.5</v>
      </c>
      <c r="AA716">
        <v>129.77000000000001</v>
      </c>
      <c r="AB716">
        <v>164.03</v>
      </c>
      <c r="AC716" s="2">
        <f>(Table2[[#This Row],[Close Price]]/Table2[[#This Row],[Day Low]])-1</f>
        <v>1.8496036563593554E-2</v>
      </c>
      <c r="AD716" s="2">
        <f>(Table2[[#This Row],[Day High]]/Table2[[#This Row],[Close Price]])-1</f>
        <v>1.3181881923993721E-2</v>
      </c>
      <c r="AE716" s="2">
        <f>(Table2[[#This Row],[Close Price]]/Table2[[#This Row],[Current Week Low]])-1</f>
        <v>9.9021345457347643E-2</v>
      </c>
      <c r="AF716" s="2">
        <f>(Table2[[#This Row],[Current Week High]]/Table2[[#This Row],[Close Price]])-1</f>
        <v>1.3181881923993721E-2</v>
      </c>
      <c r="AG716" s="2">
        <f>(Table2[[#This Row],[Close Price]]/Table2[[#This Row],[Current Month Low]])-1</f>
        <v>9.9021345457347643E-2</v>
      </c>
      <c r="AH716" s="2">
        <f>(Table2[[#This Row],[Current Month High]]/Table2[[#This Row],[Close Price]])-1</f>
        <v>0.15011919786846151</v>
      </c>
      <c r="AI716">
        <v>110.138830458561</v>
      </c>
      <c r="AJ716">
        <v>13.6414342629482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-0.08</v>
      </c>
      <c r="AM716" t="s">
        <v>10519</v>
      </c>
      <c r="AN716">
        <v>-5.36</v>
      </c>
      <c r="AO716" t="s">
        <v>10519</v>
      </c>
      <c r="AP716">
        <v>-4.3125941404948999E-2</v>
      </c>
      <c r="AQ716">
        <f>(Table2[[#This Row],[Sharpe Ratio]]-AVERAGE(Table2[Sharpe Ratio]))/_xlfn.STDEV.P(Table2[Sharpe Ratio])</f>
        <v>-1.0941147778204361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729</v>
      </c>
      <c r="AT716">
        <f>_xlfn.RANK.AVG(Table2[[#This Row],[6M Return vs Nifty Z-Score]],Table2[6M Return vs Nifty Z-Score])</f>
        <v>658</v>
      </c>
      <c r="AU716">
        <f>_xlfn.RANK.AVG(Table2[[#This Row],[Sharpe Ratio Z-Score]],Table2[Sharpe Ratio Z-Score])</f>
        <v>628</v>
      </c>
      <c r="AV716">
        <f>(Table2[[#This Row],[Rank 1Y]]+Table2[[#This Row],[Rank 6M]]+Table2[[#This Row],[Rank Sharpe]])/3</f>
        <v>671.66666666666663</v>
      </c>
    </row>
    <row r="717" spans="1:48" x14ac:dyDescent="0.3">
      <c r="A717" t="s">
        <v>2451</v>
      </c>
      <c r="B717" t="s">
        <v>2452</v>
      </c>
      <c r="C717" t="s">
        <v>10489</v>
      </c>
      <c r="D717" t="s">
        <v>555</v>
      </c>
      <c r="E717">
        <v>1951.821647171</v>
      </c>
      <c r="F717">
        <v>120.84</v>
      </c>
      <c r="G717">
        <v>-47.955360800679699</v>
      </c>
      <c r="H717">
        <f>(Table2[[#This Row],[1Y Return vs Nifty]]-AVERAGE(Table2[1Y Return vs Nifty]))/_xlfn.STDEV.P(Table2[1Y Return vs Nifty])</f>
        <v>-1.1900480388754588</v>
      </c>
      <c r="I717">
        <v>4.8490310678408202</v>
      </c>
      <c r="J717">
        <f>(Table2[[#This Row],[1M Return vs Nifty]]-AVERAGE(Table2[1M Return vs Nifty]))/_xlfn.STDEV.P(Table2[1M Return vs Nifty])</f>
        <v>0.56992439864186784</v>
      </c>
      <c r="K717">
        <v>-22.415544532148498</v>
      </c>
      <c r="L717">
        <f>(Table2[[#This Row],[6M Return vs Nifty]]-AVERAGE(Table2[6M Return vs Nifty]))/_xlfn.STDEV.P(Table2[6M Return vs Nifty])</f>
        <v>-0.94169960735134006</v>
      </c>
      <c r="M717">
        <v>-1.0498998391090999</v>
      </c>
      <c r="N717">
        <f>(Table2[[#This Row],[1W Return vs Nifty]]-AVERAGE(Table2[1W Return vs Nifty]))/_xlfn.STDEV.P(Table2[1W Return vs Nifty])</f>
        <v>-1.7667688683726486E-2</v>
      </c>
      <c r="O717">
        <v>110.76</v>
      </c>
      <c r="P717">
        <v>107.32921647483801</v>
      </c>
      <c r="Q717">
        <v>118.199822197033</v>
      </c>
      <c r="R717">
        <v>62.123258414479501</v>
      </c>
      <c r="S717" s="2">
        <f>(Table2[[#This Row],[Close Price]]-Table2[[#This Row],[20D EMA]])/Table2[[#This Row],[20D EMA]]</f>
        <v>9.100758396533043E-2</v>
      </c>
      <c r="T717" s="2">
        <f>(Table2[[#This Row],[Close Price]]-Table2[[#This Row],[50D EMA]])/Table2[[#This Row],[50D EMA]]</f>
        <v>0.12588169343740091</v>
      </c>
      <c r="U717" s="2">
        <f>(Table2[[#This Row],[Close Price]]-Table2[[#This Row],[200D EMA]])/Table2[[#This Row],[200D EMA]]</f>
        <v>2.2336563235822494E-2</v>
      </c>
      <c r="V717">
        <v>2.9967498249373201</v>
      </c>
      <c r="W717">
        <v>113.2</v>
      </c>
      <c r="X717">
        <v>124.94</v>
      </c>
      <c r="Y717">
        <v>104.41</v>
      </c>
      <c r="Z717">
        <v>124.94</v>
      </c>
      <c r="AA717">
        <v>101.05</v>
      </c>
      <c r="AB717">
        <v>124.94</v>
      </c>
      <c r="AC717" s="2">
        <f>(Table2[[#This Row],[Close Price]]/Table2[[#This Row],[Day Low]])-1</f>
        <v>6.7491166077738418E-2</v>
      </c>
      <c r="AD717" s="2">
        <f>(Table2[[#This Row],[Day High]]/Table2[[#This Row],[Close Price]])-1</f>
        <v>3.3929162528963941E-2</v>
      </c>
      <c r="AE717" s="2">
        <f>(Table2[[#This Row],[Close Price]]/Table2[[#This Row],[Current Week Low]])-1</f>
        <v>0.1573604060913707</v>
      </c>
      <c r="AF717" s="2">
        <f>(Table2[[#This Row],[Current Week High]]/Table2[[#This Row],[Close Price]])-1</f>
        <v>3.3929162528963941E-2</v>
      </c>
      <c r="AG717" s="2">
        <f>(Table2[[#This Row],[Close Price]]/Table2[[#This Row],[Current Month Low]])-1</f>
        <v>0.19584364176150437</v>
      </c>
      <c r="AH717" s="2">
        <f>(Table2[[#This Row],[Current Month High]]/Table2[[#This Row],[Close Price]])-1</f>
        <v>3.3929162528963941E-2</v>
      </c>
      <c r="AI717">
        <v>54.212181396888397</v>
      </c>
      <c r="AJ717">
        <v>51.1444652908067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0.1</v>
      </c>
      <c r="AM717" t="s">
        <v>10520</v>
      </c>
      <c r="AN717">
        <v>14.8</v>
      </c>
      <c r="AO717" t="s">
        <v>10520</v>
      </c>
      <c r="AP717">
        <v>-7.7064560562931997E-2</v>
      </c>
      <c r="AQ717">
        <f>(Table2[[#This Row],[Sharpe Ratio]]-AVERAGE(Table2[Sharpe Ratio]))/_xlfn.STDEV.P(Table2[Sharpe Ratio])</f>
        <v>-1.4853268352894862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715</v>
      </c>
      <c r="AT717">
        <f>_xlfn.RANK.AVG(Table2[[#This Row],[6M Return vs Nifty Z-Score]],Table2[6M Return vs Nifty Z-Score])</f>
        <v>616</v>
      </c>
      <c r="AU717">
        <f>_xlfn.RANK.AVG(Table2[[#This Row],[Sharpe Ratio Z-Score]],Table2[Sharpe Ratio Z-Score])</f>
        <v>684</v>
      </c>
      <c r="AV717">
        <f>(Table2[[#This Row],[Rank 1Y]]+Table2[[#This Row],[Rank 6M]]+Table2[[#This Row],[Rank Sharpe]])/3</f>
        <v>671.66666666666663</v>
      </c>
    </row>
    <row r="718" spans="1:48" x14ac:dyDescent="0.3">
      <c r="A718" t="s">
        <v>1039</v>
      </c>
      <c r="B718" t="s">
        <v>1040</v>
      </c>
      <c r="C718" t="s">
        <v>10474</v>
      </c>
      <c r="D718" t="s">
        <v>21</v>
      </c>
      <c r="E718">
        <v>12218.342353800001</v>
      </c>
      <c r="F718">
        <v>818.5</v>
      </c>
      <c r="G718">
        <v>-37.1318811488958</v>
      </c>
      <c r="H718">
        <f>(Table2[[#This Row],[1Y Return vs Nifty]]-AVERAGE(Table2[1Y Return vs Nifty]))/_xlfn.STDEV.P(Table2[1Y Return vs Nifty])</f>
        <v>-1.0417882621301187</v>
      </c>
      <c r="I718">
        <v>-6.1502634804813798</v>
      </c>
      <c r="J718">
        <f>(Table2[[#This Row],[1M Return vs Nifty]]-AVERAGE(Table2[1M Return vs Nifty]))/_xlfn.STDEV.P(Table2[1M Return vs Nifty])</f>
        <v>-0.53656105084065575</v>
      </c>
      <c r="K718">
        <v>-20.711495252766401</v>
      </c>
      <c r="L718">
        <f>(Table2[[#This Row],[6M Return vs Nifty]]-AVERAGE(Table2[6M Return vs Nifty]))/_xlfn.STDEV.P(Table2[6M Return vs Nifty])</f>
        <v>-0.88260645800239013</v>
      </c>
      <c r="M718">
        <v>-2.4064117704991301</v>
      </c>
      <c r="N718">
        <f>(Table2[[#This Row],[1W Return vs Nifty]]-AVERAGE(Table2[1W Return vs Nifty]))/_xlfn.STDEV.P(Table2[1W Return vs Nifty])</f>
        <v>-0.2921801054053661</v>
      </c>
      <c r="O718">
        <v>824.85</v>
      </c>
      <c r="P718">
        <v>828.52429559162999</v>
      </c>
      <c r="Q718">
        <v>844.47499251586896</v>
      </c>
      <c r="R718">
        <v>45.2972199274557</v>
      </c>
      <c r="S718" s="2">
        <f>(Table2[[#This Row],[Close Price]]-Table2[[#This Row],[20D EMA]])/Table2[[#This Row],[20D EMA]]</f>
        <v>-7.6983694004970878E-3</v>
      </c>
      <c r="T718" s="2">
        <f>(Table2[[#This Row],[Close Price]]-Table2[[#This Row],[50D EMA]])/Table2[[#This Row],[50D EMA]]</f>
        <v>-1.2098976028786068E-2</v>
      </c>
      <c r="U718" s="2">
        <f>(Table2[[#This Row],[Close Price]]-Table2[[#This Row],[200D EMA]])/Table2[[#This Row],[200D EMA]]</f>
        <v>-3.0758746849902548E-2</v>
      </c>
      <c r="V718">
        <v>0.75329745326063102</v>
      </c>
      <c r="W718">
        <v>815.1</v>
      </c>
      <c r="X718">
        <v>826</v>
      </c>
      <c r="Y718">
        <v>791</v>
      </c>
      <c r="Z718">
        <v>834</v>
      </c>
      <c r="AA718">
        <v>791</v>
      </c>
      <c r="AB718">
        <v>849.4</v>
      </c>
      <c r="AC718" s="2">
        <f>(Table2[[#This Row],[Close Price]]/Table2[[#This Row],[Day Low]])-1</f>
        <v>4.171267329162065E-3</v>
      </c>
      <c r="AD718" s="2">
        <f>(Table2[[#This Row],[Day High]]/Table2[[#This Row],[Close Price]])-1</f>
        <v>9.1631032376298105E-3</v>
      </c>
      <c r="AE718" s="2">
        <f>(Table2[[#This Row],[Close Price]]/Table2[[#This Row],[Current Week Low]])-1</f>
        <v>3.4766118836915272E-2</v>
      </c>
      <c r="AF718" s="2">
        <f>(Table2[[#This Row],[Current Week High]]/Table2[[#This Row],[Close Price]])-1</f>
        <v>1.8937080024434838E-2</v>
      </c>
      <c r="AG718" s="2">
        <f>(Table2[[#This Row],[Close Price]]/Table2[[#This Row],[Current Month Low]])-1</f>
        <v>3.4766118836915272E-2</v>
      </c>
      <c r="AH718" s="2">
        <f>(Table2[[#This Row],[Current Month High]]/Table2[[#This Row],[Close Price]])-1</f>
        <v>3.7751985339034899E-2</v>
      </c>
      <c r="AI718">
        <v>18.5094685400122</v>
      </c>
      <c r="AJ718">
        <v>10.458839406207799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-0.19</v>
      </c>
      <c r="AM718" t="s">
        <v>10519</v>
      </c>
      <c r="AN718">
        <v>-0.36</v>
      </c>
      <c r="AO718" t="s">
        <v>10519</v>
      </c>
      <c r="AP718">
        <v>-0.150693627180358</v>
      </c>
      <c r="AQ718">
        <f>(Table2[[#This Row],[Sharpe Ratio]]-AVERAGE(Table2[Sharpe Ratio]))/_xlfn.STDEV.P(Table2[Sharpe Ratio])</f>
        <v>-2.3340525452791816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686</v>
      </c>
      <c r="AT718">
        <f>_xlfn.RANK.AVG(Table2[[#This Row],[6M Return vs Nifty Z-Score]],Table2[6M Return vs Nifty Z-Score])</f>
        <v>603</v>
      </c>
      <c r="AU718">
        <f>_xlfn.RANK.AVG(Table2[[#This Row],[Sharpe Ratio Z-Score]],Table2[Sharpe Ratio Z-Score])</f>
        <v>728</v>
      </c>
      <c r="AV718">
        <f>(Table2[[#This Row],[Rank 1Y]]+Table2[[#This Row],[Rank 6M]]+Table2[[#This Row],[Rank Sharpe]])/3</f>
        <v>672.33333333333337</v>
      </c>
    </row>
    <row r="719" spans="1:48" x14ac:dyDescent="0.3">
      <c r="A719" t="s">
        <v>1098</v>
      </c>
      <c r="B719" t="s">
        <v>1099</v>
      </c>
      <c r="C719" t="s">
        <v>10487</v>
      </c>
      <c r="D719" t="s">
        <v>1100</v>
      </c>
      <c r="E719">
        <v>11178.43454844</v>
      </c>
      <c r="F719">
        <v>1025.25</v>
      </c>
      <c r="G719">
        <v>-38.024120562216297</v>
      </c>
      <c r="H719">
        <f>(Table2[[#This Row],[1Y Return vs Nifty]]-AVERAGE(Table2[1Y Return vs Nifty]))/_xlfn.STDEV.P(Table2[1Y Return vs Nifty])</f>
        <v>-1.0540101372089421</v>
      </c>
      <c r="I719">
        <v>7.5351541713809302</v>
      </c>
      <c r="J719">
        <f>(Table2[[#This Row],[1M Return vs Nifty]]-AVERAGE(Table2[1M Return vs Nifty]))/_xlfn.STDEV.P(Table2[1M Return vs Nifty])</f>
        <v>0.84013773973648675</v>
      </c>
      <c r="K719">
        <v>-27.008605856330899</v>
      </c>
      <c r="L719">
        <f>(Table2[[#This Row],[6M Return vs Nifty]]-AVERAGE(Table2[6M Return vs Nifty]))/_xlfn.STDEV.P(Table2[6M Return vs Nifty])</f>
        <v>-1.1009781341420766</v>
      </c>
      <c r="M719">
        <v>0.22609772940626599</v>
      </c>
      <c r="N719">
        <f>(Table2[[#This Row],[1W Return vs Nifty]]-AVERAGE(Table2[1W Return vs Nifty]))/_xlfn.STDEV.P(Table2[1W Return vs Nifty])</f>
        <v>0.24055132742559493</v>
      </c>
      <c r="O719">
        <v>1001.09</v>
      </c>
      <c r="P719">
        <v>974.34338075793301</v>
      </c>
      <c r="Q719">
        <v>1027.3588273535199</v>
      </c>
      <c r="R719">
        <v>61.540802838790498</v>
      </c>
      <c r="S719" s="2">
        <f>(Table2[[#This Row],[Close Price]]-Table2[[#This Row],[20D EMA]])/Table2[[#This Row],[20D EMA]]</f>
        <v>2.4133694273242134E-2</v>
      </c>
      <c r="T719" s="2">
        <f>(Table2[[#This Row],[Close Price]]-Table2[[#This Row],[50D EMA]])/Table2[[#This Row],[50D EMA]]</f>
        <v>5.2247103277355045E-2</v>
      </c>
      <c r="U719" s="2">
        <f>(Table2[[#This Row],[Close Price]]-Table2[[#This Row],[200D EMA]])/Table2[[#This Row],[200D EMA]]</f>
        <v>-2.0526687437458194E-3</v>
      </c>
      <c r="V719">
        <v>0.85477322619019802</v>
      </c>
      <c r="W719">
        <v>1016.35</v>
      </c>
      <c r="X719">
        <v>1038</v>
      </c>
      <c r="Y719">
        <v>960.45</v>
      </c>
      <c r="Z719">
        <v>1038.5999999999999</v>
      </c>
      <c r="AA719">
        <v>918.55</v>
      </c>
      <c r="AB719">
        <v>1067</v>
      </c>
      <c r="AC719" s="2">
        <f>(Table2[[#This Row],[Close Price]]/Table2[[#This Row],[Day Low]])-1</f>
        <v>8.7568258965906587E-3</v>
      </c>
      <c r="AD719" s="2">
        <f>(Table2[[#This Row],[Day High]]/Table2[[#This Row],[Close Price]])-1</f>
        <v>1.2435991221653175E-2</v>
      </c>
      <c r="AE719" s="2">
        <f>(Table2[[#This Row],[Close Price]]/Table2[[#This Row],[Current Week Low]])-1</f>
        <v>6.7468374199593839E-2</v>
      </c>
      <c r="AF719" s="2">
        <f>(Table2[[#This Row],[Current Week High]]/Table2[[#This Row],[Close Price]])-1</f>
        <v>1.3021214337966214E-2</v>
      </c>
      <c r="AG719" s="2">
        <f>(Table2[[#This Row],[Close Price]]/Table2[[#This Row],[Current Month Low]])-1</f>
        <v>0.11616134124435251</v>
      </c>
      <c r="AH719" s="2">
        <f>(Table2[[#This Row],[Current Month High]]/Table2[[#This Row],[Close Price]])-1</f>
        <v>4.0721775176786101E-2</v>
      </c>
      <c r="AI719">
        <v>26.505730309680501</v>
      </c>
      <c r="AJ719">
        <v>20.052693208430899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0.01</v>
      </c>
      <c r="AM719" t="s">
        <v>10520</v>
      </c>
      <c r="AN719">
        <v>-1.33</v>
      </c>
      <c r="AO719" t="s">
        <v>10519</v>
      </c>
      <c r="AP719">
        <v>-7.2115442390982998E-2</v>
      </c>
      <c r="AQ719">
        <f>(Table2[[#This Row],[Sharpe Ratio]]-AVERAGE(Table2[Sharpe Ratio]))/_xlfn.STDEV.P(Table2[Sharpe Ratio])</f>
        <v>-1.4282781176120551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691</v>
      </c>
      <c r="AT719">
        <f>_xlfn.RANK.AVG(Table2[[#This Row],[6M Return vs Nifty Z-Score]],Table2[6M Return vs Nifty Z-Score])</f>
        <v>652</v>
      </c>
      <c r="AU719">
        <f>_xlfn.RANK.AVG(Table2[[#This Row],[Sharpe Ratio Z-Score]],Table2[Sharpe Ratio Z-Score])</f>
        <v>680</v>
      </c>
      <c r="AV719">
        <f>(Table2[[#This Row],[Rank 1Y]]+Table2[[#This Row],[Rank 6M]]+Table2[[#This Row],[Rank Sharpe]])/3</f>
        <v>674.33333333333337</v>
      </c>
    </row>
    <row r="720" spans="1:48" x14ac:dyDescent="0.3">
      <c r="A720" t="s">
        <v>2213</v>
      </c>
      <c r="B720" t="s">
        <v>2214</v>
      </c>
      <c r="C720" t="s">
        <v>10489</v>
      </c>
      <c r="D720" t="s">
        <v>373</v>
      </c>
      <c r="E720">
        <v>2445.4970923800001</v>
      </c>
      <c r="F720">
        <v>215.43</v>
      </c>
      <c r="G720">
        <v>-29.0872775419753</v>
      </c>
      <c r="H720">
        <f>(Table2[[#This Row],[1Y Return vs Nifty]]-AVERAGE(Table2[1Y Return vs Nifty]))/_xlfn.STDEV.P(Table2[1Y Return vs Nifty])</f>
        <v>-0.93159346589652337</v>
      </c>
      <c r="I720">
        <v>-11.861529546893101</v>
      </c>
      <c r="J720">
        <f>(Table2[[#This Row],[1M Return vs Nifty]]-AVERAGE(Table2[1M Return vs Nifty]))/_xlfn.STDEV.P(Table2[1M Return vs Nifty])</f>
        <v>-1.1110917875933872</v>
      </c>
      <c r="K720">
        <v>-58.898591576154999</v>
      </c>
      <c r="L720">
        <f>(Table2[[#This Row],[6M Return vs Nifty]]-AVERAGE(Table2[6M Return vs Nifty]))/_xlfn.STDEV.P(Table2[6M Return vs Nifty])</f>
        <v>-2.2068614625636442</v>
      </c>
      <c r="M720">
        <v>-2.0100775626757499</v>
      </c>
      <c r="N720">
        <f>(Table2[[#This Row],[1W Return vs Nifty]]-AVERAGE(Table2[1W Return vs Nifty]))/_xlfn.STDEV.P(Table2[1W Return vs Nifty])</f>
        <v>-0.21197538423673937</v>
      </c>
      <c r="O720">
        <v>216.47</v>
      </c>
      <c r="P720">
        <v>226.30147262474199</v>
      </c>
      <c r="Q720">
        <v>262.960635105888</v>
      </c>
      <c r="R720">
        <v>44.621633804493101</v>
      </c>
      <c r="S720" s="2">
        <f>(Table2[[#This Row],[Close Price]]-Table2[[#This Row],[20D EMA]])/Table2[[#This Row],[20D EMA]]</f>
        <v>-4.8043608814154022E-3</v>
      </c>
      <c r="T720" s="2">
        <f>(Table2[[#This Row],[Close Price]]-Table2[[#This Row],[50D EMA]])/Table2[[#This Row],[50D EMA]]</f>
        <v>-4.8039778524858717E-2</v>
      </c>
      <c r="U720" s="2">
        <f>(Table2[[#This Row],[Close Price]]-Table2[[#This Row],[200D EMA]])/Table2[[#This Row],[200D EMA]]</f>
        <v>-0.18075190260606322</v>
      </c>
      <c r="V720">
        <v>0.52278561115815503</v>
      </c>
      <c r="W720">
        <v>212.43</v>
      </c>
      <c r="X720">
        <v>216.32</v>
      </c>
      <c r="Y720">
        <v>204</v>
      </c>
      <c r="Z720">
        <v>216.32</v>
      </c>
      <c r="AA720">
        <v>204</v>
      </c>
      <c r="AB720">
        <v>235.2</v>
      </c>
      <c r="AC720" s="2">
        <f>(Table2[[#This Row],[Close Price]]/Table2[[#This Row],[Day Low]])-1</f>
        <v>1.4122299110295167E-2</v>
      </c>
      <c r="AD720" s="2">
        <f>(Table2[[#This Row],[Day High]]/Table2[[#This Row],[Close Price]])-1</f>
        <v>4.1312723390427575E-3</v>
      </c>
      <c r="AE720" s="2">
        <f>(Table2[[#This Row],[Close Price]]/Table2[[#This Row],[Current Week Low]])-1</f>
        <v>5.6029411764705994E-2</v>
      </c>
      <c r="AF720" s="2">
        <f>(Table2[[#This Row],[Current Week High]]/Table2[[#This Row],[Close Price]])-1</f>
        <v>4.1312723390427575E-3</v>
      </c>
      <c r="AG720" s="2">
        <f>(Table2[[#This Row],[Close Price]]/Table2[[#This Row],[Current Month Low]])-1</f>
        <v>5.6029411764705994E-2</v>
      </c>
      <c r="AH720" s="2">
        <f>(Table2[[#This Row],[Current Month High]]/Table2[[#This Row],[Close Price]])-1</f>
        <v>9.1769948475142638E-2</v>
      </c>
      <c r="AI720">
        <v>100.41312723390401</v>
      </c>
      <c r="AJ720">
        <v>12.4960835509138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-7.0000000000000007E-2</v>
      </c>
      <c r="AM720" t="s">
        <v>10519</v>
      </c>
      <c r="AN720">
        <v>1.02</v>
      </c>
      <c r="AO720" t="s">
        <v>10520</v>
      </c>
      <c r="AP720">
        <v>-5.6600094169848E-2</v>
      </c>
      <c r="AQ720">
        <f>(Table2[[#This Row],[Sharpe Ratio]]-AVERAGE(Table2[Sharpe Ratio]))/_xlfn.STDEV.P(Table2[Sharpe Ratio])</f>
        <v>-1.2494319697565888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653</v>
      </c>
      <c r="AT720">
        <f>_xlfn.RANK.AVG(Table2[[#This Row],[6M Return vs Nifty Z-Score]],Table2[6M Return vs Nifty Z-Score])</f>
        <v>729</v>
      </c>
      <c r="AU720">
        <f>_xlfn.RANK.AVG(Table2[[#This Row],[Sharpe Ratio Z-Score]],Table2[Sharpe Ratio Z-Score])</f>
        <v>647</v>
      </c>
      <c r="AV720">
        <f>(Table2[[#This Row],[Rank 1Y]]+Table2[[#This Row],[Rank 6M]]+Table2[[#This Row],[Rank Sharpe]])/3</f>
        <v>676.33333333333337</v>
      </c>
    </row>
    <row r="721" spans="1:48" x14ac:dyDescent="0.3">
      <c r="A721" t="s">
        <v>2369</v>
      </c>
      <c r="B721" t="s">
        <v>2370</v>
      </c>
      <c r="C721" t="s">
        <v>10483</v>
      </c>
      <c r="D721" t="s">
        <v>530</v>
      </c>
      <c r="E721">
        <v>2100.9052576700001</v>
      </c>
      <c r="F721">
        <v>549.45000000000005</v>
      </c>
      <c r="G721">
        <v>-44.752795876278803</v>
      </c>
      <c r="H721">
        <f>(Table2[[#This Row],[1Y Return vs Nifty]]-AVERAGE(Table2[1Y Return vs Nifty]))/_xlfn.STDEV.P(Table2[1Y Return vs Nifty])</f>
        <v>-1.1461793777812537</v>
      </c>
      <c r="I721">
        <v>-5.8283183226768198</v>
      </c>
      <c r="J721">
        <f>(Table2[[#This Row],[1M Return vs Nifty]]-AVERAGE(Table2[1M Return vs Nifty]))/_xlfn.STDEV.P(Table2[1M Return vs Nifty])</f>
        <v>-0.50417464359634401</v>
      </c>
      <c r="K721">
        <v>-25.632520091726601</v>
      </c>
      <c r="L721">
        <f>(Table2[[#This Row],[6M Return vs Nifty]]-AVERAGE(Table2[6M Return vs Nifty]))/_xlfn.STDEV.P(Table2[6M Return vs Nifty])</f>
        <v>-1.0532581282780371</v>
      </c>
      <c r="M721">
        <v>-2.57849906657697</v>
      </c>
      <c r="N721">
        <f>(Table2[[#This Row],[1W Return vs Nifty]]-AVERAGE(Table2[1W Return vs Nifty]))/_xlfn.STDEV.P(Table2[1W Return vs Nifty])</f>
        <v>-0.32700478953845202</v>
      </c>
      <c r="O721">
        <v>548.66</v>
      </c>
      <c r="P721">
        <v>549.889468466376</v>
      </c>
      <c r="Q721">
        <v>595.05595881032605</v>
      </c>
      <c r="R721">
        <v>43.160345760851001</v>
      </c>
      <c r="S721" s="2">
        <f>(Table2[[#This Row],[Close Price]]-Table2[[#This Row],[20D EMA]])/Table2[[#This Row],[20D EMA]]</f>
        <v>1.4398716873839487E-3</v>
      </c>
      <c r="T721" s="2">
        <f>(Table2[[#This Row],[Close Price]]-Table2[[#This Row],[50D EMA]])/Table2[[#This Row],[50D EMA]]</f>
        <v>-7.9919418642735536E-4</v>
      </c>
      <c r="U721" s="2">
        <f>(Table2[[#This Row],[Close Price]]-Table2[[#This Row],[200D EMA]])/Table2[[#This Row],[200D EMA]]</f>
        <v>-7.6641462260968449E-2</v>
      </c>
      <c r="V721">
        <v>1.03183101195094</v>
      </c>
      <c r="W721">
        <v>535.1</v>
      </c>
      <c r="X721">
        <v>552.95000000000005</v>
      </c>
      <c r="Y721">
        <v>495.05</v>
      </c>
      <c r="Z721">
        <v>552.95000000000005</v>
      </c>
      <c r="AA721">
        <v>495.05</v>
      </c>
      <c r="AB721">
        <v>599.20000000000005</v>
      </c>
      <c r="AC721" s="2">
        <f>(Table2[[#This Row],[Close Price]]/Table2[[#This Row],[Day Low]])-1</f>
        <v>2.6817417305176727E-2</v>
      </c>
      <c r="AD721" s="2">
        <f>(Table2[[#This Row],[Day High]]/Table2[[#This Row],[Close Price]])-1</f>
        <v>6.370006370006287E-3</v>
      </c>
      <c r="AE721" s="2">
        <f>(Table2[[#This Row],[Close Price]]/Table2[[#This Row],[Current Week Low]])-1</f>
        <v>0.10988789011210987</v>
      </c>
      <c r="AF721" s="2">
        <f>(Table2[[#This Row],[Current Week High]]/Table2[[#This Row],[Close Price]])-1</f>
        <v>6.370006370006287E-3</v>
      </c>
      <c r="AG721" s="2">
        <f>(Table2[[#This Row],[Close Price]]/Table2[[#This Row],[Current Month Low]])-1</f>
        <v>0.10988789011210987</v>
      </c>
      <c r="AH721" s="2">
        <f>(Table2[[#This Row],[Current Month High]]/Table2[[#This Row],[Close Price]])-1</f>
        <v>9.0545090545090634E-2</v>
      </c>
      <c r="AI721">
        <v>44.089544089543999</v>
      </c>
      <c r="AJ721">
        <v>19.173625420236402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-0.05</v>
      </c>
      <c r="AM721" t="s">
        <v>10519</v>
      </c>
      <c r="AN721">
        <v>-2.87</v>
      </c>
      <c r="AO721" t="s">
        <v>10519</v>
      </c>
      <c r="AP721">
        <v>-7.9259245070248993E-2</v>
      </c>
      <c r="AQ721">
        <f>(Table2[[#This Row],[Sharpe Ratio]]-AVERAGE(Table2[Sharpe Ratio]))/_xlfn.STDEV.P(Table2[Sharpe Ratio])</f>
        <v>-1.5106250667115206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709</v>
      </c>
      <c r="AT721">
        <f>_xlfn.RANK.AVG(Table2[[#This Row],[6M Return vs Nifty Z-Score]],Table2[6M Return vs Nifty Z-Score])</f>
        <v>643</v>
      </c>
      <c r="AU721">
        <f>_xlfn.RANK.AVG(Table2[[#This Row],[Sharpe Ratio Z-Score]],Table2[Sharpe Ratio Z-Score])</f>
        <v>688</v>
      </c>
      <c r="AV721">
        <f>(Table2[[#This Row],[Rank 1Y]]+Table2[[#This Row],[Rank 6M]]+Table2[[#This Row],[Rank Sharpe]])/3</f>
        <v>680</v>
      </c>
    </row>
    <row r="722" spans="1:48" x14ac:dyDescent="0.3">
      <c r="A722" t="s">
        <v>1343</v>
      </c>
      <c r="B722" t="s">
        <v>1344</v>
      </c>
      <c r="C722" t="s">
        <v>10483</v>
      </c>
      <c r="D722" t="s">
        <v>143</v>
      </c>
      <c r="E722">
        <v>8138.4098769000002</v>
      </c>
      <c r="F722">
        <v>668.4</v>
      </c>
      <c r="G722">
        <v>-52.723212686682899</v>
      </c>
      <c r="H722">
        <f>(Table2[[#This Row],[1Y Return vs Nifty]]-AVERAGE(Table2[1Y Return vs Nifty]))/_xlfn.STDEV.P(Table2[1Y Return vs Nifty])</f>
        <v>-1.2553579649727631</v>
      </c>
      <c r="I722">
        <v>-4.7397031187101399</v>
      </c>
      <c r="J722">
        <f>(Table2[[#This Row],[1M Return vs Nifty]]-AVERAGE(Table2[1M Return vs Nifty]))/_xlfn.STDEV.P(Table2[1M Return vs Nifty])</f>
        <v>-0.39466426745514704</v>
      </c>
      <c r="K722">
        <v>-23.274704394718501</v>
      </c>
      <c r="L722">
        <f>(Table2[[#This Row],[6M Return vs Nifty]]-AVERAGE(Table2[6M Return vs Nifty]))/_xlfn.STDEV.P(Table2[6M Return vs Nifty])</f>
        <v>-0.97149361782261134</v>
      </c>
      <c r="M722">
        <v>-4.3356989087609099E-2</v>
      </c>
      <c r="N722">
        <f>(Table2[[#This Row],[1W Return vs Nifty]]-AVERAGE(Table2[1W Return vs Nifty]))/_xlfn.STDEV.P(Table2[1W Return vs Nifty])</f>
        <v>0.18602274993272591</v>
      </c>
      <c r="O722">
        <v>677.32</v>
      </c>
      <c r="P722">
        <v>684.72701520611099</v>
      </c>
      <c r="Q722">
        <v>713.54328014734494</v>
      </c>
      <c r="R722">
        <v>60.5774452994713</v>
      </c>
      <c r="S722" s="2">
        <f>(Table2[[#This Row],[Close Price]]-Table2[[#This Row],[20D EMA]])/Table2[[#This Row],[20D EMA]]</f>
        <v>-1.3169550581704471E-2</v>
      </c>
      <c r="T722" s="2">
        <f>(Table2[[#This Row],[Close Price]]-Table2[[#This Row],[50D EMA]])/Table2[[#This Row],[50D EMA]]</f>
        <v>-2.3844561180628148E-2</v>
      </c>
      <c r="U722" s="2">
        <f>(Table2[[#This Row],[Close Price]]-Table2[[#This Row],[200D EMA]])/Table2[[#This Row],[200D EMA]]</f>
        <v>-6.3266351745367141E-2</v>
      </c>
      <c r="V722">
        <v>0.43611686362742202</v>
      </c>
      <c r="W722">
        <v>663.5</v>
      </c>
      <c r="X722">
        <v>682.95</v>
      </c>
      <c r="Y722">
        <v>663.5</v>
      </c>
      <c r="Z722">
        <v>684.75</v>
      </c>
      <c r="AA722">
        <v>654.6</v>
      </c>
      <c r="AB722">
        <v>697</v>
      </c>
      <c r="AC722" s="2">
        <f>(Table2[[#This Row],[Close Price]]/Table2[[#This Row],[Day Low]])-1</f>
        <v>7.3850791258478488E-3</v>
      </c>
      <c r="AD722" s="2">
        <f>(Table2[[#This Row],[Day High]]/Table2[[#This Row],[Close Price]])-1</f>
        <v>2.1768402154398681E-2</v>
      </c>
      <c r="AE722" s="2">
        <f>(Table2[[#This Row],[Close Price]]/Table2[[#This Row],[Current Week Low]])-1</f>
        <v>7.3850791258478488E-3</v>
      </c>
      <c r="AF722" s="2">
        <f>(Table2[[#This Row],[Current Week High]]/Table2[[#This Row],[Close Price]])-1</f>
        <v>2.446140035906641E-2</v>
      </c>
      <c r="AG722" s="2">
        <f>(Table2[[#This Row],[Close Price]]/Table2[[#This Row],[Current Month Low]])-1</f>
        <v>2.1081576535288749E-2</v>
      </c>
      <c r="AH722" s="2">
        <f>(Table2[[#This Row],[Current Month High]]/Table2[[#This Row],[Close Price]])-1</f>
        <v>4.278874925194498E-2</v>
      </c>
      <c r="AI722">
        <v>46.319569120287198</v>
      </c>
      <c r="AJ722">
        <v>11.660541262946801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-0.16</v>
      </c>
      <c r="AM722" t="s">
        <v>10519</v>
      </c>
      <c r="AN722">
        <v>-1.06</v>
      </c>
      <c r="AO722" t="s">
        <v>10519</v>
      </c>
      <c r="AP722">
        <v>-0.102317424591806</v>
      </c>
      <c r="AQ722">
        <f>(Table2[[#This Row],[Sharpe Ratio]]-AVERAGE(Table2[Sharpe Ratio]))/_xlfn.STDEV.P(Table2[Sharpe Ratio])</f>
        <v>-1.7764177853288661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720</v>
      </c>
      <c r="AT722">
        <f>_xlfn.RANK.AVG(Table2[[#This Row],[6M Return vs Nifty Z-Score]],Table2[6M Return vs Nifty Z-Score])</f>
        <v>619</v>
      </c>
      <c r="AU722">
        <f>_xlfn.RANK.AVG(Table2[[#This Row],[Sharpe Ratio Z-Score]],Table2[Sharpe Ratio Z-Score])</f>
        <v>711</v>
      </c>
      <c r="AV722">
        <f>(Table2[[#This Row],[Rank 1Y]]+Table2[[#This Row],[Rank 6M]]+Table2[[#This Row],[Rank Sharpe]])/3</f>
        <v>683.33333333333337</v>
      </c>
    </row>
    <row r="723" spans="1:48" x14ac:dyDescent="0.3">
      <c r="A723" t="s">
        <v>569</v>
      </c>
      <c r="B723" t="s">
        <v>570</v>
      </c>
      <c r="C723" t="s">
        <v>10484</v>
      </c>
      <c r="D723" t="s">
        <v>80</v>
      </c>
      <c r="E723">
        <v>33225.000215494998</v>
      </c>
      <c r="F723">
        <v>1812.2</v>
      </c>
      <c r="G723">
        <v>-34.984532476413797</v>
      </c>
      <c r="H723">
        <f>(Table2[[#This Row],[1Y Return vs Nifty]]-AVERAGE(Table2[1Y Return vs Nifty]))/_xlfn.STDEV.P(Table2[1Y Return vs Nifty])</f>
        <v>-1.0123739291227007</v>
      </c>
      <c r="I723">
        <v>-4.6086427304003097</v>
      </c>
      <c r="J723">
        <f>(Table2[[#This Row],[1M Return vs Nifty]]-AVERAGE(Table2[1M Return vs Nifty]))/_xlfn.STDEV.P(Table2[1M Return vs Nifty])</f>
        <v>-0.38148011168667761</v>
      </c>
      <c r="K723">
        <v>-35.996323920280197</v>
      </c>
      <c r="L723">
        <f>(Table2[[#This Row],[6M Return vs Nifty]]-AVERAGE(Table2[6M Return vs Nifty]))/_xlfn.STDEV.P(Table2[6M Return vs Nifty])</f>
        <v>-1.4126548985909295</v>
      </c>
      <c r="M723">
        <v>-8.6235120932557692</v>
      </c>
      <c r="N723">
        <f>(Table2[[#This Row],[1W Return vs Nifty]]-AVERAGE(Table2[1W Return vs Nifty]))/_xlfn.STDEV.P(Table2[1W Return vs Nifty])</f>
        <v>-1.5503122272894461</v>
      </c>
      <c r="O723">
        <v>1833.2</v>
      </c>
      <c r="P723">
        <v>1846.2100955031899</v>
      </c>
      <c r="Q723">
        <v>1959.82947484134</v>
      </c>
      <c r="R723">
        <v>28.096283400127401</v>
      </c>
      <c r="S723" s="2">
        <f>(Table2[[#This Row],[Close Price]]-Table2[[#This Row],[20D EMA]])/Table2[[#This Row],[20D EMA]]</f>
        <v>-1.1455378572987125E-2</v>
      </c>
      <c r="T723" s="2">
        <f>(Table2[[#This Row],[Close Price]]-Table2[[#This Row],[50D EMA]])/Table2[[#This Row],[50D EMA]]</f>
        <v>-1.8421573788393954E-2</v>
      </c>
      <c r="U723" s="2">
        <f>(Table2[[#This Row],[Close Price]]-Table2[[#This Row],[200D EMA]])/Table2[[#This Row],[200D EMA]]</f>
        <v>-7.5327714342744781E-2</v>
      </c>
      <c r="V723">
        <v>1.5585532674095199</v>
      </c>
      <c r="W723">
        <v>1771</v>
      </c>
      <c r="X723">
        <v>1842</v>
      </c>
      <c r="Y723">
        <v>1751.1</v>
      </c>
      <c r="Z723">
        <v>1842</v>
      </c>
      <c r="AA723">
        <v>1751.1</v>
      </c>
      <c r="AB723">
        <v>1960</v>
      </c>
      <c r="AC723" s="2">
        <f>(Table2[[#This Row],[Close Price]]/Table2[[#This Row],[Day Low]])-1</f>
        <v>2.3263692828910276E-2</v>
      </c>
      <c r="AD723" s="2">
        <f>(Table2[[#This Row],[Day High]]/Table2[[#This Row],[Close Price]])-1</f>
        <v>1.6444101092594643E-2</v>
      </c>
      <c r="AE723" s="2">
        <f>(Table2[[#This Row],[Close Price]]/Table2[[#This Row],[Current Week Low]])-1</f>
        <v>3.4892353377876884E-2</v>
      </c>
      <c r="AF723" s="2">
        <f>(Table2[[#This Row],[Current Week High]]/Table2[[#This Row],[Close Price]])-1</f>
        <v>1.6444101092594643E-2</v>
      </c>
      <c r="AG723" s="2">
        <f>(Table2[[#This Row],[Close Price]]/Table2[[#This Row],[Current Month Low]])-1</f>
        <v>3.4892353377876884E-2</v>
      </c>
      <c r="AH723" s="2">
        <f>(Table2[[#This Row],[Current Month High]]/Table2[[#This Row],[Close Price]])-1</f>
        <v>8.1558326895486033E-2</v>
      </c>
      <c r="AI723">
        <v>34.129786999227399</v>
      </c>
      <c r="AJ723">
        <v>9.7371926849945503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10519</v>
      </c>
      <c r="AN723">
        <v>-2.97</v>
      </c>
      <c r="AO723" t="s">
        <v>10519</v>
      </c>
      <c r="AP723">
        <v>-7.0259510268166001E-2</v>
      </c>
      <c r="AQ723">
        <f>(Table2[[#This Row],[Sharpe Ratio]]-AVERAGE(Table2[Sharpe Ratio]))/_xlfn.STDEV.P(Table2[Sharpe Ratio])</f>
        <v>-1.4068847008407261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676</v>
      </c>
      <c r="AT723">
        <f>_xlfn.RANK.AVG(Table2[[#This Row],[6M Return vs Nifty Z-Score]],Table2[6M Return vs Nifty Z-Score])</f>
        <v>705</v>
      </c>
      <c r="AU723">
        <f>_xlfn.RANK.AVG(Table2[[#This Row],[Sharpe Ratio Z-Score]],Table2[Sharpe Ratio Z-Score])</f>
        <v>676</v>
      </c>
      <c r="AV723">
        <f>(Table2[[#This Row],[Rank 1Y]]+Table2[[#This Row],[Rank 6M]]+Table2[[#This Row],[Rank Sharpe]])/3</f>
        <v>685.66666666666663</v>
      </c>
    </row>
    <row r="724" spans="1:48" x14ac:dyDescent="0.3">
      <c r="A724" t="s">
        <v>1156</v>
      </c>
      <c r="B724" t="s">
        <v>1157</v>
      </c>
      <c r="C724" t="s">
        <v>10489</v>
      </c>
      <c r="D724" t="s">
        <v>555</v>
      </c>
      <c r="E724">
        <v>10294.210672560001</v>
      </c>
      <c r="F724">
        <v>2050.4</v>
      </c>
      <c r="G724">
        <v>-42.430337096810199</v>
      </c>
      <c r="H724">
        <f>(Table2[[#This Row],[1Y Return vs Nifty]]-AVERAGE(Table2[1Y Return vs Nifty]))/_xlfn.STDEV.P(Table2[1Y Return vs Nifty])</f>
        <v>-1.1143663905329688</v>
      </c>
      <c r="I724">
        <v>-9.10946093586427</v>
      </c>
      <c r="J724">
        <f>(Table2[[#This Row],[1M Return vs Nifty]]-AVERAGE(Table2[1M Return vs Nifty]))/_xlfn.STDEV.P(Table2[1M Return vs Nifty])</f>
        <v>-0.83424458973873261</v>
      </c>
      <c r="K724">
        <v>-25.626791734373601</v>
      </c>
      <c r="L724">
        <f>(Table2[[#This Row],[6M Return vs Nifty]]-AVERAGE(Table2[6M Return vs Nifty]))/_xlfn.STDEV.P(Table2[6M Return vs Nifty])</f>
        <v>-1.0530594798699888</v>
      </c>
      <c r="M724">
        <v>-2.7867646283513299</v>
      </c>
      <c r="N724">
        <f>(Table2[[#This Row],[1W Return vs Nifty]]-AVERAGE(Table2[1W Return vs Nifty]))/_xlfn.STDEV.P(Table2[1W Return vs Nifty])</f>
        <v>-0.36915073854163205</v>
      </c>
      <c r="O724">
        <v>2049.75</v>
      </c>
      <c r="P724">
        <v>2047.7171801926299</v>
      </c>
      <c r="Q724">
        <v>2158.2481148604102</v>
      </c>
      <c r="R724">
        <v>34.7411215743805</v>
      </c>
      <c r="S724" s="2">
        <f>(Table2[[#This Row],[Close Price]]-Table2[[#This Row],[20D EMA]])/Table2[[#This Row],[20D EMA]]</f>
        <v>3.1711184290771603E-4</v>
      </c>
      <c r="T724" s="2">
        <f>(Table2[[#This Row],[Close Price]]-Table2[[#This Row],[50D EMA]])/Table2[[#This Row],[50D EMA]]</f>
        <v>1.3101515352416865E-3</v>
      </c>
      <c r="U724" s="2">
        <f>(Table2[[#This Row],[Close Price]]-Table2[[#This Row],[200D EMA]])/Table2[[#This Row],[200D EMA]]</f>
        <v>-4.9970211542330209E-2</v>
      </c>
      <c r="V724">
        <v>0.74539270064389496</v>
      </c>
      <c r="W724">
        <v>2015.05</v>
      </c>
      <c r="X724">
        <v>2108</v>
      </c>
      <c r="Y724">
        <v>1979.25</v>
      </c>
      <c r="Z724">
        <v>2108</v>
      </c>
      <c r="AA724">
        <v>1979.25</v>
      </c>
      <c r="AB724">
        <v>2204</v>
      </c>
      <c r="AC724" s="2">
        <f>(Table2[[#This Row],[Close Price]]/Table2[[#This Row],[Day Low]])-1</f>
        <v>1.7542989007717003E-2</v>
      </c>
      <c r="AD724" s="2">
        <f>(Table2[[#This Row],[Day High]]/Table2[[#This Row],[Close Price]])-1</f>
        <v>2.8092079594225439E-2</v>
      </c>
      <c r="AE724" s="2">
        <f>(Table2[[#This Row],[Close Price]]/Table2[[#This Row],[Current Week Low]])-1</f>
        <v>3.5947960085891184E-2</v>
      </c>
      <c r="AF724" s="2">
        <f>(Table2[[#This Row],[Current Week High]]/Table2[[#This Row],[Close Price]])-1</f>
        <v>2.8092079594225439E-2</v>
      </c>
      <c r="AG724" s="2">
        <f>(Table2[[#This Row],[Close Price]]/Table2[[#This Row],[Current Month Low]])-1</f>
        <v>3.5947960085891184E-2</v>
      </c>
      <c r="AH724" s="2">
        <f>(Table2[[#This Row],[Current Month High]]/Table2[[#This Row],[Close Price]])-1</f>
        <v>7.4912212251267984E-2</v>
      </c>
      <c r="AI724">
        <v>33.388607101053402</v>
      </c>
      <c r="AJ724">
        <v>13.407079646017699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-0.11</v>
      </c>
      <c r="AM724" t="s">
        <v>10519</v>
      </c>
      <c r="AN724">
        <v>-2.11</v>
      </c>
      <c r="AO724" t="s">
        <v>10519</v>
      </c>
      <c r="AP724">
        <v>-0.185306601041307</v>
      </c>
      <c r="AQ724">
        <f>(Table2[[#This Row],[Sharpe Ratio]]-AVERAGE(Table2[Sharpe Ratio]))/_xlfn.STDEV.P(Table2[Sharpe Ratio])</f>
        <v>-2.7330379210904781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705</v>
      </c>
      <c r="AT724">
        <f>_xlfn.RANK.AVG(Table2[[#This Row],[6M Return vs Nifty Z-Score]],Table2[6M Return vs Nifty Z-Score])</f>
        <v>642</v>
      </c>
      <c r="AU724">
        <f>_xlfn.RANK.AVG(Table2[[#This Row],[Sharpe Ratio Z-Score]],Table2[Sharpe Ratio Z-Score])</f>
        <v>730</v>
      </c>
      <c r="AV724">
        <f>(Table2[[#This Row],[Rank 1Y]]+Table2[[#This Row],[Rank 6M]]+Table2[[#This Row],[Rank Sharpe]])/3</f>
        <v>692.33333333333337</v>
      </c>
    </row>
    <row r="725" spans="1:48" x14ac:dyDescent="0.3">
      <c r="A725" t="s">
        <v>606</v>
      </c>
      <c r="B725" t="s">
        <v>607</v>
      </c>
      <c r="C725" t="s">
        <v>10475</v>
      </c>
      <c r="D725" t="s">
        <v>24</v>
      </c>
      <c r="E725">
        <v>29936.658650526999</v>
      </c>
      <c r="F725">
        <v>192.5</v>
      </c>
      <c r="G725">
        <v>-41.365878919155399</v>
      </c>
      <c r="H725">
        <f>(Table2[[#This Row],[1Y Return vs Nifty]]-AVERAGE(Table2[1Y Return vs Nifty]))/_xlfn.STDEV.P(Table2[1Y Return vs Nifty])</f>
        <v>-1.0997854667588072</v>
      </c>
      <c r="I725">
        <v>-13.283438085316</v>
      </c>
      <c r="J725">
        <f>(Table2[[#This Row],[1M Return vs Nifty]]-AVERAGE(Table2[1M Return vs Nifty]))/_xlfn.STDEV.P(Table2[1M Return vs Nifty])</f>
        <v>-1.2541301525856121</v>
      </c>
      <c r="K725">
        <v>-30.101421873198301</v>
      </c>
      <c r="L725">
        <f>(Table2[[#This Row],[6M Return vs Nifty]]-AVERAGE(Table2[6M Return vs Nifty]))/_xlfn.STDEV.P(Table2[6M Return vs Nifty])</f>
        <v>-1.2082310410884307</v>
      </c>
      <c r="M725">
        <v>-6.2970375700480901</v>
      </c>
      <c r="N725">
        <f>(Table2[[#This Row],[1W Return vs Nifty]]-AVERAGE(Table2[1W Return vs Nifty]))/_xlfn.STDEV.P(Table2[1W Return vs Nifty])</f>
        <v>-1.0795119865922356</v>
      </c>
      <c r="O725">
        <v>195.71</v>
      </c>
      <c r="P725">
        <v>195.59680707010801</v>
      </c>
      <c r="Q725">
        <v>205.992074205465</v>
      </c>
      <c r="R725">
        <v>32.063952917653197</v>
      </c>
      <c r="S725" s="2">
        <f>(Table2[[#This Row],[Close Price]]-Table2[[#This Row],[20D EMA]])/Table2[[#This Row],[20D EMA]]</f>
        <v>-1.6401819017934739E-2</v>
      </c>
      <c r="T725" s="2">
        <f>(Table2[[#This Row],[Close Price]]-Table2[[#This Row],[50D EMA]])/Table2[[#This Row],[50D EMA]]</f>
        <v>-1.5832605432040726E-2</v>
      </c>
      <c r="U725" s="2">
        <f>(Table2[[#This Row],[Close Price]]-Table2[[#This Row],[200D EMA]])/Table2[[#This Row],[200D EMA]]</f>
        <v>-6.5498025870682042E-2</v>
      </c>
      <c r="V725">
        <v>1.0215216115922101</v>
      </c>
      <c r="W725">
        <v>184.75</v>
      </c>
      <c r="X725">
        <v>193.25</v>
      </c>
      <c r="Y725">
        <v>184.75</v>
      </c>
      <c r="Z725">
        <v>199.49</v>
      </c>
      <c r="AA725">
        <v>184.75</v>
      </c>
      <c r="AB725">
        <v>214.6</v>
      </c>
      <c r="AC725" s="2">
        <f>(Table2[[#This Row],[Close Price]]/Table2[[#This Row],[Day Low]])-1</f>
        <v>4.1948579161028343E-2</v>
      </c>
      <c r="AD725" s="2">
        <f>(Table2[[#This Row],[Day High]]/Table2[[#This Row],[Close Price]])-1</f>
        <v>3.8961038961038419E-3</v>
      </c>
      <c r="AE725" s="2">
        <f>(Table2[[#This Row],[Close Price]]/Table2[[#This Row],[Current Week Low]])-1</f>
        <v>4.1948579161028343E-2</v>
      </c>
      <c r="AF725" s="2">
        <f>(Table2[[#This Row],[Current Week High]]/Table2[[#This Row],[Close Price]])-1</f>
        <v>3.6311688311688295E-2</v>
      </c>
      <c r="AG725" s="2">
        <f>(Table2[[#This Row],[Close Price]]/Table2[[#This Row],[Current Month Low]])-1</f>
        <v>4.1948579161028343E-2</v>
      </c>
      <c r="AH725" s="2">
        <f>(Table2[[#This Row],[Current Month High]]/Table2[[#This Row],[Close Price]])-1</f>
        <v>0.11480519480519469</v>
      </c>
      <c r="AI725">
        <v>36.675324675324603</v>
      </c>
      <c r="AJ725">
        <v>13.8043156961277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</v>
      </c>
      <c r="AM725" t="s">
        <v>10521</v>
      </c>
      <c r="AN725">
        <v>-4.1100000000000003</v>
      </c>
      <c r="AO725" t="s">
        <v>10519</v>
      </c>
      <c r="AP725">
        <v>-0.102159565453976</v>
      </c>
      <c r="AQ725">
        <f>(Table2[[#This Row],[Sharpe Ratio]]-AVERAGE(Table2[Sharpe Ratio]))/_xlfn.STDEV.P(Table2[Sharpe Ratio])</f>
        <v>-1.774598135630884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701</v>
      </c>
      <c r="AT725">
        <f>_xlfn.RANK.AVG(Table2[[#This Row],[6M Return vs Nifty Z-Score]],Table2[6M Return vs Nifty Z-Score])</f>
        <v>673</v>
      </c>
      <c r="AU725">
        <f>_xlfn.RANK.AVG(Table2[[#This Row],[Sharpe Ratio Z-Score]],Table2[Sharpe Ratio Z-Score])</f>
        <v>710</v>
      </c>
      <c r="AV725">
        <f>(Table2[[#This Row],[Rank 1Y]]+Table2[[#This Row],[Rank 6M]]+Table2[[#This Row],[Rank Sharpe]])/3</f>
        <v>694.66666666666663</v>
      </c>
    </row>
    <row r="726" spans="1:48" x14ac:dyDescent="0.3">
      <c r="A726" t="s">
        <v>827</v>
      </c>
      <c r="B726" t="s">
        <v>828</v>
      </c>
      <c r="C726" t="s">
        <v>10484</v>
      </c>
      <c r="D726" t="s">
        <v>80</v>
      </c>
      <c r="E726">
        <v>18923.475252299999</v>
      </c>
      <c r="F726">
        <v>828.15</v>
      </c>
      <c r="G726">
        <v>-35.739444483391601</v>
      </c>
      <c r="H726">
        <f>(Table2[[#This Row],[1Y Return vs Nifty]]-AVERAGE(Table2[1Y Return vs Nifty]))/_xlfn.STDEV.P(Table2[1Y Return vs Nifty])</f>
        <v>-1.022714696530016</v>
      </c>
      <c r="I726">
        <v>-9.82968669905285</v>
      </c>
      <c r="J726">
        <f>(Table2[[#This Row],[1M Return vs Nifty]]-AVERAGE(Table2[1M Return vs Nifty]))/_xlfn.STDEV.P(Table2[1M Return vs Nifty])</f>
        <v>-0.90669644779286296</v>
      </c>
      <c r="K726">
        <v>-32.279096163241199</v>
      </c>
      <c r="L726">
        <f>(Table2[[#This Row],[6M Return vs Nifty]]-AVERAGE(Table2[6M Return vs Nifty]))/_xlfn.STDEV.P(Table2[6M Return vs Nifty])</f>
        <v>-1.2837485942554003</v>
      </c>
      <c r="M726">
        <v>1.19763504876729</v>
      </c>
      <c r="N726">
        <f>(Table2[[#This Row],[1W Return vs Nifty]]-AVERAGE(Table2[1W Return vs Nifty]))/_xlfn.STDEV.P(Table2[1W Return vs Nifty])</f>
        <v>0.43715782332258946</v>
      </c>
      <c r="O726">
        <v>805.7</v>
      </c>
      <c r="P726">
        <v>811.237579605983</v>
      </c>
      <c r="Q726">
        <v>848.97527229659102</v>
      </c>
      <c r="R726">
        <v>51.908492063958903</v>
      </c>
      <c r="S726" s="2">
        <f>(Table2[[#This Row],[Close Price]]-Table2[[#This Row],[20D EMA]])/Table2[[#This Row],[20D EMA]]</f>
        <v>2.7863969219312314E-2</v>
      </c>
      <c r="T726" s="2">
        <f>(Table2[[#This Row],[Close Price]]-Table2[[#This Row],[50D EMA]])/Table2[[#This Row],[50D EMA]]</f>
        <v>2.0847678681541498E-2</v>
      </c>
      <c r="U726" s="2">
        <f>(Table2[[#This Row],[Close Price]]-Table2[[#This Row],[200D EMA]])/Table2[[#This Row],[200D EMA]]</f>
        <v>-2.4529892655478537E-2</v>
      </c>
      <c r="V726">
        <v>1.1381354039999101</v>
      </c>
      <c r="W726">
        <v>785</v>
      </c>
      <c r="X726">
        <v>830.45</v>
      </c>
      <c r="Y726">
        <v>765</v>
      </c>
      <c r="Z726">
        <v>830.45</v>
      </c>
      <c r="AA726">
        <v>765</v>
      </c>
      <c r="AB726">
        <v>869.65</v>
      </c>
      <c r="AC726" s="2">
        <f>(Table2[[#This Row],[Close Price]]/Table2[[#This Row],[Day Low]])-1</f>
        <v>5.4968152866242015E-2</v>
      </c>
      <c r="AD726" s="2">
        <f>(Table2[[#This Row],[Day High]]/Table2[[#This Row],[Close Price]])-1</f>
        <v>2.7772746483125665E-3</v>
      </c>
      <c r="AE726" s="2">
        <f>(Table2[[#This Row],[Close Price]]/Table2[[#This Row],[Current Week Low]])-1</f>
        <v>8.254901960784311E-2</v>
      </c>
      <c r="AF726" s="2">
        <f>(Table2[[#This Row],[Current Week High]]/Table2[[#This Row],[Close Price]])-1</f>
        <v>2.7772746483125665E-3</v>
      </c>
      <c r="AG726" s="2">
        <f>(Table2[[#This Row],[Close Price]]/Table2[[#This Row],[Current Month Low]])-1</f>
        <v>8.254901960784311E-2</v>
      </c>
      <c r="AH726" s="2">
        <f>(Table2[[#This Row],[Current Month High]]/Table2[[#This Row],[Close Price]])-1</f>
        <v>5.0111694741290735E-2</v>
      </c>
      <c r="AI726">
        <v>27.778784036708299</v>
      </c>
      <c r="AJ726">
        <v>18.3071428571428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-0.03</v>
      </c>
      <c r="AM726" t="s">
        <v>10519</v>
      </c>
      <c r="AN726">
        <v>2.59</v>
      </c>
      <c r="AO726" t="s">
        <v>10520</v>
      </c>
      <c r="AP726">
        <v>-0.116114507977717</v>
      </c>
      <c r="AQ726">
        <f>(Table2[[#This Row],[Sharpe Ratio]]-AVERAGE(Table2[Sharpe Ratio]))/_xlfn.STDEV.P(Table2[Sharpe Ratio])</f>
        <v>-1.9354574137046918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679</v>
      </c>
      <c r="AT726">
        <f>_xlfn.RANK.AVG(Table2[[#This Row],[6M Return vs Nifty Z-Score]],Table2[6M Return vs Nifty Z-Score])</f>
        <v>686</v>
      </c>
      <c r="AU726">
        <f>_xlfn.RANK.AVG(Table2[[#This Row],[Sharpe Ratio Z-Score]],Table2[Sharpe Ratio Z-Score])</f>
        <v>719</v>
      </c>
      <c r="AV726">
        <f>(Table2[[#This Row],[Rank 1Y]]+Table2[[#This Row],[Rank 6M]]+Table2[[#This Row],[Rank Sharpe]])/3</f>
        <v>694.66666666666663</v>
      </c>
    </row>
    <row r="727" spans="1:48" x14ac:dyDescent="0.3">
      <c r="A727" t="s">
        <v>1226</v>
      </c>
      <c r="B727" t="s">
        <v>1227</v>
      </c>
      <c r="C727" t="s">
        <v>10487</v>
      </c>
      <c r="D727" t="s">
        <v>95</v>
      </c>
      <c r="E727">
        <v>9344.9777023499992</v>
      </c>
      <c r="F727">
        <v>313.55</v>
      </c>
      <c r="G727">
        <v>-63.761815690609303</v>
      </c>
      <c r="H727">
        <f>(Table2[[#This Row],[1Y Return vs Nifty]]-AVERAGE(Table2[1Y Return vs Nifty]))/_xlfn.STDEV.P(Table2[1Y Return vs Nifty])</f>
        <v>-1.4065644964760431</v>
      </c>
      <c r="I727">
        <v>6.9468798139279304</v>
      </c>
      <c r="J727">
        <f>(Table2[[#This Row],[1M Return vs Nifty]]-AVERAGE(Table2[1M Return vs Nifty]))/_xlfn.STDEV.P(Table2[1M Return vs Nifty])</f>
        <v>0.78095967027341251</v>
      </c>
      <c r="K727">
        <v>-27.117591643525799</v>
      </c>
      <c r="L727">
        <f>(Table2[[#This Row],[6M Return vs Nifty]]-AVERAGE(Table2[6M Return vs Nifty]))/_xlfn.STDEV.P(Table2[6M Return vs Nifty])</f>
        <v>-1.1047575514849579</v>
      </c>
      <c r="M727">
        <v>-0.507031702249926</v>
      </c>
      <c r="N727">
        <f>(Table2[[#This Row],[1W Return vs Nifty]]-AVERAGE(Table2[1W Return vs Nifty]))/_xlfn.STDEV.P(Table2[1W Return vs Nifty])</f>
        <v>9.2190574087084018E-2</v>
      </c>
      <c r="O727">
        <v>303.83</v>
      </c>
      <c r="P727">
        <v>299.31311614345498</v>
      </c>
      <c r="Q727">
        <v>352.35755585411698</v>
      </c>
      <c r="R727">
        <v>65.422990957667395</v>
      </c>
      <c r="S727" s="2">
        <f>(Table2[[#This Row],[Close Price]]-Table2[[#This Row],[20D EMA]])/Table2[[#This Row],[20D EMA]]</f>
        <v>3.1991574235592367E-2</v>
      </c>
      <c r="T727" s="2">
        <f>(Table2[[#This Row],[Close Price]]-Table2[[#This Row],[50D EMA]])/Table2[[#This Row],[50D EMA]]</f>
        <v>4.7565185381724377E-2</v>
      </c>
      <c r="U727" s="2">
        <f>(Table2[[#This Row],[Close Price]]-Table2[[#This Row],[200D EMA]])/Table2[[#This Row],[200D EMA]]</f>
        <v>-0.11013686299431612</v>
      </c>
      <c r="V727">
        <v>1.55116919805495</v>
      </c>
      <c r="W727">
        <v>312.3</v>
      </c>
      <c r="X727">
        <v>317.7</v>
      </c>
      <c r="Y727">
        <v>293.64999999999998</v>
      </c>
      <c r="Z727">
        <v>332.5</v>
      </c>
      <c r="AA727">
        <v>281.75</v>
      </c>
      <c r="AB727">
        <v>332.5</v>
      </c>
      <c r="AC727" s="2">
        <f>(Table2[[#This Row],[Close Price]]/Table2[[#This Row],[Day Low]])-1</f>
        <v>4.0025616394492314E-3</v>
      </c>
      <c r="AD727" s="2">
        <f>(Table2[[#This Row],[Day High]]/Table2[[#This Row],[Close Price]])-1</f>
        <v>1.3235528623823933E-2</v>
      </c>
      <c r="AE727" s="2">
        <f>(Table2[[#This Row],[Close Price]]/Table2[[#This Row],[Current Week Low]])-1</f>
        <v>6.776775072365071E-2</v>
      </c>
      <c r="AF727" s="2">
        <f>(Table2[[#This Row],[Current Week High]]/Table2[[#This Row],[Close Price]])-1</f>
        <v>6.0436931908786518E-2</v>
      </c>
      <c r="AG727" s="2">
        <f>(Table2[[#This Row],[Close Price]]/Table2[[#This Row],[Current Month Low]])-1</f>
        <v>0.11286601597160617</v>
      </c>
      <c r="AH727" s="2">
        <f>(Table2[[#This Row],[Current Month High]]/Table2[[#This Row],[Close Price]])-1</f>
        <v>6.0436931908786518E-2</v>
      </c>
      <c r="AI727">
        <v>78.599904321479798</v>
      </c>
      <c r="AJ727">
        <v>20.134099616858201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-0.06</v>
      </c>
      <c r="AM727" t="s">
        <v>10519</v>
      </c>
      <c r="AN727">
        <v>9.48</v>
      </c>
      <c r="AO727" t="s">
        <v>10520</v>
      </c>
      <c r="AP727">
        <v>-9.7433127128735003E-2</v>
      </c>
      <c r="AQ727">
        <f>(Table2[[#This Row],[Sharpe Ratio]]-AVERAGE(Table2[Sharpe Ratio]))/_xlfn.STDEV.P(Table2[Sharpe Ratio])</f>
        <v>-1.720116259007946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727</v>
      </c>
      <c r="AT727">
        <f>_xlfn.RANK.AVG(Table2[[#This Row],[6M Return vs Nifty Z-Score]],Table2[6M Return vs Nifty Z-Score])</f>
        <v>655</v>
      </c>
      <c r="AU727">
        <f>_xlfn.RANK.AVG(Table2[[#This Row],[Sharpe Ratio Z-Score]],Table2[Sharpe Ratio Z-Score])</f>
        <v>707</v>
      </c>
      <c r="AV727">
        <f>(Table2[[#This Row],[Rank 1Y]]+Table2[[#This Row],[Rank 6M]]+Table2[[#This Row],[Rank Sharpe]])/3</f>
        <v>696.33333333333337</v>
      </c>
    </row>
    <row r="728" spans="1:48" x14ac:dyDescent="0.3">
      <c r="A728" t="s">
        <v>1598</v>
      </c>
      <c r="B728" t="s">
        <v>1599</v>
      </c>
      <c r="C728" t="s">
        <v>10487</v>
      </c>
      <c r="D728" t="s">
        <v>469</v>
      </c>
      <c r="E728">
        <v>5541.6204292749999</v>
      </c>
      <c r="F728">
        <v>332.85</v>
      </c>
      <c r="G728">
        <v>-27.387269888476101</v>
      </c>
      <c r="H728">
        <f>(Table2[[#This Row],[1Y Return vs Nifty]]-AVERAGE(Table2[1Y Return vs Nifty]))/_xlfn.STDEV.P(Table2[1Y Return vs Nifty])</f>
        <v>-0.90830679993678098</v>
      </c>
      <c r="I728">
        <v>0.112840751316514</v>
      </c>
      <c r="J728">
        <f>(Table2[[#This Row],[1M Return vs Nifty]]-AVERAGE(Table2[1M Return vs Nifty]))/_xlfn.STDEV.P(Table2[1M Return vs Nifty])</f>
        <v>9.3482418822939645E-2</v>
      </c>
      <c r="K728">
        <v>-53.334143796221298</v>
      </c>
      <c r="L728">
        <f>(Table2[[#This Row],[6M Return vs Nifty]]-AVERAGE(Table2[6M Return vs Nifty]))/_xlfn.STDEV.P(Table2[6M Return vs Nifty])</f>
        <v>-2.0138971230444911</v>
      </c>
      <c r="M728">
        <v>2.5814194916355202</v>
      </c>
      <c r="N728">
        <f>(Table2[[#This Row],[1W Return vs Nifty]]-AVERAGE(Table2[1W Return vs Nifty]))/_xlfn.STDEV.P(Table2[1W Return vs Nifty])</f>
        <v>0.71718927962118106</v>
      </c>
      <c r="O728">
        <v>324.36</v>
      </c>
      <c r="P728">
        <v>336.558800445614</v>
      </c>
      <c r="Q728">
        <v>374.087798644347</v>
      </c>
      <c r="R728">
        <v>64.535138523587307</v>
      </c>
      <c r="S728" s="2">
        <f>(Table2[[#This Row],[Close Price]]-Table2[[#This Row],[20D EMA]])/Table2[[#This Row],[20D EMA]]</f>
        <v>2.6174620791712937E-2</v>
      </c>
      <c r="T728" s="2">
        <f>(Table2[[#This Row],[Close Price]]-Table2[[#This Row],[50D EMA]])/Table2[[#This Row],[50D EMA]]</f>
        <v>-1.1019769623327069E-2</v>
      </c>
      <c r="U728" s="2">
        <f>(Table2[[#This Row],[Close Price]]-Table2[[#This Row],[200D EMA]])/Table2[[#This Row],[200D EMA]]</f>
        <v>-0.11023561525873932</v>
      </c>
      <c r="V728">
        <v>1.0786018171255201</v>
      </c>
      <c r="W728">
        <v>329.25</v>
      </c>
      <c r="X728">
        <v>342.4</v>
      </c>
      <c r="Y728">
        <v>303.05</v>
      </c>
      <c r="Z728">
        <v>344.5</v>
      </c>
      <c r="AA728">
        <v>303.05</v>
      </c>
      <c r="AB728">
        <v>345.5</v>
      </c>
      <c r="AC728" s="2">
        <f>(Table2[[#This Row],[Close Price]]/Table2[[#This Row],[Day Low]])-1</f>
        <v>1.0933940774487505E-2</v>
      </c>
      <c r="AD728" s="2">
        <f>(Table2[[#This Row],[Day High]]/Table2[[#This Row],[Close Price]])-1</f>
        <v>2.8691602824094886E-2</v>
      </c>
      <c r="AE728" s="2">
        <f>(Table2[[#This Row],[Close Price]]/Table2[[#This Row],[Current Week Low]])-1</f>
        <v>9.8333608315459564E-2</v>
      </c>
      <c r="AF728" s="2">
        <f>(Table2[[#This Row],[Current Week High]]/Table2[[#This Row],[Close Price]])-1</f>
        <v>3.5000751089079074E-2</v>
      </c>
      <c r="AG728" s="2">
        <f>(Table2[[#This Row],[Close Price]]/Table2[[#This Row],[Current Month Low]])-1</f>
        <v>9.8333608315459564E-2</v>
      </c>
      <c r="AH728" s="2">
        <f>(Table2[[#This Row],[Current Month High]]/Table2[[#This Row],[Close Price]])-1</f>
        <v>3.8005107405738148E-2</v>
      </c>
      <c r="AI728">
        <v>62.956286615592497</v>
      </c>
      <c r="AJ728">
        <v>26.727584237578501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-0.25</v>
      </c>
      <c r="AM728" t="s">
        <v>10519</v>
      </c>
      <c r="AN728">
        <v>3.64</v>
      </c>
      <c r="AO728" t="s">
        <v>10520</v>
      </c>
      <c r="AP728">
        <v>-0.12604340731404801</v>
      </c>
      <c r="AQ728">
        <f>(Table2[[#This Row],[Sharpe Ratio]]-AVERAGE(Table2[Sharpe Ratio]))/_xlfn.STDEV.P(Table2[Sharpe Ratio])</f>
        <v>-2.049908302813876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643</v>
      </c>
      <c r="AT728">
        <f>_xlfn.RANK.AVG(Table2[[#This Row],[6M Return vs Nifty Z-Score]],Table2[6M Return vs Nifty Z-Score])</f>
        <v>726</v>
      </c>
      <c r="AU728">
        <f>_xlfn.RANK.AVG(Table2[[#This Row],[Sharpe Ratio Z-Score]],Table2[Sharpe Ratio Z-Score])</f>
        <v>723</v>
      </c>
      <c r="AV728">
        <f>(Table2[[#This Row],[Rank 1Y]]+Table2[[#This Row],[Rank 6M]]+Table2[[#This Row],[Rank Sharpe]])/3</f>
        <v>697.33333333333337</v>
      </c>
    </row>
    <row r="729" spans="1:48" x14ac:dyDescent="0.3">
      <c r="A729" t="s">
        <v>2042</v>
      </c>
      <c r="B729" t="s">
        <v>2043</v>
      </c>
      <c r="C729" t="s">
        <v>10485</v>
      </c>
      <c r="D729" t="s">
        <v>271</v>
      </c>
      <c r="E729">
        <v>2974.3269636</v>
      </c>
      <c r="F729">
        <v>451.15</v>
      </c>
      <c r="G729">
        <v>-58.255784645153597</v>
      </c>
      <c r="H729">
        <f>(Table2[[#This Row],[1Y Return vs Nifty]]-AVERAGE(Table2[1Y Return vs Nifty]))/_xlfn.STDEV.P(Table2[1Y Return vs Nifty])</f>
        <v>-1.3311430091341574</v>
      </c>
      <c r="I729">
        <v>-12.9538777679119</v>
      </c>
      <c r="J729">
        <f>(Table2[[#This Row],[1M Return vs Nifty]]-AVERAGE(Table2[1M Return vs Nifty]))/_xlfn.STDEV.P(Table2[1M Return vs Nifty])</f>
        <v>-1.2209776904588385</v>
      </c>
      <c r="K729">
        <v>-33.154692031041698</v>
      </c>
      <c r="L729">
        <f>(Table2[[#This Row],[6M Return vs Nifty]]-AVERAGE(Table2[6M Return vs Nifty]))/_xlfn.STDEV.P(Table2[6M Return vs Nifty])</f>
        <v>-1.3141125737548784</v>
      </c>
      <c r="M729">
        <v>-2.6755386102377199</v>
      </c>
      <c r="N729">
        <f>(Table2[[#This Row],[1W Return vs Nifty]]-AVERAGE(Table2[1W Return vs Nifty]))/_xlfn.STDEV.P(Table2[1W Return vs Nifty])</f>
        <v>-0.34664233125957844</v>
      </c>
      <c r="O729">
        <v>453.29</v>
      </c>
      <c r="P729">
        <v>455.16278483487201</v>
      </c>
      <c r="Q729">
        <v>492.31889492748098</v>
      </c>
      <c r="R729">
        <v>35.149664617777603</v>
      </c>
      <c r="S729" s="2">
        <f>(Table2[[#This Row],[Close Price]]-Table2[[#This Row],[20D EMA]])/Table2[[#This Row],[20D EMA]]</f>
        <v>-4.7210395111298353E-3</v>
      </c>
      <c r="T729" s="2">
        <f>(Table2[[#This Row],[Close Price]]-Table2[[#This Row],[50D EMA]])/Table2[[#This Row],[50D EMA]]</f>
        <v>-8.8161531842455652E-3</v>
      </c>
      <c r="U729" s="2">
        <f>(Table2[[#This Row],[Close Price]]-Table2[[#This Row],[200D EMA]])/Table2[[#This Row],[200D EMA]]</f>
        <v>-8.3622414966513153E-2</v>
      </c>
      <c r="V729">
        <v>0.98025013689184504</v>
      </c>
      <c r="W729">
        <v>435</v>
      </c>
      <c r="X729">
        <v>459.8</v>
      </c>
      <c r="Y729">
        <v>416.05</v>
      </c>
      <c r="Z729">
        <v>459.8</v>
      </c>
      <c r="AA729">
        <v>416.05</v>
      </c>
      <c r="AB729">
        <v>519.9</v>
      </c>
      <c r="AC729" s="2">
        <f>(Table2[[#This Row],[Close Price]]/Table2[[#This Row],[Day Low]])-1</f>
        <v>3.7126436781609096E-2</v>
      </c>
      <c r="AD729" s="2">
        <f>(Table2[[#This Row],[Day High]]/Table2[[#This Row],[Close Price]])-1</f>
        <v>1.9173223983154131E-2</v>
      </c>
      <c r="AE729" s="2">
        <f>(Table2[[#This Row],[Close Price]]/Table2[[#This Row],[Current Week Low]])-1</f>
        <v>8.4364859992789309E-2</v>
      </c>
      <c r="AF729" s="2">
        <f>(Table2[[#This Row],[Current Week High]]/Table2[[#This Row],[Close Price]])-1</f>
        <v>1.9173223983154131E-2</v>
      </c>
      <c r="AG729" s="2">
        <f>(Table2[[#This Row],[Close Price]]/Table2[[#This Row],[Current Month Low]])-1</f>
        <v>8.4364859992789309E-2</v>
      </c>
      <c r="AH729" s="2">
        <f>(Table2[[#This Row],[Current Month High]]/Table2[[#This Row],[Close Price]])-1</f>
        <v>0.15238834090657205</v>
      </c>
      <c r="AI729">
        <v>45.971406405851702</v>
      </c>
      <c r="AJ729">
        <v>12.7874999999999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-7.0000000000000007E-2</v>
      </c>
      <c r="AM729" t="s">
        <v>10519</v>
      </c>
      <c r="AN729">
        <v>-6.4</v>
      </c>
      <c r="AO729" t="s">
        <v>10519</v>
      </c>
      <c r="AP729">
        <v>-7.8602590035351999E-2</v>
      </c>
      <c r="AQ729">
        <f>(Table2[[#This Row],[Sharpe Ratio]]-AVERAGE(Table2[Sharpe Ratio]))/_xlfn.STDEV.P(Table2[Sharpe Ratio])</f>
        <v>-1.5030557732746352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725</v>
      </c>
      <c r="AT729">
        <f>_xlfn.RANK.AVG(Table2[[#This Row],[6M Return vs Nifty Z-Score]],Table2[6M Return vs Nifty Z-Score])</f>
        <v>692</v>
      </c>
      <c r="AU729">
        <f>_xlfn.RANK.AVG(Table2[[#This Row],[Sharpe Ratio Z-Score]],Table2[Sharpe Ratio Z-Score])</f>
        <v>687</v>
      </c>
      <c r="AV729">
        <f>(Table2[[#This Row],[Rank 1Y]]+Table2[[#This Row],[Rank 6M]]+Table2[[#This Row],[Rank Sharpe]])/3</f>
        <v>701.33333333333337</v>
      </c>
    </row>
    <row r="730" spans="1:48" x14ac:dyDescent="0.3">
      <c r="A730" t="s">
        <v>725</v>
      </c>
      <c r="B730" t="s">
        <v>726</v>
      </c>
      <c r="C730" t="s">
        <v>10487</v>
      </c>
      <c r="D730" t="s">
        <v>101</v>
      </c>
      <c r="E730">
        <v>22230.438450000001</v>
      </c>
      <c r="F730">
        <v>275.3</v>
      </c>
      <c r="G730">
        <v>-40.610945344278797</v>
      </c>
      <c r="H730">
        <f>(Table2[[#This Row],[1Y Return vs Nifty]]-AVERAGE(Table2[1Y Return vs Nifty]))/_xlfn.STDEV.P(Table2[1Y Return vs Nifty])</f>
        <v>-1.0894444039149074</v>
      </c>
      <c r="I730">
        <v>-4.3735389046686901</v>
      </c>
      <c r="J730">
        <f>(Table2[[#This Row],[1M Return vs Nifty]]-AVERAGE(Table2[1M Return vs Nifty]))/_xlfn.STDEV.P(Table2[1M Return vs Nifty])</f>
        <v>-0.35782959836085776</v>
      </c>
      <c r="K730">
        <v>-35.170682114872299</v>
      </c>
      <c r="L730">
        <f>(Table2[[#This Row],[6M Return vs Nifty]]-AVERAGE(Table2[6M Return vs Nifty]))/_xlfn.STDEV.P(Table2[6M Return vs Nifty])</f>
        <v>-1.384023229832267</v>
      </c>
      <c r="M730">
        <v>-1.6374558997945701</v>
      </c>
      <c r="N730">
        <f>(Table2[[#This Row],[1W Return vs Nifty]]-AVERAGE(Table2[1W Return vs Nifty]))/_xlfn.STDEV.P(Table2[1W Return vs Nifty])</f>
        <v>-0.13656928508394239</v>
      </c>
      <c r="O730">
        <v>274.61</v>
      </c>
      <c r="P730">
        <v>275.871347858489</v>
      </c>
      <c r="Q730">
        <v>290.80952452712398</v>
      </c>
      <c r="R730">
        <v>52.185838496102498</v>
      </c>
      <c r="S730" s="2">
        <f>(Table2[[#This Row],[Close Price]]-Table2[[#This Row],[20D EMA]])/Table2[[#This Row],[20D EMA]]</f>
        <v>2.512654309748362E-3</v>
      </c>
      <c r="T730" s="2">
        <f>(Table2[[#This Row],[Close Price]]-Table2[[#This Row],[50D EMA]])/Table2[[#This Row],[50D EMA]]</f>
        <v>-2.071066324662574E-3</v>
      </c>
      <c r="U730" s="2">
        <f>(Table2[[#This Row],[Close Price]]-Table2[[#This Row],[200D EMA]])/Table2[[#This Row],[200D EMA]]</f>
        <v>-5.3332244025856824E-2</v>
      </c>
      <c r="V730">
        <v>0.88654384425625399</v>
      </c>
      <c r="W730">
        <v>273.8</v>
      </c>
      <c r="X730">
        <v>276.39999999999998</v>
      </c>
      <c r="Y730">
        <v>266</v>
      </c>
      <c r="Z730">
        <v>276.39999999999998</v>
      </c>
      <c r="AA730">
        <v>265.60000000000002</v>
      </c>
      <c r="AB730">
        <v>286.60000000000002</v>
      </c>
      <c r="AC730" s="2">
        <f>(Table2[[#This Row],[Close Price]]/Table2[[#This Row],[Day Low]])-1</f>
        <v>5.4784514243972904E-3</v>
      </c>
      <c r="AD730" s="2">
        <f>(Table2[[#This Row],[Day High]]/Table2[[#This Row],[Close Price]])-1</f>
        <v>3.9956411187793694E-3</v>
      </c>
      <c r="AE730" s="2">
        <f>(Table2[[#This Row],[Close Price]]/Table2[[#This Row],[Current Week Low]])-1</f>
        <v>3.4962406015037528E-2</v>
      </c>
      <c r="AF730" s="2">
        <f>(Table2[[#This Row],[Current Week High]]/Table2[[#This Row],[Close Price]])-1</f>
        <v>3.9956411187793694E-3</v>
      </c>
      <c r="AG730" s="2">
        <f>(Table2[[#This Row],[Close Price]]/Table2[[#This Row],[Current Month Low]])-1</f>
        <v>3.6521084337349352E-2</v>
      </c>
      <c r="AH730" s="2">
        <f>(Table2[[#This Row],[Current Month High]]/Table2[[#This Row],[Close Price]])-1</f>
        <v>4.1046131492916915E-2</v>
      </c>
      <c r="AI730">
        <v>29.785688339992699</v>
      </c>
      <c r="AJ730">
        <v>9.3110978757196801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</v>
      </c>
      <c r="AM730" t="s">
        <v>10519</v>
      </c>
      <c r="AN730">
        <v>0.75</v>
      </c>
      <c r="AO730" t="s">
        <v>10520</v>
      </c>
      <c r="AP730">
        <v>-0.14139310567958999</v>
      </c>
      <c r="AQ730">
        <f>(Table2[[#This Row],[Sharpe Ratio]]-AVERAGE(Table2[Sharpe Ratio]))/_xlfn.STDEV.P(Table2[Sharpe Ratio])</f>
        <v>-2.2268449970016979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699</v>
      </c>
      <c r="AT730">
        <f>_xlfn.RANK.AVG(Table2[[#This Row],[6M Return vs Nifty Z-Score]],Table2[6M Return vs Nifty Z-Score])</f>
        <v>701</v>
      </c>
      <c r="AU730">
        <f>_xlfn.RANK.AVG(Table2[[#This Row],[Sharpe Ratio Z-Score]],Table2[Sharpe Ratio Z-Score])</f>
        <v>725</v>
      </c>
      <c r="AV730">
        <f>(Table2[[#This Row],[Rank 1Y]]+Table2[[#This Row],[Rank 6M]]+Table2[[#This Row],[Rank Sharpe]])/3</f>
        <v>708.33333333333337</v>
      </c>
    </row>
    <row r="731" spans="1:48" x14ac:dyDescent="0.3">
      <c r="A731" t="s">
        <v>617</v>
      </c>
      <c r="B731" t="s">
        <v>618</v>
      </c>
      <c r="C731" t="s">
        <v>10475</v>
      </c>
      <c r="D731" t="s">
        <v>619</v>
      </c>
      <c r="E731">
        <v>29446.764885199998</v>
      </c>
      <c r="F731">
        <v>509.05</v>
      </c>
      <c r="G731">
        <v>-66.857537309383503</v>
      </c>
      <c r="H731">
        <f>(Table2[[#This Row],[1Y Return vs Nifty]]-AVERAGE(Table2[1Y Return vs Nifty]))/_xlfn.STDEV.P(Table2[1Y Return vs Nifty])</f>
        <v>-1.4489696204131992</v>
      </c>
      <c r="I731">
        <v>8.77567940643371</v>
      </c>
      <c r="J731">
        <f>(Table2[[#This Row],[1M Return vs Nifty]]-AVERAGE(Table2[1M Return vs Nifty]))/_xlfn.STDEV.P(Table2[1M Return vs Nifty])</f>
        <v>0.964929663097714</v>
      </c>
      <c r="K731">
        <v>-48.619999829084399</v>
      </c>
      <c r="L731">
        <f>(Table2[[#This Row],[6M Return vs Nifty]]-AVERAGE(Table2[6M Return vs Nifty]))/_xlfn.STDEV.P(Table2[6M Return vs Nifty])</f>
        <v>-1.8504196832350712</v>
      </c>
      <c r="M731">
        <v>3.2068994704194398</v>
      </c>
      <c r="N731">
        <f>(Table2[[#This Row],[1W Return vs Nifty]]-AVERAGE(Table2[1W Return vs Nifty]))/_xlfn.STDEV.P(Table2[1W Return vs Nifty])</f>
        <v>0.84376540225876751</v>
      </c>
      <c r="O731">
        <v>451.74</v>
      </c>
      <c r="P731">
        <v>426.21888399774599</v>
      </c>
      <c r="Q731">
        <v>515.35701882318699</v>
      </c>
      <c r="R731">
        <v>59.337279394085698</v>
      </c>
      <c r="S731" s="2">
        <f>(Table2[[#This Row],[Close Price]]-Table2[[#This Row],[20D EMA]])/Table2[[#This Row],[20D EMA]]</f>
        <v>0.12686501084694737</v>
      </c>
      <c r="T731" s="2">
        <f>(Table2[[#This Row],[Close Price]]-Table2[[#This Row],[50D EMA]])/Table2[[#This Row],[50D EMA]]</f>
        <v>0.1943393854944542</v>
      </c>
      <c r="U731" s="2">
        <f>(Table2[[#This Row],[Close Price]]-Table2[[#This Row],[200D EMA]])/Table2[[#This Row],[200D EMA]]</f>
        <v>-1.2238154508090331E-2</v>
      </c>
      <c r="V731">
        <v>0.848493148035114</v>
      </c>
      <c r="W731">
        <v>459</v>
      </c>
      <c r="X731">
        <v>509.05</v>
      </c>
      <c r="Y731">
        <v>437.25</v>
      </c>
      <c r="Z731">
        <v>509.05</v>
      </c>
      <c r="AA731">
        <v>403</v>
      </c>
      <c r="AB731">
        <v>509.05</v>
      </c>
      <c r="AC731" s="2">
        <f>(Table2[[#This Row],[Close Price]]/Table2[[#This Row],[Day Low]])-1</f>
        <v>0.10904139433551197</v>
      </c>
      <c r="AD731" s="2">
        <f>(Table2[[#This Row],[Day High]]/Table2[[#This Row],[Close Price]])-1</f>
        <v>0</v>
      </c>
      <c r="AE731" s="2">
        <f>(Table2[[#This Row],[Close Price]]/Table2[[#This Row],[Current Week Low]])-1</f>
        <v>0.16420811892510012</v>
      </c>
      <c r="AF731" s="2">
        <f>(Table2[[#This Row],[Current Week High]]/Table2[[#This Row],[Close Price]])-1</f>
        <v>0</v>
      </c>
      <c r="AG731" s="2">
        <f>(Table2[[#This Row],[Close Price]]/Table2[[#This Row],[Current Month Low]])-1</f>
        <v>0.26315136476426804</v>
      </c>
      <c r="AH731" s="2">
        <f>(Table2[[#This Row],[Current Month High]]/Table2[[#This Row],[Close Price]])-1</f>
        <v>0</v>
      </c>
      <c r="AI731">
        <v>96.110401728710301</v>
      </c>
      <c r="AJ731">
        <v>64.209677419354804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0.31</v>
      </c>
      <c r="AM731" t="s">
        <v>10520</v>
      </c>
      <c r="AN731">
        <v>10.27</v>
      </c>
      <c r="AO731" t="s">
        <v>10520</v>
      </c>
      <c r="AP731">
        <v>-9.2226387733471998E-2</v>
      </c>
      <c r="AQ731">
        <f>(Table2[[#This Row],[Sharpe Ratio]]-AVERAGE(Table2[Sharpe Ratio]))/_xlfn.STDEV.P(Table2[Sharpe Ratio])</f>
        <v>-1.6600979293863394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730</v>
      </c>
      <c r="AT731">
        <f>_xlfn.RANK.AVG(Table2[[#This Row],[6M Return vs Nifty Z-Score]],Table2[6M Return vs Nifty Z-Score])</f>
        <v>724</v>
      </c>
      <c r="AU731">
        <f>_xlfn.RANK.AVG(Table2[[#This Row],[Sharpe Ratio Z-Score]],Table2[Sharpe Ratio Z-Score])</f>
        <v>704</v>
      </c>
      <c r="AV731">
        <f>(Table2[[#This Row],[Rank 1Y]]+Table2[[#This Row],[Rank 6M]]+Table2[[#This Row],[Rank Sharpe]])/3</f>
        <v>719.33333333333337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683-6315-47E7-B9BA-14E6D77D54B2}">
  <dimension ref="A1:Q5158"/>
  <sheetViews>
    <sheetView workbookViewId="0">
      <selection sqref="A1:Q1152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10472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2019459.4451740801</v>
      </c>
      <c r="F2">
        <v>3018.05</v>
      </c>
      <c r="G2">
        <v>-7.4124020679292304</v>
      </c>
      <c r="H2">
        <v>-1.2029888530611501</v>
      </c>
      <c r="I2">
        <v>-12.0974831637091</v>
      </c>
      <c r="J2">
        <v>-6.9831995868708603</v>
      </c>
      <c r="K2">
        <v>3016.8435308028002</v>
      </c>
      <c r="L2">
        <v>2805.4105966986399</v>
      </c>
      <c r="M2">
        <v>29.566436742058301</v>
      </c>
      <c r="N2">
        <v>0.99545836682923705</v>
      </c>
      <c r="O2">
        <v>6.6118851576348803</v>
      </c>
      <c r="P2">
        <v>35.929829302346498</v>
      </c>
      <c r="Q2">
        <v>2.8334054413699E-2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1563918.3296554999</v>
      </c>
      <c r="F3">
        <v>4387.8500000000004</v>
      </c>
      <c r="G3">
        <v>2.0051976824194599</v>
      </c>
      <c r="H3">
        <v>8.3027253737336792</v>
      </c>
      <c r="I3">
        <v>-0.86896036125502696</v>
      </c>
      <c r="J3">
        <v>-1.2054928666100799</v>
      </c>
      <c r="K3">
        <v>4021.8432617087201</v>
      </c>
      <c r="L3">
        <v>3836.2057855859398</v>
      </c>
      <c r="M3">
        <v>78.4705270491459</v>
      </c>
      <c r="N3">
        <v>1.5997451807640299</v>
      </c>
      <c r="O3">
        <v>0.78854108504162701</v>
      </c>
      <c r="P3">
        <v>32.523406825732401</v>
      </c>
      <c r="Q3">
        <v>-1.0805799285044E-2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1230896.8056522801</v>
      </c>
      <c r="F4">
        <v>1618.15</v>
      </c>
      <c r="G4">
        <v>-29.948950805070702</v>
      </c>
      <c r="H4">
        <v>-9.0258795757803405</v>
      </c>
      <c r="I4">
        <v>-5.0685012867792896</v>
      </c>
      <c r="J4">
        <v>-1.12758061273375</v>
      </c>
      <c r="K4">
        <v>1603.9844347396399</v>
      </c>
      <c r="L4">
        <v>1556.8838780378301</v>
      </c>
      <c r="M4">
        <v>43.953618139291599</v>
      </c>
      <c r="N4">
        <v>0.97492987503300998</v>
      </c>
      <c r="O4">
        <v>10.8673485152797</v>
      </c>
      <c r="P4">
        <v>18.671849217117</v>
      </c>
      <c r="Q4">
        <v>-8.4869150577254998E-2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865431.23184076499</v>
      </c>
      <c r="F5">
        <v>1514.4</v>
      </c>
      <c r="G5">
        <v>37.369536198574501</v>
      </c>
      <c r="H5">
        <v>-1.63028721912943</v>
      </c>
      <c r="I5">
        <v>14.0018824957848</v>
      </c>
      <c r="J5">
        <v>-2.93827622451927</v>
      </c>
      <c r="K5">
        <v>1408.0037360045999</v>
      </c>
      <c r="L5">
        <v>1213.2211040500099</v>
      </c>
      <c r="M5">
        <v>48.645287789765398</v>
      </c>
      <c r="N5">
        <v>0.67130525127058205</v>
      </c>
      <c r="O5">
        <v>1.4428156365557201</v>
      </c>
      <c r="P5">
        <v>78.7851956791216</v>
      </c>
      <c r="Q5">
        <v>0.1521270457601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843122.95739396999</v>
      </c>
      <c r="F6">
        <v>1207.2</v>
      </c>
      <c r="G6">
        <v>-5.3493812495739199</v>
      </c>
      <c r="H6">
        <v>-4.7148572870442598</v>
      </c>
      <c r="I6">
        <v>2.46381852903265</v>
      </c>
      <c r="J6">
        <v>-4.9719221093726</v>
      </c>
      <c r="K6">
        <v>1182.22357878857</v>
      </c>
      <c r="L6">
        <v>1081.5926682874201</v>
      </c>
      <c r="M6">
        <v>30.748586876092801</v>
      </c>
      <c r="N6">
        <v>0.82902610095829998</v>
      </c>
      <c r="O6">
        <v>4.1915175612988698</v>
      </c>
      <c r="P6">
        <v>34.282536151279203</v>
      </c>
      <c r="Q6">
        <v>5.8031718452098001E-2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757253.36502489995</v>
      </c>
      <c r="F7">
        <v>862.45</v>
      </c>
      <c r="G7">
        <v>12.3676864940493</v>
      </c>
      <c r="H7">
        <v>-3.0173879342174001</v>
      </c>
      <c r="I7">
        <v>22.1377847936343</v>
      </c>
      <c r="J7">
        <v>-6.1050658948407301</v>
      </c>
      <c r="K7">
        <v>840.88308680570799</v>
      </c>
      <c r="L7">
        <v>744.29620214217096</v>
      </c>
      <c r="M7">
        <v>38.028823402674597</v>
      </c>
      <c r="N7">
        <v>0.73228834579193303</v>
      </c>
      <c r="O7">
        <v>5.7452605948170801</v>
      </c>
      <c r="P7">
        <v>58.772091310751001</v>
      </c>
      <c r="Q7">
        <v>7.5354400658453002E-2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755813.08151805401</v>
      </c>
      <c r="F8">
        <v>1878.9</v>
      </c>
      <c r="G8">
        <v>9.7231697508933408</v>
      </c>
      <c r="H8">
        <v>14.441725394126699</v>
      </c>
      <c r="I8">
        <v>-2.8892673564690199</v>
      </c>
      <c r="J8">
        <v>-1.2554865304702401</v>
      </c>
      <c r="K8">
        <v>1621.99674106578</v>
      </c>
      <c r="L8">
        <v>1536.5051063984799</v>
      </c>
      <c r="M8">
        <v>85.579411237377798</v>
      </c>
      <c r="N8">
        <v>1.26275159000883</v>
      </c>
      <c r="O8">
        <v>0.21821278407578801</v>
      </c>
      <c r="P8">
        <v>40.926307894243401</v>
      </c>
      <c r="Q8">
        <v>-5.0772372214879E-2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734268.98310909001</v>
      </c>
      <c r="F9">
        <v>1184.3499999999999</v>
      </c>
      <c r="G9">
        <v>59.305256177740802</v>
      </c>
      <c r="H9">
        <v>10.717136609381701</v>
      </c>
      <c r="I9">
        <v>13.044018840258699</v>
      </c>
      <c r="J9">
        <v>3.25239961962192</v>
      </c>
      <c r="K9">
        <v>1040.07582725827</v>
      </c>
      <c r="L9">
        <v>917.52310712606197</v>
      </c>
      <c r="M9">
        <v>76.1391752078423</v>
      </c>
      <c r="N9">
        <v>1.6914480319477001</v>
      </c>
      <c r="O9">
        <v>1.0680964241989299</v>
      </c>
      <c r="P9">
        <v>98.267347451242898</v>
      </c>
      <c r="Q9">
        <v>8.0862044342419996E-3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636081.34644863999</v>
      </c>
      <c r="F10">
        <v>2711.05</v>
      </c>
      <c r="G10">
        <v>-20.769959862819402</v>
      </c>
      <c r="H10">
        <v>6.9489762052232296</v>
      </c>
      <c r="I10">
        <v>-5.3997109956965001</v>
      </c>
      <c r="J10">
        <v>-1.9596612201052701</v>
      </c>
      <c r="K10">
        <v>2537.4514233826499</v>
      </c>
      <c r="L10">
        <v>2467.1921055687199</v>
      </c>
      <c r="M10">
        <v>63.111386493135797</v>
      </c>
      <c r="N10">
        <v>1.13193860195934</v>
      </c>
      <c r="O10">
        <v>3.6978292543479299</v>
      </c>
      <c r="P10">
        <v>24.815266683547701</v>
      </c>
      <c r="Q10">
        <v>-5.2838517125975003E-2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612577.71100029501</v>
      </c>
      <c r="F11">
        <v>502.2</v>
      </c>
      <c r="G11">
        <v>-21.8181359587544</v>
      </c>
      <c r="H11">
        <v>11.8074782544196</v>
      </c>
      <c r="I11">
        <v>-4.6586963706761599</v>
      </c>
      <c r="J11">
        <v>2.9391346124918099</v>
      </c>
      <c r="K11">
        <v>447.82037172337101</v>
      </c>
      <c r="L11">
        <v>434.905460351253</v>
      </c>
      <c r="M11">
        <v>77.145676738413499</v>
      </c>
      <c r="N11">
        <v>1.41609701528656</v>
      </c>
      <c r="O11">
        <v>1.6825965750696801</v>
      </c>
      <c r="P11">
        <v>25.7543508200826</v>
      </c>
      <c r="Q11">
        <v>0.116157527090856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497631.27923350001</v>
      </c>
      <c r="F12">
        <v>3679.9</v>
      </c>
      <c r="G12">
        <v>11.1990830400335</v>
      </c>
      <c r="H12">
        <v>-3.7382982811579799</v>
      </c>
      <c r="I12">
        <v>-17.066139352646299</v>
      </c>
      <c r="J12">
        <v>-2.1141282686849698</v>
      </c>
      <c r="K12">
        <v>3595.3454155954</v>
      </c>
      <c r="L12">
        <v>3375.5645172659601</v>
      </c>
      <c r="M12">
        <v>52.1346523207594</v>
      </c>
      <c r="N12">
        <v>0.93494607413200803</v>
      </c>
      <c r="O12">
        <v>6.5219163564227101</v>
      </c>
      <c r="P12">
        <v>42.355899419729198</v>
      </c>
      <c r="Q12">
        <v>0.115097621288446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429625.71461123897</v>
      </c>
      <c r="F13">
        <v>1635.35</v>
      </c>
      <c r="G13">
        <v>16.819499442803199</v>
      </c>
      <c r="H13">
        <v>5.7300137735853598</v>
      </c>
      <c r="I13">
        <v>-12.4468977015412</v>
      </c>
      <c r="J13">
        <v>-2.4923538325542798</v>
      </c>
      <c r="K13">
        <v>1495.02814768197</v>
      </c>
      <c r="L13">
        <v>1429.6506528612299</v>
      </c>
      <c r="M13">
        <v>67.441909870044896</v>
      </c>
      <c r="N13">
        <v>1.0564385368397999</v>
      </c>
      <c r="O13">
        <v>3.7912373498027998</v>
      </c>
      <c r="P13">
        <v>49.210766423357597</v>
      </c>
      <c r="Q13">
        <v>1.8458802478887999E-2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422445.77573747898</v>
      </c>
      <c r="F14">
        <v>331.6</v>
      </c>
      <c r="G14">
        <v>68.594011115089899</v>
      </c>
      <c r="H14">
        <v>21.9564185873393</v>
      </c>
      <c r="I14">
        <v>15.018414248344801</v>
      </c>
      <c r="J14">
        <v>0.51852623228318295</v>
      </c>
      <c r="K14">
        <v>291.25096884155403</v>
      </c>
      <c r="L14">
        <v>252.23166174670001</v>
      </c>
      <c r="M14">
        <v>75.337835412504006</v>
      </c>
      <c r="N14">
        <v>1.6435192213506999</v>
      </c>
      <c r="O14">
        <v>2.0808202653799599</v>
      </c>
      <c r="P14">
        <v>96.329188869153299</v>
      </c>
      <c r="Q14">
        <v>0.12658286583963901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411156.38727737498</v>
      </c>
      <c r="F15">
        <v>6789.75</v>
      </c>
      <c r="G15">
        <v>-36.132330664772297</v>
      </c>
      <c r="H15">
        <v>-9.97184977734881</v>
      </c>
      <c r="I15">
        <v>-21.896743890566601</v>
      </c>
      <c r="J15">
        <v>-7.4257658663240198</v>
      </c>
      <c r="K15">
        <v>6976.7917809988803</v>
      </c>
      <c r="L15">
        <v>7005.0830097819098</v>
      </c>
      <c r="M15">
        <v>25.250828824115398</v>
      </c>
      <c r="N15">
        <v>0.90882207675152604</v>
      </c>
      <c r="O15">
        <v>20.652454066791801</v>
      </c>
      <c r="P15">
        <v>9.7280131872393891</v>
      </c>
      <c r="Q15">
        <v>-5.8438247052072997E-2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400701.50101576</v>
      </c>
      <c r="F16">
        <v>1118.3</v>
      </c>
      <c r="G16">
        <v>44.602309677174802</v>
      </c>
      <c r="H16">
        <v>9.7889473502782494</v>
      </c>
      <c r="I16">
        <v>16.664333180309299</v>
      </c>
      <c r="J16">
        <v>5.7640400730596397</v>
      </c>
      <c r="K16">
        <v>995.72996620796198</v>
      </c>
      <c r="L16">
        <v>881.29542654948796</v>
      </c>
      <c r="M16">
        <v>78.764928028332406</v>
      </c>
      <c r="N16">
        <v>0.92168116846537196</v>
      </c>
      <c r="O16">
        <v>0.19672717517660299</v>
      </c>
      <c r="P16">
        <v>88.488117309961197</v>
      </c>
      <c r="Q16">
        <v>0.16691377182712799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399681.21930260002</v>
      </c>
      <c r="F17">
        <v>1714.25</v>
      </c>
      <c r="G17">
        <v>24.2360074919693</v>
      </c>
      <c r="H17">
        <v>7.10603760968774</v>
      </c>
      <c r="I17">
        <v>6.0638127811309799</v>
      </c>
      <c r="J17">
        <v>3.7362159377316502</v>
      </c>
      <c r="K17">
        <v>1552.50082196105</v>
      </c>
      <c r="L17">
        <v>1424.3512013402301</v>
      </c>
      <c r="M17">
        <v>80.186963587930606</v>
      </c>
      <c r="N17">
        <v>0.89106825436417303</v>
      </c>
      <c r="O17">
        <v>0.557094939477909</v>
      </c>
      <c r="P17">
        <v>60.457715168250097</v>
      </c>
      <c r="Q17">
        <v>9.0206906801989006E-2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57</v>
      </c>
      <c r="E18">
        <v>393292.46786807902</v>
      </c>
      <c r="F18">
        <v>12663.7</v>
      </c>
      <c r="G18">
        <v>2.6498316300431499</v>
      </c>
      <c r="H18">
        <v>-0.87867396406194898</v>
      </c>
      <c r="I18">
        <v>10.437683136420199</v>
      </c>
      <c r="J18">
        <v>-2.3520930035534402</v>
      </c>
      <c r="K18">
        <v>12457.823405691301</v>
      </c>
      <c r="L18">
        <v>11580.5647818779</v>
      </c>
      <c r="M18">
        <v>48.859987932392499</v>
      </c>
      <c r="N18">
        <v>0.72555704414845601</v>
      </c>
      <c r="O18">
        <v>5.0245978663423703</v>
      </c>
      <c r="P18">
        <v>36.843470226871197</v>
      </c>
      <c r="Q18">
        <v>4.5453534444670998E-2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380254.76244481001</v>
      </c>
      <c r="F19">
        <v>396.3</v>
      </c>
      <c r="G19">
        <v>68.952698424937196</v>
      </c>
      <c r="H19">
        <v>3.9383470902579898</v>
      </c>
      <c r="I19">
        <v>5.7992150830115596</v>
      </c>
      <c r="J19">
        <v>2.7519342986267898</v>
      </c>
      <c r="K19">
        <v>370.63957275260299</v>
      </c>
      <c r="L19">
        <v>324.513427530211</v>
      </c>
      <c r="M19">
        <v>66.140865442915</v>
      </c>
      <c r="N19">
        <v>1.24389745497469</v>
      </c>
      <c r="O19">
        <v>0.80746908907392001</v>
      </c>
      <c r="P19">
        <v>98.646616541353296</v>
      </c>
      <c r="Q19">
        <v>0.16865680209123801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363472.22113938897</v>
      </c>
      <c r="F20">
        <v>1177.3499999999999</v>
      </c>
      <c r="G20">
        <v>-5.1832678985290404</v>
      </c>
      <c r="H20">
        <v>-12.1657897666277</v>
      </c>
      <c r="I20">
        <v>-5.3683890963005902</v>
      </c>
      <c r="J20">
        <v>-11.1075966452097</v>
      </c>
      <c r="K20">
        <v>1224.22915899997</v>
      </c>
      <c r="L20">
        <v>1116.6364580872</v>
      </c>
      <c r="M20">
        <v>15.0507873960557</v>
      </c>
      <c r="N20">
        <v>1.1083242582836901</v>
      </c>
      <c r="O20">
        <v>13.785195566314099</v>
      </c>
      <c r="P20">
        <v>26.985924607668601</v>
      </c>
      <c r="Q20">
        <v>3.4100753445622002E-2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352921.12393017998</v>
      </c>
      <c r="F21">
        <v>1813.85</v>
      </c>
      <c r="G21">
        <v>-31.905516581021502</v>
      </c>
      <c r="H21">
        <v>-4.48760296707436</v>
      </c>
      <c r="I21">
        <v>-16.804780106857802</v>
      </c>
      <c r="J21">
        <v>-3.4319474012671201</v>
      </c>
      <c r="K21">
        <v>1772.9900290632199</v>
      </c>
      <c r="L21">
        <v>1767.4424089091301</v>
      </c>
      <c r="M21">
        <v>43.299200243176102</v>
      </c>
      <c r="N21">
        <v>0.77108052286551698</v>
      </c>
      <c r="O21">
        <v>6.2105466273396397</v>
      </c>
      <c r="P21">
        <v>17.488745668296701</v>
      </c>
      <c r="Q21">
        <v>-7.8374544069254995E-2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338979.33332934999</v>
      </c>
      <c r="F22">
        <v>3080.5</v>
      </c>
      <c r="G22">
        <v>-5.2180783337745904</v>
      </c>
      <c r="H22">
        <v>-10.216472287380901</v>
      </c>
      <c r="I22">
        <v>-15.791130491553201</v>
      </c>
      <c r="J22">
        <v>-4.7281764321409998</v>
      </c>
      <c r="K22">
        <v>3117.7261209571502</v>
      </c>
      <c r="L22">
        <v>2974.9562891692699</v>
      </c>
      <c r="M22">
        <v>21.350659450122201</v>
      </c>
      <c r="N22">
        <v>0.38668920205776602</v>
      </c>
      <c r="O22">
        <v>21.535465021912</v>
      </c>
      <c r="P22">
        <v>43.814192343604098</v>
      </c>
      <c r="Q22">
        <v>6.8053856937988003E-2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57</v>
      </c>
      <c r="E23">
        <v>336869.92337952001</v>
      </c>
      <c r="F23">
        <v>2887.8</v>
      </c>
      <c r="G23">
        <v>56.419155235353401</v>
      </c>
      <c r="H23">
        <v>-7.1309127088734998</v>
      </c>
      <c r="I23">
        <v>59.777047428735997</v>
      </c>
      <c r="J23">
        <v>-1.24260634549531</v>
      </c>
      <c r="K23">
        <v>2691.01179510151</v>
      </c>
      <c r="L23">
        <v>2148.6479527033498</v>
      </c>
      <c r="M23">
        <v>52.244196363404001</v>
      </c>
      <c r="N23">
        <v>0.69794445920745396</v>
      </c>
      <c r="O23">
        <v>4.3527945148555904</v>
      </c>
      <c r="P23">
        <v>103.976690799929</v>
      </c>
      <c r="Q23">
        <v>0.189939014269839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336516.84512017999</v>
      </c>
      <c r="F24">
        <v>5071.6000000000004</v>
      </c>
      <c r="G24">
        <v>13.7238442356244</v>
      </c>
      <c r="H24">
        <v>4.9896173780679502</v>
      </c>
      <c r="I24">
        <v>18.9559905311771</v>
      </c>
      <c r="J24">
        <v>0.91914569013184999</v>
      </c>
      <c r="K24">
        <v>4818.3970686186403</v>
      </c>
      <c r="L24">
        <v>4350.4078287122802</v>
      </c>
      <c r="M24">
        <v>76.898928282212907</v>
      </c>
      <c r="N24">
        <v>1.2442896977956299</v>
      </c>
      <c r="O24">
        <v>2.9063806293871699</v>
      </c>
      <c r="P24">
        <v>45.266022198352999</v>
      </c>
      <c r="Q24">
        <v>1.520159850184E-2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329743.57005169999</v>
      </c>
      <c r="F25">
        <v>11673.05</v>
      </c>
      <c r="G25">
        <v>11.4192485373426</v>
      </c>
      <c r="H25">
        <v>0.48134390844311897</v>
      </c>
      <c r="I25">
        <v>-2.6914876717141598</v>
      </c>
      <c r="J25">
        <v>-2.6279563698496302</v>
      </c>
      <c r="K25">
        <v>11026.416622056</v>
      </c>
      <c r="L25">
        <v>9909.2913096925495</v>
      </c>
      <c r="M25">
        <v>45.424960940548203</v>
      </c>
      <c r="N25">
        <v>0.97314281950599502</v>
      </c>
      <c r="O25">
        <v>3.4691019056716201</v>
      </c>
      <c r="P25">
        <v>46.138726659280202</v>
      </c>
      <c r="Q25">
        <v>1.0429673296754999E-2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323021.66887499997</v>
      </c>
      <c r="F26">
        <v>4905.3999999999996</v>
      </c>
      <c r="G26">
        <v>124.786308659836</v>
      </c>
      <c r="H26">
        <v>-13.7753056486165</v>
      </c>
      <c r="I26">
        <v>48.471069875183296</v>
      </c>
      <c r="J26">
        <v>-3.66228184852489</v>
      </c>
      <c r="K26">
        <v>4943.2247721453396</v>
      </c>
      <c r="L26">
        <v>3717.7241516808399</v>
      </c>
      <c r="M26">
        <v>29.5114306781322</v>
      </c>
      <c r="N26">
        <v>0.98440572363533196</v>
      </c>
      <c r="O26">
        <v>15.6837362906185</v>
      </c>
      <c r="P26">
        <v>177.486140966172</v>
      </c>
      <c r="Q26">
        <v>0.25793170707412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321212.66112150002</v>
      </c>
      <c r="F27">
        <v>1542.75</v>
      </c>
      <c r="G27">
        <v>72.002440197130497</v>
      </c>
      <c r="H27">
        <v>-2.10375579194899</v>
      </c>
      <c r="I27">
        <v>12.6140899651664</v>
      </c>
      <c r="J27">
        <v>-1.2087780914356501</v>
      </c>
      <c r="K27">
        <v>1443.4038328147001</v>
      </c>
      <c r="L27">
        <v>1236.8271703206301</v>
      </c>
      <c r="M27">
        <v>51.506337731337702</v>
      </c>
      <c r="N27">
        <v>0.49380797380418001</v>
      </c>
      <c r="O27">
        <v>5.0980392156862697</v>
      </c>
      <c r="P27">
        <v>107.945814799838</v>
      </c>
      <c r="Q27">
        <v>7.5675873901556001E-2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315708.996635955</v>
      </c>
      <c r="F28">
        <v>344.2</v>
      </c>
      <c r="G28">
        <v>54.752574318189602</v>
      </c>
      <c r="H28">
        <v>6.24653526894682E-2</v>
      </c>
      <c r="I28">
        <v>19.230173404177702</v>
      </c>
      <c r="J28">
        <v>-0.497099681102045</v>
      </c>
      <c r="K28">
        <v>325.99037779009501</v>
      </c>
      <c r="L28">
        <v>277.956015539509</v>
      </c>
      <c r="M28">
        <v>54.167099696029801</v>
      </c>
      <c r="N28">
        <v>0.66199862981833602</v>
      </c>
      <c r="O28">
        <v>1.3219058686809899</v>
      </c>
      <c r="P28">
        <v>91.421619742787598</v>
      </c>
      <c r="Q28">
        <v>0.11308151462846699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304438.7793538</v>
      </c>
      <c r="F29">
        <v>509.85</v>
      </c>
      <c r="G29">
        <v>88.750552038544598</v>
      </c>
      <c r="H29">
        <v>1.3280928632840101</v>
      </c>
      <c r="I29">
        <v>7.2018559936821598</v>
      </c>
      <c r="J29">
        <v>-3.0185504697204499</v>
      </c>
      <c r="K29">
        <v>482.55368954533901</v>
      </c>
      <c r="L29">
        <v>418.58163549770001</v>
      </c>
      <c r="M29">
        <v>51.873909798321797</v>
      </c>
      <c r="N29">
        <v>0.88964743339940999</v>
      </c>
      <c r="O29">
        <v>3.4421888790820701</v>
      </c>
      <c r="P29">
        <v>124.752038792153</v>
      </c>
      <c r="Q29">
        <v>0.14159578767755601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302115.42610480002</v>
      </c>
      <c r="F30">
        <v>3494.15</v>
      </c>
      <c r="G30">
        <v>-12.354589626626</v>
      </c>
      <c r="H30">
        <v>-3.5990355215760199</v>
      </c>
      <c r="I30">
        <v>-25.941980638983701</v>
      </c>
      <c r="J30">
        <v>3.8150074465916299</v>
      </c>
      <c r="K30">
        <v>3375.8373597626301</v>
      </c>
      <c r="L30">
        <v>3389.0999995530401</v>
      </c>
      <c r="M30">
        <v>61.649682894287899</v>
      </c>
      <c r="N30">
        <v>1.2278417986171399</v>
      </c>
      <c r="O30">
        <v>11.241646752429</v>
      </c>
      <c r="P30">
        <v>21.2215302954084</v>
      </c>
      <c r="Q30">
        <v>7.6299982329553998E-2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288373.11261990003</v>
      </c>
      <c r="F31">
        <v>1803.7</v>
      </c>
      <c r="G31">
        <v>34.070818702979402</v>
      </c>
      <c r="H31">
        <v>-3.0206966879540702</v>
      </c>
      <c r="I31">
        <v>-11.166960220317399</v>
      </c>
      <c r="J31">
        <v>2.8430498400953401</v>
      </c>
      <c r="K31">
        <v>1786.2442551988099</v>
      </c>
      <c r="L31">
        <v>1649.40018800392</v>
      </c>
      <c r="M31">
        <v>72.168308776223199</v>
      </c>
      <c r="N31">
        <v>0.74917956315933498</v>
      </c>
      <c r="O31">
        <v>20.535565781449201</v>
      </c>
      <c r="P31">
        <v>121.163631904849</v>
      </c>
      <c r="Q31">
        <v>6.5146612660411995E-2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278148.10731385997</v>
      </c>
      <c r="F32">
        <v>2950.15</v>
      </c>
      <c r="G32">
        <v>-39.547769518441299</v>
      </c>
      <c r="H32">
        <v>-2.6139677950739801</v>
      </c>
      <c r="I32">
        <v>-17.1785995021893</v>
      </c>
      <c r="J32">
        <v>-1.908352320616</v>
      </c>
      <c r="K32">
        <v>2916.63003804751</v>
      </c>
      <c r="L32">
        <v>2979.6461283635899</v>
      </c>
      <c r="M32">
        <v>40.189561610056401</v>
      </c>
      <c r="N32">
        <v>1.47414035311549</v>
      </c>
      <c r="O32">
        <v>16.026303747267001</v>
      </c>
      <c r="P32">
        <v>10.488371222051599</v>
      </c>
      <c r="Q32">
        <v>-8.1081478755412995E-2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65</v>
      </c>
      <c r="E33">
        <v>268134.39517832</v>
      </c>
      <c r="F33">
        <v>712.65</v>
      </c>
      <c r="G33">
        <v>146.52778268238399</v>
      </c>
      <c r="H33">
        <v>-8.2963524205029096</v>
      </c>
      <c r="I33">
        <v>8.6193702419194498</v>
      </c>
      <c r="J33">
        <v>-1.13105038928566</v>
      </c>
      <c r="K33">
        <v>697.97052318023896</v>
      </c>
      <c r="L33">
        <v>575.56530977643399</v>
      </c>
      <c r="M33">
        <v>35.1340880950209</v>
      </c>
      <c r="N33">
        <v>0.42683578488845297</v>
      </c>
      <c r="O33">
        <v>25.706868729390301</v>
      </c>
      <c r="P33">
        <v>184.94602159136301</v>
      </c>
      <c r="Q33">
        <v>0.170404045308127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21</v>
      </c>
      <c r="E34">
        <v>264807.96264400397</v>
      </c>
      <c r="F34">
        <v>524.79999999999995</v>
      </c>
      <c r="G34">
        <v>0.28114903236831501</v>
      </c>
      <c r="H34">
        <v>-2.0346538746118199</v>
      </c>
      <c r="I34">
        <v>-5.3569442177343403</v>
      </c>
      <c r="J34">
        <v>-13.2824334732318</v>
      </c>
      <c r="K34">
        <v>506.252668868824</v>
      </c>
      <c r="L34">
        <v>471.46022479507201</v>
      </c>
      <c r="M34">
        <v>36.041910822099801</v>
      </c>
      <c r="N34">
        <v>1.6788560443852301</v>
      </c>
      <c r="O34">
        <v>10.499237804878</v>
      </c>
      <c r="P34">
        <v>39.928009598720102</v>
      </c>
      <c r="Q34">
        <v>-0.11422274488567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-</v>
      </c>
      <c r="D35" t="s">
        <v>108</v>
      </c>
      <c r="E35">
        <v>259029.95711069999</v>
      </c>
      <c r="F35">
        <v>9492.9</v>
      </c>
      <c r="G35">
        <v>64.934726960891098</v>
      </c>
      <c r="H35">
        <v>-7.9484616825571104</v>
      </c>
      <c r="I35">
        <v>9.44544376244502</v>
      </c>
      <c r="J35">
        <v>-5.0913811315101896</v>
      </c>
      <c r="K35">
        <v>9369.3160636437296</v>
      </c>
      <c r="L35">
        <v>8013.2211646088399</v>
      </c>
      <c r="M35">
        <v>33.818896752404598</v>
      </c>
      <c r="N35">
        <v>1.1584142924706899</v>
      </c>
      <c r="O35">
        <v>5.7506136164923101</v>
      </c>
      <c r="P35">
        <v>109.04866769434</v>
      </c>
      <c r="Q35">
        <v>0.109231278966142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258357.130255</v>
      </c>
      <c r="F36">
        <v>603.5</v>
      </c>
      <c r="G36">
        <v>65.601584094310994</v>
      </c>
      <c r="H36">
        <v>-12.065385657086599</v>
      </c>
      <c r="I36">
        <v>75.889133804376797</v>
      </c>
      <c r="J36">
        <v>-6.88676189316541</v>
      </c>
      <c r="K36">
        <v>624.07869494263502</v>
      </c>
      <c r="L36">
        <v>468.73191812083098</v>
      </c>
      <c r="M36">
        <v>27.655691090951301</v>
      </c>
      <c r="N36">
        <v>0.153487411739372</v>
      </c>
      <c r="O36">
        <v>33.8359569179784</v>
      </c>
      <c r="P36">
        <v>112.05200281096199</v>
      </c>
      <c r="Q36">
        <v>5.0927810208049998E-2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37</v>
      </c>
      <c r="E37">
        <v>250515.969565765</v>
      </c>
      <c r="F37">
        <v>1586.45</v>
      </c>
      <c r="G37">
        <v>-28.9170069405315</v>
      </c>
      <c r="H37">
        <v>-6.5197248733994</v>
      </c>
      <c r="I37">
        <v>-19.393324075675402</v>
      </c>
      <c r="J37">
        <v>-5.7320320880242104</v>
      </c>
      <c r="K37">
        <v>1593.42836247223</v>
      </c>
      <c r="L37">
        <v>1589.98492748066</v>
      </c>
      <c r="M37">
        <v>34.536225398544197</v>
      </c>
      <c r="N37">
        <v>1.1890897313226201</v>
      </c>
      <c r="O37">
        <v>9.7418765167512191</v>
      </c>
      <c r="P37">
        <v>11.7966245023078</v>
      </c>
      <c r="Q37">
        <v>-4.9475466110943001E-2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18</v>
      </c>
      <c r="E38">
        <v>249734.10080335499</v>
      </c>
      <c r="F38">
        <v>176.55</v>
      </c>
      <c r="G38">
        <v>51.994090182443401</v>
      </c>
      <c r="H38">
        <v>3.3036435396833901</v>
      </c>
      <c r="I38">
        <v>4.0393298368362096</v>
      </c>
      <c r="J38">
        <v>3.17731700951287</v>
      </c>
      <c r="K38">
        <v>168.19375864290899</v>
      </c>
      <c r="L38">
        <v>149.420516376883</v>
      </c>
      <c r="M38">
        <v>67.427075546840996</v>
      </c>
      <c r="N38">
        <v>1.1183926404759701</v>
      </c>
      <c r="O38">
        <v>11.469838572642299</v>
      </c>
      <c r="P38">
        <v>106.491228070175</v>
      </c>
      <c r="Q38">
        <v>0.113235271215692</v>
      </c>
    </row>
    <row r="39" spans="1:17" x14ac:dyDescent="0.3">
      <c r="A39" t="s">
        <v>116</v>
      </c>
      <c r="B39" t="s">
        <v>117</v>
      </c>
      <c r="C39" t="str">
        <f>IFERROR(VLOOKUP(Table1[[#This Row],[Ticker]],[1]!Table1[[Symbol]:[Industry]],2,FALSE),"-")</f>
        <v>-</v>
      </c>
      <c r="D39" t="s">
        <v>118</v>
      </c>
      <c r="E39">
        <v>243477.63774222499</v>
      </c>
      <c r="F39">
        <v>6917.3</v>
      </c>
      <c r="G39">
        <v>56.108177600593102</v>
      </c>
      <c r="H39">
        <v>-14.0412780187471</v>
      </c>
      <c r="I39">
        <v>44.351759846146201</v>
      </c>
      <c r="J39">
        <v>-5.26501899362035</v>
      </c>
      <c r="K39">
        <v>7093.6413887393501</v>
      </c>
      <c r="L39">
        <v>5597.9805000866099</v>
      </c>
      <c r="M39">
        <v>28.758325589648301</v>
      </c>
      <c r="N39">
        <v>0.92336138211446395</v>
      </c>
      <c r="O39">
        <v>15.199572087375101</v>
      </c>
      <c r="P39">
        <v>113.102279728897</v>
      </c>
      <c r="Q39">
        <v>0.16490756802950601</v>
      </c>
    </row>
    <row r="40" spans="1:17" x14ac:dyDescent="0.3">
      <c r="A40" t="s">
        <v>119</v>
      </c>
      <c r="B40" t="s">
        <v>120</v>
      </c>
      <c r="C40" t="str">
        <f>IFERROR(VLOOKUP(Table1[[#This Row],[Ticker]],[1]!Table1[[Symbol]:[Industry]],2,FALSE),"-")</f>
        <v>-</v>
      </c>
      <c r="D40" t="s">
        <v>121</v>
      </c>
      <c r="E40">
        <v>239885.496136</v>
      </c>
      <c r="F40">
        <v>183.44</v>
      </c>
      <c r="G40">
        <v>395.17143787107</v>
      </c>
      <c r="H40">
        <v>0.39053606460882501</v>
      </c>
      <c r="I40">
        <v>-8.9392812578168392</v>
      </c>
      <c r="J40">
        <v>-10.033643582730701</v>
      </c>
      <c r="K40">
        <v>182.54918092390099</v>
      </c>
      <c r="L40">
        <v>140.16708432315201</v>
      </c>
      <c r="M40">
        <v>30.438867757362701</v>
      </c>
      <c r="N40">
        <v>1.4928183664583401</v>
      </c>
      <c r="O40">
        <v>24.836458787614401</v>
      </c>
      <c r="P40">
        <v>430.94066570188102</v>
      </c>
      <c r="Q40">
        <v>0.17237846184276601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239173.6458954</v>
      </c>
      <c r="F41">
        <v>2476.9</v>
      </c>
      <c r="G41">
        <v>-16.765234987921598</v>
      </c>
      <c r="H41">
        <v>-5.4875975744761698</v>
      </c>
      <c r="I41">
        <v>-17.174820996413899</v>
      </c>
      <c r="J41">
        <v>-6.9983808957930904</v>
      </c>
      <c r="K41">
        <v>2542.2065124382998</v>
      </c>
      <c r="L41">
        <v>2468.2685032597901</v>
      </c>
      <c r="M41">
        <v>22.202375462740498</v>
      </c>
      <c r="N41">
        <v>1.2964511037220301</v>
      </c>
      <c r="O41">
        <v>11.8050789293068</v>
      </c>
      <c r="P41">
        <v>15.473193473193399</v>
      </c>
      <c r="Q41">
        <v>-1.6559858257313001E-2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220353.28280020499</v>
      </c>
      <c r="F42">
        <v>309.89999999999998</v>
      </c>
      <c r="G42">
        <v>113.679880964619</v>
      </c>
      <c r="H42">
        <v>-6.8053982740054204</v>
      </c>
      <c r="I42">
        <v>46.027983303731197</v>
      </c>
      <c r="J42">
        <v>-3.6824152210854599</v>
      </c>
      <c r="K42">
        <v>296.35634851903097</v>
      </c>
      <c r="L42">
        <v>227.319861873554</v>
      </c>
      <c r="M42">
        <v>32.2546215265507</v>
      </c>
      <c r="N42">
        <v>0.73440500934707997</v>
      </c>
      <c r="O42">
        <v>9.8741529525653498</v>
      </c>
      <c r="P42">
        <v>150.93117408906801</v>
      </c>
      <c r="Q42">
        <v>0.20830475483534699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214681.87214652001</v>
      </c>
      <c r="F43">
        <v>1676.65</v>
      </c>
      <c r="G43">
        <v>79.180410130720901</v>
      </c>
      <c r="H43">
        <v>8.4272557714040602E-2</v>
      </c>
      <c r="I43">
        <v>15.758161823984601</v>
      </c>
      <c r="J43">
        <v>2.8171323730509199</v>
      </c>
      <c r="K43">
        <v>1559.6402622072301</v>
      </c>
      <c r="L43">
        <v>1338.4983051517199</v>
      </c>
      <c r="M43">
        <v>66.677603631145601</v>
      </c>
      <c r="N43">
        <v>0.974185160813136</v>
      </c>
      <c r="O43">
        <v>0.97515879879521705</v>
      </c>
      <c r="P43">
        <v>110.766813324952</v>
      </c>
      <c r="Q43">
        <v>0.23387006360670601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133</v>
      </c>
      <c r="E44">
        <v>213129.54195720001</v>
      </c>
      <c r="F44">
        <v>900.55</v>
      </c>
      <c r="G44">
        <v>-16.993303304845998</v>
      </c>
      <c r="H44">
        <v>-10.1009406762842</v>
      </c>
      <c r="I44">
        <v>-5.3621560496607099</v>
      </c>
      <c r="J44">
        <v>-6.5500776233922897</v>
      </c>
      <c r="K44">
        <v>907.51273255897104</v>
      </c>
      <c r="L44">
        <v>852.95912421119203</v>
      </c>
      <c r="M44">
        <v>22.4600043534839</v>
      </c>
      <c r="N44">
        <v>0.77163914373814801</v>
      </c>
      <c r="O44">
        <v>6.5348953417356102</v>
      </c>
      <c r="P44">
        <v>24.5573997233748</v>
      </c>
      <c r="Q44">
        <v>-3.7227882161164003E-2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Row],[Ticker]],[1]!Table1[[Symbol]:[Industry]],2,FALSE),"-")</f>
        <v>-</v>
      </c>
      <c r="D45" t="s">
        <v>54</v>
      </c>
      <c r="E45">
        <v>209150.11546895999</v>
      </c>
      <c r="F45">
        <v>331.9</v>
      </c>
      <c r="G45">
        <v>6.6958018099902104</v>
      </c>
      <c r="H45">
        <v>-12.0920264953065</v>
      </c>
      <c r="I45">
        <v>15.922757272288599</v>
      </c>
      <c r="J45">
        <v>-3.7127571241668198</v>
      </c>
      <c r="K45">
        <v>348.07748578080998</v>
      </c>
      <c r="L45">
        <v>298.47877639847297</v>
      </c>
      <c r="M45">
        <v>24.514834852235399</v>
      </c>
      <c r="N45">
        <v>0.84232107373689302</v>
      </c>
      <c r="O45">
        <v>18.921361855980699</v>
      </c>
      <c r="P45">
        <v>63.658777120315499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200921.05117602</v>
      </c>
      <c r="F46">
        <v>829.7</v>
      </c>
      <c r="G46">
        <v>40.8851975216743</v>
      </c>
      <c r="H46">
        <v>-5.7785686247044703</v>
      </c>
      <c r="I46">
        <v>-8.1829519037782905</v>
      </c>
      <c r="J46">
        <v>-5.5027754202032302</v>
      </c>
      <c r="K46">
        <v>837.58529561774105</v>
      </c>
      <c r="L46">
        <v>769.97295092599404</v>
      </c>
      <c r="M46">
        <v>39.804327829666597</v>
      </c>
      <c r="N46">
        <v>1.0838013418566399</v>
      </c>
      <c r="O46">
        <v>16.620465228395702</v>
      </c>
      <c r="P46">
        <v>79.181513875391403</v>
      </c>
      <c r="Q46">
        <v>0.101198605550144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133</v>
      </c>
      <c r="E47">
        <v>196478.302923799</v>
      </c>
      <c r="F47">
        <v>162.55000000000001</v>
      </c>
      <c r="G47">
        <v>5.6468546375125799</v>
      </c>
      <c r="H47">
        <v>-14.161554203336101</v>
      </c>
      <c r="I47">
        <v>4.0990889824849202</v>
      </c>
      <c r="J47">
        <v>-5.7701668369509704</v>
      </c>
      <c r="K47">
        <v>168.35762107055999</v>
      </c>
      <c r="L47">
        <v>152.23723425380399</v>
      </c>
      <c r="M47">
        <v>20.996273066151399</v>
      </c>
      <c r="N47">
        <v>0.87873331564644297</v>
      </c>
      <c r="O47">
        <v>13.5650569055675</v>
      </c>
      <c r="P47">
        <v>41.841186736474697</v>
      </c>
      <c r="Q47">
        <v>-3.5298940465897002E-2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190774.084482345</v>
      </c>
      <c r="F48">
        <v>224.62</v>
      </c>
      <c r="G48">
        <v>137.55322534336301</v>
      </c>
      <c r="H48">
        <v>3.9924711586219499</v>
      </c>
      <c r="I48">
        <v>49.401751659916997</v>
      </c>
      <c r="J48">
        <v>-0.638132094099916</v>
      </c>
      <c r="K48">
        <v>202.79370763107499</v>
      </c>
      <c r="L48">
        <v>162.88472136391999</v>
      </c>
      <c r="M48">
        <v>54.703984308690799</v>
      </c>
      <c r="N48">
        <v>0.90088548876333696</v>
      </c>
      <c r="O48">
        <v>3.2855489270768401</v>
      </c>
      <c r="P48">
        <v>175.26960784313701</v>
      </c>
      <c r="Q48">
        <v>4.0869373580321E-2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188762.06435369499</v>
      </c>
      <c r="F49">
        <v>5393.35</v>
      </c>
      <c r="G49">
        <v>185.5758860169</v>
      </c>
      <c r="H49">
        <v>-5.1167628057305503</v>
      </c>
      <c r="I49">
        <v>49.824936873253897</v>
      </c>
      <c r="J49">
        <v>-0.71179710674693397</v>
      </c>
      <c r="K49">
        <v>5127.3480557705398</v>
      </c>
      <c r="L49">
        <v>3954.6217827683699</v>
      </c>
      <c r="M49">
        <v>41.2321044203184</v>
      </c>
      <c r="N49">
        <v>0.81890591899911602</v>
      </c>
      <c r="O49">
        <v>6.70455282894675</v>
      </c>
      <c r="P49">
        <v>222.87775383141701</v>
      </c>
      <c r="Q49">
        <v>0.23513064872273601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80</v>
      </c>
      <c r="E50">
        <v>186130.36202801499</v>
      </c>
      <c r="F50">
        <v>2843.3</v>
      </c>
      <c r="G50">
        <v>27.153856251683901</v>
      </c>
      <c r="H50">
        <v>7.0194440728366496</v>
      </c>
      <c r="I50">
        <v>18.797407400689298</v>
      </c>
      <c r="J50">
        <v>-0.68009912989357801</v>
      </c>
      <c r="K50">
        <v>2613.1289755439798</v>
      </c>
      <c r="L50">
        <v>2285.1568249690799</v>
      </c>
      <c r="M50">
        <v>56.6929699896926</v>
      </c>
      <c r="N50">
        <v>1.17460421226224</v>
      </c>
      <c r="O50">
        <v>1.2116203003552199</v>
      </c>
      <c r="P50">
        <v>62.373400131009397</v>
      </c>
      <c r="Q50">
        <v>5.9055093943852999E-2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121</v>
      </c>
      <c r="E51">
        <v>173271.8429088</v>
      </c>
      <c r="F51">
        <v>538.95000000000005</v>
      </c>
      <c r="G51">
        <v>144.86907971047501</v>
      </c>
      <c r="H51">
        <v>5.1106704001277601</v>
      </c>
      <c r="I51">
        <v>4.3296222577859602</v>
      </c>
      <c r="J51">
        <v>-4.5358540192607304</v>
      </c>
      <c r="K51">
        <v>504.93395247745099</v>
      </c>
      <c r="L51">
        <v>409.02793995663399</v>
      </c>
      <c r="M51">
        <v>41.495163482017503</v>
      </c>
      <c r="N51">
        <v>0.50310570585019398</v>
      </c>
      <c r="O51">
        <v>7.6166620280174202</v>
      </c>
      <c r="P51">
        <v>184.406332453825</v>
      </c>
      <c r="Q51">
        <v>0.18906077901159499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171157.35392358</v>
      </c>
      <c r="F52">
        <v>4493.3999999999996</v>
      </c>
      <c r="G52">
        <v>48.940217704915902</v>
      </c>
      <c r="H52">
        <v>0.456108664079661</v>
      </c>
      <c r="I52">
        <v>38.850521354083</v>
      </c>
      <c r="J52">
        <v>-0.52096562764226995</v>
      </c>
      <c r="K52">
        <v>4228.9689414927498</v>
      </c>
      <c r="L52">
        <v>3541.2308833074899</v>
      </c>
      <c r="M52">
        <v>63.604085696795501</v>
      </c>
      <c r="N52">
        <v>0.74008297773500498</v>
      </c>
      <c r="O52">
        <v>2.59046601682468</v>
      </c>
      <c r="P52">
        <v>92.572910193498601</v>
      </c>
      <c r="Q52">
        <v>0.11228909605290199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37</v>
      </c>
      <c r="E53">
        <v>169807.3399967</v>
      </c>
      <c r="F53">
        <v>1750.95</v>
      </c>
      <c r="G53">
        <v>5.5907749138651903</v>
      </c>
      <c r="H53">
        <v>11.9131327104386</v>
      </c>
      <c r="I53">
        <v>7.1371130471587101</v>
      </c>
      <c r="J53">
        <v>1.32908623198985</v>
      </c>
      <c r="K53">
        <v>1527.0688890587501</v>
      </c>
      <c r="L53">
        <v>1443.0337723494599</v>
      </c>
      <c r="M53">
        <v>76.133763336044694</v>
      </c>
      <c r="N53">
        <v>1.2936085060331901</v>
      </c>
      <c r="O53">
        <v>1.52774208286929</v>
      </c>
      <c r="P53">
        <v>39.891343426676698</v>
      </c>
      <c r="Q53">
        <v>1.3575711072410001E-2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158</v>
      </c>
      <c r="E54">
        <v>168214.91246403899</v>
      </c>
      <c r="F54">
        <v>444.5</v>
      </c>
      <c r="G54">
        <v>28.905976840025499</v>
      </c>
      <c r="H54">
        <v>-6.0709808702001702</v>
      </c>
      <c r="I54">
        <v>49.673757751328402</v>
      </c>
      <c r="J54">
        <v>-6.1176367217605696</v>
      </c>
      <c r="K54">
        <v>436.76960068620701</v>
      </c>
      <c r="L54">
        <v>353.619989843214</v>
      </c>
      <c r="M54">
        <v>31.870754534793701</v>
      </c>
      <c r="N54">
        <v>1.1658426257893599</v>
      </c>
      <c r="O54">
        <v>14.0044994375702</v>
      </c>
      <c r="P54">
        <v>113.70192307692299</v>
      </c>
      <c r="Q54">
        <v>1.7694893980140999E-2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80</v>
      </c>
      <c r="E55">
        <v>166482.51587802</v>
      </c>
      <c r="F55">
        <v>686.4</v>
      </c>
      <c r="G55">
        <v>26.835202093447101</v>
      </c>
      <c r="H55">
        <v>0.17780116887765501</v>
      </c>
      <c r="I55">
        <v>3.2527336565963898</v>
      </c>
      <c r="J55">
        <v>-3.4313655661000402</v>
      </c>
      <c r="K55">
        <v>659.81535830629298</v>
      </c>
      <c r="L55">
        <v>583.15580028975103</v>
      </c>
      <c r="M55">
        <v>45.024950675862797</v>
      </c>
      <c r="N55">
        <v>0.60994123852662796</v>
      </c>
      <c r="O55">
        <v>2.9938811188811201</v>
      </c>
      <c r="P55">
        <v>69.8799653508229</v>
      </c>
      <c r="Q55">
        <v>3.4005052850972002E-2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21</v>
      </c>
      <c r="E56">
        <v>165744.16318228899</v>
      </c>
      <c r="F56">
        <v>5788.45</v>
      </c>
      <c r="G56">
        <v>-10.396056861999501</v>
      </c>
      <c r="H56">
        <v>4.4391003506507296</v>
      </c>
      <c r="I56">
        <v>-10.066061594873</v>
      </c>
      <c r="J56">
        <v>-4.1628334496834603</v>
      </c>
      <c r="K56">
        <v>5286.6603191174299</v>
      </c>
      <c r="L56">
        <v>5190.6101281093197</v>
      </c>
      <c r="M56">
        <v>54.3746828408703</v>
      </c>
      <c r="N56">
        <v>1.4241029971752299</v>
      </c>
      <c r="O56">
        <v>11.290587290207201</v>
      </c>
      <c r="P56">
        <v>28.246059088743799</v>
      </c>
      <c r="Q56">
        <v>-2.2177366168656999E-2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161554.7069325</v>
      </c>
      <c r="F57">
        <v>7851.25</v>
      </c>
      <c r="G57">
        <v>47.7611198790404</v>
      </c>
      <c r="H57">
        <v>-13.415665337730999</v>
      </c>
      <c r="I57">
        <v>47.547845029492002</v>
      </c>
      <c r="J57">
        <v>-4.4436405717362897</v>
      </c>
      <c r="K57">
        <v>7972.9373152010403</v>
      </c>
      <c r="L57">
        <v>6386.3117910267802</v>
      </c>
      <c r="M57">
        <v>29.401836165175599</v>
      </c>
      <c r="N57">
        <v>0.86329741906698099</v>
      </c>
      <c r="O57">
        <v>16.541315077217</v>
      </c>
      <c r="P57">
        <v>103.928571428571</v>
      </c>
      <c r="Q57">
        <v>0.172754518038048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121</v>
      </c>
      <c r="E58">
        <v>160100.01920000001</v>
      </c>
      <c r="F58">
        <v>625.9</v>
      </c>
      <c r="G58">
        <v>224.76516584203901</v>
      </c>
      <c r="H58">
        <v>13.0333517803481</v>
      </c>
      <c r="I58">
        <v>8.9468346669326095</v>
      </c>
      <c r="J58">
        <v>-1.39505576554219</v>
      </c>
      <c r="K58">
        <v>561.30119251910401</v>
      </c>
      <c r="L58">
        <v>452.430463465495</v>
      </c>
      <c r="M58">
        <v>53.9300308516871</v>
      </c>
      <c r="N58">
        <v>0.53947645968469704</v>
      </c>
      <c r="O58">
        <v>4.4895350694999099</v>
      </c>
      <c r="P58">
        <v>265.38237011091599</v>
      </c>
      <c r="Q58">
        <v>0.191323706723874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158154.61731969999</v>
      </c>
      <c r="F59">
        <v>3135.35</v>
      </c>
      <c r="G59">
        <v>-6.7903677409230196</v>
      </c>
      <c r="H59">
        <v>-5.2671752420168403</v>
      </c>
      <c r="I59">
        <v>5.7229741450381804</v>
      </c>
      <c r="J59">
        <v>-4.4256369034799397</v>
      </c>
      <c r="K59">
        <v>3090.0648535078399</v>
      </c>
      <c r="L59">
        <v>2864.5820345471402</v>
      </c>
      <c r="M59">
        <v>41.580712352775002</v>
      </c>
      <c r="N59">
        <v>0.64592297959580902</v>
      </c>
      <c r="O59">
        <v>3.4350232031511601</v>
      </c>
      <c r="P59">
        <v>36.762556978037502</v>
      </c>
      <c r="Q59">
        <v>-1.5154779269479999E-2</v>
      </c>
    </row>
    <row r="60" spans="1:17" x14ac:dyDescent="0.3">
      <c r="A60" t="s">
        <v>55</v>
      </c>
      <c r="B60" t="s">
        <v>171</v>
      </c>
      <c r="C60" t="str">
        <f>IFERROR(VLOOKUP(Table1[[#This Row],[Ticker]],[1]!Table1[[Symbol]:[Industry]],2,FALSE),"-")</f>
        <v>-</v>
      </c>
      <c r="D60" t="s">
        <v>57</v>
      </c>
      <c r="E60">
        <v>151860.11489632499</v>
      </c>
      <c r="F60">
        <v>765</v>
      </c>
      <c r="G60">
        <v>52.583807497286301</v>
      </c>
      <c r="H60">
        <v>12.528329268644599</v>
      </c>
      <c r="I60">
        <v>19.221843679781099</v>
      </c>
      <c r="J60">
        <v>5.8168244002088496</v>
      </c>
      <c r="K60">
        <v>673.586932305348</v>
      </c>
      <c r="L60">
        <v>585.239301453753</v>
      </c>
      <c r="M60">
        <v>39.2687657472623</v>
      </c>
      <c r="N60">
        <v>1.2250789488723599</v>
      </c>
      <c r="O60">
        <v>0.28758169934641697</v>
      </c>
      <c r="P60">
        <v>94.681257157399102</v>
      </c>
      <c r="Q60">
        <v>0.108572439416318</v>
      </c>
    </row>
    <row r="61" spans="1:17" x14ac:dyDescent="0.3">
      <c r="A61" t="s">
        <v>172</v>
      </c>
      <c r="B61" t="s">
        <v>173</v>
      </c>
      <c r="C61" t="str">
        <f>IFERROR(VLOOKUP(Table1[[#This Row],[Ticker]],[1]!Table1[[Symbol]:[Industry]],2,FALSE),"-")</f>
        <v>-</v>
      </c>
      <c r="D61" t="s">
        <v>174</v>
      </c>
      <c r="E61">
        <v>151387.63689528999</v>
      </c>
      <c r="F61">
        <v>1467.5</v>
      </c>
      <c r="G61">
        <v>16.949857114211699</v>
      </c>
      <c r="H61">
        <v>3.5649972003902799</v>
      </c>
      <c r="I61">
        <v>9.3230487525451906</v>
      </c>
      <c r="J61">
        <v>-0.20833280174309601</v>
      </c>
      <c r="K61">
        <v>1388.90293932649</v>
      </c>
      <c r="L61">
        <v>1235.15220367282</v>
      </c>
      <c r="M61">
        <v>59.432636366823402</v>
      </c>
      <c r="N61">
        <v>0.85735815447139097</v>
      </c>
      <c r="O61">
        <v>3.9182282793867</v>
      </c>
      <c r="P61">
        <v>52.896436757657803</v>
      </c>
      <c r="Q61">
        <v>1.0875036346237E-2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150174.819046119</v>
      </c>
      <c r="F62">
        <v>230.64</v>
      </c>
      <c r="G62">
        <v>71.245568305188598</v>
      </c>
      <c r="H62">
        <v>3.6885152987273799</v>
      </c>
      <c r="I62">
        <v>17.9798911820643</v>
      </c>
      <c r="J62">
        <v>6.5730643612196202E-3</v>
      </c>
      <c r="K62">
        <v>216.80249591241099</v>
      </c>
      <c r="L62">
        <v>182.185252802695</v>
      </c>
      <c r="M62">
        <v>56.328384523064898</v>
      </c>
      <c r="N62">
        <v>0.74064602749970498</v>
      </c>
      <c r="O62">
        <v>3.67238987166147</v>
      </c>
      <c r="P62">
        <v>106.852017937219</v>
      </c>
      <c r="Q62">
        <v>9.7085400787425002E-2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21</v>
      </c>
      <c r="E63">
        <v>149657.453064</v>
      </c>
      <c r="F63">
        <v>1541.15</v>
      </c>
      <c r="G63">
        <v>8.2686987637244993</v>
      </c>
      <c r="H63">
        <v>2.88211377331137</v>
      </c>
      <c r="I63">
        <v>0.94735928649380996</v>
      </c>
      <c r="J63">
        <v>-1.8819484148308601</v>
      </c>
      <c r="K63">
        <v>1418.1238295215301</v>
      </c>
      <c r="L63">
        <v>1304.10297655155</v>
      </c>
      <c r="M63">
        <v>66.645235260455607</v>
      </c>
      <c r="N63">
        <v>1.2106899239092299</v>
      </c>
      <c r="O63">
        <v>0.41527430814649602</v>
      </c>
      <c r="P63">
        <v>42.395823708768297</v>
      </c>
      <c r="Q63">
        <v>-7.7617776404899997E-3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37</v>
      </c>
      <c r="E64">
        <v>146907.275330595</v>
      </c>
      <c r="F64">
        <v>703.35</v>
      </c>
      <c r="G64">
        <v>-21.838546772909002</v>
      </c>
      <c r="H64">
        <v>11.057973740017401</v>
      </c>
      <c r="I64">
        <v>5.2628508776442802</v>
      </c>
      <c r="J64">
        <v>4.6674693492132704</v>
      </c>
      <c r="K64">
        <v>612.57487893107304</v>
      </c>
      <c r="L64">
        <v>605.58981477959696</v>
      </c>
      <c r="M64">
        <v>85.792499060021697</v>
      </c>
      <c r="N64">
        <v>1.113378412486</v>
      </c>
      <c r="O64">
        <v>1.03078126110756</v>
      </c>
      <c r="P64">
        <v>37.534219788815001</v>
      </c>
      <c r="Q64">
        <v>-6.4934801402347003E-2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144656.86013096399</v>
      </c>
      <c r="F65">
        <v>667.6</v>
      </c>
      <c r="G65">
        <v>18.4316220470958</v>
      </c>
      <c r="H65">
        <v>-8.6226418532198998</v>
      </c>
      <c r="I65">
        <v>1.2475893053117</v>
      </c>
      <c r="J65">
        <v>-6.8590772604943799</v>
      </c>
      <c r="K65">
        <v>669.252710131448</v>
      </c>
      <c r="L65">
        <v>593.62985376914696</v>
      </c>
      <c r="M65">
        <v>25.599309796980499</v>
      </c>
      <c r="N65">
        <v>0.63928312132530796</v>
      </c>
      <c r="O65">
        <v>7.13750748951467</v>
      </c>
      <c r="P65">
        <v>52.367910532922501</v>
      </c>
      <c r="Q65">
        <v>1.3239170502323001E-2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</v>
      </c>
      <c r="E66">
        <v>141500.35649112001</v>
      </c>
      <c r="F66">
        <v>328.8</v>
      </c>
      <c r="G66">
        <v>42.899758309497102</v>
      </c>
      <c r="H66">
        <v>5.5092668467591404</v>
      </c>
      <c r="I66">
        <v>17.173869741118299</v>
      </c>
      <c r="J66">
        <v>1.6960932867635801</v>
      </c>
      <c r="K66">
        <v>307.96051980675702</v>
      </c>
      <c r="L66">
        <v>274.05039152626</v>
      </c>
      <c r="M66">
        <v>69.898317977029095</v>
      </c>
      <c r="N66">
        <v>1.1773235648603599</v>
      </c>
      <c r="O66">
        <v>4.6152676399026697</v>
      </c>
      <c r="P66">
        <v>98.400965454819698</v>
      </c>
      <c r="Q66">
        <v>2.2044774586871999E-2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124</v>
      </c>
      <c r="E67">
        <v>140416.58183616001</v>
      </c>
      <c r="F67">
        <v>5872.8</v>
      </c>
      <c r="G67">
        <v>-8.5904705502537499</v>
      </c>
      <c r="H67">
        <v>4.8754154690553504</v>
      </c>
      <c r="I67">
        <v>-1.9825577521431701</v>
      </c>
      <c r="J67">
        <v>-1.7603672390029601</v>
      </c>
      <c r="K67">
        <v>5504.9186154626204</v>
      </c>
      <c r="L67">
        <v>5090.84897719118</v>
      </c>
      <c r="M67">
        <v>60.774353254003202</v>
      </c>
      <c r="N67">
        <v>0.76486970983314095</v>
      </c>
      <c r="O67">
        <v>2.2510557144803198</v>
      </c>
      <c r="P67">
        <v>35.078317271200802</v>
      </c>
      <c r="Q67">
        <v>3.4615878735253E-2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138</v>
      </c>
      <c r="E68">
        <v>138824.597434139</v>
      </c>
      <c r="F68">
        <v>1403</v>
      </c>
      <c r="G68">
        <v>66.306786512317402</v>
      </c>
      <c r="H68">
        <v>-10.0212547120864</v>
      </c>
      <c r="I68">
        <v>19.3455370258872</v>
      </c>
      <c r="J68">
        <v>-5.2761884523902403</v>
      </c>
      <c r="K68">
        <v>1413.2595887596699</v>
      </c>
      <c r="L68">
        <v>1160.5913379927599</v>
      </c>
      <c r="M68">
        <v>37.488565733282798</v>
      </c>
      <c r="N68">
        <v>0.85051003261109004</v>
      </c>
      <c r="O68">
        <v>17.6015680684248</v>
      </c>
      <c r="P68">
        <v>118.859683332033</v>
      </c>
      <c r="Q68">
        <v>0.10727715554363899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89</v>
      </c>
      <c r="E69">
        <v>135274.69972224499</v>
      </c>
      <c r="F69">
        <v>444.7</v>
      </c>
      <c r="G69">
        <v>65.562517390145601</v>
      </c>
      <c r="H69">
        <v>-5.5938453857833599</v>
      </c>
      <c r="I69">
        <v>0.135776887986647</v>
      </c>
      <c r="J69">
        <v>-1.6975494077285</v>
      </c>
      <c r="K69">
        <v>431.78077828843402</v>
      </c>
      <c r="L69">
        <v>378.11787864345501</v>
      </c>
      <c r="M69">
        <v>43.858043761275901</v>
      </c>
      <c r="N69">
        <v>0.99117585602890501</v>
      </c>
      <c r="O69">
        <v>4.3849786372835498</v>
      </c>
      <c r="P69">
        <v>102.320291173794</v>
      </c>
      <c r="Q69">
        <v>0.14253864891798901</v>
      </c>
    </row>
    <row r="70" spans="1:17" x14ac:dyDescent="0.3">
      <c r="A70" t="s">
        <v>193</v>
      </c>
      <c r="B70" t="s">
        <v>194</v>
      </c>
      <c r="C70" t="str">
        <f>IFERROR(VLOOKUP(Table1[[#This Row],[Ticker]],[1]!Table1[[Symbol]:[Industry]],2,FALSE),"-")</f>
        <v>-</v>
      </c>
      <c r="D70" t="s">
        <v>195</v>
      </c>
      <c r="E70">
        <v>134282.96303347501</v>
      </c>
      <c r="F70">
        <v>5012.5</v>
      </c>
      <c r="G70">
        <v>20.562693910192699</v>
      </c>
      <c r="H70">
        <v>-1.6304058581898699</v>
      </c>
      <c r="I70">
        <v>20.307426795229802</v>
      </c>
      <c r="J70">
        <v>-1.5188395301761799</v>
      </c>
      <c r="K70">
        <v>4746.8500284738702</v>
      </c>
      <c r="L70">
        <v>4233.2376706315099</v>
      </c>
      <c r="M70">
        <v>59.465266996099402</v>
      </c>
      <c r="N70">
        <v>0.87833510292217698</v>
      </c>
      <c r="O70">
        <v>0.92568578553615599</v>
      </c>
      <c r="P70">
        <v>53.058108644538699</v>
      </c>
      <c r="Q70">
        <v>6.3127920023237E-2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198</v>
      </c>
      <c r="E71">
        <v>129687.152102508</v>
      </c>
      <c r="F71">
        <v>196.4</v>
      </c>
      <c r="G71">
        <v>67.551911781655605</v>
      </c>
      <c r="H71">
        <v>-4.1621563048492396</v>
      </c>
      <c r="I71">
        <v>52.420203911847203</v>
      </c>
      <c r="J71">
        <v>-8.1961208462124109</v>
      </c>
      <c r="K71">
        <v>177.56768531925701</v>
      </c>
      <c r="L71">
        <v>135.19855118760199</v>
      </c>
      <c r="M71">
        <v>41.9061258562596</v>
      </c>
      <c r="N71">
        <v>0.71247695517461795</v>
      </c>
      <c r="O71">
        <v>6.3543788187372598</v>
      </c>
      <c r="P71">
        <v>126.26728110598999</v>
      </c>
      <c r="Q71">
        <v>1.7871503146943E-2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32</v>
      </c>
      <c r="E72">
        <v>129621.675148776</v>
      </c>
      <c r="F72">
        <v>119.95</v>
      </c>
      <c r="G72">
        <v>60.847150881295804</v>
      </c>
      <c r="H72">
        <v>-9.1501148945148394</v>
      </c>
      <c r="I72">
        <v>-4.7269230760852796</v>
      </c>
      <c r="J72">
        <v>-2.4143349517532902</v>
      </c>
      <c r="K72">
        <v>122.50180811500201</v>
      </c>
      <c r="L72">
        <v>109.68836925673099</v>
      </c>
      <c r="M72">
        <v>42.6049065302958</v>
      </c>
      <c r="N72">
        <v>0.60077314171451002</v>
      </c>
      <c r="O72">
        <v>19.1329720716965</v>
      </c>
      <c r="P72">
        <v>104.867634500427</v>
      </c>
      <c r="Q72">
        <v>0.11815081016182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126879.371061764</v>
      </c>
      <c r="F73">
        <v>249.7</v>
      </c>
      <c r="G73">
        <v>-1.49535432123496</v>
      </c>
      <c r="H73">
        <v>-16.811778202320799</v>
      </c>
      <c r="I73">
        <v>-9.7128008155308194</v>
      </c>
      <c r="J73">
        <v>-5.2867616879832298</v>
      </c>
      <c r="K73">
        <v>263.64020716824899</v>
      </c>
      <c r="L73">
        <v>246.37177647360801</v>
      </c>
      <c r="M73">
        <v>26.0866821855317</v>
      </c>
      <c r="N73">
        <v>0.83671357830551196</v>
      </c>
      <c r="O73">
        <v>20.024028834601499</v>
      </c>
      <c r="P73">
        <v>34.427994616419902</v>
      </c>
      <c r="Q73">
        <v>0.13017054731795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32</v>
      </c>
      <c r="E74">
        <v>124132.141285152</v>
      </c>
      <c r="F74">
        <v>67.33</v>
      </c>
      <c r="G74">
        <v>125.561956293157</v>
      </c>
      <c r="H74">
        <v>-2.2175927127530999</v>
      </c>
      <c r="I74">
        <v>22.659689831011399</v>
      </c>
      <c r="J74">
        <v>-4.3663544375215197</v>
      </c>
      <c r="K74">
        <v>65.105562215007893</v>
      </c>
      <c r="L74">
        <v>56.400280031163803</v>
      </c>
      <c r="M74">
        <v>53.542333840113699</v>
      </c>
      <c r="N74">
        <v>1.4907422480660999</v>
      </c>
      <c r="O74">
        <v>24.387345908213199</v>
      </c>
      <c r="P74">
        <v>161.98443579766499</v>
      </c>
      <c r="Q74">
        <v>8.6145906647739995E-2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60</v>
      </c>
      <c r="E75">
        <v>121331.6945142</v>
      </c>
      <c r="F75">
        <v>1206.05</v>
      </c>
      <c r="G75">
        <v>68.0588993992383</v>
      </c>
      <c r="H75">
        <v>8.1201081025887198</v>
      </c>
      <c r="I75">
        <v>44.820606090775499</v>
      </c>
      <c r="J75">
        <v>2.2186939324508699</v>
      </c>
      <c r="K75">
        <v>1100.18052185029</v>
      </c>
      <c r="L75">
        <v>904.64138462221899</v>
      </c>
      <c r="M75">
        <v>70.097941627374198</v>
      </c>
      <c r="N75">
        <v>0.79001195558647497</v>
      </c>
      <c r="O75">
        <v>0.74209195306993403</v>
      </c>
      <c r="P75">
        <v>112.426243945398</v>
      </c>
      <c r="Q75">
        <v>6.7970910686975999E-2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60</v>
      </c>
      <c r="E76">
        <v>121137.00351552499</v>
      </c>
      <c r="F76">
        <v>1575</v>
      </c>
      <c r="G76">
        <v>14.822244164774199</v>
      </c>
      <c r="H76">
        <v>-4.2867511754935199</v>
      </c>
      <c r="I76">
        <v>1.5059464514660299</v>
      </c>
      <c r="J76">
        <v>-1.37220088510084</v>
      </c>
      <c r="K76">
        <v>1490.6618709315901</v>
      </c>
      <c r="L76">
        <v>1380.5151546618799</v>
      </c>
      <c r="M76">
        <v>49.135375365962702</v>
      </c>
      <c r="N76">
        <v>0.91388979206073395</v>
      </c>
      <c r="O76">
        <v>1.5873015873015801</v>
      </c>
      <c r="P76">
        <v>51.129875737657699</v>
      </c>
      <c r="Q76">
        <v>2.2189345779073E-2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120708.563326</v>
      </c>
      <c r="F77">
        <v>4790.6000000000004</v>
      </c>
      <c r="G77">
        <v>-2.0214755378955198</v>
      </c>
      <c r="H77">
        <v>-3.9868177211266498</v>
      </c>
      <c r="I77">
        <v>17.859608534132001</v>
      </c>
      <c r="J77">
        <v>-1.9606573680017201</v>
      </c>
      <c r="K77">
        <v>4417.2553177565396</v>
      </c>
      <c r="L77">
        <v>3980.4827418565301</v>
      </c>
      <c r="M77">
        <v>49.407395103356997</v>
      </c>
      <c r="N77">
        <v>0.84852955293463805</v>
      </c>
      <c r="O77">
        <v>0.40495971277083598</v>
      </c>
      <c r="P77">
        <v>45.376748702697697</v>
      </c>
      <c r="Q77">
        <v>-6.2384891575577001E-2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121</v>
      </c>
      <c r="E78">
        <v>120034.60715700001</v>
      </c>
      <c r="F78">
        <v>552.35</v>
      </c>
      <c r="G78">
        <v>303.260664861046</v>
      </c>
      <c r="H78">
        <v>37.090199951366003</v>
      </c>
      <c r="I78">
        <v>68.393236499003194</v>
      </c>
      <c r="J78">
        <v>-2.2620014723397599</v>
      </c>
      <c r="K78">
        <v>463.68156851910999</v>
      </c>
      <c r="L78">
        <v>306.78698277840499</v>
      </c>
      <c r="M78">
        <v>51.686402242937199</v>
      </c>
      <c r="N78">
        <v>0.90743128973855203</v>
      </c>
      <c r="O78">
        <v>17.135873992939199</v>
      </c>
      <c r="P78">
        <v>361.63811115754203</v>
      </c>
      <c r="Q78">
        <v>0.220951397297318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117143.464105244</v>
      </c>
      <c r="F79">
        <v>1051.95</v>
      </c>
      <c r="G79">
        <v>3.29451551713397</v>
      </c>
      <c r="H79">
        <v>-0.38000897998891597</v>
      </c>
      <c r="I79">
        <v>-20.506670048254701</v>
      </c>
      <c r="J79">
        <v>2.7413455437702501</v>
      </c>
      <c r="K79">
        <v>1027.62110121868</v>
      </c>
      <c r="L79">
        <v>1049.7250064421601</v>
      </c>
      <c r="M79">
        <v>74.958110726407199</v>
      </c>
      <c r="N79">
        <v>0.73428209304165903</v>
      </c>
      <c r="O79">
        <v>18.826940443937399</v>
      </c>
      <c r="P79">
        <v>53.345481049562601</v>
      </c>
      <c r="Q79">
        <v>2.2213685752642001E-2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219</v>
      </c>
      <c r="E80">
        <v>116588.86808576</v>
      </c>
      <c r="F80">
        <v>1213.6500000000001</v>
      </c>
      <c r="G80">
        <v>14.4498693581921</v>
      </c>
      <c r="H80">
        <v>8.2404518711958197</v>
      </c>
      <c r="I80">
        <v>-8.6237061583637207</v>
      </c>
      <c r="J80">
        <v>0.98317269692964104</v>
      </c>
      <c r="K80">
        <v>1130.69720057928</v>
      </c>
      <c r="L80">
        <v>1057.3365751246299</v>
      </c>
      <c r="M80">
        <v>66.161415911014302</v>
      </c>
      <c r="N80">
        <v>1.15041699685893</v>
      </c>
      <c r="O80">
        <v>3.2769248814027798</v>
      </c>
      <c r="P80">
        <v>48.353186630554603</v>
      </c>
      <c r="Q80">
        <v>2.6698976976988999E-2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Row],[Ticker]],[1]!Table1[[Symbol]:[Industry]],2,FALSE),"-")</f>
        <v>-</v>
      </c>
      <c r="D81" t="s">
        <v>65</v>
      </c>
      <c r="E81">
        <v>116554.123055719</v>
      </c>
      <c r="F81">
        <v>693.55</v>
      </c>
      <c r="G81">
        <v>102.861199645938</v>
      </c>
      <c r="H81">
        <v>-11.6337791244047</v>
      </c>
      <c r="I81">
        <v>23.435787962343198</v>
      </c>
      <c r="J81">
        <v>-7.4109354963640603</v>
      </c>
      <c r="K81">
        <v>676.18707083080403</v>
      </c>
      <c r="L81">
        <v>549.10899444399502</v>
      </c>
      <c r="M81">
        <v>24.202701496024801</v>
      </c>
      <c r="N81">
        <v>0.61965057560237702</v>
      </c>
      <c r="O81">
        <v>8.4276548194073904</v>
      </c>
      <c r="P81">
        <v>142.49999999999901</v>
      </c>
      <c r="Q81">
        <v>8.7961048399851E-2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108</v>
      </c>
      <c r="E82">
        <v>116363.08683202</v>
      </c>
      <c r="F82">
        <v>2508</v>
      </c>
      <c r="G82">
        <v>52.947751773159602</v>
      </c>
      <c r="H82">
        <v>-2.7319252780418402</v>
      </c>
      <c r="I82">
        <v>11.3447583806966</v>
      </c>
      <c r="J82">
        <v>0.36846743141854499</v>
      </c>
      <c r="K82">
        <v>2350.3881370580698</v>
      </c>
      <c r="L82">
        <v>2043.88363889015</v>
      </c>
      <c r="M82">
        <v>55.9485361447598</v>
      </c>
      <c r="N82">
        <v>0.65591308860725295</v>
      </c>
      <c r="O82">
        <v>0.82934609250400104</v>
      </c>
      <c r="P82">
        <v>90.432801822323398</v>
      </c>
      <c r="Q82">
        <v>0.20694884313977099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54</v>
      </c>
      <c r="E83">
        <v>114579.49014708</v>
      </c>
      <c r="F83">
        <v>1410.95</v>
      </c>
      <c r="G83">
        <v>-6.1101479782057604</v>
      </c>
      <c r="H83">
        <v>-8.5603230443408993</v>
      </c>
      <c r="I83">
        <v>-1.6714968454619701</v>
      </c>
      <c r="J83">
        <v>-7.4851822169391804</v>
      </c>
      <c r="K83">
        <v>1363.5898702945401</v>
      </c>
      <c r="L83">
        <v>1226.78018482996</v>
      </c>
      <c r="M83">
        <v>34.211847408702901</v>
      </c>
      <c r="N83">
        <v>0.84612163254879802</v>
      </c>
      <c r="O83">
        <v>4.6245437471207298</v>
      </c>
      <c r="P83">
        <v>41.4840812233642</v>
      </c>
      <c r="Q83">
        <v>0.122288150301471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228</v>
      </c>
      <c r="E84">
        <v>114525.5757076</v>
      </c>
      <c r="F84">
        <v>1838.65</v>
      </c>
      <c r="G84">
        <v>14.913701571710099</v>
      </c>
      <c r="H84">
        <v>-8.4133687280365805</v>
      </c>
      <c r="I84">
        <v>23.2053017283516</v>
      </c>
      <c r="J84">
        <v>-3.7369145978801002</v>
      </c>
      <c r="K84">
        <v>1810.98462423149</v>
      </c>
      <c r="L84">
        <v>1590.0843651538701</v>
      </c>
      <c r="M84">
        <v>47.475654615028297</v>
      </c>
      <c r="N84">
        <v>0.90391383469868303</v>
      </c>
      <c r="O84">
        <v>7.9813993962961796</v>
      </c>
      <c r="P84">
        <v>49.138175771586099</v>
      </c>
      <c r="Q84">
        <v>2.0279466424412002E-2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Row],[Ticker]],[1]!Table1[[Symbol]:[Industry]],2,FALSE),"-")</f>
        <v>-</v>
      </c>
      <c r="D85" t="s">
        <v>231</v>
      </c>
      <c r="E85">
        <v>114454.843932844</v>
      </c>
      <c r="F85">
        <v>444.85</v>
      </c>
      <c r="G85">
        <v>109.547296921963</v>
      </c>
      <c r="H85">
        <v>18.2644555036753</v>
      </c>
      <c r="I85">
        <v>75.230971133742699</v>
      </c>
      <c r="J85">
        <v>-0.64712339767330496</v>
      </c>
      <c r="K85">
        <v>373.90110260549801</v>
      </c>
      <c r="L85">
        <v>291.368443106418</v>
      </c>
      <c r="M85">
        <v>66.620138551865097</v>
      </c>
      <c r="N85">
        <v>0.759023198462904</v>
      </c>
      <c r="O85">
        <v>0.56198718669213599</v>
      </c>
      <c r="P85">
        <v>182.71369558309499</v>
      </c>
      <c r="Q85">
        <v>5.4372039024634E-2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60</v>
      </c>
      <c r="E86">
        <v>114136.884618839</v>
      </c>
      <c r="F86">
        <v>6878.65</v>
      </c>
      <c r="G86">
        <v>-0.40840695191224702</v>
      </c>
      <c r="H86">
        <v>9.2155944983584206</v>
      </c>
      <c r="I86">
        <v>1.40220744053945</v>
      </c>
      <c r="J86">
        <v>1.59391368219797</v>
      </c>
      <c r="K86">
        <v>6371.57782437682</v>
      </c>
      <c r="L86">
        <v>5974.0753435182796</v>
      </c>
      <c r="M86">
        <v>72.276386965834504</v>
      </c>
      <c r="N86">
        <v>0.90103339961197304</v>
      </c>
      <c r="O86">
        <v>1.2698712683448099</v>
      </c>
      <c r="P86">
        <v>32.140695987935899</v>
      </c>
      <c r="Q86">
        <v>-4.6989352075099997E-4</v>
      </c>
    </row>
    <row r="87" spans="1:17" x14ac:dyDescent="0.3">
      <c r="A87" t="s">
        <v>234</v>
      </c>
      <c r="B87" t="s">
        <v>235</v>
      </c>
      <c r="C87" t="str">
        <f>IFERROR(VLOOKUP(Table1[[#This Row],[Ticker]],[1]!Table1[[Symbol]:[Industry]],2,FALSE),"-")</f>
        <v>-</v>
      </c>
      <c r="D87" t="s">
        <v>174</v>
      </c>
      <c r="E87">
        <v>111868.29436872</v>
      </c>
      <c r="F87">
        <v>632.45000000000005</v>
      </c>
      <c r="G87">
        <v>-15.792237737933601</v>
      </c>
      <c r="H87">
        <v>2.4483638969236701</v>
      </c>
      <c r="I87">
        <v>2.0725893897710002</v>
      </c>
      <c r="J87">
        <v>-2.76022902447348</v>
      </c>
      <c r="K87">
        <v>602.05585059668294</v>
      </c>
      <c r="L87">
        <v>563.17096761530001</v>
      </c>
      <c r="M87">
        <v>50.287351633127301</v>
      </c>
      <c r="N87">
        <v>0.771054875631625</v>
      </c>
      <c r="O87">
        <v>4.72764645426515</v>
      </c>
      <c r="P87">
        <v>29.282502044153699</v>
      </c>
      <c r="Q87">
        <v>-8.5592110914448002E-2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165</v>
      </c>
      <c r="E88">
        <v>111354.859248839</v>
      </c>
      <c r="F88">
        <v>732.35</v>
      </c>
      <c r="G88">
        <v>56.379160743122902</v>
      </c>
      <c r="H88">
        <v>0.18728712910501599</v>
      </c>
      <c r="I88">
        <v>40.495021688555703</v>
      </c>
      <c r="J88">
        <v>4.4393898104097902</v>
      </c>
      <c r="K88">
        <v>677.36193268461602</v>
      </c>
      <c r="L88">
        <v>546.96875434786796</v>
      </c>
      <c r="M88">
        <v>58.676433350460798</v>
      </c>
      <c r="N88">
        <v>1.0506160086065801</v>
      </c>
      <c r="O88">
        <v>7.0185020823376698</v>
      </c>
      <c r="P88">
        <v>103.88363028953199</v>
      </c>
      <c r="Q88">
        <v>0.24371745596247801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240</v>
      </c>
      <c r="E89">
        <v>109093.87246755</v>
      </c>
      <c r="F89">
        <v>104.22</v>
      </c>
      <c r="G89">
        <v>51.039593343914397</v>
      </c>
      <c r="H89">
        <v>15.135093118665299</v>
      </c>
      <c r="I89">
        <v>6.73772643930418</v>
      </c>
      <c r="J89">
        <v>8.16358148613722</v>
      </c>
      <c r="K89">
        <v>87.830464729759299</v>
      </c>
      <c r="L89">
        <v>79.620977822384305</v>
      </c>
      <c r="M89">
        <v>75.025362849936897</v>
      </c>
      <c r="N89">
        <v>3.5333820122172299</v>
      </c>
      <c r="O89">
        <v>2.2836307810401002</v>
      </c>
      <c r="P89">
        <v>83.324538258575203</v>
      </c>
      <c r="Q89">
        <v>8.8315840848367994E-2</v>
      </c>
    </row>
    <row r="90" spans="1:17" x14ac:dyDescent="0.3">
      <c r="A90" t="s">
        <v>241</v>
      </c>
      <c r="B90" t="s">
        <v>242</v>
      </c>
      <c r="C90" t="str">
        <f>IFERROR(VLOOKUP(Table1[[#This Row],[Ticker]],[1]!Table1[[Symbol]:[Industry]],2,FALSE),"-")</f>
        <v>-</v>
      </c>
      <c r="D90" t="s">
        <v>165</v>
      </c>
      <c r="E90">
        <v>108483.683825025</v>
      </c>
      <c r="F90">
        <v>317.3</v>
      </c>
      <c r="G90">
        <v>182.28958044388401</v>
      </c>
      <c r="H90">
        <v>1.7601038376406799</v>
      </c>
      <c r="I90">
        <v>27.071708687594398</v>
      </c>
      <c r="J90">
        <v>0.70794000350322905</v>
      </c>
      <c r="K90">
        <v>300.44649752426301</v>
      </c>
      <c r="L90">
        <v>237.98824350138901</v>
      </c>
      <c r="M90">
        <v>50.348444451221503</v>
      </c>
      <c r="N90">
        <v>0.69648412935849202</v>
      </c>
      <c r="O90">
        <v>5.6886227544910204</v>
      </c>
      <c r="P90">
        <v>234.70464135021101</v>
      </c>
      <c r="Q90">
        <v>0.167256376640955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108</v>
      </c>
      <c r="E91">
        <v>108026.7773552</v>
      </c>
      <c r="F91">
        <v>5478.9</v>
      </c>
      <c r="G91">
        <v>46.198480302289603</v>
      </c>
      <c r="H91">
        <v>-6.5448074116947899</v>
      </c>
      <c r="I91">
        <v>2.9667441635176801</v>
      </c>
      <c r="J91">
        <v>-3.1435174906526901</v>
      </c>
      <c r="K91">
        <v>5368.46706565778</v>
      </c>
      <c r="L91">
        <v>4566.1693626312899</v>
      </c>
      <c r="M91">
        <v>36.177940995855302</v>
      </c>
      <c r="N91">
        <v>0.66610240872474902</v>
      </c>
      <c r="O91">
        <v>7.5863768274653598</v>
      </c>
      <c r="P91">
        <v>89.581314878892698</v>
      </c>
      <c r="Q91">
        <v>6.3063160299185003E-2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24</v>
      </c>
      <c r="E92">
        <v>107393.96543955</v>
      </c>
      <c r="F92">
        <v>1403.9</v>
      </c>
      <c r="G92">
        <v>-28.9702272680688</v>
      </c>
      <c r="H92">
        <v>-11.984583424098</v>
      </c>
      <c r="I92">
        <v>-24.357833751094802</v>
      </c>
      <c r="J92">
        <v>-5.9315166987549199</v>
      </c>
      <c r="K92">
        <v>1453.4596240859601</v>
      </c>
      <c r="L92">
        <v>1456.29502245925</v>
      </c>
      <c r="M92">
        <v>20.700137704434201</v>
      </c>
      <c r="N92">
        <v>0.87178013697241397</v>
      </c>
      <c r="O92">
        <v>20.699480019944399</v>
      </c>
      <c r="P92">
        <v>3.6815479487463501</v>
      </c>
      <c r="Q92">
        <v>5.4007532442820003E-3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27</v>
      </c>
      <c r="E93">
        <v>105804.13636636799</v>
      </c>
      <c r="F93">
        <v>15.98</v>
      </c>
      <c r="G93">
        <v>47.919563504302303</v>
      </c>
      <c r="H93">
        <v>-16.352359754410099</v>
      </c>
      <c r="I93">
        <v>-7.6008354317251996</v>
      </c>
      <c r="J93">
        <v>-8.4517634617228907</v>
      </c>
      <c r="K93">
        <v>15.8516319725027</v>
      </c>
      <c r="L93">
        <v>13.9613340429609</v>
      </c>
      <c r="M93">
        <v>30.3478489942826</v>
      </c>
      <c r="N93">
        <v>0.69294033898270002</v>
      </c>
      <c r="O93">
        <v>20.0250312891113</v>
      </c>
      <c r="P93">
        <v>113.06666666666599</v>
      </c>
      <c r="Q93">
        <v>5.2619164583596001E-2</v>
      </c>
    </row>
    <row r="94" spans="1:17" hidden="1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251</v>
      </c>
      <c r="E94">
        <v>105014.91615614</v>
      </c>
      <c r="F94">
        <v>1415.4</v>
      </c>
      <c r="G94">
        <v>21.176404356305198</v>
      </c>
      <c r="H94">
        <v>8.77598420727168</v>
      </c>
      <c r="I94">
        <v>13.0819366258134</v>
      </c>
      <c r="J94">
        <v>9.6518874946766893</v>
      </c>
      <c r="K94">
        <v>1272.1553861535201</v>
      </c>
      <c r="L94">
        <v>1151.3149745134999</v>
      </c>
      <c r="M94">
        <v>92.351066742642601</v>
      </c>
      <c r="N94">
        <v>1.36095727873744</v>
      </c>
      <c r="O94">
        <v>2.4445386463190601</v>
      </c>
      <c r="P94">
        <v>45.013062855386501</v>
      </c>
      <c r="Q94">
        <v>8.8353797038852003E-2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Row],[Ticker]],[1]!Table1[[Symbol]:[Industry]],2,FALSE),"-")</f>
        <v>-</v>
      </c>
      <c r="D95" t="s">
        <v>254</v>
      </c>
      <c r="E95">
        <v>104725.52350734999</v>
      </c>
      <c r="F95">
        <v>9480.65</v>
      </c>
      <c r="G95">
        <v>1.1410915752995401</v>
      </c>
      <c r="H95">
        <v>5.3695267072398902</v>
      </c>
      <c r="I95">
        <v>-1.34327243599378</v>
      </c>
      <c r="J95">
        <v>-4.8197366647390396</v>
      </c>
      <c r="K95">
        <v>9007.9214681232406</v>
      </c>
      <c r="L95">
        <v>8225.24479061905</v>
      </c>
      <c r="M95">
        <v>40.921329658159401</v>
      </c>
      <c r="N95">
        <v>0.60714082825423399</v>
      </c>
      <c r="O95">
        <v>6.2690849256116401</v>
      </c>
      <c r="P95">
        <v>43.041536534950701</v>
      </c>
      <c r="Q95">
        <v>8.9360326940796E-2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60</v>
      </c>
      <c r="E96">
        <v>104418.879376</v>
      </c>
      <c r="F96">
        <v>3194.9</v>
      </c>
      <c r="G96">
        <v>30.9819515120729</v>
      </c>
      <c r="H96">
        <v>4.6073589697164898</v>
      </c>
      <c r="I96">
        <v>14.742996231133899</v>
      </c>
      <c r="J96">
        <v>1.6283589246312399E-2</v>
      </c>
      <c r="K96">
        <v>2869.4428565869898</v>
      </c>
      <c r="L96">
        <v>2524.8198926465602</v>
      </c>
      <c r="M96">
        <v>62.705068249078799</v>
      </c>
      <c r="N96">
        <v>1.37660370550532</v>
      </c>
      <c r="O96">
        <v>1.94841779085417</v>
      </c>
      <c r="P96">
        <v>80.294009762704206</v>
      </c>
      <c r="Q96">
        <v>6.6020092188096999E-2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198</v>
      </c>
      <c r="E97">
        <v>102493.4958322</v>
      </c>
      <c r="F97">
        <v>34917.050000000003</v>
      </c>
      <c r="G97">
        <v>55.975417063454302</v>
      </c>
      <c r="H97">
        <v>-1.2879962472680899</v>
      </c>
      <c r="I97">
        <v>33.880293460422102</v>
      </c>
      <c r="J97">
        <v>-2.3736205120819802</v>
      </c>
      <c r="K97">
        <v>33139.957337031898</v>
      </c>
      <c r="L97">
        <v>28035.897589712</v>
      </c>
      <c r="M97">
        <v>55.168103386654899</v>
      </c>
      <c r="N97">
        <v>0.41354671250622699</v>
      </c>
      <c r="O97">
        <v>5.0432381887931497</v>
      </c>
      <c r="P97">
        <v>94.7284474225022</v>
      </c>
      <c r="Q97">
        <v>0.11139912220774401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98</v>
      </c>
      <c r="E98">
        <v>102419.17487177999</v>
      </c>
      <c r="F98">
        <v>104.62</v>
      </c>
      <c r="G98">
        <v>81.249265040089</v>
      </c>
      <c r="H98">
        <v>-2.1688365556381801</v>
      </c>
      <c r="I98">
        <v>4.0137057268888903</v>
      </c>
      <c r="J98">
        <v>-7.4396015032134697</v>
      </c>
      <c r="K98">
        <v>102.67257551798301</v>
      </c>
      <c r="L98">
        <v>85.475866436281393</v>
      </c>
      <c r="M98">
        <v>34.988535221310599</v>
      </c>
      <c r="N98">
        <v>0.90496193775075795</v>
      </c>
      <c r="O98">
        <v>13.1714777289237</v>
      </c>
      <c r="P98">
        <v>116.157024793388</v>
      </c>
      <c r="Q98">
        <v>0.153714183915688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32</v>
      </c>
      <c r="E99">
        <v>101491.51694813999</v>
      </c>
      <c r="F99">
        <v>113.86</v>
      </c>
      <c r="G99">
        <v>40.295100330357997</v>
      </c>
      <c r="H99">
        <v>-9.1690161118151696</v>
      </c>
      <c r="I99">
        <v>3.65796542293337</v>
      </c>
      <c r="J99">
        <v>-4.4818720780424899</v>
      </c>
      <c r="K99">
        <v>116.169986088206</v>
      </c>
      <c r="L99">
        <v>104.063995033913</v>
      </c>
      <c r="M99">
        <v>35.472407658684801</v>
      </c>
      <c r="N99">
        <v>0.94874849479255197</v>
      </c>
      <c r="O99">
        <v>13.2092042859652</v>
      </c>
      <c r="P99">
        <v>78.324197337509702</v>
      </c>
      <c r="Q99">
        <v>0.15220108408859001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37</v>
      </c>
      <c r="E100">
        <v>101182.36133817</v>
      </c>
      <c r="F100">
        <v>724.9</v>
      </c>
      <c r="G100">
        <v>-3.8805529317630998</v>
      </c>
      <c r="H100">
        <v>12.128162930865299</v>
      </c>
      <c r="I100">
        <v>31.148963918446</v>
      </c>
      <c r="J100">
        <v>6.5406908940300603</v>
      </c>
      <c r="K100">
        <v>622.97002857868199</v>
      </c>
      <c r="L100">
        <v>574.227126569794</v>
      </c>
      <c r="M100">
        <v>80.247419411280802</v>
      </c>
      <c r="N100">
        <v>1.3187048350910999</v>
      </c>
      <c r="O100">
        <v>0.90357290660780798</v>
      </c>
      <c r="P100">
        <v>56.413852627036299</v>
      </c>
      <c r="Q100">
        <v>-4.2608937166371999E-2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32</v>
      </c>
      <c r="E101">
        <v>100786.55283</v>
      </c>
      <c r="F101">
        <v>132.87</v>
      </c>
      <c r="G101">
        <v>19.5217613065001</v>
      </c>
      <c r="H101">
        <v>-10.3891086035882</v>
      </c>
      <c r="I101">
        <v>-22.803744181431899</v>
      </c>
      <c r="J101">
        <v>-4.8034348879395603</v>
      </c>
      <c r="K101">
        <v>140.75219716952901</v>
      </c>
      <c r="L101">
        <v>131.043695157901</v>
      </c>
      <c r="M101">
        <v>29.532641767441898</v>
      </c>
      <c r="N101">
        <v>0.67550711506029004</v>
      </c>
      <c r="O101">
        <v>29.826145856852499</v>
      </c>
      <c r="P101">
        <v>56.593989393046499</v>
      </c>
      <c r="Q101">
        <v>0.132039739182157</v>
      </c>
    </row>
    <row r="102" spans="1:17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54</v>
      </c>
      <c r="E102">
        <v>100711.95481710001</v>
      </c>
      <c r="F102">
        <v>2925</v>
      </c>
      <c r="G102">
        <v>21.7004297644473</v>
      </c>
      <c r="H102">
        <v>-14.387198882794801</v>
      </c>
      <c r="I102">
        <v>5.1113577892742601</v>
      </c>
      <c r="J102">
        <v>-7.6544338719643701</v>
      </c>
      <c r="K102">
        <v>2700.1482520704799</v>
      </c>
      <c r="L102">
        <v>2355.72147383418</v>
      </c>
      <c r="M102">
        <v>32.9588772226003</v>
      </c>
      <c r="N102">
        <v>1.1075900266319401</v>
      </c>
      <c r="O102">
        <v>4.59658119658119</v>
      </c>
      <c r="P102">
        <v>66.183739560252207</v>
      </c>
      <c r="Q102">
        <v>5.8641473806912002E-2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271</v>
      </c>
      <c r="E103">
        <v>100088.60400000001</v>
      </c>
      <c r="F103">
        <v>3718.15</v>
      </c>
      <c r="G103">
        <v>62.819835183683303</v>
      </c>
      <c r="H103">
        <v>-14.3806008682369</v>
      </c>
      <c r="I103">
        <v>48.565415029614897</v>
      </c>
      <c r="J103">
        <v>-6.4326953175992596</v>
      </c>
      <c r="K103">
        <v>3706.6518744935502</v>
      </c>
      <c r="L103">
        <v>2946.1285025007301</v>
      </c>
      <c r="M103">
        <v>33.894771189530097</v>
      </c>
      <c r="N103">
        <v>0.97224511124241697</v>
      </c>
      <c r="O103">
        <v>12.203649664483599</v>
      </c>
      <c r="P103">
        <v>124.89263896449501</v>
      </c>
      <c r="Q103">
        <v>0.20615681485735299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99165.590629380007</v>
      </c>
      <c r="F104">
        <v>27566.75</v>
      </c>
      <c r="G104">
        <v>-12.343015392423499</v>
      </c>
      <c r="H104">
        <v>-3.0177152240076</v>
      </c>
      <c r="I104">
        <v>-19.281757044075601</v>
      </c>
      <c r="J104">
        <v>-2.9339011251809901</v>
      </c>
      <c r="K104">
        <v>27076.241161592101</v>
      </c>
      <c r="L104">
        <v>26295.765129057501</v>
      </c>
      <c r="M104">
        <v>45.363835884060997</v>
      </c>
      <c r="N104">
        <v>0.93980547453787899</v>
      </c>
      <c r="O104">
        <v>11.502988201365699</v>
      </c>
      <c r="P104">
        <v>17.550424288942899</v>
      </c>
      <c r="Q104">
        <v>-6.8825922254239003E-2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276</v>
      </c>
      <c r="E105">
        <v>97950.748500000002</v>
      </c>
      <c r="F105">
        <v>4858.1499999999996</v>
      </c>
      <c r="G105">
        <v>135.04560129800799</v>
      </c>
      <c r="H105">
        <v>11.0656103744803</v>
      </c>
      <c r="I105">
        <v>93.166931661314095</v>
      </c>
      <c r="J105">
        <v>-6.7086358999884403</v>
      </c>
      <c r="K105">
        <v>4239.44782254232</v>
      </c>
      <c r="L105">
        <v>2843.27131200746</v>
      </c>
      <c r="M105">
        <v>39.084689533048902</v>
      </c>
      <c r="N105">
        <v>0.56406274219147101</v>
      </c>
      <c r="O105">
        <v>20.6220474872122</v>
      </c>
      <c r="P105">
        <v>183.43105510340999</v>
      </c>
      <c r="Q105">
        <v>0.25705084402338901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177</v>
      </c>
      <c r="E106">
        <v>96997.750270185003</v>
      </c>
      <c r="F106">
        <v>888.45</v>
      </c>
      <c r="G106">
        <v>7.2876565545826297</v>
      </c>
      <c r="H106">
        <v>-6.0528893134319297</v>
      </c>
      <c r="I106">
        <v>-30.525755906818699</v>
      </c>
      <c r="J106">
        <v>-2.4155860259368702</v>
      </c>
      <c r="K106">
        <v>913.30712065744297</v>
      </c>
      <c r="L106">
        <v>954.65025479754195</v>
      </c>
      <c r="M106">
        <v>39.807872132031697</v>
      </c>
      <c r="N106">
        <v>1.2833951255239999</v>
      </c>
      <c r="O106">
        <v>41.752490292081703</v>
      </c>
      <c r="P106">
        <v>70.201149425287298</v>
      </c>
      <c r="Q106">
        <v>1.8833727678914999E-2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37</v>
      </c>
      <c r="E107">
        <v>96739.669145099993</v>
      </c>
      <c r="F107">
        <v>1967.3</v>
      </c>
      <c r="G107">
        <v>17.609194285410499</v>
      </c>
      <c r="H107">
        <v>6.1054924023663304</v>
      </c>
      <c r="I107">
        <v>15.8272224287565</v>
      </c>
      <c r="J107">
        <v>2.4170691201194301</v>
      </c>
      <c r="K107">
        <v>1791.5994403493701</v>
      </c>
      <c r="L107">
        <v>1610.94119011611</v>
      </c>
      <c r="M107">
        <v>75.593055717358297</v>
      </c>
      <c r="N107">
        <v>1.00485469406892</v>
      </c>
      <c r="O107">
        <v>0.64809637574341195</v>
      </c>
      <c r="P107">
        <v>55.394944707740898</v>
      </c>
      <c r="Q107">
        <v>-2.0839877009517001E-2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228</v>
      </c>
      <c r="E108">
        <v>96651.869890824993</v>
      </c>
      <c r="F108">
        <v>6548.5</v>
      </c>
      <c r="G108">
        <v>11.953239015008499</v>
      </c>
      <c r="H108">
        <v>-15.047901475512999</v>
      </c>
      <c r="I108">
        <v>34.3635328474533</v>
      </c>
      <c r="J108">
        <v>-2.3552033714464198</v>
      </c>
      <c r="K108">
        <v>6492.5348449368003</v>
      </c>
      <c r="L108">
        <v>5589.9127778526599</v>
      </c>
      <c r="M108">
        <v>45.698785174681603</v>
      </c>
      <c r="N108">
        <v>0.94172225839766099</v>
      </c>
      <c r="O108">
        <v>11.9561731694281</v>
      </c>
      <c r="P108">
        <v>72.283609576427196</v>
      </c>
      <c r="Q108">
        <v>0.14490026859691901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96114.593801759998</v>
      </c>
      <c r="F109">
        <v>11093.65</v>
      </c>
      <c r="G109">
        <v>166.27813363518101</v>
      </c>
      <c r="H109">
        <v>9.4036050903265096</v>
      </c>
      <c r="I109">
        <v>50.978871501941697</v>
      </c>
      <c r="J109">
        <v>-2.11633664231785</v>
      </c>
      <c r="K109">
        <v>9669.4229721769898</v>
      </c>
      <c r="L109">
        <v>7407.82575109553</v>
      </c>
      <c r="M109">
        <v>72.121631685867399</v>
      </c>
      <c r="N109">
        <v>1.5504798635273001</v>
      </c>
      <c r="O109">
        <v>2.7249823096996999</v>
      </c>
      <c r="P109">
        <v>193.54104650393501</v>
      </c>
      <c r="Q109">
        <v>8.9813910509870004E-2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133</v>
      </c>
      <c r="E110">
        <v>94884.67382004</v>
      </c>
      <c r="F110">
        <v>972.35</v>
      </c>
      <c r="G110">
        <v>17.043338269682899</v>
      </c>
      <c r="H110">
        <v>-15.362289547748199</v>
      </c>
      <c r="I110">
        <v>16.753604257253301</v>
      </c>
      <c r="J110">
        <v>-6.1901466722038396</v>
      </c>
      <c r="K110">
        <v>996.79356570971697</v>
      </c>
      <c r="L110">
        <v>862.51885454607304</v>
      </c>
      <c r="M110">
        <v>25.6976117036773</v>
      </c>
      <c r="N110">
        <v>1.1683135907682001</v>
      </c>
      <c r="O110">
        <v>12.8194580140895</v>
      </c>
      <c r="P110">
        <v>67.185350756533694</v>
      </c>
      <c r="Q110">
        <v>7.3018756300150006E-2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290</v>
      </c>
      <c r="E111">
        <v>92251.443920574995</v>
      </c>
      <c r="F111">
        <v>10966.8</v>
      </c>
      <c r="G111">
        <v>140.51196585850201</v>
      </c>
      <c r="H111">
        <v>-2.2021696961178399</v>
      </c>
      <c r="I111">
        <v>53.925452647071502</v>
      </c>
      <c r="J111">
        <v>-11.8115106872325</v>
      </c>
      <c r="K111">
        <v>10378.404220459501</v>
      </c>
      <c r="L111">
        <v>8172.9273443475904</v>
      </c>
      <c r="M111">
        <v>22.840511799082801</v>
      </c>
      <c r="N111">
        <v>0.46798730336086902</v>
      </c>
      <c r="O111">
        <v>21.256884414779101</v>
      </c>
      <c r="P111">
        <v>191.82155639227699</v>
      </c>
      <c r="Q111">
        <v>0.180529246825051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51</v>
      </c>
      <c r="E112">
        <v>92212.39567179</v>
      </c>
      <c r="F112">
        <v>560.65</v>
      </c>
      <c r="G112">
        <v>189.319981416329</v>
      </c>
      <c r="H112">
        <v>17.884125949608499</v>
      </c>
      <c r="I112">
        <v>87.022194147611302</v>
      </c>
      <c r="J112">
        <v>-3.15097962305191</v>
      </c>
      <c r="K112">
        <v>493.84795555411699</v>
      </c>
      <c r="L112">
        <v>373.76027773807903</v>
      </c>
      <c r="M112">
        <v>57.0602656346922</v>
      </c>
      <c r="N112">
        <v>1.89610888528017</v>
      </c>
      <c r="O112">
        <v>16.471952198341199</v>
      </c>
      <c r="P112">
        <v>221.535079334735</v>
      </c>
      <c r="Q112">
        <v>0.152136475234878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295</v>
      </c>
      <c r="E113">
        <v>91818.006267060002</v>
      </c>
      <c r="F113">
        <v>6664.55</v>
      </c>
      <c r="G113">
        <v>-1.7083221434834099</v>
      </c>
      <c r="H113">
        <v>-2.2807858172553401</v>
      </c>
      <c r="I113">
        <v>-11.019010000419099</v>
      </c>
      <c r="J113">
        <v>-3.1468836266750602</v>
      </c>
      <c r="K113">
        <v>6244.53942303034</v>
      </c>
      <c r="L113">
        <v>5903.7618095493499</v>
      </c>
      <c r="M113">
        <v>52.553740850141899</v>
      </c>
      <c r="N113">
        <v>0.72661532843383003</v>
      </c>
      <c r="O113">
        <v>3.14949996623927</v>
      </c>
      <c r="P113">
        <v>41.018831993228901</v>
      </c>
      <c r="Q113">
        <v>2.2113384796488E-2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143</v>
      </c>
      <c r="E114">
        <v>90596.96184176</v>
      </c>
      <c r="F114">
        <v>7187.4</v>
      </c>
      <c r="G114">
        <v>28.908223158636002</v>
      </c>
      <c r="H114">
        <v>1.7400838502323399</v>
      </c>
      <c r="I114">
        <v>28.1547738819967</v>
      </c>
      <c r="J114">
        <v>-0.46603880659376201</v>
      </c>
      <c r="K114">
        <v>6527.7091484583098</v>
      </c>
      <c r="L114">
        <v>5635.6382724712503</v>
      </c>
      <c r="M114">
        <v>64.4548943762466</v>
      </c>
      <c r="N114">
        <v>0.82546692062512805</v>
      </c>
      <c r="O114">
        <v>0.31443915741435902</v>
      </c>
      <c r="P114">
        <v>80.949383819438296</v>
      </c>
      <c r="Q114">
        <v>3.867664817114E-3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295</v>
      </c>
      <c r="E115">
        <v>90042.825039160001</v>
      </c>
      <c r="F115">
        <v>948.5</v>
      </c>
      <c r="G115">
        <v>26.823025960096299</v>
      </c>
      <c r="H115">
        <v>0.53583495014415905</v>
      </c>
      <c r="I115">
        <v>14.4922056045886</v>
      </c>
      <c r="J115">
        <v>-1.4544623100413501</v>
      </c>
      <c r="K115">
        <v>886.86785820546095</v>
      </c>
      <c r="L115">
        <v>774.027803878996</v>
      </c>
      <c r="M115">
        <v>51.7096056019477</v>
      </c>
      <c r="N115">
        <v>0.58310404722342302</v>
      </c>
      <c r="O115">
        <v>3.3104902477596201</v>
      </c>
      <c r="P115">
        <v>86.529006882989194</v>
      </c>
      <c r="Q115">
        <v>0.117237787383424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88743.882192314995</v>
      </c>
      <c r="F116">
        <v>647</v>
      </c>
      <c r="G116">
        <v>34.210886635297399</v>
      </c>
      <c r="H116">
        <v>-9.5494178806501502</v>
      </c>
      <c r="I116">
        <v>14.095793234857799</v>
      </c>
      <c r="J116">
        <v>5.8093708043777603</v>
      </c>
      <c r="K116">
        <v>601.13885557267599</v>
      </c>
      <c r="L116">
        <v>532.54091608704198</v>
      </c>
      <c r="M116">
        <v>60.570514048863501</v>
      </c>
      <c r="N116">
        <v>1.37261513332286</v>
      </c>
      <c r="O116">
        <v>2.4652241112828399</v>
      </c>
      <c r="P116">
        <v>74.111948331539196</v>
      </c>
      <c r="Q116">
        <v>0.19024871577622601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174</v>
      </c>
      <c r="E117">
        <v>87387.839752500004</v>
      </c>
      <c r="F117">
        <v>679.75</v>
      </c>
      <c r="G117">
        <v>1.14682087242697</v>
      </c>
      <c r="H117">
        <v>6.2467838891824297</v>
      </c>
      <c r="I117">
        <v>15.273175961449899</v>
      </c>
      <c r="J117">
        <v>-2.5620522297732302</v>
      </c>
      <c r="K117">
        <v>624.46411141868202</v>
      </c>
      <c r="L117">
        <v>568.80935611342704</v>
      </c>
      <c r="M117">
        <v>64.113582564144295</v>
      </c>
      <c r="N117">
        <v>0.77965896384462297</v>
      </c>
      <c r="O117">
        <v>0.95623390952554999</v>
      </c>
      <c r="P117">
        <v>39.779971211186499</v>
      </c>
      <c r="Q117">
        <v>-3.3711765617867998E-2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254</v>
      </c>
      <c r="E118">
        <v>86680.915395000004</v>
      </c>
      <c r="F118">
        <v>4105.1000000000004</v>
      </c>
      <c r="G118">
        <v>37.671657162278301</v>
      </c>
      <c r="H118">
        <v>-5.3783980014793702</v>
      </c>
      <c r="I118">
        <v>0.64276558977795495</v>
      </c>
      <c r="J118">
        <v>-4.3774743462949601</v>
      </c>
      <c r="K118">
        <v>3992.26299135415</v>
      </c>
      <c r="L118">
        <v>3528.3858260571901</v>
      </c>
      <c r="M118">
        <v>46.550763411991703</v>
      </c>
      <c r="N118">
        <v>1.50219940022181</v>
      </c>
      <c r="O118">
        <v>4.6600570022654599</v>
      </c>
      <c r="P118">
        <v>73.097763066349003</v>
      </c>
      <c r="Q118">
        <v>3.4368368986749998E-3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138</v>
      </c>
      <c r="E119">
        <v>86174.024307975007</v>
      </c>
      <c r="F119">
        <v>3128.7</v>
      </c>
      <c r="G119">
        <v>59.867344102809902</v>
      </c>
      <c r="H119">
        <v>-3.58052121228922</v>
      </c>
      <c r="I119">
        <v>12.4235775592776</v>
      </c>
      <c r="J119">
        <v>-9.1121173017491692</v>
      </c>
      <c r="K119">
        <v>3048.1365723628401</v>
      </c>
      <c r="L119">
        <v>2489.16270299397</v>
      </c>
      <c r="M119">
        <v>30.916537100704101</v>
      </c>
      <c r="N119">
        <v>0.79887681074117101</v>
      </c>
      <c r="O119">
        <v>8.7576309649375101</v>
      </c>
      <c r="P119">
        <v>109.235604895338</v>
      </c>
      <c r="Q119">
        <v>5.8371568224840999E-2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60</v>
      </c>
      <c r="E120">
        <v>85912.198992719903</v>
      </c>
      <c r="F120">
        <v>2055.9</v>
      </c>
      <c r="G120">
        <v>-8.2640338293852391</v>
      </c>
      <c r="H120">
        <v>-3.8370435573997299</v>
      </c>
      <c r="I120">
        <v>-18.010446084496898</v>
      </c>
      <c r="J120">
        <v>-1.0287593248159199</v>
      </c>
      <c r="K120">
        <v>2148.7948546197999</v>
      </c>
      <c r="L120">
        <v>2055.28786805052</v>
      </c>
      <c r="M120">
        <v>55.310946065160998</v>
      </c>
      <c r="N120">
        <v>0.83138794808775895</v>
      </c>
      <c r="O120">
        <v>21.114840215963799</v>
      </c>
      <c r="P120">
        <v>22.153233712605001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174</v>
      </c>
      <c r="E121">
        <v>85742.111190330004</v>
      </c>
      <c r="F121">
        <v>3165.2</v>
      </c>
      <c r="G121">
        <v>42.473772769235701</v>
      </c>
      <c r="H121">
        <v>6.9544268055038803</v>
      </c>
      <c r="I121">
        <v>8.9692339686576599</v>
      </c>
      <c r="J121">
        <v>0.215612957610304</v>
      </c>
      <c r="K121">
        <v>2934.39448695078</v>
      </c>
      <c r="L121">
        <v>2585.79548631633</v>
      </c>
      <c r="M121">
        <v>75.266890767323105</v>
      </c>
      <c r="N121">
        <v>0.92721743342955398</v>
      </c>
      <c r="O121">
        <v>1.2574244913433601</v>
      </c>
      <c r="P121">
        <v>68.882723295272598</v>
      </c>
      <c r="Q121">
        <v>5.1483400378301999E-2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315</v>
      </c>
      <c r="E122">
        <v>83814.769351997995</v>
      </c>
      <c r="F122">
        <v>61.89</v>
      </c>
      <c r="G122">
        <v>214.987865839086</v>
      </c>
      <c r="H122">
        <v>10.678310139100001</v>
      </c>
      <c r="I122">
        <v>26.789947471031201</v>
      </c>
      <c r="J122">
        <v>9.9383785810557601</v>
      </c>
      <c r="K122">
        <v>51.989143109196903</v>
      </c>
      <c r="L122">
        <v>41.699225893884503</v>
      </c>
      <c r="M122">
        <v>85.298374787976698</v>
      </c>
      <c r="N122">
        <v>1.6204711754172501</v>
      </c>
      <c r="O122">
        <v>3.0053320407173998</v>
      </c>
      <c r="P122">
        <v>254.67048710601699</v>
      </c>
      <c r="Q122">
        <v>0.19774918567885799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60</v>
      </c>
      <c r="E123">
        <v>82088.557860974994</v>
      </c>
      <c r="F123">
        <v>1840.7</v>
      </c>
      <c r="G123">
        <v>65.675616798787701</v>
      </c>
      <c r="H123">
        <v>10.998356062559401</v>
      </c>
      <c r="I123">
        <v>7.7866050565040599</v>
      </c>
      <c r="J123">
        <v>-2.2153434585195702</v>
      </c>
      <c r="K123">
        <v>1700.6616544599599</v>
      </c>
      <c r="L123">
        <v>1490.9988812661099</v>
      </c>
      <c r="M123">
        <v>56.725224480368198</v>
      </c>
      <c r="N123">
        <v>0.68389422899151797</v>
      </c>
      <c r="O123">
        <v>0.499809854946486</v>
      </c>
      <c r="P123">
        <v>96.320392491467501</v>
      </c>
      <c r="Q123">
        <v>2.5258300427076E-2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60</v>
      </c>
      <c r="E124">
        <v>79851.713634519998</v>
      </c>
      <c r="F124">
        <v>1386.2</v>
      </c>
      <c r="G124">
        <v>47.060361347285202</v>
      </c>
      <c r="H124">
        <v>8.1311244879975906</v>
      </c>
      <c r="I124">
        <v>3.1041810366789302</v>
      </c>
      <c r="J124">
        <v>0.83952431089333202</v>
      </c>
      <c r="K124">
        <v>1263.5947289809401</v>
      </c>
      <c r="L124">
        <v>1095.44026146955</v>
      </c>
      <c r="M124">
        <v>67.203430667434603</v>
      </c>
      <c r="N124">
        <v>0.93320171776164995</v>
      </c>
      <c r="O124">
        <v>1.70970999855721</v>
      </c>
      <c r="P124">
        <v>76.687272959021101</v>
      </c>
      <c r="Q124">
        <v>1.5164175913765E-2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</v>
      </c>
      <c r="E125">
        <v>79527.366572875006</v>
      </c>
      <c r="F125">
        <v>376.55</v>
      </c>
      <c r="G125">
        <v>60.255857836420297</v>
      </c>
      <c r="H125">
        <v>7.6698983449482903</v>
      </c>
      <c r="I125">
        <v>8.5700808675824902</v>
      </c>
      <c r="J125">
        <v>3.3064050201619599</v>
      </c>
      <c r="K125">
        <v>344.182851689161</v>
      </c>
      <c r="L125">
        <v>301.795360123129</v>
      </c>
      <c r="M125">
        <v>74.509393655376996</v>
      </c>
      <c r="N125">
        <v>1.0702293791483599</v>
      </c>
      <c r="O125">
        <v>5.3069534811667198</v>
      </c>
      <c r="P125">
        <v>136.13085284280899</v>
      </c>
      <c r="Q125">
        <v>6.8960158160509002E-2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77946.598027999993</v>
      </c>
      <c r="F126">
        <v>4162.95</v>
      </c>
      <c r="G126">
        <v>3.7870830494338201</v>
      </c>
      <c r="H126">
        <v>-7.2921148581968902</v>
      </c>
      <c r="I126">
        <v>-14.1161811524518</v>
      </c>
      <c r="J126">
        <v>-2.7060421903292502</v>
      </c>
      <c r="K126">
        <v>4055.28937257289</v>
      </c>
      <c r="L126">
        <v>3685.9752887219802</v>
      </c>
      <c r="M126">
        <v>43.028256868595797</v>
      </c>
      <c r="N126">
        <v>0.75962373759170898</v>
      </c>
      <c r="O126">
        <v>12.4611153148608</v>
      </c>
      <c r="P126">
        <v>50.940899202320502</v>
      </c>
      <c r="Q126">
        <v>0.13715647712288601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143</v>
      </c>
      <c r="E127">
        <v>77532</v>
      </c>
      <c r="F127">
        <v>984.15</v>
      </c>
      <c r="G127">
        <v>30.7483653476203</v>
      </c>
      <c r="H127">
        <v>-6.8358386979435997</v>
      </c>
      <c r="I127">
        <v>-16.068962140546802</v>
      </c>
      <c r="J127">
        <v>-5.5158039329176498</v>
      </c>
      <c r="K127">
        <v>1008.06274351564</v>
      </c>
      <c r="L127">
        <v>921.880112987144</v>
      </c>
      <c r="M127">
        <v>30.912590414539601</v>
      </c>
      <c r="N127">
        <v>0.86064675171792004</v>
      </c>
      <c r="O127">
        <v>15.7242290301275</v>
      </c>
      <c r="P127">
        <v>59.492747751397701</v>
      </c>
      <c r="Q127">
        <v>6.8712798518113002E-2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24</v>
      </c>
      <c r="E128">
        <v>77157.467586960003</v>
      </c>
      <c r="F128">
        <v>24.97</v>
      </c>
      <c r="G128">
        <v>19.257378630352701</v>
      </c>
      <c r="H128">
        <v>-1.7623316806017599</v>
      </c>
      <c r="I128">
        <v>-13.762117192889599</v>
      </c>
      <c r="J128">
        <v>-4.9543408823516204</v>
      </c>
      <c r="K128">
        <v>24.484725902917901</v>
      </c>
      <c r="L128">
        <v>22.771055752231501</v>
      </c>
      <c r="M128">
        <v>42.568196807518298</v>
      </c>
      <c r="N128">
        <v>0.852374144857455</v>
      </c>
      <c r="O128">
        <v>31.557869443331999</v>
      </c>
      <c r="P128">
        <v>59.044585987261101</v>
      </c>
      <c r="Q128">
        <v>5.3831741802952998E-2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32</v>
      </c>
      <c r="E129">
        <v>76460.410381465001</v>
      </c>
      <c r="F129">
        <v>581.45000000000005</v>
      </c>
      <c r="G129">
        <v>47.339727988006203</v>
      </c>
      <c r="H129">
        <v>2.1745973798481599</v>
      </c>
      <c r="I129">
        <v>4.7010468196144499</v>
      </c>
      <c r="J129">
        <v>-1.7996170999619301</v>
      </c>
      <c r="K129">
        <v>549.57315900257697</v>
      </c>
      <c r="L129">
        <v>492.18879936430699</v>
      </c>
      <c r="M129">
        <v>55.760000859665404</v>
      </c>
      <c r="N129">
        <v>0.81928994718051096</v>
      </c>
      <c r="O129">
        <v>8.8141714678820104</v>
      </c>
      <c r="P129">
        <v>78.852660719778498</v>
      </c>
      <c r="Q129">
        <v>0.154505973052459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138</v>
      </c>
      <c r="E130">
        <v>74161.410298269999</v>
      </c>
      <c r="F130">
        <v>1833.45</v>
      </c>
      <c r="G130">
        <v>207.7161406976</v>
      </c>
      <c r="H130">
        <v>-11.8192124188599</v>
      </c>
      <c r="I130">
        <v>34.866648593547097</v>
      </c>
      <c r="J130">
        <v>3.7074859144782399</v>
      </c>
      <c r="K130">
        <v>1735.1680287807001</v>
      </c>
      <c r="L130">
        <v>1335.09902324257</v>
      </c>
      <c r="M130">
        <v>57.972517734486502</v>
      </c>
      <c r="N130">
        <v>0.96865292857208096</v>
      </c>
      <c r="O130">
        <v>13.163707764051299</v>
      </c>
      <c r="P130">
        <v>238.74364896073899</v>
      </c>
      <c r="Q130">
        <v>0.18338468002477401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133</v>
      </c>
      <c r="E131">
        <v>74140.333759679997</v>
      </c>
      <c r="F131">
        <v>1684.9</v>
      </c>
      <c r="G131">
        <v>56.121338522027997</v>
      </c>
      <c r="H131">
        <v>-11.731614461664901</v>
      </c>
      <c r="I131">
        <v>19.171921192333102</v>
      </c>
      <c r="J131">
        <v>-2.9548870762122101</v>
      </c>
      <c r="K131">
        <v>1580.39393138273</v>
      </c>
      <c r="L131">
        <v>1321.96909708661</v>
      </c>
      <c r="M131">
        <v>38.029829595578001</v>
      </c>
      <c r="N131">
        <v>0.77830016396092605</v>
      </c>
      <c r="O131">
        <v>7.09834411537775</v>
      </c>
      <c r="P131">
        <v>94.314381270902999</v>
      </c>
      <c r="Q131">
        <v>7.3844952660921004E-2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89</v>
      </c>
      <c r="E132">
        <v>73772.273260079994</v>
      </c>
      <c r="F132">
        <v>1556.85</v>
      </c>
      <c r="G132">
        <v>114.66391416889699</v>
      </c>
      <c r="H132">
        <v>-2.6032785070667801</v>
      </c>
      <c r="I132">
        <v>38.7795931156463</v>
      </c>
      <c r="J132">
        <v>-1.77043014286054</v>
      </c>
      <c r="K132">
        <v>1490.4880705278899</v>
      </c>
      <c r="L132">
        <v>1223.50973791866</v>
      </c>
      <c r="M132">
        <v>56.236745946905202</v>
      </c>
      <c r="N132">
        <v>0.61798844616265802</v>
      </c>
      <c r="O132">
        <v>8.3598291421781195</v>
      </c>
      <c r="P132">
        <v>153.76528117359399</v>
      </c>
      <c r="Q132">
        <v>0.13863966950581399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285</v>
      </c>
      <c r="E133">
        <v>72168.322981755002</v>
      </c>
      <c r="F133">
        <v>4772.95</v>
      </c>
      <c r="G133">
        <v>76.7022153731928</v>
      </c>
      <c r="H133">
        <v>13.9084051768573</v>
      </c>
      <c r="I133">
        <v>-5.7926659288587796</v>
      </c>
      <c r="J133">
        <v>-0.73622111548741598</v>
      </c>
      <c r="K133">
        <v>4268.4159738773997</v>
      </c>
      <c r="L133">
        <v>3732.08922862194</v>
      </c>
      <c r="M133">
        <v>53.252397931144102</v>
      </c>
      <c r="N133">
        <v>1.2211928722966401</v>
      </c>
      <c r="O133">
        <v>3.2684189023559802</v>
      </c>
      <c r="P133">
        <v>105.981421342798</v>
      </c>
      <c r="Q133">
        <v>0.12423145931073799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86</v>
      </c>
      <c r="E134">
        <v>71913.115141115006</v>
      </c>
      <c r="F134">
        <v>343.75</v>
      </c>
      <c r="G134">
        <v>95.889666128950395</v>
      </c>
      <c r="H134">
        <v>4.9994654282247302</v>
      </c>
      <c r="I134">
        <v>45.952715325372502</v>
      </c>
      <c r="J134">
        <v>7.33193380024895</v>
      </c>
      <c r="K134">
        <v>312.86531777671701</v>
      </c>
      <c r="L134">
        <v>244.419586465994</v>
      </c>
      <c r="M134">
        <v>63.927248160321497</v>
      </c>
      <c r="N134">
        <v>0.65211200230586197</v>
      </c>
      <c r="O134">
        <v>5.0036363636363603</v>
      </c>
      <c r="P134">
        <v>141.73699015471101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170</v>
      </c>
      <c r="E135">
        <v>71136.029503500002</v>
      </c>
      <c r="F135">
        <v>2456.15</v>
      </c>
      <c r="G135">
        <v>-13.6508404237194</v>
      </c>
      <c r="H135">
        <v>-3.8657394854014702</v>
      </c>
      <c r="I135">
        <v>-6.9808903113286096</v>
      </c>
      <c r="J135">
        <v>-1.257797572371</v>
      </c>
      <c r="K135">
        <v>2391.4515244466302</v>
      </c>
      <c r="L135">
        <v>2388.3335186070699</v>
      </c>
      <c r="M135">
        <v>56.201393924467098</v>
      </c>
      <c r="N135">
        <v>1.26866742014481</v>
      </c>
      <c r="O135">
        <v>9.6818191071392103</v>
      </c>
      <c r="P135">
        <v>17.956537399447701</v>
      </c>
      <c r="Q135">
        <v>-4.2897968808940003E-3</v>
      </c>
    </row>
    <row r="136" spans="1:17" hidden="1" x14ac:dyDescent="0.3">
      <c r="A136" t="s">
        <v>343</v>
      </c>
      <c r="B136" t="s">
        <v>344</v>
      </c>
      <c r="C136" t="str">
        <f>IFERROR(VLOOKUP(Table1[[#This Row],[Ticker]],[1]!Table1[[Symbol]:[Industry]],2,FALSE),"-")</f>
        <v>-</v>
      </c>
      <c r="D136" t="s">
        <v>121</v>
      </c>
      <c r="E136">
        <v>70199.038591307995</v>
      </c>
      <c r="F136">
        <v>258.02999999999997</v>
      </c>
      <c r="G136">
        <v>309.73384921858798</v>
      </c>
      <c r="H136">
        <v>37.682642365414203</v>
      </c>
      <c r="I136">
        <v>28.449044828934401</v>
      </c>
      <c r="J136">
        <v>2.41614752197495</v>
      </c>
      <c r="K136">
        <v>218.612529748741</v>
      </c>
      <c r="M136">
        <v>53.659262907519803</v>
      </c>
      <c r="N136">
        <v>1.68867941892366</v>
      </c>
      <c r="O136">
        <v>20.141068867961099</v>
      </c>
      <c r="P136">
        <v>451.34615384615302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Row],[Ticker]],[1]!Table1[[Symbol]:[Industry]],2,FALSE),"-")</f>
        <v>-</v>
      </c>
      <c r="D137" t="s">
        <v>54</v>
      </c>
      <c r="E137">
        <v>69955.083006750006</v>
      </c>
      <c r="F137">
        <v>1783.2</v>
      </c>
      <c r="G137">
        <v>7.4897441483375999</v>
      </c>
      <c r="H137">
        <v>-5.9335950191376501</v>
      </c>
      <c r="I137">
        <v>11.6159256297423</v>
      </c>
      <c r="J137">
        <v>-6.9938226336272598</v>
      </c>
      <c r="K137">
        <v>1752.43648084457</v>
      </c>
      <c r="L137">
        <v>1549.26706108037</v>
      </c>
      <c r="M137">
        <v>30.030794480973199</v>
      </c>
      <c r="N137">
        <v>1.1467517476770901</v>
      </c>
      <c r="O137">
        <v>5.7621130551817004</v>
      </c>
      <c r="P137">
        <v>50.818285617625897</v>
      </c>
      <c r="Q137">
        <v>-4.6691019905961001E-2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Row],[Ticker]],[1]!Table1[[Symbol]:[Industry]],2,FALSE),"-")</f>
        <v>-</v>
      </c>
      <c r="D138" t="s">
        <v>349</v>
      </c>
      <c r="E138">
        <v>69476.469533700001</v>
      </c>
      <c r="F138">
        <v>721.7</v>
      </c>
      <c r="G138">
        <v>-41.706662777738401</v>
      </c>
      <c r="H138">
        <v>-4.1772127653273401</v>
      </c>
      <c r="I138">
        <v>-15.4488397022615</v>
      </c>
      <c r="J138">
        <v>-1.95935395584435</v>
      </c>
      <c r="K138">
        <v>724.86131768332098</v>
      </c>
      <c r="L138">
        <v>741.49168178641401</v>
      </c>
      <c r="M138">
        <v>49.106021744409801</v>
      </c>
      <c r="N138">
        <v>1.1253251227477901</v>
      </c>
      <c r="O138">
        <v>23.714839961202699</v>
      </c>
      <c r="P138">
        <v>11.3820510841885</v>
      </c>
      <c r="Q138">
        <v>-0.14446094954821501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290</v>
      </c>
      <c r="E139">
        <v>68663.180779529997</v>
      </c>
      <c r="F139">
        <v>7940.15</v>
      </c>
      <c r="G139">
        <v>44.858158353564697</v>
      </c>
      <c r="H139">
        <v>-7.5113625348547997</v>
      </c>
      <c r="I139">
        <v>22.5576889030066</v>
      </c>
      <c r="J139">
        <v>-5.1982526745231503</v>
      </c>
      <c r="K139">
        <v>8367.9029917965509</v>
      </c>
      <c r="L139">
        <v>7061.3105786426104</v>
      </c>
      <c r="M139">
        <v>34.953543829039198</v>
      </c>
      <c r="N139">
        <v>0.66315860782617897</v>
      </c>
      <c r="O139">
        <v>25.124210499801599</v>
      </c>
      <c r="P139">
        <v>72.332852228456005</v>
      </c>
      <c r="Q139">
        <v>0.15949957157165801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195</v>
      </c>
      <c r="E140">
        <v>68251.379176068003</v>
      </c>
      <c r="F140">
        <v>246.38</v>
      </c>
      <c r="G140">
        <v>2.7773058723704902</v>
      </c>
      <c r="H140">
        <v>-7.6233553301642898</v>
      </c>
      <c r="I140">
        <v>25.533938339614</v>
      </c>
      <c r="J140">
        <v>0.61458763509305603</v>
      </c>
      <c r="K140">
        <v>224.157325091899</v>
      </c>
      <c r="L140">
        <v>195.548405825304</v>
      </c>
      <c r="M140">
        <v>58.090942891215001</v>
      </c>
      <c r="N140">
        <v>0.85245722486517395</v>
      </c>
      <c r="O140">
        <v>1.0187515220391099</v>
      </c>
      <c r="P140">
        <v>56.382100920342701</v>
      </c>
      <c r="Q140">
        <v>4.2754975493897E-2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Row],[Ticker]],[1]!Table1[[Symbol]:[Industry]],2,FALSE),"-")</f>
        <v>-</v>
      </c>
      <c r="D141" t="s">
        <v>356</v>
      </c>
      <c r="E141">
        <v>67365.836673950005</v>
      </c>
      <c r="F141">
        <v>238.55</v>
      </c>
      <c r="G141">
        <v>78.944525375171594</v>
      </c>
      <c r="H141">
        <v>-13.742874908927201</v>
      </c>
      <c r="I141">
        <v>-8.3427153473031108</v>
      </c>
      <c r="J141">
        <v>-5.6192491925138697</v>
      </c>
      <c r="K141">
        <v>247.58146241778201</v>
      </c>
      <c r="L141">
        <v>219.58207099221801</v>
      </c>
      <c r="M141">
        <v>27.589627575441501</v>
      </c>
      <c r="N141">
        <v>0.63480548215609101</v>
      </c>
      <c r="O141">
        <v>20.0377279396352</v>
      </c>
      <c r="P141">
        <v>115.103697024346</v>
      </c>
      <c r="Q141">
        <v>4.7002385220009997E-2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46</v>
      </c>
      <c r="E142">
        <v>67266.085864809997</v>
      </c>
      <c r="F142">
        <v>97.27</v>
      </c>
      <c r="G142">
        <v>68.6546954518181</v>
      </c>
      <c r="H142">
        <v>-5.1508545145763396</v>
      </c>
      <c r="I142">
        <v>8.0778708333895093</v>
      </c>
      <c r="J142">
        <v>-3.1160046869192799</v>
      </c>
      <c r="K142">
        <v>92.755816619043202</v>
      </c>
      <c r="L142">
        <v>80.136964903253798</v>
      </c>
      <c r="M142">
        <v>42.176354157569598</v>
      </c>
      <c r="N142">
        <v>0.57488862570148003</v>
      </c>
      <c r="O142">
        <v>4.0917035057057696</v>
      </c>
      <c r="P142">
        <v>103.068893528183</v>
      </c>
      <c r="Q142">
        <v>0.14555167637248101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361</v>
      </c>
      <c r="E143">
        <v>67009.214462400007</v>
      </c>
      <c r="F143">
        <v>5439.75</v>
      </c>
      <c r="G143">
        <v>17.261596010162201</v>
      </c>
      <c r="H143">
        <v>-14.756722880915</v>
      </c>
      <c r="I143">
        <v>14.192959058973999</v>
      </c>
      <c r="J143">
        <v>-9.5363115852664997</v>
      </c>
      <c r="K143">
        <v>5602.3813568178302</v>
      </c>
      <c r="L143">
        <v>4749.7525113410102</v>
      </c>
      <c r="M143">
        <v>18.963127224364602</v>
      </c>
      <c r="N143">
        <v>0.76216465211933104</v>
      </c>
      <c r="O143">
        <v>18.755457511834098</v>
      </c>
      <c r="P143">
        <v>70.940372378034397</v>
      </c>
      <c r="Q143">
        <v>9.2496553139648996E-2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143</v>
      </c>
      <c r="E144">
        <v>66941.545940330005</v>
      </c>
      <c r="F144">
        <v>1498.9</v>
      </c>
      <c r="G144">
        <v>81.671476456215203</v>
      </c>
      <c r="H144">
        <v>6.5803597028693401</v>
      </c>
      <c r="I144">
        <v>50.217623137126097</v>
      </c>
      <c r="J144">
        <v>0.35431546885704401</v>
      </c>
      <c r="K144">
        <v>1370.0753908542699</v>
      </c>
      <c r="L144">
        <v>1114.6565042274699</v>
      </c>
      <c r="M144">
        <v>57.517074875247403</v>
      </c>
      <c r="N144">
        <v>0.29059876294377002</v>
      </c>
      <c r="O144">
        <v>2.9421575822269501</v>
      </c>
      <c r="P144">
        <v>126.659609859367</v>
      </c>
      <c r="Q144">
        <v>1.0015633602565001E-2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32</v>
      </c>
      <c r="E145">
        <v>66534.907249440002</v>
      </c>
      <c r="F145">
        <v>57.14</v>
      </c>
      <c r="G145">
        <v>66.000114278829003</v>
      </c>
      <c r="H145">
        <v>-4.2267059551857997</v>
      </c>
      <c r="I145">
        <v>17.665890250341199</v>
      </c>
      <c r="J145">
        <v>-3.1600928809499602</v>
      </c>
      <c r="K145">
        <v>55.344875292114899</v>
      </c>
      <c r="L145">
        <v>49.169358306968697</v>
      </c>
      <c r="M145">
        <v>52.2323410199131</v>
      </c>
      <c r="N145">
        <v>1.0916915083988401</v>
      </c>
      <c r="O145">
        <v>23.643682184109199</v>
      </c>
      <c r="P145">
        <v>111.62962962962899</v>
      </c>
      <c r="Q145">
        <v>0.117994725339558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37</v>
      </c>
      <c r="E146">
        <v>65289.995999999999</v>
      </c>
      <c r="F146">
        <v>410.5</v>
      </c>
      <c r="G146">
        <v>58.849111854861498</v>
      </c>
      <c r="H146">
        <v>-8.8926418632202999</v>
      </c>
      <c r="I146">
        <v>-5.4971428276758996</v>
      </c>
      <c r="J146">
        <v>-9.1569018078609297</v>
      </c>
      <c r="K146">
        <v>381.91534586880402</v>
      </c>
      <c r="L146">
        <v>331.79202389874803</v>
      </c>
      <c r="M146">
        <v>31.939966243153101</v>
      </c>
      <c r="N146">
        <v>1.83870875758263</v>
      </c>
      <c r="O146">
        <v>13.9585870889159</v>
      </c>
      <c r="P146">
        <v>111.053984575835</v>
      </c>
      <c r="Q146">
        <v>6.1180934819360003E-2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370</v>
      </c>
      <c r="E147">
        <v>65280.986171425</v>
      </c>
      <c r="F147">
        <v>11272.6</v>
      </c>
      <c r="G147">
        <v>141.368425456599</v>
      </c>
      <c r="H147">
        <v>-10.718420156507699</v>
      </c>
      <c r="I147">
        <v>75.675195578807305</v>
      </c>
      <c r="J147">
        <v>-9.5147231559622192</v>
      </c>
      <c r="K147">
        <v>10884.8488823231</v>
      </c>
      <c r="L147">
        <v>8147.54004621063</v>
      </c>
      <c r="M147">
        <v>25.039112116658</v>
      </c>
      <c r="N147">
        <v>0.94487454873800603</v>
      </c>
      <c r="O147">
        <v>14.2504834732005</v>
      </c>
      <c r="P147">
        <v>181.811477356533</v>
      </c>
      <c r="Q147">
        <v>9.3663568190526E-2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373</v>
      </c>
      <c r="E148">
        <v>65215.14889959</v>
      </c>
      <c r="F148">
        <v>1013.1</v>
      </c>
      <c r="G148">
        <v>90.316895164823407</v>
      </c>
      <c r="H148">
        <v>-4.0572548849164196</v>
      </c>
      <c r="I148">
        <v>1.26842387183373</v>
      </c>
      <c r="J148">
        <v>-6.82687153934409</v>
      </c>
      <c r="K148">
        <v>929.43126045489998</v>
      </c>
      <c r="L148">
        <v>751.94909136888396</v>
      </c>
      <c r="M148">
        <v>43.659323312103901</v>
      </c>
      <c r="N148">
        <v>0.71399306649858096</v>
      </c>
      <c r="O148">
        <v>17.165136709110602</v>
      </c>
      <c r="P148">
        <v>145.21360280769699</v>
      </c>
      <c r="Q148">
        <v>0.13893401946585299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276</v>
      </c>
      <c r="E149">
        <v>64763.911016500002</v>
      </c>
      <c r="F149">
        <v>2467.6</v>
      </c>
      <c r="G149">
        <v>597.30861063394502</v>
      </c>
      <c r="H149">
        <v>7.16040007538541</v>
      </c>
      <c r="I149">
        <v>170.605233112778</v>
      </c>
      <c r="J149">
        <v>-6.7108744268957201</v>
      </c>
      <c r="K149">
        <v>2215.8865852354302</v>
      </c>
      <c r="L149">
        <v>1355.89857910858</v>
      </c>
      <c r="M149">
        <v>37.671388243082198</v>
      </c>
      <c r="N149">
        <v>0.39204614064113802</v>
      </c>
      <c r="O149">
        <v>20.7428270384179</v>
      </c>
      <c r="P149">
        <v>680.63903827902504</v>
      </c>
      <c r="Q149">
        <v>0.22782141802130701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121</v>
      </c>
      <c r="E150">
        <v>63390.163500000002</v>
      </c>
      <c r="F150">
        <v>314.25</v>
      </c>
      <c r="G150">
        <v>371.13973157152901</v>
      </c>
      <c r="H150">
        <v>10.784941854090899</v>
      </c>
      <c r="I150">
        <v>70.968201241346804</v>
      </c>
      <c r="J150">
        <v>-1.0492061460804301</v>
      </c>
      <c r="K150">
        <v>287.55273134228599</v>
      </c>
      <c r="L150">
        <v>202.011400740185</v>
      </c>
      <c r="M150">
        <v>49.155532431960197</v>
      </c>
      <c r="N150">
        <v>1.18292838049797</v>
      </c>
      <c r="O150">
        <v>12.5536992840095</v>
      </c>
      <c r="P150">
        <v>417.28395061728298</v>
      </c>
      <c r="Q150">
        <v>0.18136698380632299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198</v>
      </c>
      <c r="E151">
        <v>63173.254303900001</v>
      </c>
      <c r="F151">
        <v>4180.3500000000004</v>
      </c>
      <c r="G151">
        <v>1.22631388691737</v>
      </c>
      <c r="H151">
        <v>-18.7982855512554</v>
      </c>
      <c r="I151">
        <v>18.4742902707296</v>
      </c>
      <c r="J151">
        <v>0.22070370988708801</v>
      </c>
      <c r="K151">
        <v>4183.6306782006404</v>
      </c>
      <c r="L151">
        <v>3608.84631241744</v>
      </c>
      <c r="M151">
        <v>43.7729712770901</v>
      </c>
      <c r="N151">
        <v>1.6271532700051701</v>
      </c>
      <c r="O151">
        <v>18.435059265372502</v>
      </c>
      <c r="P151">
        <v>60.031773983615302</v>
      </c>
      <c r="Q151">
        <v>0.109024932239337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138</v>
      </c>
      <c r="E152">
        <v>62875.916833224997</v>
      </c>
      <c r="F152">
        <v>1785</v>
      </c>
      <c r="G152">
        <v>33.533122380792399</v>
      </c>
      <c r="H152">
        <v>-9.4364734104546901</v>
      </c>
      <c r="I152">
        <v>20.1647883452139</v>
      </c>
      <c r="J152">
        <v>-0.91415758087231203</v>
      </c>
      <c r="K152">
        <v>1733.8315012256401</v>
      </c>
      <c r="L152">
        <v>1505.0531008110399</v>
      </c>
      <c r="M152">
        <v>49.204749495199302</v>
      </c>
      <c r="N152">
        <v>1.3936200257842299</v>
      </c>
      <c r="O152">
        <v>9.4145658263305307</v>
      </c>
      <c r="P152">
        <v>69.822091142612507</v>
      </c>
      <c r="Q152">
        <v>0.100225758219095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138</v>
      </c>
      <c r="E153">
        <v>62559.263999700001</v>
      </c>
      <c r="F153">
        <v>3536.25</v>
      </c>
      <c r="G153">
        <v>86.095577464339996</v>
      </c>
      <c r="H153">
        <v>-9.3692163653959994</v>
      </c>
      <c r="I153">
        <v>33.879615575204902</v>
      </c>
      <c r="J153">
        <v>-15.5536150087687</v>
      </c>
      <c r="K153">
        <v>3547.1066809008698</v>
      </c>
      <c r="L153">
        <v>2857.7624649935701</v>
      </c>
      <c r="M153">
        <v>29.365214436946701</v>
      </c>
      <c r="N153">
        <v>0.59811434380747597</v>
      </c>
      <c r="O153">
        <v>16.988335100742301</v>
      </c>
      <c r="P153">
        <v>116.668709025182</v>
      </c>
      <c r="Q153">
        <v>0.173342494447386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60</v>
      </c>
      <c r="E154">
        <v>61962.767775</v>
      </c>
      <c r="F154">
        <v>5289.85</v>
      </c>
      <c r="G154">
        <v>3.8340839310652699</v>
      </c>
      <c r="H154">
        <v>-2.4306353912417298</v>
      </c>
      <c r="I154">
        <v>-9.9871550896797405</v>
      </c>
      <c r="J154">
        <v>-2.2495074785899298</v>
      </c>
      <c r="K154">
        <v>5122.46627507824</v>
      </c>
      <c r="L154">
        <v>4787.2720041088596</v>
      </c>
      <c r="M154">
        <v>49.468087068511998</v>
      </c>
      <c r="N154">
        <v>0.74861984837931805</v>
      </c>
      <c r="O154">
        <v>5.4623477036210799</v>
      </c>
      <c r="P154">
        <v>53.462431099506802</v>
      </c>
      <c r="Q154">
        <v>9.8000944514420006E-3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388</v>
      </c>
      <c r="E155">
        <v>61837.283378519998</v>
      </c>
      <c r="F155">
        <v>1039.95</v>
      </c>
      <c r="G155">
        <v>23.914665184417601</v>
      </c>
      <c r="H155">
        <v>-7.6106176803393399</v>
      </c>
      <c r="I155">
        <v>4.5669067741243996</v>
      </c>
      <c r="J155">
        <v>-3.0197521286023599</v>
      </c>
      <c r="K155">
        <v>1041.06767247008</v>
      </c>
      <c r="L155">
        <v>934.90625871358895</v>
      </c>
      <c r="M155">
        <v>35.891881915625603</v>
      </c>
      <c r="N155">
        <v>1.05976488312888</v>
      </c>
      <c r="O155">
        <v>13.466993605461701</v>
      </c>
      <c r="P155">
        <v>61.007895959126799</v>
      </c>
      <c r="Q155">
        <v>2.5255257920015001E-2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101</v>
      </c>
      <c r="E156">
        <v>61822.164478469997</v>
      </c>
      <c r="F156">
        <v>542.4</v>
      </c>
      <c r="G156">
        <v>-31.080627396111201</v>
      </c>
      <c r="H156">
        <v>1.80096963533717</v>
      </c>
      <c r="I156">
        <v>-19.425224739113801</v>
      </c>
      <c r="J156">
        <v>0.42889525998348199</v>
      </c>
      <c r="K156">
        <v>513.907179606623</v>
      </c>
      <c r="L156">
        <v>534.44075206329103</v>
      </c>
      <c r="M156">
        <v>72.831191091822902</v>
      </c>
      <c r="N156">
        <v>0.60609179537684599</v>
      </c>
      <c r="O156">
        <v>25.322640117993998</v>
      </c>
      <c r="P156">
        <v>23.553530751708401</v>
      </c>
      <c r="Q156">
        <v>-0.12501775784910699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133</v>
      </c>
      <c r="E157">
        <v>61662.899122379997</v>
      </c>
      <c r="F157">
        <v>764.5</v>
      </c>
      <c r="G157">
        <v>73.437303908994593</v>
      </c>
      <c r="H157">
        <v>-12.1638981750543</v>
      </c>
      <c r="I157">
        <v>21.9376128589834</v>
      </c>
      <c r="J157">
        <v>-6.5258388758269401</v>
      </c>
      <c r="K157">
        <v>769.15487865225805</v>
      </c>
      <c r="L157">
        <v>647.78493031237599</v>
      </c>
      <c r="M157">
        <v>34.641412217725303</v>
      </c>
      <c r="N157">
        <v>0.38918600856656899</v>
      </c>
      <c r="O157">
        <v>10.922171353826</v>
      </c>
      <c r="P157">
        <v>105.483133987367</v>
      </c>
      <c r="Q157">
        <v>0.159654021036928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Row],[Ticker]],[1]!Table1[[Symbol]:[Industry]],2,FALSE),"-")</f>
        <v>-</v>
      </c>
      <c r="D158" t="s">
        <v>395</v>
      </c>
      <c r="E158">
        <v>61106.597173050002</v>
      </c>
      <c r="F158">
        <v>3280.1</v>
      </c>
      <c r="G158">
        <v>0.75310911428608995</v>
      </c>
      <c r="H158">
        <v>-4.6448274291605198</v>
      </c>
      <c r="I158">
        <v>14.4406750776884</v>
      </c>
      <c r="J158">
        <v>-0.57185207306328401</v>
      </c>
      <c r="K158">
        <v>3055.94537535872</v>
      </c>
      <c r="L158">
        <v>2691.2353491062099</v>
      </c>
      <c r="M158">
        <v>50.931150108455903</v>
      </c>
      <c r="N158">
        <v>0.96290828616469903</v>
      </c>
      <c r="O158">
        <v>2.5563245023017598</v>
      </c>
      <c r="P158">
        <v>49.516820129455702</v>
      </c>
      <c r="Q158">
        <v>-5.7901717784670003E-3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170</v>
      </c>
      <c r="E159">
        <v>60803.259372740002</v>
      </c>
      <c r="F159">
        <v>4207</v>
      </c>
      <c r="G159">
        <v>-14.0053686507321</v>
      </c>
      <c r="H159">
        <v>1.9786430164536799</v>
      </c>
      <c r="I159">
        <v>11.441708145382499</v>
      </c>
      <c r="J159">
        <v>1.2935027245859101</v>
      </c>
      <c r="K159">
        <v>3803.0485694020499</v>
      </c>
      <c r="L159">
        <v>3651.9334280578</v>
      </c>
      <c r="M159">
        <v>69.003266277090404</v>
      </c>
      <c r="N159">
        <v>0.95800619042298696</v>
      </c>
      <c r="O159">
        <v>0.178274304730208</v>
      </c>
      <c r="P159">
        <v>30.652173913043399</v>
      </c>
      <c r="Q159">
        <v>-5.1047086887719998E-3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60</v>
      </c>
      <c r="E160">
        <v>59524.607227499997</v>
      </c>
      <c r="F160">
        <v>28584.6</v>
      </c>
      <c r="G160">
        <v>-3.4831234274049399</v>
      </c>
      <c r="H160">
        <v>-5.42981821419923E-2</v>
      </c>
      <c r="I160">
        <v>-4.5101953768214402</v>
      </c>
      <c r="J160">
        <v>-2.47585906438005</v>
      </c>
      <c r="K160">
        <v>27463.9385462463</v>
      </c>
      <c r="L160">
        <v>25981.530665149799</v>
      </c>
      <c r="M160">
        <v>52.3293889954113</v>
      </c>
      <c r="N160">
        <v>1.20418000414324</v>
      </c>
      <c r="O160">
        <v>3.6885245901639299</v>
      </c>
      <c r="P160">
        <v>29.9299999999999</v>
      </c>
      <c r="Q160">
        <v>6.0090133010810001E-3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Row],[Ticker]],[1]!Table1[[Symbol]:[Industry]],2,FALSE),"-")</f>
        <v>-</v>
      </c>
      <c r="D161" t="s">
        <v>402</v>
      </c>
      <c r="E161">
        <v>59365.3459177349</v>
      </c>
      <c r="F161">
        <v>1667.95</v>
      </c>
      <c r="G161">
        <v>-1.3792589560361499</v>
      </c>
      <c r="H161">
        <v>3.8263712248567101</v>
      </c>
      <c r="I161">
        <v>-9.9576951584322195</v>
      </c>
      <c r="J161">
        <v>1.6662308060223201</v>
      </c>
      <c r="K161">
        <v>1545.4737211526599</v>
      </c>
      <c r="L161">
        <v>1454.73391389518</v>
      </c>
      <c r="M161">
        <v>62.003037298529101</v>
      </c>
      <c r="N161">
        <v>0.994045154724012</v>
      </c>
      <c r="O161">
        <v>5.7825474384723696</v>
      </c>
      <c r="P161">
        <v>42.565921620582003</v>
      </c>
      <c r="Q161">
        <v>2.4296952174058001E-2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95</v>
      </c>
      <c r="E162">
        <v>59126.290643259999</v>
      </c>
      <c r="F162">
        <v>567.79999999999995</v>
      </c>
      <c r="G162">
        <v>203.579001255306</v>
      </c>
      <c r="H162">
        <v>26.191031735880699</v>
      </c>
      <c r="I162">
        <v>43.657873996545298</v>
      </c>
      <c r="J162">
        <v>9.3110998147209099</v>
      </c>
      <c r="K162">
        <v>474.42838087063501</v>
      </c>
      <c r="L162">
        <v>379.84401773487298</v>
      </c>
      <c r="M162">
        <v>78.1482521862699</v>
      </c>
      <c r="N162">
        <v>1.488970658615</v>
      </c>
      <c r="O162">
        <v>11.5885875308207</v>
      </c>
      <c r="P162">
        <v>249.093144789425</v>
      </c>
      <c r="Q162">
        <v>0.21045157228175801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133</v>
      </c>
      <c r="E163">
        <v>58897.160095851003</v>
      </c>
      <c r="F163">
        <v>147.38999999999999</v>
      </c>
      <c r="G163">
        <v>29.086777635073901</v>
      </c>
      <c r="H163">
        <v>-7.0011212757420402</v>
      </c>
      <c r="I163">
        <v>6.0578085987387498</v>
      </c>
      <c r="J163">
        <v>-4.2786252086871102</v>
      </c>
      <c r="K163">
        <v>150.09927237397301</v>
      </c>
      <c r="L163">
        <v>132.822800155457</v>
      </c>
      <c r="M163">
        <v>38.801082944807497</v>
      </c>
      <c r="N163">
        <v>0.78101572960348198</v>
      </c>
      <c r="O163">
        <v>18.970079381233401</v>
      </c>
      <c r="P163">
        <v>80.183374083129493</v>
      </c>
      <c r="Q163">
        <v>-3.6690084627465001E-2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409</v>
      </c>
      <c r="E164">
        <v>58406.227431824998</v>
      </c>
      <c r="F164">
        <v>2215.5500000000002</v>
      </c>
      <c r="G164">
        <v>-10.7421429654049</v>
      </c>
      <c r="H164">
        <v>-13.3420918980904</v>
      </c>
      <c r="I164">
        <v>2.2495411068500801</v>
      </c>
      <c r="J164">
        <v>-3.9615227927079002</v>
      </c>
      <c r="K164">
        <v>2236.9968025905901</v>
      </c>
      <c r="L164">
        <v>2052.3780044069899</v>
      </c>
      <c r="M164">
        <v>22.104122816422301</v>
      </c>
      <c r="N164">
        <v>0.62636722829801394</v>
      </c>
      <c r="O164">
        <v>10.7625646002121</v>
      </c>
      <c r="P164">
        <v>27.330459770114899</v>
      </c>
      <c r="Q164">
        <v>6.4278163195129997E-3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395</v>
      </c>
      <c r="E165">
        <v>58353.928948430002</v>
      </c>
      <c r="F165">
        <v>138870.35</v>
      </c>
      <c r="G165">
        <v>9.05534334094882</v>
      </c>
      <c r="H165">
        <v>3.8835274723494</v>
      </c>
      <c r="I165">
        <v>-19.7858500916076</v>
      </c>
      <c r="J165">
        <v>3.2332722392018298</v>
      </c>
      <c r="K165">
        <v>130308.994629079</v>
      </c>
      <c r="L165">
        <v>125748.66853697599</v>
      </c>
      <c r="M165">
        <v>73.015707622042399</v>
      </c>
      <c r="N165">
        <v>1.45602181730467</v>
      </c>
      <c r="O165">
        <v>9.0549566556143706</v>
      </c>
      <c r="P165">
        <v>36.952940358510602</v>
      </c>
      <c r="Q165">
        <v>3.7146560842231002E-2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198</v>
      </c>
      <c r="E166">
        <v>58337.917471225002</v>
      </c>
      <c r="F166">
        <v>1042.3499999999999</v>
      </c>
      <c r="G166">
        <v>50.785493755600903</v>
      </c>
      <c r="H166">
        <v>-8.0078233840402007</v>
      </c>
      <c r="I166">
        <v>35.9373545466688</v>
      </c>
      <c r="J166">
        <v>1.10796633972882</v>
      </c>
      <c r="K166">
        <v>970.65825246632596</v>
      </c>
      <c r="L166">
        <v>779.98225714250304</v>
      </c>
      <c r="M166">
        <v>45.202728322194197</v>
      </c>
      <c r="N166">
        <v>1.0504702126496199</v>
      </c>
      <c r="O166">
        <v>15.8248189187892</v>
      </c>
      <c r="P166">
        <v>90.001822821727998</v>
      </c>
      <c r="Q166">
        <v>0.10204471714348699</v>
      </c>
    </row>
    <row r="167" spans="1:17" hidden="1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27</v>
      </c>
      <c r="E167">
        <v>56935</v>
      </c>
      <c r="F167">
        <v>1169.5</v>
      </c>
      <c r="G167">
        <v>14.4436856872957</v>
      </c>
      <c r="H167">
        <v>-6.4932536550706397</v>
      </c>
      <c r="I167">
        <v>27.488558496262801</v>
      </c>
      <c r="J167">
        <v>-0.97930926555231401</v>
      </c>
      <c r="K167">
        <v>1059.2312656741601</v>
      </c>
      <c r="M167">
        <v>57.460683159138497</v>
      </c>
      <c r="N167">
        <v>1.0684825867647001</v>
      </c>
      <c r="O167">
        <v>17.024369388627601</v>
      </c>
      <c r="P167">
        <v>54.900662251655604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418</v>
      </c>
      <c r="E168">
        <v>56636.968340564999</v>
      </c>
      <c r="F168">
        <v>223.43</v>
      </c>
      <c r="G168">
        <v>-11.9404655817251</v>
      </c>
      <c r="H168">
        <v>-12.5977539259436</v>
      </c>
      <c r="I168">
        <v>16.448663155588399</v>
      </c>
      <c r="J168">
        <v>-3.2955700904982201</v>
      </c>
      <c r="K168">
        <v>224.82664983132901</v>
      </c>
      <c r="L168">
        <v>201.432449904827</v>
      </c>
      <c r="M168">
        <v>32.264873211853903</v>
      </c>
      <c r="N168">
        <v>0.55670678749858604</v>
      </c>
      <c r="O168">
        <v>10.504408539587301</v>
      </c>
      <c r="P168">
        <v>44.148387096774201</v>
      </c>
      <c r="Q168">
        <v>5.5888407353285E-2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174</v>
      </c>
      <c r="E169">
        <v>56151.230347519901</v>
      </c>
      <c r="F169">
        <v>17385.7</v>
      </c>
      <c r="G169">
        <v>-14.3633967804283</v>
      </c>
      <c r="H169">
        <v>2.6000151940348299</v>
      </c>
      <c r="I169">
        <v>-15.620588397326401</v>
      </c>
      <c r="J169">
        <v>0.70095872504627899</v>
      </c>
      <c r="K169">
        <v>16592.6666595477</v>
      </c>
      <c r="L169">
        <v>16356.4977398254</v>
      </c>
      <c r="M169">
        <v>67.688055568049705</v>
      </c>
      <c r="N169">
        <v>1.0571664060427099</v>
      </c>
      <c r="O169">
        <v>10.723180544930599</v>
      </c>
      <c r="P169">
        <v>14.7150713764924</v>
      </c>
      <c r="Q169">
        <v>-2.1544946941315E-2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24</v>
      </c>
      <c r="E170">
        <v>55836.858025080001</v>
      </c>
      <c r="F170">
        <v>74.48</v>
      </c>
      <c r="G170">
        <v>-37.367686516792901</v>
      </c>
      <c r="H170">
        <v>-13.8782516322725</v>
      </c>
      <c r="I170">
        <v>-27.110713634503298</v>
      </c>
      <c r="J170">
        <v>-5.0277093191070001</v>
      </c>
      <c r="K170">
        <v>78.749055844243799</v>
      </c>
      <c r="L170">
        <v>79.932323905220002</v>
      </c>
      <c r="M170">
        <v>24.2623369054451</v>
      </c>
      <c r="N170">
        <v>0.67704127588563501</v>
      </c>
      <c r="O170">
        <v>35.204081632653001</v>
      </c>
      <c r="P170">
        <v>5.1977401129943601</v>
      </c>
      <c r="Q170">
        <v>9.8261719329139994E-3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251</v>
      </c>
      <c r="E171">
        <v>55769.656052824997</v>
      </c>
      <c r="F171">
        <v>2037</v>
      </c>
      <c r="G171">
        <v>15.0223981754633</v>
      </c>
      <c r="H171">
        <v>2.0784524056456202</v>
      </c>
      <c r="I171">
        <v>-3.24843054125706</v>
      </c>
      <c r="J171">
        <v>-0.94185504122220198</v>
      </c>
      <c r="K171">
        <v>2010.9594679351701</v>
      </c>
      <c r="L171">
        <v>1838.0870660767</v>
      </c>
      <c r="M171">
        <v>64.682650146977593</v>
      </c>
      <c r="N171">
        <v>1.2287360632862001</v>
      </c>
      <c r="O171">
        <v>7.1404025527736801</v>
      </c>
      <c r="P171">
        <v>38.097013660553799</v>
      </c>
      <c r="Q171">
        <v>7.3905620780110003E-3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271</v>
      </c>
      <c r="E172">
        <v>55664.381177340001</v>
      </c>
      <c r="F172">
        <v>5068.95</v>
      </c>
      <c r="G172">
        <v>75.818406537671805</v>
      </c>
      <c r="H172">
        <v>-7.6721753294860102</v>
      </c>
      <c r="I172">
        <v>46.853557520614501</v>
      </c>
      <c r="J172">
        <v>-1.3300119072941501</v>
      </c>
      <c r="K172">
        <v>5066.53042072689</v>
      </c>
      <c r="L172">
        <v>4122.5804489556904</v>
      </c>
      <c r="M172">
        <v>29.158977750083199</v>
      </c>
      <c r="N172">
        <v>0.37934256899650598</v>
      </c>
      <c r="O172">
        <v>15.2102506436244</v>
      </c>
      <c r="P172">
        <v>107.658746415403</v>
      </c>
      <c r="Q172">
        <v>0.12891695323980901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98</v>
      </c>
      <c r="E173">
        <v>55425.831148199999</v>
      </c>
      <c r="F173">
        <v>148.11000000000001</v>
      </c>
      <c r="G173">
        <v>117.396812181551</v>
      </c>
      <c r="H173">
        <v>4.4449739344312897</v>
      </c>
      <c r="I173">
        <v>-1.6720955147057499</v>
      </c>
      <c r="J173">
        <v>-3.5862073179949299</v>
      </c>
      <c r="K173">
        <v>138.47470404443601</v>
      </c>
      <c r="L173">
        <v>114.725331817228</v>
      </c>
      <c r="M173">
        <v>43.031823864563101</v>
      </c>
      <c r="N173">
        <v>1.54379536889102</v>
      </c>
      <c r="O173">
        <v>15.117142664236001</v>
      </c>
      <c r="P173">
        <v>180.777251184834</v>
      </c>
      <c r="Q173">
        <v>0.17838757454111601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285</v>
      </c>
      <c r="E174">
        <v>55005.841126079999</v>
      </c>
      <c r="F174">
        <v>5214.05</v>
      </c>
      <c r="G174">
        <v>6.5924619294720301</v>
      </c>
      <c r="H174">
        <v>2.94319732487372</v>
      </c>
      <c r="I174">
        <v>-20.420388896541599</v>
      </c>
      <c r="J174">
        <v>6.6587738765114004</v>
      </c>
      <c r="K174">
        <v>4947.1486681954502</v>
      </c>
      <c r="L174">
        <v>4864.3799613431001</v>
      </c>
      <c r="M174">
        <v>70.642849782935002</v>
      </c>
      <c r="N174">
        <v>1.15996416726645</v>
      </c>
      <c r="O174">
        <v>12.6446811979171</v>
      </c>
      <c r="P174">
        <v>33.009783038481601</v>
      </c>
      <c r="Q174">
        <v>6.2127914900500002E-3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433</v>
      </c>
      <c r="E175">
        <v>54802.503215079902</v>
      </c>
      <c r="F175">
        <v>372.4</v>
      </c>
      <c r="G175">
        <v>36.847718967421102</v>
      </c>
      <c r="H175">
        <v>11.1505221462699</v>
      </c>
      <c r="I175">
        <v>25.315564442542701</v>
      </c>
      <c r="J175">
        <v>4.6288148618415796</v>
      </c>
      <c r="K175">
        <v>326.23807423669001</v>
      </c>
      <c r="L175">
        <v>282.39586599623198</v>
      </c>
      <c r="M175">
        <v>73.043820234717899</v>
      </c>
      <c r="N175">
        <v>1.2146781731449801</v>
      </c>
      <c r="O175">
        <v>1.49033297529539</v>
      </c>
      <c r="P175">
        <v>94.261867501304096</v>
      </c>
      <c r="Q175">
        <v>4.1128130792670997E-2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32</v>
      </c>
      <c r="E176">
        <v>54620.470906144001</v>
      </c>
      <c r="F176">
        <v>64.180000000000007</v>
      </c>
      <c r="G176">
        <v>81.748511492064097</v>
      </c>
      <c r="H176">
        <v>-5.3647741593820202</v>
      </c>
      <c r="I176">
        <v>-1.7011755677796201</v>
      </c>
      <c r="J176">
        <v>-4.1103060859594498</v>
      </c>
      <c r="K176">
        <v>63.474615262677801</v>
      </c>
      <c r="L176">
        <v>56.8277515708726</v>
      </c>
      <c r="M176">
        <v>46.7535838490275</v>
      </c>
      <c r="N176">
        <v>1.03923679821545</v>
      </c>
      <c r="O176">
        <v>19.819258335930101</v>
      </c>
      <c r="P176">
        <v>116.824324324324</v>
      </c>
      <c r="Q176">
        <v>8.6973290366753997E-2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32</v>
      </c>
      <c r="E177">
        <v>54076.588912348001</v>
      </c>
      <c r="F177">
        <v>119.37</v>
      </c>
      <c r="G177">
        <v>15.419012423335801</v>
      </c>
      <c r="H177">
        <v>-7.4703762816588002</v>
      </c>
      <c r="I177">
        <v>-28.212377465512802</v>
      </c>
      <c r="J177">
        <v>-5.1542735990670501</v>
      </c>
      <c r="K177">
        <v>124.265403329172</v>
      </c>
      <c r="L177">
        <v>121.0848789874</v>
      </c>
      <c r="M177">
        <v>38.960278994627402</v>
      </c>
      <c r="N177">
        <v>0.65426328688268698</v>
      </c>
      <c r="O177">
        <v>32.319678311133401</v>
      </c>
      <c r="P177">
        <v>45.929095354523199</v>
      </c>
      <c r="Q177">
        <v>3.3784187695178998E-2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Row],[Ticker]],[1]!Table1[[Symbol]:[Industry]],2,FALSE),"-")</f>
        <v>-</v>
      </c>
      <c r="D178" t="s">
        <v>21</v>
      </c>
      <c r="E178">
        <v>53788.530874980002</v>
      </c>
      <c r="F178">
        <v>3029.8</v>
      </c>
      <c r="G178">
        <v>0.610965588434361</v>
      </c>
      <c r="H178">
        <v>13.617244017143699</v>
      </c>
      <c r="I178">
        <v>1.0030224199297999</v>
      </c>
      <c r="J178">
        <v>-3.43269551621542</v>
      </c>
      <c r="K178">
        <v>2583.4869378169301</v>
      </c>
      <c r="L178">
        <v>2446.6008088747999</v>
      </c>
      <c r="M178">
        <v>65.297139401333695</v>
      </c>
      <c r="N178">
        <v>1.23600709111568</v>
      </c>
      <c r="O178">
        <v>1.68823024622086</v>
      </c>
      <c r="P178">
        <v>46.430815330336799</v>
      </c>
      <c r="Q178">
        <v>-3.5751863427500002E-2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27</v>
      </c>
      <c r="E179">
        <v>52193.474999999999</v>
      </c>
      <c r="F179">
        <v>1886.4</v>
      </c>
      <c r="G179">
        <v>-15.743356862189099</v>
      </c>
      <c r="H179">
        <v>-4.1863816885160103</v>
      </c>
      <c r="I179">
        <v>-6.21786029828111</v>
      </c>
      <c r="J179">
        <v>-3.5149299948763599</v>
      </c>
      <c r="K179">
        <v>1839.68198411963</v>
      </c>
      <c r="L179">
        <v>1780.50880735193</v>
      </c>
      <c r="M179">
        <v>48.339909278681397</v>
      </c>
      <c r="N179">
        <v>1.2725440690174401</v>
      </c>
      <c r="O179">
        <v>10.5094359626802</v>
      </c>
      <c r="P179">
        <v>22.223662044836001</v>
      </c>
      <c r="Q179">
        <v>-1.3960992126454999E-2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444</v>
      </c>
      <c r="E180">
        <v>51963.228711035998</v>
      </c>
      <c r="F180">
        <v>182.98</v>
      </c>
      <c r="G180">
        <v>-1.45833774831745</v>
      </c>
      <c r="H180">
        <v>-0.55942479628321795</v>
      </c>
      <c r="I180">
        <v>-4.1194772232057497</v>
      </c>
      <c r="J180">
        <v>0.148987712011624</v>
      </c>
      <c r="K180">
        <v>174.761587423918</v>
      </c>
      <c r="L180">
        <v>166.750984539429</v>
      </c>
      <c r="M180">
        <v>59.1936709916898</v>
      </c>
      <c r="N180">
        <v>1.0281319725204201</v>
      </c>
      <c r="O180">
        <v>6.8422778445731796</v>
      </c>
      <c r="P180">
        <v>40.645657186779303</v>
      </c>
      <c r="Q180">
        <v>-9.0609751261161997E-2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83</v>
      </c>
      <c r="E181">
        <v>51569.845312500001</v>
      </c>
      <c r="F181">
        <v>1412.5</v>
      </c>
      <c r="G181">
        <v>109.192515940877</v>
      </c>
      <c r="H181">
        <v>-14.8876911949763</v>
      </c>
      <c r="I181">
        <v>52.343363614419602</v>
      </c>
      <c r="J181">
        <v>-9.5636943838876505</v>
      </c>
      <c r="K181">
        <v>1451.4796355533499</v>
      </c>
      <c r="L181">
        <v>1058.2366665632101</v>
      </c>
      <c r="M181">
        <v>22.447806721835999</v>
      </c>
      <c r="N181">
        <v>0.65495956485782902</v>
      </c>
      <c r="O181">
        <v>27.058407079645999</v>
      </c>
      <c r="P181">
        <v>213.888888888888</v>
      </c>
      <c r="Q181">
        <v>0.180244926398997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24</v>
      </c>
      <c r="E182">
        <v>50117.199545607997</v>
      </c>
      <c r="F182">
        <v>198</v>
      </c>
      <c r="G182">
        <v>27.2867244986477</v>
      </c>
      <c r="H182">
        <v>12.216015480932899</v>
      </c>
      <c r="I182">
        <v>19.820935614266201</v>
      </c>
      <c r="J182">
        <v>2.9505248994681499</v>
      </c>
      <c r="K182">
        <v>180.04967307105301</v>
      </c>
      <c r="L182">
        <v>160.06591648727201</v>
      </c>
      <c r="M182">
        <v>81.197160433917006</v>
      </c>
      <c r="N182">
        <v>1.4328949478339601</v>
      </c>
      <c r="O182">
        <v>3.61111111111112</v>
      </c>
      <c r="P182">
        <v>51.724137931034399</v>
      </c>
      <c r="Q182">
        <v>9.6544732152232998E-2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165</v>
      </c>
      <c r="E183">
        <v>49799.739575250002</v>
      </c>
      <c r="F183">
        <v>11547.6</v>
      </c>
      <c r="G183">
        <v>163.316455241943</v>
      </c>
      <c r="H183">
        <v>-1.8730331991928799</v>
      </c>
      <c r="I183">
        <v>83.437406906542705</v>
      </c>
      <c r="J183">
        <v>-2.6395462862767101</v>
      </c>
      <c r="K183">
        <v>11373.6100859486</v>
      </c>
      <c r="L183">
        <v>8227.6692821271899</v>
      </c>
      <c r="M183">
        <v>42.972528194797199</v>
      </c>
      <c r="N183">
        <v>0.53708494113943495</v>
      </c>
      <c r="O183">
        <v>24.545360074820699</v>
      </c>
      <c r="P183">
        <v>196.40391180471701</v>
      </c>
      <c r="Q183">
        <v>0.167810984771534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54</v>
      </c>
      <c r="E184">
        <v>49242.202289375004</v>
      </c>
      <c r="F184">
        <v>4416.5</v>
      </c>
      <c r="G184">
        <v>44.286168270968602</v>
      </c>
      <c r="H184">
        <v>-11.8167185224936</v>
      </c>
      <c r="I184">
        <v>8.4233806261393998</v>
      </c>
      <c r="J184">
        <v>4.1869504511161102</v>
      </c>
      <c r="K184">
        <v>4493.0817902274803</v>
      </c>
      <c r="L184">
        <v>4001.80523049054</v>
      </c>
      <c r="M184">
        <v>51.264890677927902</v>
      </c>
      <c r="N184">
        <v>0.32739586088005002</v>
      </c>
      <c r="O184">
        <v>13.1665345862107</v>
      </c>
      <c r="P184">
        <v>77.148931049697097</v>
      </c>
      <c r="Q184">
        <v>3.6643079676594997E-2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80</v>
      </c>
      <c r="E185">
        <v>48428.457255070003</v>
      </c>
      <c r="F185">
        <v>2614.15</v>
      </c>
      <c r="G185">
        <v>8.5768921314619107</v>
      </c>
      <c r="H185">
        <v>-3.93281290149329</v>
      </c>
      <c r="I185">
        <v>-11.4445051953505</v>
      </c>
      <c r="J185">
        <v>-5.1172433045281096</v>
      </c>
      <c r="K185">
        <v>2610.9322213413102</v>
      </c>
      <c r="L185">
        <v>2418.8059457634399</v>
      </c>
      <c r="M185">
        <v>31.602319000638101</v>
      </c>
      <c r="N185">
        <v>0.71512314701424096</v>
      </c>
      <c r="O185">
        <v>8.7925329456993708</v>
      </c>
      <c r="P185">
        <v>44.988907376594497</v>
      </c>
      <c r="Q185">
        <v>-4.2677140544070999E-2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370</v>
      </c>
      <c r="E186">
        <v>48362.113598399999</v>
      </c>
      <c r="F186">
        <v>1490.35</v>
      </c>
      <c r="G186">
        <v>65.492672747999706</v>
      </c>
      <c r="H186">
        <v>-6.5423304223193499</v>
      </c>
      <c r="I186">
        <v>26.939470886880599</v>
      </c>
      <c r="J186">
        <v>-2.9769230672603801</v>
      </c>
      <c r="K186">
        <v>1435.97403827426</v>
      </c>
      <c r="L186">
        <v>1202.13762425613</v>
      </c>
      <c r="M186">
        <v>38.435139136335501</v>
      </c>
      <c r="N186">
        <v>0.678585245617084</v>
      </c>
      <c r="O186">
        <v>4.6733988660381902</v>
      </c>
      <c r="P186">
        <v>96.888830173723406</v>
      </c>
      <c r="Q186">
        <v>4.0894559164450003E-3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48136.816043355</v>
      </c>
      <c r="F187">
        <v>1788.95</v>
      </c>
      <c r="G187">
        <v>41.150638843135702</v>
      </c>
      <c r="H187">
        <v>7.0362944083154098</v>
      </c>
      <c r="I187">
        <v>10.824538768695801</v>
      </c>
      <c r="J187">
        <v>-5.2538751617398303</v>
      </c>
      <c r="K187">
        <v>1652.73561911466</v>
      </c>
      <c r="L187">
        <v>1466.96801855034</v>
      </c>
      <c r="M187">
        <v>48.836695158963302</v>
      </c>
      <c r="N187">
        <v>1.4923869326158501</v>
      </c>
      <c r="O187">
        <v>7.8118449369741896</v>
      </c>
      <c r="P187">
        <v>72.345857418111706</v>
      </c>
      <c r="Q187">
        <v>0.19564581268949599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373</v>
      </c>
      <c r="E188">
        <v>47904.936683034997</v>
      </c>
      <c r="F188">
        <v>1624.7</v>
      </c>
      <c r="G188">
        <v>38.278530926887797</v>
      </c>
      <c r="H188">
        <v>2.4471505132945102</v>
      </c>
      <c r="I188">
        <v>26.516172806232099</v>
      </c>
      <c r="J188">
        <v>0.35990116331802902</v>
      </c>
      <c r="K188">
        <v>1489.16597157822</v>
      </c>
      <c r="L188">
        <v>1260.4400556793801</v>
      </c>
      <c r="M188">
        <v>63.198106141101199</v>
      </c>
      <c r="N188">
        <v>1.0164497521504701</v>
      </c>
      <c r="O188">
        <v>3.9238013171662498</v>
      </c>
      <c r="P188">
        <v>68.014477766287399</v>
      </c>
      <c r="Q188">
        <v>4.3899912198732002E-2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127</v>
      </c>
      <c r="E189">
        <v>47593.653063309997</v>
      </c>
      <c r="F189">
        <v>54453.75</v>
      </c>
      <c r="G189">
        <v>1.70391126988645</v>
      </c>
      <c r="H189">
        <v>-11.2375061716694</v>
      </c>
      <c r="I189">
        <v>24.865063993785199</v>
      </c>
      <c r="J189">
        <v>-4.1609664268559703</v>
      </c>
      <c r="K189">
        <v>53502.605650973303</v>
      </c>
      <c r="L189">
        <v>45685.532711658503</v>
      </c>
      <c r="M189">
        <v>35.370525178721898</v>
      </c>
      <c r="N189">
        <v>0.48264063161478099</v>
      </c>
      <c r="O189">
        <v>10.174230424901801</v>
      </c>
      <c r="P189">
        <v>55.681334107159699</v>
      </c>
      <c r="Q189">
        <v>-2.2445407164779999E-2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32</v>
      </c>
      <c r="E190">
        <v>47183.192556656999</v>
      </c>
      <c r="F190">
        <v>67.73</v>
      </c>
      <c r="G190">
        <v>70.404437453882096</v>
      </c>
      <c r="H190">
        <v>-1.61843291237293</v>
      </c>
      <c r="I190">
        <v>9.1176075010034392</v>
      </c>
      <c r="J190">
        <v>-2.0872638110068702</v>
      </c>
      <c r="K190">
        <v>65.483119522026399</v>
      </c>
      <c r="L190">
        <v>57.333393100282699</v>
      </c>
      <c r="M190">
        <v>54.397415906744001</v>
      </c>
      <c r="N190">
        <v>1.3209596952598499</v>
      </c>
      <c r="O190">
        <v>8.5191200354347991</v>
      </c>
      <c r="P190">
        <v>107.125382262996</v>
      </c>
      <c r="Q190">
        <v>0.115907438870071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54</v>
      </c>
      <c r="E191">
        <v>46941.648025574999</v>
      </c>
      <c r="F191">
        <v>650.4</v>
      </c>
      <c r="G191">
        <v>-39.275167174854502</v>
      </c>
      <c r="H191">
        <v>-10.8010981511447</v>
      </c>
      <c r="I191">
        <v>-12.468612190389001</v>
      </c>
      <c r="J191">
        <v>-1.44443699665683</v>
      </c>
      <c r="K191">
        <v>647.92575336858795</v>
      </c>
      <c r="L191">
        <v>657.12247944423598</v>
      </c>
      <c r="M191">
        <v>37.178542194467603</v>
      </c>
      <c r="N191">
        <v>0.77151123561475998</v>
      </c>
      <c r="O191">
        <v>25.0615006150061</v>
      </c>
      <c r="P191">
        <v>17.464330865089298</v>
      </c>
      <c r="Q191">
        <v>-4.0915051043219998E-2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469</v>
      </c>
      <c r="E192">
        <v>46088.086214850002</v>
      </c>
      <c r="F192">
        <v>41443.949999999997</v>
      </c>
      <c r="G192">
        <v>-15.886124131343999</v>
      </c>
      <c r="H192">
        <v>-1.76948722322292</v>
      </c>
      <c r="I192">
        <v>-6.1881383807085601</v>
      </c>
      <c r="J192">
        <v>1.6934630765151899</v>
      </c>
      <c r="K192">
        <v>38868.432280239103</v>
      </c>
      <c r="L192">
        <v>37738.035134594204</v>
      </c>
      <c r="M192">
        <v>70.275381000242703</v>
      </c>
      <c r="N192">
        <v>0.96284920269143703</v>
      </c>
      <c r="O192">
        <v>3.47710582606146</v>
      </c>
      <c r="P192">
        <v>25.321703474896399</v>
      </c>
      <c r="Q192">
        <v>-1.8947946234834E-2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472</v>
      </c>
      <c r="E193">
        <v>45891.5</v>
      </c>
      <c r="F193">
        <v>553.75</v>
      </c>
      <c r="G193">
        <v>88.594896422078705</v>
      </c>
      <c r="H193">
        <v>-10.993214488658801</v>
      </c>
      <c r="I193">
        <v>59.318069142473597</v>
      </c>
      <c r="J193">
        <v>-3.8457059697771099</v>
      </c>
      <c r="K193">
        <v>527.52559167068296</v>
      </c>
      <c r="L193">
        <v>406.04682493590701</v>
      </c>
      <c r="M193">
        <v>30.987114210241899</v>
      </c>
      <c r="N193">
        <v>0.54243072587923502</v>
      </c>
      <c r="O193">
        <v>12.0270880361173</v>
      </c>
      <c r="P193">
        <v>129.10633016135699</v>
      </c>
      <c r="Q193">
        <v>0.133058194280575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60</v>
      </c>
      <c r="E194">
        <v>45364.39481469</v>
      </c>
      <c r="F194">
        <v>2707.3</v>
      </c>
      <c r="G194">
        <v>65.517765302504102</v>
      </c>
      <c r="H194">
        <v>-2.57133997258707</v>
      </c>
      <c r="I194">
        <v>7.6664955418777403</v>
      </c>
      <c r="J194">
        <v>3.64716723080784</v>
      </c>
      <c r="K194">
        <v>2507.7814427947001</v>
      </c>
      <c r="L194">
        <v>2125.9916526255702</v>
      </c>
      <c r="M194">
        <v>64.047618424000106</v>
      </c>
      <c r="N194">
        <v>1.2035330884673401</v>
      </c>
      <c r="O194">
        <v>4.3475048941749899</v>
      </c>
      <c r="P194">
        <v>95.465867658207301</v>
      </c>
      <c r="Q194">
        <v>3.5255096109479002E-2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177</v>
      </c>
      <c r="E195">
        <v>44707.496668125001</v>
      </c>
      <c r="F195">
        <v>648.45000000000005</v>
      </c>
      <c r="G195">
        <v>11.912680717317899</v>
      </c>
      <c r="H195">
        <v>1.6660218211909199</v>
      </c>
      <c r="I195">
        <v>0.86732306405475101</v>
      </c>
      <c r="J195">
        <v>0.96411358746216202</v>
      </c>
      <c r="K195">
        <v>612.77545526118502</v>
      </c>
      <c r="L195">
        <v>551.00170285571198</v>
      </c>
      <c r="M195">
        <v>58.701097213094499</v>
      </c>
      <c r="N195">
        <v>0.83622387008131505</v>
      </c>
      <c r="O195">
        <v>2.3054977253450502</v>
      </c>
      <c r="P195">
        <v>63.316962599168797</v>
      </c>
      <c r="Q195">
        <v>-6.7248603184399999E-2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479</v>
      </c>
      <c r="E196">
        <v>44053.840850565</v>
      </c>
      <c r="F196">
        <v>4145.55</v>
      </c>
      <c r="G196">
        <v>41.358366263458102</v>
      </c>
      <c r="H196">
        <v>-7.7754273517728496</v>
      </c>
      <c r="I196">
        <v>20.816251567138899</v>
      </c>
      <c r="J196">
        <v>-4.5485045372400897E-2</v>
      </c>
      <c r="K196">
        <v>3946.6401611198298</v>
      </c>
      <c r="L196">
        <v>3363.8005016839902</v>
      </c>
      <c r="M196">
        <v>49.801579014485199</v>
      </c>
      <c r="N196">
        <v>1.2427861572439201</v>
      </c>
      <c r="O196">
        <v>6.3682744147338601</v>
      </c>
      <c r="P196">
        <v>76.252630683871502</v>
      </c>
      <c r="Q196">
        <v>0.14039086021253</v>
      </c>
    </row>
    <row r="197" spans="1:17" hidden="1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32</v>
      </c>
      <c r="E197">
        <v>43540.500135527996</v>
      </c>
      <c r="F197">
        <v>68.44</v>
      </c>
      <c r="G197">
        <v>67.636856737385003</v>
      </c>
      <c r="H197">
        <v>1.8195086943319101</v>
      </c>
      <c r="I197">
        <v>20.7086985920945</v>
      </c>
      <c r="J197">
        <v>-4.3607506261823401</v>
      </c>
      <c r="K197">
        <v>61.307513178425701</v>
      </c>
      <c r="L197">
        <v>54.499435434995803</v>
      </c>
      <c r="M197">
        <v>58.457207407437103</v>
      </c>
      <c r="N197">
        <v>2.1347028717389498</v>
      </c>
      <c r="O197">
        <v>13.2378725891291</v>
      </c>
      <c r="P197">
        <v>122.93159609120499</v>
      </c>
      <c r="Q197">
        <v>0.10170196050461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43322.62260155</v>
      </c>
      <c r="F198">
        <v>368.5</v>
      </c>
      <c r="G198">
        <v>19.492979304777599</v>
      </c>
      <c r="H198">
        <v>2.7403304003056901</v>
      </c>
      <c r="I198">
        <v>25.367959929556498</v>
      </c>
      <c r="J198">
        <v>4.58051473848868</v>
      </c>
      <c r="K198">
        <v>336.67354322523698</v>
      </c>
      <c r="L198">
        <v>295.46405177862499</v>
      </c>
      <c r="M198">
        <v>64.359757754681695</v>
      </c>
      <c r="N198">
        <v>0.52009464410962403</v>
      </c>
      <c r="O198">
        <v>2.2523744911804702</v>
      </c>
      <c r="P198">
        <v>69.425287356321803</v>
      </c>
      <c r="Q198">
        <v>-5.3350872654160997E-2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54</v>
      </c>
      <c r="E199">
        <v>43305.554655095999</v>
      </c>
      <c r="F199">
        <v>180.47</v>
      </c>
      <c r="G199">
        <v>8.2782251816080592</v>
      </c>
      <c r="H199">
        <v>-10.5586613153213</v>
      </c>
      <c r="I199">
        <v>-8.6293208115573297</v>
      </c>
      <c r="J199">
        <v>-7.2903149373626599</v>
      </c>
      <c r="K199">
        <v>175.16507547512899</v>
      </c>
      <c r="L199">
        <v>158.96077425694</v>
      </c>
      <c r="M199">
        <v>32.762824665255302</v>
      </c>
      <c r="N199">
        <v>1.1819696240712001</v>
      </c>
      <c r="O199">
        <v>7.6356181082728396</v>
      </c>
      <c r="P199">
        <v>54.909871244635198</v>
      </c>
      <c r="Q199">
        <v>6.5036254780614006E-2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285</v>
      </c>
      <c r="E200">
        <v>42782.045986800003</v>
      </c>
      <c r="F200">
        <v>6961.6</v>
      </c>
      <c r="G200">
        <v>-30.5061648957379</v>
      </c>
      <c r="H200">
        <v>-7.5627831960786303</v>
      </c>
      <c r="I200">
        <v>-25.827424221647199</v>
      </c>
      <c r="J200">
        <v>-3.69272364669833</v>
      </c>
      <c r="K200">
        <v>7113.4534233505101</v>
      </c>
      <c r="L200">
        <v>7427.0624374448198</v>
      </c>
      <c r="M200">
        <v>31.691798213073699</v>
      </c>
      <c r="N200">
        <v>0.87696354878985405</v>
      </c>
      <c r="O200">
        <v>32.153527924614998</v>
      </c>
      <c r="P200">
        <v>8.5849762914898999</v>
      </c>
      <c r="Q200">
        <v>2.8703491922936999E-2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37</v>
      </c>
      <c r="E201">
        <v>42590.911999999997</v>
      </c>
      <c r="F201">
        <v>291.73</v>
      </c>
      <c r="G201">
        <v>85.923210920715704</v>
      </c>
      <c r="H201">
        <v>3.7258105290293599</v>
      </c>
      <c r="I201">
        <v>6.47366810706405</v>
      </c>
      <c r="J201">
        <v>-7.9798116500038896</v>
      </c>
      <c r="K201">
        <v>254.107551702141</v>
      </c>
      <c r="L201">
        <v>221.99427882675599</v>
      </c>
      <c r="M201">
        <v>41.261440754138398</v>
      </c>
      <c r="N201">
        <v>2.1107492698013699</v>
      </c>
      <c r="O201">
        <v>11.3015459500222</v>
      </c>
      <c r="P201">
        <v>141.69842584921199</v>
      </c>
      <c r="Q201">
        <v>3.3988766893812E-2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42513.4729744</v>
      </c>
      <c r="F202">
        <v>37926.800000000003</v>
      </c>
      <c r="G202">
        <v>9.4300485693477203</v>
      </c>
      <c r="H202">
        <v>-4.4408589358337096</v>
      </c>
      <c r="I202">
        <v>-3.8464772814096002</v>
      </c>
      <c r="J202">
        <v>-2.4453322478056698</v>
      </c>
      <c r="K202">
        <v>36329.362183676298</v>
      </c>
      <c r="L202">
        <v>32561.386768408898</v>
      </c>
      <c r="M202">
        <v>41.405378999655802</v>
      </c>
      <c r="N202">
        <v>0.31976964838398703</v>
      </c>
      <c r="O202">
        <v>7.7246168935950204</v>
      </c>
      <c r="P202">
        <v>42.432026438335498</v>
      </c>
      <c r="Q202">
        <v>2.4492536817145E-2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42184.331469999997</v>
      </c>
      <c r="F203">
        <v>791.3</v>
      </c>
      <c r="G203">
        <v>68.217803735328403</v>
      </c>
      <c r="H203">
        <v>-4.0603715675243697</v>
      </c>
      <c r="I203">
        <v>15.5750149084108</v>
      </c>
      <c r="J203">
        <v>-4.8948284197649397</v>
      </c>
      <c r="K203">
        <v>738.78386484838802</v>
      </c>
      <c r="L203">
        <v>623.50612054926296</v>
      </c>
      <c r="M203">
        <v>43.103526716399799</v>
      </c>
      <c r="N203">
        <v>0.98194427879139401</v>
      </c>
      <c r="O203">
        <v>4.4799696701630198</v>
      </c>
      <c r="P203">
        <v>102.897435897435</v>
      </c>
      <c r="Q203">
        <v>5.7799662486962999E-2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21</v>
      </c>
      <c r="E204">
        <v>42161.805638259997</v>
      </c>
      <c r="F204">
        <v>6343.7</v>
      </c>
      <c r="G204">
        <v>8.4775077112144501</v>
      </c>
      <c r="H204">
        <v>13.4192660154294</v>
      </c>
      <c r="I204">
        <v>-14.8861992355064</v>
      </c>
      <c r="J204">
        <v>3.4907473667918398</v>
      </c>
      <c r="K204">
        <v>5628.1151668025695</v>
      </c>
      <c r="L204">
        <v>5479.71987602031</v>
      </c>
      <c r="M204">
        <v>79.004423051872493</v>
      </c>
      <c r="N204">
        <v>1.14056257603282</v>
      </c>
      <c r="O204">
        <v>7.9409492882702404</v>
      </c>
      <c r="P204">
        <v>47.966645285439299</v>
      </c>
      <c r="Q204">
        <v>-7.8060655061629996E-3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124</v>
      </c>
      <c r="E205">
        <v>42025.107692675003</v>
      </c>
      <c r="F205">
        <v>325.14999999999998</v>
      </c>
      <c r="G205">
        <v>-47.3489277528681</v>
      </c>
      <c r="H205">
        <v>-8.1404673779267895</v>
      </c>
      <c r="I205">
        <v>-26.15165684167</v>
      </c>
      <c r="J205">
        <v>-2.2644550961526799</v>
      </c>
      <c r="K205">
        <v>335.25954265796702</v>
      </c>
      <c r="L205">
        <v>354.44328166755599</v>
      </c>
      <c r="M205">
        <v>36.153995000852802</v>
      </c>
      <c r="N205">
        <v>0.87002102398378101</v>
      </c>
      <c r="O205">
        <v>30.001537751806801</v>
      </c>
      <c r="P205">
        <v>13.7683694891532</v>
      </c>
      <c r="Q205">
        <v>-1.7836489642892001E-2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198</v>
      </c>
      <c r="E206">
        <v>40929.914518780002</v>
      </c>
      <c r="F206">
        <v>690.25</v>
      </c>
      <c r="G206">
        <v>-8.7236930549763105</v>
      </c>
      <c r="H206">
        <v>5.8581780531472303</v>
      </c>
      <c r="I206">
        <v>-0.74662413394642702</v>
      </c>
      <c r="J206">
        <v>-1.3964171933898599</v>
      </c>
      <c r="K206">
        <v>669.05239755776302</v>
      </c>
      <c r="L206">
        <v>626.68457993524896</v>
      </c>
      <c r="M206">
        <v>52.6736869021411</v>
      </c>
      <c r="N206">
        <v>0.95381934329223905</v>
      </c>
      <c r="O206">
        <v>10.756972111553701</v>
      </c>
      <c r="P206">
        <v>41.415693505429203</v>
      </c>
      <c r="Q206">
        <v>2.9785887923816E-2</v>
      </c>
    </row>
    <row r="207" spans="1:17" hidden="1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21</v>
      </c>
      <c r="E207">
        <v>40548.59791615</v>
      </c>
      <c r="F207">
        <v>999</v>
      </c>
      <c r="G207">
        <v>-49.438961139370797</v>
      </c>
      <c r="H207">
        <v>-4.4905608495098503</v>
      </c>
      <c r="I207">
        <v>-28.5689894243955</v>
      </c>
      <c r="J207">
        <v>-0.86246788239239702</v>
      </c>
      <c r="K207">
        <v>1024.97717542396</v>
      </c>
      <c r="M207">
        <v>40.547986385600801</v>
      </c>
      <c r="N207">
        <v>1.0013491779432599</v>
      </c>
      <c r="O207">
        <v>40.140140140140097</v>
      </c>
      <c r="P207">
        <v>1.7052685161618799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409</v>
      </c>
      <c r="E208">
        <v>40533.850195020001</v>
      </c>
      <c r="F208">
        <v>1484.35</v>
      </c>
      <c r="G208">
        <v>-27.828003760968201</v>
      </c>
      <c r="H208">
        <v>-14.4457877930286</v>
      </c>
      <c r="I208">
        <v>-19.3869994565908</v>
      </c>
      <c r="J208">
        <v>-4.6992914447849499</v>
      </c>
      <c r="K208">
        <v>1553.2342917476899</v>
      </c>
      <c r="L208">
        <v>1530.5561667403299</v>
      </c>
      <c r="M208">
        <v>23.373055602746199</v>
      </c>
      <c r="N208">
        <v>0.82941934235896597</v>
      </c>
      <c r="O208">
        <v>21.265200256004299</v>
      </c>
      <c r="P208">
        <v>13.743295019156999</v>
      </c>
      <c r="Q208">
        <v>3.5773854840436999E-2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254</v>
      </c>
      <c r="E209">
        <v>40372.849534939996</v>
      </c>
      <c r="F209">
        <v>652.25</v>
      </c>
      <c r="G209">
        <v>79.126354023200406</v>
      </c>
      <c r="H209">
        <v>-9.3592318168480908</v>
      </c>
      <c r="I209">
        <v>8.2857598940841903</v>
      </c>
      <c r="J209">
        <v>-3.2102107463387499</v>
      </c>
      <c r="K209">
        <v>628.68629813303198</v>
      </c>
      <c r="L209">
        <v>521.93652395902996</v>
      </c>
      <c r="M209">
        <v>42.607821685789403</v>
      </c>
      <c r="N209">
        <v>1.2892240298277899</v>
      </c>
      <c r="O209">
        <v>5.1590647757761401</v>
      </c>
      <c r="P209">
        <v>113.118771442574</v>
      </c>
      <c r="Q209">
        <v>2.6495842336544999E-2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290</v>
      </c>
      <c r="E210">
        <v>40278.910902914999</v>
      </c>
      <c r="F210">
        <v>2919.9</v>
      </c>
      <c r="G210">
        <v>21.660710648904299</v>
      </c>
      <c r="H210">
        <v>15.914075808489001</v>
      </c>
      <c r="I210">
        <v>14.0385410902777</v>
      </c>
      <c r="J210">
        <v>3.52902142814423</v>
      </c>
      <c r="K210">
        <v>2601.0382667589101</v>
      </c>
      <c r="L210">
        <v>2356.6224510550801</v>
      </c>
      <c r="M210">
        <v>82.633006888808495</v>
      </c>
      <c r="N210">
        <v>0.87597223987395401</v>
      </c>
      <c r="O210">
        <v>2.12678516387547</v>
      </c>
      <c r="P210">
        <v>51.931732445300099</v>
      </c>
      <c r="Q210">
        <v>1.5345342861651E-2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60</v>
      </c>
      <c r="E211">
        <v>40200.524703759998</v>
      </c>
      <c r="F211">
        <v>1438.4</v>
      </c>
      <c r="G211">
        <v>51.117465738493699</v>
      </c>
      <c r="H211">
        <v>13.440604883829099</v>
      </c>
      <c r="I211">
        <v>43.540545274582897</v>
      </c>
      <c r="J211">
        <v>0.59082895933929502</v>
      </c>
      <c r="K211">
        <v>1264.8980534167099</v>
      </c>
      <c r="L211">
        <v>1015.46991986783</v>
      </c>
      <c r="M211">
        <v>83.769863314512605</v>
      </c>
      <c r="N211">
        <v>0.93486633305804201</v>
      </c>
      <c r="O211">
        <v>1.0984427141268001</v>
      </c>
      <c r="P211">
        <v>99.196787148594396</v>
      </c>
      <c r="Q211">
        <v>8.7478178761323994E-2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271</v>
      </c>
      <c r="E212">
        <v>40098.890499950001</v>
      </c>
      <c r="F212">
        <v>4395.55</v>
      </c>
      <c r="G212">
        <v>-3.4658305493513901</v>
      </c>
      <c r="H212">
        <v>-3.8753282442749799</v>
      </c>
      <c r="I212">
        <v>-7.1509229744407197</v>
      </c>
      <c r="J212">
        <v>-1.2425776918220199</v>
      </c>
      <c r="K212">
        <v>4107.3788204083203</v>
      </c>
      <c r="L212">
        <v>3798.0396961812098</v>
      </c>
      <c r="M212">
        <v>47.787291386524998</v>
      </c>
      <c r="N212">
        <v>1.1440415245645299</v>
      </c>
      <c r="O212">
        <v>6.9251856991730198</v>
      </c>
      <c r="P212">
        <v>32.1572459410703</v>
      </c>
      <c r="Q212">
        <v>6.9935143643526002E-2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46</v>
      </c>
      <c r="E213">
        <v>39996.296999999999</v>
      </c>
      <c r="F213">
        <v>66.92</v>
      </c>
      <c r="G213">
        <v>135.18188071465099</v>
      </c>
      <c r="H213">
        <v>-3.0715752581050801</v>
      </c>
      <c r="I213">
        <v>-4.6819631288424297</v>
      </c>
      <c r="J213">
        <v>-5.2674512062083796</v>
      </c>
      <c r="K213">
        <v>67.065355179053398</v>
      </c>
      <c r="L213">
        <v>56.997576313654498</v>
      </c>
      <c r="M213">
        <v>42.200159630756303</v>
      </c>
      <c r="N213">
        <v>0.96579960490071504</v>
      </c>
      <c r="O213">
        <v>16.781231320980201</v>
      </c>
      <c r="P213">
        <v>168.21643286573101</v>
      </c>
      <c r="Q213">
        <v>0.12591445927736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373</v>
      </c>
      <c r="E214">
        <v>39740.921552745</v>
      </c>
      <c r="F214">
        <v>544.15</v>
      </c>
      <c r="G214">
        <v>-41.779159168814999</v>
      </c>
      <c r="H214">
        <v>-11.307799688862501</v>
      </c>
      <c r="I214">
        <v>-15.4744446178253</v>
      </c>
      <c r="J214">
        <v>-6.6099163706902404</v>
      </c>
      <c r="K214">
        <v>542.14585482809696</v>
      </c>
      <c r="L214">
        <v>548.33664116853299</v>
      </c>
      <c r="M214">
        <v>20.255444958139002</v>
      </c>
      <c r="N214">
        <v>0.54019796339797499</v>
      </c>
      <c r="O214">
        <v>17.440044105485601</v>
      </c>
      <c r="P214">
        <v>21.516301920500201</v>
      </c>
      <c r="Q214">
        <v>-0.15430059878803401</v>
      </c>
    </row>
    <row r="215" spans="1:17" hidden="1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165</v>
      </c>
      <c r="E215">
        <v>39295.461726449998</v>
      </c>
      <c r="F215">
        <v>1568.2</v>
      </c>
      <c r="G215">
        <v>497.28287519261397</v>
      </c>
      <c r="H215">
        <v>-8.00252494631121</v>
      </c>
      <c r="I215">
        <v>130.57455311160101</v>
      </c>
      <c r="J215">
        <v>-3.4874571686046698</v>
      </c>
      <c r="K215">
        <v>1458.01507625873</v>
      </c>
      <c r="L215">
        <v>991.41307855881701</v>
      </c>
      <c r="M215">
        <v>46.310860948812604</v>
      </c>
      <c r="N215">
        <v>0.96613160950747301</v>
      </c>
      <c r="O215">
        <v>12.3581175870424</v>
      </c>
      <c r="P215">
        <v>566.60998937300701</v>
      </c>
      <c r="Q215">
        <v>0.209723969609768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158</v>
      </c>
      <c r="E216">
        <v>39043.526999613001</v>
      </c>
      <c r="F216">
        <v>287.8</v>
      </c>
      <c r="G216">
        <v>114.783827878425</v>
      </c>
      <c r="H216">
        <v>16.0661377889199</v>
      </c>
      <c r="I216">
        <v>-1.64696384324918</v>
      </c>
      <c r="J216">
        <v>1.32533323797556</v>
      </c>
      <c r="K216">
        <v>254.258446580411</v>
      </c>
      <c r="L216">
        <v>215.733488614447</v>
      </c>
      <c r="M216">
        <v>58.187147283720698</v>
      </c>
      <c r="N216">
        <v>1.38665852869103</v>
      </c>
      <c r="O216">
        <v>8.3391243919388405</v>
      </c>
      <c r="P216">
        <v>171.50943396226401</v>
      </c>
      <c r="Q216">
        <v>0.15487479327202999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Row],[Ticker]],[1]!Table1[[Symbol]:[Industry]],2,FALSE),"-")</f>
        <v>-</v>
      </c>
      <c r="D217" t="s">
        <v>133</v>
      </c>
      <c r="E217">
        <v>38667.019069034999</v>
      </c>
      <c r="F217">
        <v>748.95</v>
      </c>
      <c r="G217">
        <v>0.57832267376647195</v>
      </c>
      <c r="H217">
        <v>-4.74615535283389</v>
      </c>
      <c r="I217">
        <v>13.6162196963369</v>
      </c>
      <c r="J217">
        <v>-3.7151631035458301</v>
      </c>
      <c r="K217">
        <v>717.51386192845405</v>
      </c>
      <c r="L217">
        <v>628.63005903214605</v>
      </c>
      <c r="M217">
        <v>46.269097100841698</v>
      </c>
      <c r="N217">
        <v>1.2985605834281899</v>
      </c>
      <c r="O217">
        <v>4.9469256959743397</v>
      </c>
      <c r="P217">
        <v>52.225609756097498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Row],[Ticker]],[1]!Table1[[Symbol]:[Industry]],2,FALSE),"-")</f>
        <v>-</v>
      </c>
      <c r="D218" t="s">
        <v>527</v>
      </c>
      <c r="E218">
        <v>38209.57847077</v>
      </c>
      <c r="F218">
        <v>4356.75</v>
      </c>
      <c r="G218">
        <v>45.334537398443103</v>
      </c>
      <c r="H218">
        <v>-9.4294566629043199</v>
      </c>
      <c r="I218">
        <v>20.1321870320713</v>
      </c>
      <c r="J218">
        <v>-1.8458570370296701</v>
      </c>
      <c r="K218">
        <v>4298.5930381306698</v>
      </c>
      <c r="L218">
        <v>3587.0154628549699</v>
      </c>
      <c r="M218">
        <v>41.635395644401299</v>
      </c>
      <c r="N218">
        <v>1.0074869014840899</v>
      </c>
      <c r="O218">
        <v>15.675675675675601</v>
      </c>
      <c r="P218">
        <v>95.9851551956815</v>
      </c>
      <c r="Q218">
        <v>0.22585625906808299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-</v>
      </c>
      <c r="D219" t="s">
        <v>530</v>
      </c>
      <c r="E219">
        <v>38023.259929319996</v>
      </c>
      <c r="F219">
        <v>581.35</v>
      </c>
      <c r="G219">
        <v>-1.9845715528618899</v>
      </c>
      <c r="H219">
        <v>-0.96355479174448899</v>
      </c>
      <c r="I219">
        <v>-3.0178575460371602</v>
      </c>
      <c r="J219">
        <v>0.57433075639755404</v>
      </c>
      <c r="K219">
        <v>543.72131474027105</v>
      </c>
      <c r="L219">
        <v>511.95912802597098</v>
      </c>
      <c r="M219">
        <v>56.184071480729301</v>
      </c>
      <c r="N219">
        <v>0.589318055613542</v>
      </c>
      <c r="O219">
        <v>2.1759697256386001</v>
      </c>
      <c r="P219">
        <v>38.0714879467996</v>
      </c>
      <c r="Q219">
        <v>-9.6325091722318998E-2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295</v>
      </c>
      <c r="E220">
        <v>38004.593170319997</v>
      </c>
      <c r="F220">
        <v>509.8</v>
      </c>
      <c r="G220">
        <v>24.143886393309199</v>
      </c>
      <c r="H220">
        <v>-0.467086844296146</v>
      </c>
      <c r="I220">
        <v>3.8850094072123702</v>
      </c>
      <c r="J220">
        <v>0.89120001822537698</v>
      </c>
      <c r="K220">
        <v>471.774064544466</v>
      </c>
      <c r="L220">
        <v>423.06963549798098</v>
      </c>
      <c r="M220">
        <v>69.351852820198403</v>
      </c>
      <c r="N220">
        <v>1.15234242248561</v>
      </c>
      <c r="O220">
        <v>4.4036877206747604</v>
      </c>
      <c r="P220">
        <v>65.251215559157203</v>
      </c>
      <c r="Q220">
        <v>6.0378835715324E-2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18</v>
      </c>
      <c r="E221">
        <v>37957.784312265998</v>
      </c>
      <c r="F221">
        <v>214.88</v>
      </c>
      <c r="G221">
        <v>137.43324205404599</v>
      </c>
      <c r="H221">
        <v>-4.0103822567216403</v>
      </c>
      <c r="I221">
        <v>3.33533413632472</v>
      </c>
      <c r="J221">
        <v>-5.8083379148056702</v>
      </c>
      <c r="K221">
        <v>219.235533729515</v>
      </c>
      <c r="L221">
        <v>186.41075108034599</v>
      </c>
      <c r="M221">
        <v>44.358940009988601</v>
      </c>
      <c r="N221">
        <v>1.5368738212280899</v>
      </c>
      <c r="O221">
        <v>34.610014892032702</v>
      </c>
      <c r="P221">
        <v>167.76323987538899</v>
      </c>
      <c r="Q221">
        <v>0.128171091020644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37</v>
      </c>
      <c r="E222">
        <v>37860.815952555</v>
      </c>
      <c r="F222">
        <v>1108.25</v>
      </c>
      <c r="G222">
        <v>8.4983732317861396</v>
      </c>
      <c r="H222">
        <v>7.9536871711690296</v>
      </c>
      <c r="I222">
        <v>6.5847842585993499</v>
      </c>
      <c r="J222">
        <v>4.9510579183237198</v>
      </c>
      <c r="K222">
        <v>1007.4242531884501</v>
      </c>
      <c r="L222">
        <v>956.13471429687297</v>
      </c>
      <c r="M222">
        <v>78.569632453389502</v>
      </c>
      <c r="N222">
        <v>0.88186737846944796</v>
      </c>
      <c r="O222">
        <v>2.1881344461989598</v>
      </c>
      <c r="P222">
        <v>45.2490170380078</v>
      </c>
      <c r="Q222">
        <v>-6.0791226614254998E-2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177</v>
      </c>
      <c r="E223">
        <v>37450.042800000003</v>
      </c>
      <c r="F223">
        <v>540.5</v>
      </c>
      <c r="G223">
        <v>-11.651533513233501</v>
      </c>
      <c r="H223">
        <v>9.6373241256765105</v>
      </c>
      <c r="I223">
        <v>12.658515266320601</v>
      </c>
      <c r="J223">
        <v>-1.92588821101748</v>
      </c>
      <c r="K223">
        <v>498.910365807895</v>
      </c>
      <c r="L223">
        <v>459.215924402018</v>
      </c>
      <c r="M223">
        <v>54.077701937138798</v>
      </c>
      <c r="N223">
        <v>0.61095675552019302</v>
      </c>
      <c r="O223">
        <v>2.38667900092506</v>
      </c>
      <c r="P223">
        <v>43.864785733297801</v>
      </c>
      <c r="Q223">
        <v>-5.7367180559993999E-2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541</v>
      </c>
      <c r="E224">
        <v>36305.162752830001</v>
      </c>
      <c r="F224">
        <v>996.7</v>
      </c>
      <c r="G224">
        <v>69.1122117916874</v>
      </c>
      <c r="H224">
        <v>15.044008956170799</v>
      </c>
      <c r="I224">
        <v>40.899883467821901</v>
      </c>
      <c r="J224">
        <v>0.26516838303144502</v>
      </c>
      <c r="K224">
        <v>895.99466513928496</v>
      </c>
      <c r="L224">
        <v>735.22592186474503</v>
      </c>
      <c r="M224">
        <v>58.085121408694398</v>
      </c>
      <c r="N224">
        <v>0.71239339717273398</v>
      </c>
      <c r="O224">
        <v>6.8526136249623599</v>
      </c>
      <c r="P224">
        <v>109.831578947368</v>
      </c>
      <c r="Q224">
        <v>0.12280061817255999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198</v>
      </c>
      <c r="E225">
        <v>36029.381886720003</v>
      </c>
      <c r="F225">
        <v>2541.6999999999998</v>
      </c>
      <c r="G225">
        <v>28.753646784559798</v>
      </c>
      <c r="H225">
        <v>-8.2242103595112201</v>
      </c>
      <c r="I225">
        <v>9.3162954389104407</v>
      </c>
      <c r="J225">
        <v>-5.4051705616783199</v>
      </c>
      <c r="K225">
        <v>2475.6096735669898</v>
      </c>
      <c r="L225">
        <v>2067.5698366912402</v>
      </c>
      <c r="M225">
        <v>39.520978908507402</v>
      </c>
      <c r="N225">
        <v>0.56732953722323198</v>
      </c>
      <c r="O225">
        <v>20.4430105834677</v>
      </c>
      <c r="P225">
        <v>65.040096100775898</v>
      </c>
      <c r="Q225">
        <v>1.2836418150584001E-2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37</v>
      </c>
      <c r="E226">
        <v>35898.383315209998</v>
      </c>
      <c r="F226">
        <v>613.35</v>
      </c>
      <c r="G226">
        <v>-29.4686662582554</v>
      </c>
      <c r="H226">
        <v>12.1125601513781</v>
      </c>
      <c r="I226">
        <v>-6.2508987227871797</v>
      </c>
      <c r="J226">
        <v>3.03816135906116</v>
      </c>
      <c r="K226">
        <v>563.24739751542802</v>
      </c>
      <c r="L226">
        <v>562.16313448475398</v>
      </c>
      <c r="M226">
        <v>81.429483993022203</v>
      </c>
      <c r="N226">
        <v>1.06855155336731</v>
      </c>
      <c r="O226">
        <v>10.051357300073301</v>
      </c>
      <c r="P226">
        <v>34.861477572559302</v>
      </c>
      <c r="Q226">
        <v>-8.3897269378127998E-2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54</v>
      </c>
      <c r="E227">
        <v>35779.659410220003</v>
      </c>
      <c r="F227">
        <v>293.64999999999998</v>
      </c>
      <c r="G227">
        <v>-35.002176402408601</v>
      </c>
      <c r="H227">
        <v>-7.4145616291882597</v>
      </c>
      <c r="I227">
        <v>-10.9063083746712</v>
      </c>
      <c r="J227">
        <v>-3.1344633008891098</v>
      </c>
      <c r="K227">
        <v>291.33802269384103</v>
      </c>
      <c r="L227">
        <v>281.88935534661999</v>
      </c>
      <c r="M227">
        <v>37.289296560075897</v>
      </c>
      <c r="N227">
        <v>0.82806974432009295</v>
      </c>
      <c r="O227">
        <v>10.3184062659628</v>
      </c>
      <c r="P227">
        <v>23.720244364862001</v>
      </c>
      <c r="Q227">
        <v>5.9008706210133002E-2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35226.13702314</v>
      </c>
      <c r="F228">
        <v>1313.65</v>
      </c>
      <c r="G228">
        <v>-7.2531398666747604</v>
      </c>
      <c r="H228">
        <v>-0.41933375787639499</v>
      </c>
      <c r="I228">
        <v>-2.1919999607779399</v>
      </c>
      <c r="J228">
        <v>-4.2090869784761002</v>
      </c>
      <c r="K228">
        <v>1234.10146760257</v>
      </c>
      <c r="L228">
        <v>1153.72823680538</v>
      </c>
      <c r="M228">
        <v>46.427679146296697</v>
      </c>
      <c r="N228">
        <v>0.54094619218212403</v>
      </c>
      <c r="O228">
        <v>9.7095877897461307</v>
      </c>
      <c r="P228">
        <v>33.6980306345733</v>
      </c>
      <c r="Q228">
        <v>0.123516993442782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174</v>
      </c>
      <c r="E229">
        <v>35197.177499999998</v>
      </c>
      <c r="F229">
        <v>797.1</v>
      </c>
      <c r="G229">
        <v>59.993623697934403</v>
      </c>
      <c r="H229">
        <v>8.6579566188096102</v>
      </c>
      <c r="I229">
        <v>43.239319685565803</v>
      </c>
      <c r="J229">
        <v>1.03226494939669E-2</v>
      </c>
      <c r="K229">
        <v>697.70946822225005</v>
      </c>
      <c r="L229">
        <v>565.031849189215</v>
      </c>
      <c r="M229">
        <v>80.831744807777298</v>
      </c>
      <c r="N229">
        <v>0.64081307174019497</v>
      </c>
      <c r="O229">
        <v>5.9653744824990502</v>
      </c>
      <c r="P229">
        <v>91.105250539438899</v>
      </c>
      <c r="Q229">
        <v>7.7578883856040002E-3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555</v>
      </c>
      <c r="E230">
        <v>34688.982250000001</v>
      </c>
      <c r="F230">
        <v>3254.45</v>
      </c>
      <c r="G230">
        <v>-11.091154859641399</v>
      </c>
      <c r="H230">
        <v>-9.7367031487704097</v>
      </c>
      <c r="I230">
        <v>-28.499722250840499</v>
      </c>
      <c r="J230">
        <v>-4.9631348911462396</v>
      </c>
      <c r="K230">
        <v>3248.4718244545402</v>
      </c>
      <c r="L230">
        <v>3252.7047968124698</v>
      </c>
      <c r="M230">
        <v>31.877732491342101</v>
      </c>
      <c r="N230">
        <v>0.66502080296174204</v>
      </c>
      <c r="O230">
        <v>20.450460139194</v>
      </c>
      <c r="P230">
        <v>31.439822294022601</v>
      </c>
      <c r="Q230">
        <v>4.9795860983319E-2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418</v>
      </c>
      <c r="E231">
        <v>34467.327720759997</v>
      </c>
      <c r="F231">
        <v>590.75</v>
      </c>
      <c r="G231">
        <v>150.653944912367</v>
      </c>
      <c r="H231">
        <v>-12.2886116725231</v>
      </c>
      <c r="I231">
        <v>18.205258167552</v>
      </c>
      <c r="J231">
        <v>5.0777092224053799</v>
      </c>
      <c r="K231">
        <v>569.251472495607</v>
      </c>
      <c r="L231">
        <v>456.91054095405002</v>
      </c>
      <c r="M231">
        <v>65.240644324054301</v>
      </c>
      <c r="N231">
        <v>0.85606681424354303</v>
      </c>
      <c r="O231">
        <v>22.2175201015658</v>
      </c>
      <c r="P231">
        <v>202.173913043478</v>
      </c>
      <c r="Q231">
        <v>8.1079596211376004E-2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370</v>
      </c>
      <c r="E232">
        <v>34209.160353500003</v>
      </c>
      <c r="F232">
        <v>1713.5</v>
      </c>
      <c r="G232">
        <v>87.803518984538599</v>
      </c>
      <c r="H232">
        <v>-5.1147060597138099</v>
      </c>
      <c r="I232">
        <v>42.510849245853201</v>
      </c>
      <c r="J232">
        <v>-2.5206824205368799</v>
      </c>
      <c r="K232">
        <v>1619.9582356132</v>
      </c>
      <c r="L232">
        <v>1316.6627827310699</v>
      </c>
      <c r="M232">
        <v>47.275100986864103</v>
      </c>
      <c r="N232">
        <v>0.60420907483771202</v>
      </c>
      <c r="O232">
        <v>10.755763058068201</v>
      </c>
      <c r="P232">
        <v>144.192674932307</v>
      </c>
      <c r="Q232">
        <v>0.15799900233259601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395</v>
      </c>
      <c r="E233">
        <v>34104.920800200001</v>
      </c>
      <c r="F233">
        <v>550.4</v>
      </c>
      <c r="G233">
        <v>0.60866124866323101</v>
      </c>
      <c r="H233">
        <v>-1.7518770477135199</v>
      </c>
      <c r="I233">
        <v>-11.9176119289528</v>
      </c>
      <c r="J233">
        <v>1.1051471585267301</v>
      </c>
      <c r="K233">
        <v>512.95853783710697</v>
      </c>
      <c r="L233">
        <v>473.18898281462799</v>
      </c>
      <c r="M233">
        <v>55.510940199981398</v>
      </c>
      <c r="N233">
        <v>1.2942360283355601</v>
      </c>
      <c r="O233">
        <v>1.4716569767441801</v>
      </c>
      <c r="P233">
        <v>50.794520547945197</v>
      </c>
      <c r="Q233">
        <v>0.10421093756675701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80</v>
      </c>
      <c r="E234">
        <v>34013.097748945002</v>
      </c>
      <c r="F234">
        <v>4387.6499999999996</v>
      </c>
      <c r="G234">
        <v>11.2678560572576</v>
      </c>
      <c r="H234">
        <v>-2.4759826497392901</v>
      </c>
      <c r="I234">
        <v>-14.4168595981146</v>
      </c>
      <c r="J234">
        <v>-0.1168607402888</v>
      </c>
      <c r="K234">
        <v>4265.5686594258304</v>
      </c>
      <c r="L234">
        <v>3973.2300338139098</v>
      </c>
      <c r="M234">
        <v>52.906695735624702</v>
      </c>
      <c r="N234">
        <v>0.82419033251977603</v>
      </c>
      <c r="O234">
        <v>4.8385810171732002</v>
      </c>
      <c r="P234">
        <v>44.794983912218399</v>
      </c>
      <c r="Q234">
        <v>1.042681181031E-3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184</v>
      </c>
      <c r="E235">
        <v>33816.064462244001</v>
      </c>
      <c r="F235">
        <v>189.5</v>
      </c>
      <c r="G235">
        <v>68.448601589504804</v>
      </c>
      <c r="H235">
        <v>-5.9546326390697697</v>
      </c>
      <c r="I235">
        <v>14.0666385754215</v>
      </c>
      <c r="J235">
        <v>-5.0375760940788101</v>
      </c>
      <c r="K235">
        <v>188.59565505210901</v>
      </c>
      <c r="L235">
        <v>156.76216923626399</v>
      </c>
      <c r="M235">
        <v>34.044956683792897</v>
      </c>
      <c r="N235">
        <v>0.75439838985187502</v>
      </c>
      <c r="O235">
        <v>10.2902374670184</v>
      </c>
      <c r="P235">
        <v>119.83758700696001</v>
      </c>
      <c r="Q235">
        <v>5.9603109244490998E-2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33414.946691969999</v>
      </c>
      <c r="F236">
        <v>2447.5</v>
      </c>
      <c r="G236">
        <v>195.47176298590199</v>
      </c>
      <c r="H236">
        <v>-6.5592813071476801</v>
      </c>
      <c r="I236">
        <v>-1.34284329692212</v>
      </c>
      <c r="J236">
        <v>7.1861646192275197</v>
      </c>
      <c r="K236">
        <v>2498.9645737112801</v>
      </c>
      <c r="L236">
        <v>2248.5725880148502</v>
      </c>
      <c r="M236">
        <v>63.635485288861098</v>
      </c>
      <c r="N236">
        <v>0.83959142802418196</v>
      </c>
      <c r="O236">
        <v>33.3891726251276</v>
      </c>
      <c r="P236">
        <v>231.25803613724</v>
      </c>
      <c r="Q236">
        <v>0.16000241251800101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80</v>
      </c>
      <c r="E237">
        <v>33225.000215494998</v>
      </c>
      <c r="F237">
        <v>1812.2</v>
      </c>
      <c r="G237">
        <v>-34.984532476413797</v>
      </c>
      <c r="H237">
        <v>-4.6086427304003097</v>
      </c>
      <c r="I237">
        <v>-35.996323920280197</v>
      </c>
      <c r="J237">
        <v>-8.6235120932557692</v>
      </c>
      <c r="K237">
        <v>1846.2100955031899</v>
      </c>
      <c r="L237">
        <v>1959.82947484134</v>
      </c>
      <c r="M237">
        <v>28.096283400127401</v>
      </c>
      <c r="N237">
        <v>1.5585532674095199</v>
      </c>
      <c r="O237">
        <v>34.129786999227399</v>
      </c>
      <c r="P237">
        <v>9.7371926849945503</v>
      </c>
      <c r="Q237">
        <v>-7.0259510268166001E-2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60</v>
      </c>
      <c r="E238">
        <v>33031.8967028849</v>
      </c>
      <c r="F238">
        <v>2016.6</v>
      </c>
      <c r="G238">
        <v>42.275295788426</v>
      </c>
      <c r="H238">
        <v>6.2359445699563896</v>
      </c>
      <c r="I238">
        <v>-9.0765838721201906</v>
      </c>
      <c r="J238">
        <v>-0.82335323400467297</v>
      </c>
      <c r="K238">
        <v>1897.03956949095</v>
      </c>
      <c r="L238">
        <v>1795.70938590219</v>
      </c>
      <c r="M238">
        <v>57.609830125055403</v>
      </c>
      <c r="N238">
        <v>0.47379518537207099</v>
      </c>
      <c r="O238">
        <v>8.7969850242983298</v>
      </c>
      <c r="P238">
        <v>69.462184873949496</v>
      </c>
      <c r="Q238">
        <v>-0.11388768100584599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146</v>
      </c>
      <c r="E239">
        <v>32904.647772165001</v>
      </c>
      <c r="F239">
        <v>330</v>
      </c>
      <c r="G239">
        <v>25.162847135736801</v>
      </c>
      <c r="H239">
        <v>-1.8505661445074799</v>
      </c>
      <c r="I239">
        <v>19.466213564380102</v>
      </c>
      <c r="J239">
        <v>-0.32488776514383599</v>
      </c>
      <c r="K239">
        <v>307.73363677202502</v>
      </c>
      <c r="L239">
        <v>264.41307665346301</v>
      </c>
      <c r="M239">
        <v>57.2539369160313</v>
      </c>
      <c r="N239">
        <v>0.80665886178795498</v>
      </c>
      <c r="O239">
        <v>2.84848484848483</v>
      </c>
      <c r="P239">
        <v>71.028763928478895</v>
      </c>
      <c r="Q239">
        <v>1.3307952771168001E-2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271</v>
      </c>
      <c r="E240">
        <v>32802.514899200003</v>
      </c>
      <c r="F240">
        <v>1740.85</v>
      </c>
      <c r="G240">
        <v>19.052589257175399</v>
      </c>
      <c r="H240">
        <v>-4.3855133688252996</v>
      </c>
      <c r="I240">
        <v>36.538601984226197</v>
      </c>
      <c r="J240">
        <v>-1.18101122001109</v>
      </c>
      <c r="K240">
        <v>1644.5204478764999</v>
      </c>
      <c r="L240">
        <v>1380.76857620245</v>
      </c>
      <c r="M240">
        <v>57.828710483731101</v>
      </c>
      <c r="N240">
        <v>0.94615722187502704</v>
      </c>
      <c r="O240">
        <v>5.7615532642100096</v>
      </c>
      <c r="P240">
        <v>69.739664586583402</v>
      </c>
      <c r="Q240">
        <v>9.6342567850916994E-2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527</v>
      </c>
      <c r="E241">
        <v>32800.199747507999</v>
      </c>
      <c r="F241">
        <v>75.209999999999994</v>
      </c>
      <c r="G241">
        <v>-6.1936648602534596</v>
      </c>
      <c r="H241">
        <v>-5.9772742734084501</v>
      </c>
      <c r="I241">
        <v>5.5879538603286996</v>
      </c>
      <c r="J241">
        <v>-1.3870979775133001</v>
      </c>
      <c r="K241">
        <v>72.141687857281596</v>
      </c>
      <c r="L241">
        <v>67.252175297283799</v>
      </c>
      <c r="M241">
        <v>56.424551613353401</v>
      </c>
      <c r="N241">
        <v>0.77397854298362601</v>
      </c>
      <c r="O241">
        <v>6.3688339316580302</v>
      </c>
      <c r="P241">
        <v>30.5729166666666</v>
      </c>
      <c r="Q241">
        <v>5.4941892825102999E-2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295</v>
      </c>
      <c r="E242">
        <v>32361.302267909901</v>
      </c>
      <c r="F242">
        <v>1203.95</v>
      </c>
      <c r="G242">
        <v>42.866304316777899</v>
      </c>
      <c r="H242">
        <v>-10.465754197419701</v>
      </c>
      <c r="I242">
        <v>-10.214733652275299</v>
      </c>
      <c r="J242">
        <v>-1.6316764057686799</v>
      </c>
      <c r="K242">
        <v>1256.3916588396801</v>
      </c>
      <c r="L242">
        <v>1138.57022812896</v>
      </c>
      <c r="M242">
        <v>40.432890191941503</v>
      </c>
      <c r="N242">
        <v>0.48441282775603101</v>
      </c>
      <c r="O242">
        <v>25.744424602350598</v>
      </c>
      <c r="P242">
        <v>83.626935102569902</v>
      </c>
    </row>
    <row r="243" spans="1:17" hidden="1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138</v>
      </c>
      <c r="E243">
        <v>32216.064643341</v>
      </c>
      <c r="F243">
        <v>371.94</v>
      </c>
      <c r="G243">
        <v>-3.22090835817104</v>
      </c>
      <c r="H243">
        <v>0.37579741278651901</v>
      </c>
      <c r="I243">
        <v>-11.1811279218133</v>
      </c>
      <c r="J243">
        <v>0.48949481503005199</v>
      </c>
      <c r="K243">
        <v>359.14322422794999</v>
      </c>
      <c r="L243">
        <v>348.60976580696803</v>
      </c>
      <c r="M243">
        <v>56.330526885428</v>
      </c>
      <c r="N243">
        <v>0.72206820712430497</v>
      </c>
      <c r="O243">
        <v>7.2753669946765598</v>
      </c>
      <c r="P243">
        <v>30.9647887323943</v>
      </c>
      <c r="Q243">
        <v>-0.123824141917355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585</v>
      </c>
      <c r="E244">
        <v>32167.157107499999</v>
      </c>
      <c r="F244">
        <v>830.4</v>
      </c>
      <c r="G244">
        <v>25.3676509937359</v>
      </c>
      <c r="H244">
        <v>4.4965492208470099</v>
      </c>
      <c r="I244">
        <v>9.0067045887347899</v>
      </c>
      <c r="J244">
        <v>0.645741088200528</v>
      </c>
      <c r="K244">
        <v>752.80255516881095</v>
      </c>
      <c r="L244">
        <v>667.64315702328895</v>
      </c>
      <c r="M244">
        <v>65.953455900167597</v>
      </c>
      <c r="N244">
        <v>0.75275241468488796</v>
      </c>
      <c r="O244">
        <v>0.31310211946049499</v>
      </c>
      <c r="P244">
        <v>59.984587226664097</v>
      </c>
      <c r="Q244">
        <v>1.149110482805E-3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228</v>
      </c>
      <c r="E245">
        <v>32049.294330625002</v>
      </c>
      <c r="F245">
        <v>8200.35</v>
      </c>
      <c r="G245">
        <v>89.953419192386605</v>
      </c>
      <c r="H245">
        <v>-10.9996014228054</v>
      </c>
      <c r="I245">
        <v>26.2432456640467</v>
      </c>
      <c r="J245">
        <v>-6.70969699878348</v>
      </c>
      <c r="K245">
        <v>8196.4261113225493</v>
      </c>
      <c r="L245">
        <v>6737.7980490551699</v>
      </c>
      <c r="M245">
        <v>31.5828579695822</v>
      </c>
      <c r="N245">
        <v>1.06793115827077</v>
      </c>
      <c r="O245">
        <v>10.9586785929868</v>
      </c>
      <c r="P245">
        <v>148.25096495875201</v>
      </c>
      <c r="Q245">
        <v>0.25592046298390903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Row],[Ticker]],[1]!Table1[[Symbol]:[Industry]],2,FALSE),"-")</f>
        <v>-</v>
      </c>
      <c r="D246" t="s">
        <v>254</v>
      </c>
      <c r="E246">
        <v>31963.83122448</v>
      </c>
      <c r="F246">
        <v>6343.95</v>
      </c>
      <c r="G246">
        <v>131.998673093343</v>
      </c>
      <c r="H246">
        <v>-10.700160378048301</v>
      </c>
      <c r="I246">
        <v>15.0812867196921</v>
      </c>
      <c r="J246">
        <v>-3.0634615253858102</v>
      </c>
      <c r="K246">
        <v>6500.7864009408904</v>
      </c>
      <c r="L246">
        <v>5626.5689412395404</v>
      </c>
      <c r="M246">
        <v>42.335723128535903</v>
      </c>
      <c r="N246">
        <v>0.93116355450402499</v>
      </c>
      <c r="O246">
        <v>53.797712781468903</v>
      </c>
      <c r="P246">
        <v>169.46226054453501</v>
      </c>
      <c r="Q246">
        <v>0.14535563600149801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Row],[Ticker]],[1]!Table1[[Symbol]:[Industry]],2,FALSE),"-")</f>
        <v>-</v>
      </c>
      <c r="D247" t="s">
        <v>60</v>
      </c>
      <c r="E247">
        <v>31929.944356389999</v>
      </c>
      <c r="F247">
        <v>1285.3</v>
      </c>
      <c r="G247">
        <v>32.682308919329898</v>
      </c>
      <c r="H247">
        <v>9.2080093242383398</v>
      </c>
      <c r="I247">
        <v>-2.8260652022489898</v>
      </c>
      <c r="J247">
        <v>1.59626526001608</v>
      </c>
      <c r="K247">
        <v>1210.91920740657</v>
      </c>
      <c r="L247">
        <v>1147.5483581634701</v>
      </c>
      <c r="M247">
        <v>70.597451696219494</v>
      </c>
      <c r="N247">
        <v>0.61769094815706105</v>
      </c>
      <c r="O247">
        <v>6.9477942892709903</v>
      </c>
      <c r="P247">
        <v>62.1625031541761</v>
      </c>
      <c r="Q247">
        <v>-2.9237791477687999E-2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46</v>
      </c>
      <c r="E248">
        <v>31563</v>
      </c>
      <c r="F248">
        <v>174.52</v>
      </c>
      <c r="G248">
        <v>284.60928781507903</v>
      </c>
      <c r="H248">
        <v>5.4095950810749196</v>
      </c>
      <c r="I248">
        <v>21.109004409723099</v>
      </c>
      <c r="J248">
        <v>-1.30743728388379</v>
      </c>
      <c r="K248">
        <v>164.20294157283399</v>
      </c>
      <c r="L248">
        <v>124.051680618044</v>
      </c>
      <c r="M248">
        <v>44.744701923800001</v>
      </c>
      <c r="N248">
        <v>0.98272076412047304</v>
      </c>
      <c r="O248">
        <v>13.625945450378101</v>
      </c>
      <c r="P248">
        <v>316.51551312649099</v>
      </c>
      <c r="Q248">
        <v>0.11308752065045199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211</v>
      </c>
      <c r="E249">
        <v>31535.606485600001</v>
      </c>
      <c r="F249">
        <v>782.8</v>
      </c>
      <c r="G249">
        <v>-22.3521930219996</v>
      </c>
      <c r="H249">
        <v>7.7934622620241001</v>
      </c>
      <c r="I249">
        <v>-1.7382489042492399</v>
      </c>
      <c r="J249">
        <v>1.6307942349218301</v>
      </c>
      <c r="K249">
        <v>723.94690887658601</v>
      </c>
      <c r="L249">
        <v>713.114310407988</v>
      </c>
      <c r="M249">
        <v>73.498268113454003</v>
      </c>
      <c r="N249">
        <v>1.54234680092433</v>
      </c>
      <c r="O249">
        <v>9.8939703628002196</v>
      </c>
      <c r="P249">
        <v>28.824158643956199</v>
      </c>
      <c r="Q249">
        <v>-2.8501943863740001E-2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568</v>
      </c>
      <c r="E250">
        <v>31186.139242500001</v>
      </c>
      <c r="F250">
        <v>4226.8500000000004</v>
      </c>
      <c r="G250">
        <v>-14.064294378127901</v>
      </c>
      <c r="H250">
        <v>-2.6347633077087398</v>
      </c>
      <c r="I250">
        <v>-7.6475387233838896</v>
      </c>
      <c r="J250">
        <v>-2.6572679101186898</v>
      </c>
      <c r="K250">
        <v>4297.9290062248701</v>
      </c>
      <c r="L250">
        <v>4272.0582501894096</v>
      </c>
      <c r="M250">
        <v>45.143948737005999</v>
      </c>
      <c r="N250">
        <v>2.0643125073955702</v>
      </c>
      <c r="O250">
        <v>24.643647160414901</v>
      </c>
      <c r="P250">
        <v>15.465621329253899</v>
      </c>
      <c r="Q250">
        <v>1.8754156901334001E-2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433</v>
      </c>
      <c r="E251">
        <v>31074.03</v>
      </c>
      <c r="F251">
        <v>894.3</v>
      </c>
      <c r="G251">
        <v>112.385737405659</v>
      </c>
      <c r="H251">
        <v>4.44531330094713</v>
      </c>
      <c r="I251">
        <v>118.817223838781</v>
      </c>
      <c r="J251">
        <v>-1.08066056726565</v>
      </c>
      <c r="K251">
        <v>794.46910588293804</v>
      </c>
      <c r="L251">
        <v>570.21078734771595</v>
      </c>
      <c r="M251">
        <v>56.229001188814699</v>
      </c>
      <c r="N251">
        <v>0.420810665689273</v>
      </c>
      <c r="O251">
        <v>8.4647210108464694</v>
      </c>
      <c r="P251">
        <v>219.392857142857</v>
      </c>
      <c r="Q251">
        <v>9.0798669448181005E-2</v>
      </c>
    </row>
    <row r="252" spans="1:17" hidden="1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37</v>
      </c>
      <c r="E252">
        <v>30717.106366600001</v>
      </c>
      <c r="F252">
        <v>345.7</v>
      </c>
      <c r="G252">
        <v>-16.121706336967499</v>
      </c>
      <c r="H252">
        <v>-3.1282438075976602</v>
      </c>
      <c r="I252">
        <v>-3.3344622157721702</v>
      </c>
      <c r="J252">
        <v>-5.92099060968137</v>
      </c>
      <c r="M252">
        <v>40.378722862097398</v>
      </c>
      <c r="O252">
        <v>8.4755568411917892</v>
      </c>
      <c r="P252">
        <v>24.1069825884042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271</v>
      </c>
      <c r="E253">
        <v>30375.58135122</v>
      </c>
      <c r="F253">
        <v>4006.25</v>
      </c>
      <c r="G253">
        <v>-3.1674601500658999</v>
      </c>
      <c r="H253">
        <v>-14.996979280881501</v>
      </c>
      <c r="I253">
        <v>5.3789774973191298</v>
      </c>
      <c r="J253">
        <v>1.2116697075257501</v>
      </c>
      <c r="K253">
        <v>4013.16311443007</v>
      </c>
      <c r="L253">
        <v>3502.85487624487</v>
      </c>
      <c r="M253">
        <v>49.242220038226201</v>
      </c>
      <c r="N253">
        <v>0.64542991769945102</v>
      </c>
      <c r="O253">
        <v>20.259594383775301</v>
      </c>
      <c r="P253">
        <v>58.694791047732203</v>
      </c>
      <c r="Q253">
        <v>9.0739551044883002E-2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60</v>
      </c>
      <c r="E254">
        <v>29958.70366599</v>
      </c>
      <c r="F254">
        <v>2401.65</v>
      </c>
      <c r="G254">
        <v>33.735904536182701</v>
      </c>
      <c r="H254">
        <v>-1.2336015446070501</v>
      </c>
      <c r="I254">
        <v>-6.0093379895408399</v>
      </c>
      <c r="J254">
        <v>3.0746503855634102</v>
      </c>
      <c r="K254">
        <v>2303.84418086598</v>
      </c>
      <c r="L254">
        <v>2116.1633221074899</v>
      </c>
      <c r="M254">
        <v>75.103127917828999</v>
      </c>
      <c r="N254">
        <v>0.85202000146756396</v>
      </c>
      <c r="O254">
        <v>5.7606229050860698</v>
      </c>
      <c r="P254">
        <v>60.7476322746896</v>
      </c>
      <c r="Q254">
        <v>1.7910956300637999E-2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24</v>
      </c>
      <c r="E255">
        <v>29936.658650526999</v>
      </c>
      <c r="F255">
        <v>192.5</v>
      </c>
      <c r="G255">
        <v>-41.365878919155399</v>
      </c>
      <c r="H255">
        <v>-13.283438085316</v>
      </c>
      <c r="I255">
        <v>-30.101421873198301</v>
      </c>
      <c r="J255">
        <v>-6.2970375700480901</v>
      </c>
      <c r="K255">
        <v>195.59680707010801</v>
      </c>
      <c r="L255">
        <v>205.992074205465</v>
      </c>
      <c r="M255">
        <v>32.063952917653197</v>
      </c>
      <c r="N255">
        <v>1.0215216115922101</v>
      </c>
      <c r="O255">
        <v>36.675324675324603</v>
      </c>
      <c r="P255">
        <v>13.8043156961277</v>
      </c>
      <c r="Q255">
        <v>-0.102159565453976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170</v>
      </c>
      <c r="E256">
        <v>29896.454347095001</v>
      </c>
      <c r="F256">
        <v>894.95</v>
      </c>
      <c r="G256">
        <v>60.8017786970223</v>
      </c>
      <c r="H256">
        <v>1.91960937715553</v>
      </c>
      <c r="I256">
        <v>-13.0964628142662</v>
      </c>
      <c r="J256">
        <v>-1.0076464323926899</v>
      </c>
      <c r="K256">
        <v>861.95147299667406</v>
      </c>
      <c r="L256">
        <v>774.38458701948002</v>
      </c>
      <c r="M256">
        <v>48.704181164015999</v>
      </c>
      <c r="N256">
        <v>0.47602197959251102</v>
      </c>
      <c r="O256">
        <v>10.6207050673222</v>
      </c>
      <c r="P256">
        <v>91.024546424759805</v>
      </c>
      <c r="Q256">
        <v>2.8228832005837E-2</v>
      </c>
    </row>
    <row r="257" spans="1:17" x14ac:dyDescent="0.3">
      <c r="A257" t="s">
        <v>610</v>
      </c>
      <c r="B257" t="s">
        <v>611</v>
      </c>
      <c r="C257" t="str">
        <f>IFERROR(VLOOKUP(Table1[[#This Row],[Ticker]],[1]!Table1[[Symbol]:[Industry]],2,FALSE),"-")</f>
        <v>-</v>
      </c>
      <c r="D257" t="s">
        <v>612</v>
      </c>
      <c r="E257">
        <v>29871.371977800001</v>
      </c>
      <c r="F257">
        <v>315.39999999999998</v>
      </c>
      <c r="G257">
        <v>119.30107078022</v>
      </c>
      <c r="H257">
        <v>-10.256533697150701</v>
      </c>
      <c r="I257">
        <v>-5.0757315795689504</v>
      </c>
      <c r="J257">
        <v>-3.79425457261119</v>
      </c>
      <c r="K257">
        <v>330.93860493204102</v>
      </c>
      <c r="L257">
        <v>281.29735109416498</v>
      </c>
      <c r="M257">
        <v>34.855089172083701</v>
      </c>
      <c r="N257">
        <v>0.51386331048219402</v>
      </c>
      <c r="O257">
        <v>31.832593532022798</v>
      </c>
      <c r="P257">
        <v>154.25231761386499</v>
      </c>
      <c r="Q257">
        <v>6.0143681399589997E-2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373</v>
      </c>
      <c r="E258">
        <v>29776.607765059998</v>
      </c>
      <c r="F258">
        <v>6622.5</v>
      </c>
      <c r="G258">
        <v>25.053897640334601</v>
      </c>
      <c r="H258">
        <v>-0.78128014191628503</v>
      </c>
      <c r="I258">
        <v>-3.44948356777476</v>
      </c>
      <c r="J258">
        <v>-1.6583808496430901</v>
      </c>
      <c r="K258">
        <v>6229.08486607338</v>
      </c>
      <c r="L258">
        <v>5648.6085757097599</v>
      </c>
      <c r="M258">
        <v>54.325322085218602</v>
      </c>
      <c r="N258">
        <v>1.28384253931985</v>
      </c>
      <c r="O258">
        <v>5.3514533786334297</v>
      </c>
      <c r="P258">
        <v>52.2116368066009</v>
      </c>
      <c r="Q258">
        <v>-4.2870133052206001E-2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198</v>
      </c>
      <c r="E259">
        <v>29708.99959245</v>
      </c>
      <c r="F259">
        <v>1419.9</v>
      </c>
      <c r="G259">
        <v>-8.6707394544173297</v>
      </c>
      <c r="H259">
        <v>0.60090279887576403</v>
      </c>
      <c r="I259">
        <v>-1.21084345228033</v>
      </c>
      <c r="J259">
        <v>-0.24976381100687001</v>
      </c>
      <c r="K259">
        <v>1314.4025913789001</v>
      </c>
      <c r="L259">
        <v>1211.9727623338799</v>
      </c>
      <c r="M259">
        <v>66.722679171426904</v>
      </c>
      <c r="N259">
        <v>0.97653333390226804</v>
      </c>
      <c r="O259">
        <v>6.0602859356292598</v>
      </c>
      <c r="P259">
        <v>41.558247345595902</v>
      </c>
      <c r="Q259">
        <v>5.2753944334391997E-2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619</v>
      </c>
      <c r="E260">
        <v>29446.764885199998</v>
      </c>
      <c r="F260">
        <v>509.05</v>
      </c>
      <c r="G260">
        <v>-66.857537309383503</v>
      </c>
      <c r="H260">
        <v>8.77567940643371</v>
      </c>
      <c r="I260">
        <v>-48.619999829084399</v>
      </c>
      <c r="J260">
        <v>3.2068994704194398</v>
      </c>
      <c r="K260">
        <v>426.21888399774599</v>
      </c>
      <c r="L260">
        <v>515.35701882318699</v>
      </c>
      <c r="M260">
        <v>59.337279394085698</v>
      </c>
      <c r="N260">
        <v>0.848493148035114</v>
      </c>
      <c r="O260">
        <v>96.110401728710301</v>
      </c>
      <c r="P260">
        <v>64.209677419354804</v>
      </c>
      <c r="Q260">
        <v>-9.2226387733471998E-2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622</v>
      </c>
      <c r="E261">
        <v>29278.078170000001</v>
      </c>
      <c r="F261">
        <v>865.2</v>
      </c>
      <c r="G261">
        <v>10.4481406040584</v>
      </c>
      <c r="H261">
        <v>-8.6631466754710402</v>
      </c>
      <c r="I261">
        <v>-1.0021279804632299</v>
      </c>
      <c r="J261">
        <v>-1.4080471942902499</v>
      </c>
      <c r="K261">
        <v>851.91956969952105</v>
      </c>
      <c r="L261">
        <v>800.294046634555</v>
      </c>
      <c r="M261">
        <v>49.764317684593003</v>
      </c>
      <c r="N261">
        <v>1.1722182603495901</v>
      </c>
      <c r="O261">
        <v>7.9519186315302797</v>
      </c>
      <c r="P261">
        <v>40.682926829268297</v>
      </c>
      <c r="Q261">
        <v>7.5349941327919001E-2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625</v>
      </c>
      <c r="E262">
        <v>29196.5496111299</v>
      </c>
      <c r="F262">
        <v>308.05</v>
      </c>
      <c r="G262">
        <v>154.09330619051599</v>
      </c>
      <c r="H262">
        <v>-5.5386613636471598</v>
      </c>
      <c r="I262">
        <v>-23.8285826098519</v>
      </c>
      <c r="J262">
        <v>-1.5343735613877301</v>
      </c>
      <c r="K262">
        <v>302.89288369312101</v>
      </c>
      <c r="L262">
        <v>273.221666262322</v>
      </c>
      <c r="M262">
        <v>48.2401297413587</v>
      </c>
      <c r="N262">
        <v>1.15722841562512</v>
      </c>
      <c r="O262">
        <v>24.7524752475247</v>
      </c>
      <c r="P262">
        <v>183.78627360663199</v>
      </c>
      <c r="Q262">
        <v>6.9939201443541002E-2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198</v>
      </c>
      <c r="E263">
        <v>29149.704906179999</v>
      </c>
      <c r="F263">
        <v>13424.95</v>
      </c>
      <c r="G263">
        <v>187.43740098612301</v>
      </c>
      <c r="H263">
        <v>4.5266331842723702</v>
      </c>
      <c r="I263">
        <v>52.493155214287299</v>
      </c>
      <c r="J263">
        <v>-1.5921290155838299</v>
      </c>
      <c r="K263">
        <v>12247.2825315679</v>
      </c>
      <c r="L263">
        <v>9287.2718729045591</v>
      </c>
      <c r="M263">
        <v>51.826339146843999</v>
      </c>
      <c r="N263">
        <v>0.47884405014815901</v>
      </c>
      <c r="O263">
        <v>8.7959359252734508</v>
      </c>
      <c r="P263">
        <v>220.74671467422999</v>
      </c>
      <c r="Q263">
        <v>0.179665893235918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198</v>
      </c>
      <c r="E264">
        <v>29026.093795199999</v>
      </c>
      <c r="F264">
        <v>15630.7</v>
      </c>
      <c r="G264">
        <v>2.1914745613997502</v>
      </c>
      <c r="H264">
        <v>-6.8854289959716199</v>
      </c>
      <c r="I264">
        <v>-23.2163502999001</v>
      </c>
      <c r="J264">
        <v>-3.7739199157135701</v>
      </c>
      <c r="K264">
        <v>15594.8433566903</v>
      </c>
      <c r="L264">
        <v>14863.852668142101</v>
      </c>
      <c r="M264">
        <v>34.455132856983901</v>
      </c>
      <c r="N264">
        <v>0.189234032910575</v>
      </c>
      <c r="O264">
        <v>16.757406897963602</v>
      </c>
      <c r="P264">
        <v>33.778099203615199</v>
      </c>
      <c r="Q264">
        <v>6.0975980482574001E-2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60</v>
      </c>
      <c r="E265">
        <v>28912.312378949999</v>
      </c>
      <c r="F265">
        <v>1884.7</v>
      </c>
      <c r="G265">
        <v>26.5074878829688</v>
      </c>
      <c r="H265">
        <v>1.7937412726642501</v>
      </c>
      <c r="I265">
        <v>-5.11001764021543</v>
      </c>
      <c r="J265">
        <v>1.4597044718405101</v>
      </c>
      <c r="K265">
        <v>1784.89696107959</v>
      </c>
      <c r="L265">
        <v>1639.9333700996301</v>
      </c>
      <c r="M265">
        <v>75.341122221259894</v>
      </c>
      <c r="N265">
        <v>0.62143520623164805</v>
      </c>
      <c r="O265">
        <v>2.9341539767602201</v>
      </c>
      <c r="P265">
        <v>59.207636425071797</v>
      </c>
      <c r="Q265">
        <v>6.2278898782791997E-2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370</v>
      </c>
      <c r="E266">
        <v>28763.343585459999</v>
      </c>
      <c r="F266">
        <v>442.6</v>
      </c>
      <c r="G266">
        <v>27.839236077397398</v>
      </c>
      <c r="H266">
        <v>5.0454367851207403E-2</v>
      </c>
      <c r="I266">
        <v>30.783738736925301</v>
      </c>
      <c r="J266">
        <v>3.23577229968698</v>
      </c>
      <c r="K266">
        <v>405.88260692256199</v>
      </c>
      <c r="L266">
        <v>345.33240826422298</v>
      </c>
      <c r="M266">
        <v>75.069775754620494</v>
      </c>
      <c r="N266">
        <v>1.14770658692699</v>
      </c>
      <c r="O266">
        <v>1.9204699502937099</v>
      </c>
      <c r="P266">
        <v>69.416267942583701</v>
      </c>
      <c r="Q266">
        <v>-6.4514594672387002E-2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472</v>
      </c>
      <c r="E267">
        <v>28658.11149512</v>
      </c>
      <c r="F267">
        <v>1680.45</v>
      </c>
      <c r="G267">
        <v>121.834702433945</v>
      </c>
      <c r="H267">
        <v>-9.6992980866303</v>
      </c>
      <c r="I267">
        <v>84.234673400365395</v>
      </c>
      <c r="J267">
        <v>-2.1064126148778901</v>
      </c>
      <c r="K267">
        <v>1446.7218847767699</v>
      </c>
      <c r="L267">
        <v>1062.4395996332801</v>
      </c>
      <c r="M267">
        <v>44.913940824671698</v>
      </c>
      <c r="N267">
        <v>0.39019663971959101</v>
      </c>
      <c r="O267">
        <v>5.6830015769585502</v>
      </c>
      <c r="P267">
        <v>180.54257095158599</v>
      </c>
      <c r="Q267">
        <v>7.7211847827302005E-2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271</v>
      </c>
      <c r="E268">
        <v>28224.742399999999</v>
      </c>
      <c r="F268">
        <v>2590.85</v>
      </c>
      <c r="G268">
        <v>-7.6704402946504704</v>
      </c>
      <c r="H268">
        <v>-11.0617419285858</v>
      </c>
      <c r="I268">
        <v>-8.8955367661675009</v>
      </c>
      <c r="J268">
        <v>-5.39725690930642</v>
      </c>
      <c r="K268">
        <v>2590.73482475114</v>
      </c>
      <c r="L268">
        <v>2324.3083935453001</v>
      </c>
      <c r="M268">
        <v>30.0283869610487</v>
      </c>
      <c r="N268">
        <v>1.21283268413293</v>
      </c>
      <c r="O268">
        <v>14.2482196962386</v>
      </c>
      <c r="P268">
        <v>38.163929180887301</v>
      </c>
      <c r="Q268">
        <v>6.4178199270312E-2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138</v>
      </c>
      <c r="E269">
        <v>28163.897351849999</v>
      </c>
      <c r="F269">
        <v>1251.3</v>
      </c>
      <c r="G269">
        <v>88.037144862378</v>
      </c>
      <c r="H269">
        <v>-15.6220797665846</v>
      </c>
      <c r="I269">
        <v>7.9456908099714996</v>
      </c>
      <c r="J269">
        <v>-4.8044011140702203</v>
      </c>
      <c r="K269">
        <v>1257.20813567032</v>
      </c>
      <c r="L269">
        <v>1023.37457380684</v>
      </c>
      <c r="M269">
        <v>35.194379508663197</v>
      </c>
      <c r="N269">
        <v>0.85366819259691296</v>
      </c>
      <c r="O269">
        <v>16.127227683209401</v>
      </c>
      <c r="P269">
        <v>126.397684096254</v>
      </c>
      <c r="Q269">
        <v>0.15396127056232101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54</v>
      </c>
      <c r="E270">
        <v>28152.654517154999</v>
      </c>
      <c r="F270">
        <v>375.7</v>
      </c>
      <c r="G270">
        <v>-28.922831103864699</v>
      </c>
      <c r="H270">
        <v>-18.072727597518998</v>
      </c>
      <c r="I270">
        <v>-38.507531512518199</v>
      </c>
      <c r="J270">
        <v>-12.6395826001653</v>
      </c>
      <c r="K270">
        <v>423.52081281140602</v>
      </c>
      <c r="L270">
        <v>429.63610299326302</v>
      </c>
      <c r="M270">
        <v>17.221178834887201</v>
      </c>
      <c r="N270">
        <v>1.18159674819813</v>
      </c>
      <c r="O270">
        <v>38.328453553366998</v>
      </c>
      <c r="P270">
        <v>11.715730002973499</v>
      </c>
      <c r="Q270">
        <v>6.6232400101791003E-2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388</v>
      </c>
      <c r="E271">
        <v>28071.102797324998</v>
      </c>
      <c r="F271">
        <v>397</v>
      </c>
      <c r="G271">
        <v>-32.307309916971803</v>
      </c>
      <c r="H271">
        <v>-8.7883346358394991</v>
      </c>
      <c r="I271">
        <v>-23.518789384370901</v>
      </c>
      <c r="J271">
        <v>-0.85575584302982599</v>
      </c>
      <c r="K271">
        <v>398.57353935630198</v>
      </c>
      <c r="L271">
        <v>415.67249325874502</v>
      </c>
      <c r="M271">
        <v>41.086012084661498</v>
      </c>
      <c r="N271">
        <v>0.83628010192399205</v>
      </c>
      <c r="O271">
        <v>22.921914357682599</v>
      </c>
      <c r="P271">
        <v>12.0835686053077</v>
      </c>
      <c r="Q271">
        <v>-8.4558597508772995E-2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418</v>
      </c>
      <c r="E272">
        <v>27798.57547448</v>
      </c>
      <c r="F272">
        <v>1524.25</v>
      </c>
      <c r="G272">
        <v>34.381988162999498</v>
      </c>
      <c r="H272">
        <v>9.9567477176155101</v>
      </c>
      <c r="I272">
        <v>17.727031557490399</v>
      </c>
      <c r="J272">
        <v>-2.2321944843295198</v>
      </c>
      <c r="K272">
        <v>1348.6015353361699</v>
      </c>
      <c r="L272">
        <v>1146.84680165227</v>
      </c>
      <c r="M272">
        <v>53.764312769040103</v>
      </c>
      <c r="N272">
        <v>1.0154058929313501</v>
      </c>
      <c r="O272">
        <v>8.2368377890765991</v>
      </c>
      <c r="P272">
        <v>72.212179414755397</v>
      </c>
      <c r="Q272">
        <v>8.0108741306318995E-2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271</v>
      </c>
      <c r="E273">
        <v>27795.753127304899</v>
      </c>
      <c r="F273">
        <v>5602.6</v>
      </c>
      <c r="G273">
        <v>-17.1312423918266</v>
      </c>
      <c r="H273">
        <v>-19.874747281242399</v>
      </c>
      <c r="I273">
        <v>4.7386843513849204</v>
      </c>
      <c r="J273">
        <v>-3.71261824661712</v>
      </c>
      <c r="K273">
        <v>5889.0702530546296</v>
      </c>
      <c r="L273">
        <v>5233.6126673527897</v>
      </c>
      <c r="M273">
        <v>21.357465718844999</v>
      </c>
      <c r="N273">
        <v>0.59505085356718801</v>
      </c>
      <c r="O273">
        <v>31.189090779280999</v>
      </c>
      <c r="P273">
        <v>39.212324512361697</v>
      </c>
      <c r="Q273">
        <v>5.8072418764243003E-2</v>
      </c>
    </row>
    <row r="274" spans="1:17" hidden="1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133</v>
      </c>
      <c r="E274">
        <v>27716.488733079899</v>
      </c>
      <c r="F274">
        <v>457.6</v>
      </c>
      <c r="G274">
        <v>111.589335438036</v>
      </c>
      <c r="H274">
        <v>-7.7123105217124603</v>
      </c>
      <c r="I274">
        <v>-4.1239595134245599</v>
      </c>
      <c r="J274">
        <v>-0.78750767507231101</v>
      </c>
      <c r="K274">
        <v>450.86300150204499</v>
      </c>
      <c r="L274">
        <v>400.06837872937001</v>
      </c>
      <c r="M274">
        <v>50.803501733120797</v>
      </c>
      <c r="N274">
        <v>0.62181727614778504</v>
      </c>
      <c r="O274">
        <v>26.1691433566433</v>
      </c>
      <c r="P274">
        <v>139.58115183245999</v>
      </c>
      <c r="Q274">
        <v>3.029221327527E-2</v>
      </c>
    </row>
    <row r="275" spans="1:17" hidden="1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124</v>
      </c>
      <c r="E275">
        <v>27320.0750702</v>
      </c>
      <c r="F275">
        <v>1212.25</v>
      </c>
      <c r="G275">
        <v>-3.1365241094215199</v>
      </c>
      <c r="H275">
        <v>12.214100433317499</v>
      </c>
      <c r="I275">
        <v>-6.15884770573662</v>
      </c>
      <c r="J275">
        <v>-2.2958420390066698</v>
      </c>
      <c r="K275">
        <v>1115.5938268392199</v>
      </c>
      <c r="L275">
        <v>1080.5583038729801</v>
      </c>
      <c r="M275">
        <v>68.877975049793307</v>
      </c>
      <c r="N275">
        <v>2.72431805058774</v>
      </c>
      <c r="O275">
        <v>15.4877294287481</v>
      </c>
      <c r="P275">
        <v>26.2826188864003</v>
      </c>
      <c r="Q275">
        <v>-5.1328141394700003E-4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290</v>
      </c>
      <c r="E276">
        <v>26799.281872095999</v>
      </c>
      <c r="F276">
        <v>266.01</v>
      </c>
      <c r="G276">
        <v>61.2890216323811</v>
      </c>
      <c r="H276">
        <v>26.463263544628401</v>
      </c>
      <c r="I276">
        <v>24.2517872553945</v>
      </c>
      <c r="J276">
        <v>3.37502823832763</v>
      </c>
      <c r="K276">
        <v>228.516570507854</v>
      </c>
      <c r="L276">
        <v>192.778018980252</v>
      </c>
      <c r="M276">
        <v>68.355751174879103</v>
      </c>
      <c r="N276">
        <v>1.51582655807127</v>
      </c>
      <c r="O276">
        <v>4.8268862072854599</v>
      </c>
      <c r="P276">
        <v>100.913897280966</v>
      </c>
      <c r="Q276">
        <v>5.4453960724194998E-2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170</v>
      </c>
      <c r="E277">
        <v>26720.009143800002</v>
      </c>
      <c r="F277">
        <v>5793.15</v>
      </c>
      <c r="G277">
        <v>107.265532386904</v>
      </c>
      <c r="H277">
        <v>14.4899962981954</v>
      </c>
      <c r="I277">
        <v>78.409594957595999</v>
      </c>
      <c r="J277">
        <v>11.1394321786943</v>
      </c>
      <c r="K277">
        <v>5064.8971001739201</v>
      </c>
      <c r="L277">
        <v>3916.8872844839402</v>
      </c>
      <c r="M277">
        <v>80.466848359155605</v>
      </c>
      <c r="N277">
        <v>0.72932621793824803</v>
      </c>
      <c r="O277">
        <v>7.8661867895704498</v>
      </c>
      <c r="P277">
        <v>138.40123456790101</v>
      </c>
      <c r="Q277">
        <v>6.9960644394428007E-2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170</v>
      </c>
      <c r="E278">
        <v>26690.815246059999</v>
      </c>
      <c r="F278">
        <v>1070.7</v>
      </c>
      <c r="G278">
        <v>-20.607224714491402</v>
      </c>
      <c r="H278">
        <v>-8.7368948222384493</v>
      </c>
      <c r="I278">
        <v>-10.6280144225536</v>
      </c>
      <c r="J278">
        <v>-1.93099265325465</v>
      </c>
      <c r="K278">
        <v>1078.20425959151</v>
      </c>
      <c r="L278">
        <v>1057.85596218665</v>
      </c>
      <c r="M278">
        <v>38.004112606483503</v>
      </c>
      <c r="N278">
        <v>0.63998871666863699</v>
      </c>
      <c r="O278">
        <v>25.992341458858601</v>
      </c>
      <c r="P278">
        <v>14.7588424437299</v>
      </c>
      <c r="Q278">
        <v>9.9867527172240005E-3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228</v>
      </c>
      <c r="E279">
        <v>26686.754248595</v>
      </c>
      <c r="F279">
        <v>4175.1499999999996</v>
      </c>
      <c r="G279">
        <v>102.628389311734</v>
      </c>
      <c r="H279">
        <v>1.3593492881559499</v>
      </c>
      <c r="I279">
        <v>30.748184203383001</v>
      </c>
      <c r="J279">
        <v>0.50991376027920898</v>
      </c>
      <c r="K279">
        <v>3707.1068650431998</v>
      </c>
      <c r="L279">
        <v>2907.7739486924802</v>
      </c>
      <c r="M279">
        <v>60.958871069594998</v>
      </c>
      <c r="N279">
        <v>0.69834358097028204</v>
      </c>
      <c r="O279">
        <v>9.5565428786989592</v>
      </c>
      <c r="P279">
        <v>147.78338278931699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662</v>
      </c>
      <c r="E280">
        <v>26609.660201564999</v>
      </c>
      <c r="F280">
        <v>617</v>
      </c>
      <c r="G280">
        <v>149.30778037403601</v>
      </c>
      <c r="H280">
        <v>-10.849296291328599</v>
      </c>
      <c r="I280">
        <v>40.569383075204598</v>
      </c>
      <c r="J280">
        <v>-1.9753915680479099</v>
      </c>
      <c r="K280">
        <v>618.99224589647395</v>
      </c>
      <c r="L280">
        <v>452.28309101558898</v>
      </c>
      <c r="M280">
        <v>37.876069067998301</v>
      </c>
      <c r="N280">
        <v>0.59191052046739301</v>
      </c>
      <c r="O280">
        <v>21.247974068071301</v>
      </c>
      <c r="P280">
        <v>216.32914637272401</v>
      </c>
      <c r="Q280">
        <v>0.237286383607166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46</v>
      </c>
      <c r="E281">
        <v>26400.276821799998</v>
      </c>
      <c r="F281">
        <v>274.60000000000002</v>
      </c>
      <c r="G281">
        <v>164.41318806156301</v>
      </c>
      <c r="H281">
        <v>-0.84880434611168598</v>
      </c>
      <c r="I281">
        <v>-3.8595059761100199</v>
      </c>
      <c r="J281">
        <v>-9.9841730623536993</v>
      </c>
      <c r="K281">
        <v>282.11150317048703</v>
      </c>
      <c r="L281">
        <v>222.98259185665501</v>
      </c>
      <c r="M281">
        <v>31.054307167713802</v>
      </c>
      <c r="N281">
        <v>1.4275029241227399</v>
      </c>
      <c r="O281">
        <v>28.040786598688999</v>
      </c>
      <c r="P281">
        <v>199.61811238406901</v>
      </c>
      <c r="Q281">
        <v>0.17537426703676201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302</v>
      </c>
      <c r="E282">
        <v>26124.588703050002</v>
      </c>
      <c r="F282">
        <v>422.45</v>
      </c>
      <c r="G282">
        <v>69.461860423069794</v>
      </c>
      <c r="H282">
        <v>-10.097035770695401</v>
      </c>
      <c r="I282">
        <v>14.3193872027831</v>
      </c>
      <c r="J282">
        <v>0.65119437714644601</v>
      </c>
      <c r="K282">
        <v>429.79478584830201</v>
      </c>
      <c r="L282">
        <v>374.45806975068501</v>
      </c>
      <c r="M282">
        <v>51.346149401336497</v>
      </c>
      <c r="N282">
        <v>0.79974427633492196</v>
      </c>
      <c r="O282">
        <v>18.8779737247011</v>
      </c>
      <c r="P282">
        <v>106.02292123872201</v>
      </c>
      <c r="Q282">
        <v>0.14165520404333301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622</v>
      </c>
      <c r="E283">
        <v>25979.2137977399</v>
      </c>
      <c r="F283">
        <v>1082.8</v>
      </c>
      <c r="G283">
        <v>-38.673380675806698</v>
      </c>
      <c r="H283">
        <v>-8.2863668823168393</v>
      </c>
      <c r="I283">
        <v>-18.392687914455401</v>
      </c>
      <c r="J283">
        <v>2.5248346479625199</v>
      </c>
      <c r="K283">
        <v>1059.57747006769</v>
      </c>
      <c r="L283">
        <v>1093.6245804687001</v>
      </c>
      <c r="M283">
        <v>53.509687917428103</v>
      </c>
      <c r="N283">
        <v>0.51936513317976496</v>
      </c>
      <c r="O283">
        <v>37.412264499445897</v>
      </c>
      <c r="P283">
        <v>22.205293155013798</v>
      </c>
      <c r="Q283">
        <v>-1.2384931823757999E-2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276</v>
      </c>
      <c r="E284">
        <v>25888.752</v>
      </c>
      <c r="F284">
        <v>2212.75</v>
      </c>
      <c r="G284">
        <v>246.35847688253901</v>
      </c>
      <c r="H284">
        <v>9.6147478675919693</v>
      </c>
      <c r="I284">
        <v>128.140422184887</v>
      </c>
      <c r="J284">
        <v>-11.075278605103399</v>
      </c>
      <c r="K284">
        <v>1965.9290961909901</v>
      </c>
      <c r="L284">
        <v>1247.5181362892199</v>
      </c>
      <c r="M284">
        <v>36.570358654395399</v>
      </c>
      <c r="N284">
        <v>0.48581442946161901</v>
      </c>
      <c r="O284">
        <v>28.066885097728999</v>
      </c>
      <c r="P284">
        <v>283.45897235941402</v>
      </c>
      <c r="Q284">
        <v>0.205250708354761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370</v>
      </c>
      <c r="E285">
        <v>25843.157411849999</v>
      </c>
      <c r="F285">
        <v>2057.3000000000002</v>
      </c>
      <c r="G285">
        <v>17.6742416098541</v>
      </c>
      <c r="H285">
        <v>6.2070640770356498</v>
      </c>
      <c r="I285">
        <v>38.027765596082702</v>
      </c>
      <c r="J285">
        <v>-1.41302649172237</v>
      </c>
      <c r="K285">
        <v>1826.53520394774</v>
      </c>
      <c r="L285">
        <v>1574.9264194996699</v>
      </c>
      <c r="M285">
        <v>58.271794430259099</v>
      </c>
      <c r="N285">
        <v>0.74057965214295995</v>
      </c>
      <c r="O285">
        <v>6.8876683031157304</v>
      </c>
      <c r="P285">
        <v>73.450805159767299</v>
      </c>
      <c r="Q285">
        <v>-7.7576461918136996E-2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174</v>
      </c>
      <c r="E286">
        <v>25440.25646841</v>
      </c>
      <c r="F286">
        <v>7787.65</v>
      </c>
      <c r="G286">
        <v>14.6912154025805</v>
      </c>
      <c r="H286">
        <v>4.9999575456947498E-2</v>
      </c>
      <c r="I286">
        <v>3.7797315985934898</v>
      </c>
      <c r="J286">
        <v>-3.2841419308481998</v>
      </c>
      <c r="K286">
        <v>7379.5843881169303</v>
      </c>
      <c r="L286">
        <v>6703.5172074888897</v>
      </c>
      <c r="M286">
        <v>62.667750853804101</v>
      </c>
      <c r="N286">
        <v>0.63804800597739697</v>
      </c>
      <c r="O286">
        <v>3.9979968283114999</v>
      </c>
      <c r="P286">
        <v>44.149005090236003</v>
      </c>
      <c r="Q286">
        <v>-2.57071957804E-2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677</v>
      </c>
      <c r="E287">
        <v>25410.219239999999</v>
      </c>
      <c r="F287">
        <v>2346.6</v>
      </c>
      <c r="G287">
        <v>104.716103247213</v>
      </c>
      <c r="H287">
        <v>-4.4477666583092796</v>
      </c>
      <c r="I287">
        <v>49.149111506330797</v>
      </c>
      <c r="J287">
        <v>0.47178798935121002</v>
      </c>
      <c r="K287">
        <v>2159.9645209902701</v>
      </c>
      <c r="L287">
        <v>1708.78966708075</v>
      </c>
      <c r="M287">
        <v>62.247317438104801</v>
      </c>
      <c r="N287">
        <v>1.1936379092889899</v>
      </c>
      <c r="O287">
        <v>3.1279297707321199</v>
      </c>
      <c r="P287">
        <v>143.58748118544599</v>
      </c>
      <c r="Q287">
        <v>0.114349861503908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568</v>
      </c>
      <c r="E288">
        <v>25245.11</v>
      </c>
      <c r="F288">
        <v>2446.8000000000002</v>
      </c>
      <c r="G288">
        <v>77.758345283899601</v>
      </c>
      <c r="H288">
        <v>14.6972900962365</v>
      </c>
      <c r="I288">
        <v>22.289166564315</v>
      </c>
      <c r="J288">
        <v>2.6663268187934501</v>
      </c>
      <c r="K288">
        <v>2215.9350160690301</v>
      </c>
      <c r="L288">
        <v>1903.6638569142499</v>
      </c>
      <c r="M288">
        <v>66.308335687840099</v>
      </c>
      <c r="N288">
        <v>0.61091592089443303</v>
      </c>
      <c r="O288">
        <v>3.75388262220042</v>
      </c>
      <c r="P288">
        <v>120.959949428816</v>
      </c>
      <c r="Q288">
        <v>4.8472282429912E-2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295</v>
      </c>
      <c r="E289">
        <v>25241.247493800001</v>
      </c>
      <c r="F289">
        <v>1246.75</v>
      </c>
      <c r="G289">
        <v>-5.8531998590982299</v>
      </c>
      <c r="H289">
        <v>0.21441120856656001</v>
      </c>
      <c r="I289">
        <v>-16.320348258910698</v>
      </c>
      <c r="J289">
        <v>-1.1746372869673001</v>
      </c>
      <c r="K289">
        <v>1238.04653750478</v>
      </c>
      <c r="L289">
        <v>1195.4829532413301</v>
      </c>
      <c r="M289">
        <v>51.423666076948102</v>
      </c>
      <c r="N289">
        <v>1.0375035426019601</v>
      </c>
      <c r="O289">
        <v>15.893322638860999</v>
      </c>
      <c r="P289">
        <v>28.081980686254301</v>
      </c>
      <c r="Q289">
        <v>9.9902290533382995E-2</v>
      </c>
    </row>
    <row r="290" spans="1:17" hidden="1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684</v>
      </c>
      <c r="E290">
        <v>25138.21191636</v>
      </c>
      <c r="F290">
        <v>1132.75</v>
      </c>
      <c r="G290">
        <v>135.315931208454</v>
      </c>
      <c r="H290">
        <v>-22.9058399057934</v>
      </c>
      <c r="I290">
        <v>136.11507990376799</v>
      </c>
      <c r="J290">
        <v>-10.6217352114706</v>
      </c>
      <c r="K290">
        <v>1124.8461672799599</v>
      </c>
      <c r="M290">
        <v>30.153264508745899</v>
      </c>
      <c r="N290">
        <v>1.35301615357917</v>
      </c>
      <c r="O290">
        <v>28.002648421981899</v>
      </c>
      <c r="P290">
        <v>207.8125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295</v>
      </c>
      <c r="E291">
        <v>25124.678906249999</v>
      </c>
      <c r="F291">
        <v>3078.55</v>
      </c>
      <c r="G291">
        <v>1.8256393369361501</v>
      </c>
      <c r="H291">
        <v>7.2984051352132502</v>
      </c>
      <c r="I291">
        <v>10.4200956946617</v>
      </c>
      <c r="J291">
        <v>9.5290857386173003E-2</v>
      </c>
      <c r="K291">
        <v>2794.3579977965501</v>
      </c>
      <c r="L291">
        <v>2535.16596885423</v>
      </c>
      <c r="M291">
        <v>64.907698554323204</v>
      </c>
      <c r="N291">
        <v>1.0618664942990701</v>
      </c>
      <c r="O291">
        <v>0.53434246642087802</v>
      </c>
      <c r="P291">
        <v>58.386067808818197</v>
      </c>
      <c r="Q291">
        <v>-5.6883801439857003E-2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555</v>
      </c>
      <c r="E292">
        <v>25046.314246170001</v>
      </c>
      <c r="F292">
        <v>707.45</v>
      </c>
      <c r="G292">
        <v>23.270557533969299</v>
      </c>
      <c r="H292">
        <v>-4.2639715395054996</v>
      </c>
      <c r="I292">
        <v>-6.1736566361780296</v>
      </c>
      <c r="J292">
        <v>-3.05102991326955</v>
      </c>
      <c r="K292">
        <v>687.05079784816905</v>
      </c>
      <c r="L292">
        <v>643.79873134034096</v>
      </c>
      <c r="M292">
        <v>45.798618905905897</v>
      </c>
      <c r="N292">
        <v>0.55753451318555702</v>
      </c>
      <c r="O292">
        <v>8.7355996890239496</v>
      </c>
      <c r="P292">
        <v>61.518264840182603</v>
      </c>
      <c r="Q292">
        <v>-8.1214040340192001E-2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290</v>
      </c>
      <c r="E293">
        <v>24854.961924120002</v>
      </c>
      <c r="F293">
        <v>504.45</v>
      </c>
      <c r="G293">
        <v>-3.9517900536063499</v>
      </c>
      <c r="H293">
        <v>-1.0374040930025701</v>
      </c>
      <c r="I293">
        <v>10.885327566000299</v>
      </c>
      <c r="J293">
        <v>-3.4099729044674301</v>
      </c>
      <c r="K293">
        <v>476.14504507183898</v>
      </c>
      <c r="L293">
        <v>430.65949172208201</v>
      </c>
      <c r="M293">
        <v>46.877661063970002</v>
      </c>
      <c r="N293">
        <v>0.71808416655662299</v>
      </c>
      <c r="O293">
        <v>3.77639012786203</v>
      </c>
      <c r="P293">
        <v>50.089259149062698</v>
      </c>
      <c r="Q293">
        <v>-3.1417905176741999E-2</v>
      </c>
    </row>
    <row r="294" spans="1:17" hidden="1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60</v>
      </c>
      <c r="E294">
        <v>24695.298626464999</v>
      </c>
      <c r="F294">
        <v>1297.3499999999999</v>
      </c>
      <c r="G294">
        <v>-29.480361869224101</v>
      </c>
      <c r="H294">
        <v>-5.4887887973088496</v>
      </c>
      <c r="I294">
        <v>-20.855277921666701</v>
      </c>
      <c r="J294">
        <v>-5.5650568512999001</v>
      </c>
      <c r="O294">
        <v>8.5828804871468805</v>
      </c>
      <c r="P294">
        <v>2.8785535862971301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409</v>
      </c>
      <c r="E295">
        <v>24672.03354</v>
      </c>
      <c r="F295">
        <v>3591.85</v>
      </c>
      <c r="G295">
        <v>12.252216126048699</v>
      </c>
      <c r="H295">
        <v>-7.2895889050767</v>
      </c>
      <c r="I295">
        <v>-3.9225236814932001</v>
      </c>
      <c r="J295">
        <v>-1.5237520748676501</v>
      </c>
      <c r="K295">
        <v>3471.70590345135</v>
      </c>
      <c r="L295">
        <v>3152.4587284008398</v>
      </c>
      <c r="M295">
        <v>38.665700590694001</v>
      </c>
      <c r="N295">
        <v>0.84769453271697903</v>
      </c>
      <c r="O295">
        <v>9.6593677352896101</v>
      </c>
      <c r="P295">
        <v>44.114991875137903</v>
      </c>
      <c r="Q295">
        <v>9.0690235256268001E-2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541</v>
      </c>
      <c r="E296">
        <v>24661.222047750001</v>
      </c>
      <c r="F296">
        <v>767.35</v>
      </c>
      <c r="G296">
        <v>-5.68264952196611</v>
      </c>
      <c r="H296">
        <v>-4.5048500977456696</v>
      </c>
      <c r="I296">
        <v>-17.2059033403299</v>
      </c>
      <c r="J296">
        <v>-3.6733864887775201</v>
      </c>
      <c r="K296">
        <v>756.16338278320404</v>
      </c>
      <c r="L296">
        <v>719.88780598788105</v>
      </c>
      <c r="M296">
        <v>36.630824048226202</v>
      </c>
      <c r="N296">
        <v>0.80037786634334995</v>
      </c>
      <c r="O296">
        <v>12.914576138658999</v>
      </c>
      <c r="P296">
        <v>26.240026322283398</v>
      </c>
      <c r="Q296">
        <v>-5.1272353004775999E-2</v>
      </c>
    </row>
    <row r="297" spans="1:17" hidden="1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60</v>
      </c>
      <c r="E297">
        <v>24178.362577979999</v>
      </c>
      <c r="F297">
        <v>5243.35</v>
      </c>
      <c r="G297">
        <v>11.6944291508037</v>
      </c>
      <c r="H297">
        <v>9.6374767907421095</v>
      </c>
      <c r="I297">
        <v>4.4032868885199701</v>
      </c>
      <c r="J297">
        <v>2.4574237174601401</v>
      </c>
      <c r="K297">
        <v>4777.3007055589096</v>
      </c>
      <c r="L297">
        <v>4428.2642011792796</v>
      </c>
      <c r="M297">
        <v>76.413255562120298</v>
      </c>
      <c r="N297">
        <v>1.36714298878102</v>
      </c>
      <c r="O297">
        <v>2.7015171598310199</v>
      </c>
      <c r="P297">
        <v>37.979263703586703</v>
      </c>
      <c r="Q297">
        <v>-0.11658651197223099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60</v>
      </c>
      <c r="E298">
        <v>23710.564590599999</v>
      </c>
      <c r="F298">
        <v>1334.65</v>
      </c>
      <c r="G298">
        <v>41.190793225642203</v>
      </c>
      <c r="H298">
        <v>6.5642972581663903</v>
      </c>
      <c r="I298">
        <v>35.356454302350201</v>
      </c>
      <c r="J298">
        <v>3.7952663393482</v>
      </c>
      <c r="K298">
        <v>1163.4321399795499</v>
      </c>
      <c r="L298">
        <v>985.08523022066902</v>
      </c>
      <c r="M298">
        <v>74.8415322333029</v>
      </c>
      <c r="N298">
        <v>1.35271201589678</v>
      </c>
      <c r="O298">
        <v>1.0751882516015301</v>
      </c>
      <c r="P298">
        <v>84.293012979839801</v>
      </c>
      <c r="Q298">
        <v>-8.4675703375960004E-3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198</v>
      </c>
      <c r="E299">
        <v>23706.77625902</v>
      </c>
      <c r="F299">
        <v>2025.55</v>
      </c>
      <c r="G299">
        <v>13.8289474282178</v>
      </c>
      <c r="H299">
        <v>-11.014851159268501</v>
      </c>
      <c r="I299">
        <v>-9.7060343346114504</v>
      </c>
      <c r="J299">
        <v>-2.4731004637624601</v>
      </c>
      <c r="K299">
        <v>2040.1026774975501</v>
      </c>
      <c r="L299">
        <v>1777.66632076472</v>
      </c>
      <c r="M299">
        <v>41.4007651462463</v>
      </c>
      <c r="N299">
        <v>0.49776442785439401</v>
      </c>
      <c r="O299">
        <v>19.885956900594799</v>
      </c>
      <c r="P299">
        <v>81.932905196030006</v>
      </c>
      <c r="Q299">
        <v>0.21159522794581501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60</v>
      </c>
      <c r="E300">
        <v>23606.24837678</v>
      </c>
      <c r="F300">
        <v>1216.3499999999999</v>
      </c>
      <c r="G300">
        <v>44.011652099130202</v>
      </c>
      <c r="H300">
        <v>28.055845210333899</v>
      </c>
      <c r="I300">
        <v>15.7457473659796</v>
      </c>
      <c r="J300">
        <v>9.6929659929043694</v>
      </c>
      <c r="K300">
        <v>994.79018659282099</v>
      </c>
      <c r="L300">
        <v>905.93505009473995</v>
      </c>
      <c r="M300">
        <v>81.645198530628804</v>
      </c>
      <c r="N300">
        <v>3.55105213124199</v>
      </c>
      <c r="O300">
        <v>0.70292267850537904</v>
      </c>
      <c r="P300">
        <v>73.5164051355206</v>
      </c>
      <c r="Q300">
        <v>1.4277261503083E-2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527</v>
      </c>
      <c r="E301">
        <v>23421.895990025001</v>
      </c>
      <c r="F301">
        <v>1561</v>
      </c>
      <c r="G301">
        <v>25.7404737307651</v>
      </c>
      <c r="H301">
        <v>-11.330518259162901</v>
      </c>
      <c r="I301">
        <v>24.907531041334</v>
      </c>
      <c r="J301">
        <v>-4.0473252122888299</v>
      </c>
      <c r="K301">
        <v>1474.4734241554099</v>
      </c>
      <c r="L301">
        <v>1182.3720009797501</v>
      </c>
      <c r="M301">
        <v>40.818153226402401</v>
      </c>
      <c r="N301">
        <v>0.29061531213642999</v>
      </c>
      <c r="O301">
        <v>8.9045483664317704</v>
      </c>
      <c r="P301">
        <v>87.789473684210506</v>
      </c>
      <c r="Q301">
        <v>0.10977285141835701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60</v>
      </c>
      <c r="E302">
        <v>23391.4268378899</v>
      </c>
      <c r="F302">
        <v>449.05</v>
      </c>
      <c r="G302">
        <v>1.60664710807948</v>
      </c>
      <c r="H302">
        <v>-2.5382088163695902</v>
      </c>
      <c r="I302">
        <v>3.6943539427953098</v>
      </c>
      <c r="J302">
        <v>-6.4912880053100297</v>
      </c>
      <c r="K302">
        <v>442.29597540020001</v>
      </c>
      <c r="L302">
        <v>418.850583743188</v>
      </c>
      <c r="M302">
        <v>32.882972000750001</v>
      </c>
      <c r="N302">
        <v>1.42927629955044</v>
      </c>
      <c r="O302">
        <v>7.8499053557510301</v>
      </c>
      <c r="P302">
        <v>36.842907207069899</v>
      </c>
      <c r="Q302">
        <v>-0.102813540201838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251</v>
      </c>
      <c r="E303">
        <v>23269.395127759999</v>
      </c>
      <c r="F303">
        <v>1732</v>
      </c>
      <c r="G303">
        <v>2.1765427124931702</v>
      </c>
      <c r="H303">
        <v>-8.4649161754588107</v>
      </c>
      <c r="I303">
        <v>-8.8308129951986292</v>
      </c>
      <c r="J303">
        <v>1.8178225126220999</v>
      </c>
      <c r="K303">
        <v>1708.1106478695001</v>
      </c>
      <c r="L303">
        <v>1597.9404690047099</v>
      </c>
      <c r="M303">
        <v>63.465485403300399</v>
      </c>
      <c r="N303">
        <v>0.86411730591911695</v>
      </c>
      <c r="O303">
        <v>8.8394919168591102</v>
      </c>
      <c r="P303">
        <v>51.763417305585897</v>
      </c>
      <c r="Q303">
        <v>5.6006008748309001E-2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60</v>
      </c>
      <c r="E304">
        <v>23227.779410219999</v>
      </c>
      <c r="F304">
        <v>928.45</v>
      </c>
      <c r="G304">
        <v>60.952655432815298</v>
      </c>
      <c r="H304">
        <v>21.470239665330102</v>
      </c>
      <c r="I304">
        <v>19.549158894363401</v>
      </c>
      <c r="J304">
        <v>3.7609504747074198</v>
      </c>
      <c r="K304">
        <v>770.59034315612701</v>
      </c>
      <c r="L304">
        <v>670.35272237635297</v>
      </c>
      <c r="M304">
        <v>73.683930713699894</v>
      </c>
      <c r="N304">
        <v>1.31109589396434</v>
      </c>
      <c r="O304">
        <v>3.0427055845764399</v>
      </c>
      <c r="P304">
        <v>91.058750900298406</v>
      </c>
      <c r="Q304">
        <v>4.6793968636371003E-2</v>
      </c>
    </row>
    <row r="305" spans="1:17" hidden="1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23025.673136879999</v>
      </c>
      <c r="F305">
        <v>101.85</v>
      </c>
      <c r="G305">
        <v>94.1414005062353</v>
      </c>
      <c r="H305">
        <v>4.31649831962629</v>
      </c>
      <c r="I305">
        <v>20.734200412537099</v>
      </c>
      <c r="J305">
        <v>-0.75995979577865003</v>
      </c>
      <c r="K305">
        <v>94.9190216503914</v>
      </c>
      <c r="L305">
        <v>79.018937121954096</v>
      </c>
      <c r="M305">
        <v>50.681017208567297</v>
      </c>
      <c r="N305">
        <v>1.0966133590548901</v>
      </c>
      <c r="O305">
        <v>3.5837015218458599</v>
      </c>
      <c r="P305">
        <v>144.53781512604999</v>
      </c>
      <c r="Q305">
        <v>2.0612820630179999E-2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718</v>
      </c>
      <c r="E306">
        <v>22992.120771000002</v>
      </c>
      <c r="F306">
        <v>1438.2</v>
      </c>
      <c r="G306">
        <v>-21.945120815504801</v>
      </c>
      <c r="H306">
        <v>-3.89818874036051</v>
      </c>
      <c r="I306">
        <v>-9.6762516964702208</v>
      </c>
      <c r="J306">
        <v>5.1931816664210801</v>
      </c>
      <c r="K306">
        <v>1361.8713915319099</v>
      </c>
      <c r="L306">
        <v>1299.728531991</v>
      </c>
      <c r="M306">
        <v>58.670598657021898</v>
      </c>
      <c r="N306">
        <v>0.80854793760311106</v>
      </c>
      <c r="O306">
        <v>5.9518842998192101</v>
      </c>
      <c r="P306">
        <v>29.5267258071779</v>
      </c>
      <c r="Q306">
        <v>1.100789122959E-2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622</v>
      </c>
      <c r="E307">
        <v>22907.429228879999</v>
      </c>
      <c r="F307">
        <v>731.65</v>
      </c>
      <c r="G307">
        <v>201.34058149324599</v>
      </c>
      <c r="H307">
        <v>11.7688310598732</v>
      </c>
      <c r="I307">
        <v>4.1774781992026497</v>
      </c>
      <c r="J307">
        <v>1.4735295330348901</v>
      </c>
      <c r="K307">
        <v>655.46671798781199</v>
      </c>
      <c r="L307">
        <v>563.40143347708204</v>
      </c>
      <c r="M307">
        <v>65.689951468859306</v>
      </c>
      <c r="N307">
        <v>1.1232778626603299</v>
      </c>
      <c r="O307">
        <v>6.9158750768810204</v>
      </c>
      <c r="P307">
        <v>241.49358226371001</v>
      </c>
      <c r="Q307">
        <v>0.13588978297698701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46</v>
      </c>
      <c r="E308">
        <v>22726.611907999999</v>
      </c>
      <c r="F308">
        <v>880.05</v>
      </c>
      <c r="G308">
        <v>5.4938936959787004</v>
      </c>
      <c r="H308">
        <v>-1.4713300447178701</v>
      </c>
      <c r="I308">
        <v>24.793172676568499</v>
      </c>
      <c r="J308">
        <v>-2.0191157467415901</v>
      </c>
      <c r="K308">
        <v>845.00920851638398</v>
      </c>
      <c r="L308">
        <v>728.50301858969306</v>
      </c>
      <c r="M308">
        <v>51.398213601402297</v>
      </c>
      <c r="N308">
        <v>0.91745564150151704</v>
      </c>
      <c r="O308">
        <v>10.084654281006699</v>
      </c>
      <c r="P308">
        <v>59.994545950368099</v>
      </c>
      <c r="Q308">
        <v>6.1538136890242998E-2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43</v>
      </c>
      <c r="E309">
        <v>22237.701356900001</v>
      </c>
      <c r="F309">
        <v>4302.55</v>
      </c>
      <c r="G309">
        <v>123.596913823618</v>
      </c>
      <c r="H309">
        <v>-6.74804632004148</v>
      </c>
      <c r="I309">
        <v>70.852653365320407</v>
      </c>
      <c r="J309">
        <v>-1.13415319782955</v>
      </c>
      <c r="K309">
        <v>4031.6335900999902</v>
      </c>
      <c r="L309">
        <v>3157.74055955843</v>
      </c>
      <c r="M309">
        <v>52.937155969342598</v>
      </c>
      <c r="N309">
        <v>2.7237257780502899</v>
      </c>
      <c r="O309">
        <v>12.0568035234918</v>
      </c>
      <c r="P309">
        <v>153.688089622641</v>
      </c>
      <c r="Q309">
        <v>0.13690753463448699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101</v>
      </c>
      <c r="E310">
        <v>22230.438450000001</v>
      </c>
      <c r="F310">
        <v>275.3</v>
      </c>
      <c r="G310">
        <v>-40.610945344278797</v>
      </c>
      <c r="H310">
        <v>-4.3735389046686901</v>
      </c>
      <c r="I310">
        <v>-35.170682114872299</v>
      </c>
      <c r="J310">
        <v>-1.6374558997945701</v>
      </c>
      <c r="K310">
        <v>275.871347858489</v>
      </c>
      <c r="L310">
        <v>290.80952452712398</v>
      </c>
      <c r="M310">
        <v>52.185838496102498</v>
      </c>
      <c r="N310">
        <v>0.88654384425625399</v>
      </c>
      <c r="O310">
        <v>29.785688339992699</v>
      </c>
      <c r="P310">
        <v>9.3110978757196801</v>
      </c>
      <c r="Q310">
        <v>-0.14139310567958999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65</v>
      </c>
      <c r="E311">
        <v>22227.164970239999</v>
      </c>
      <c r="F311">
        <v>166.88</v>
      </c>
      <c r="G311">
        <v>93.910289009163904</v>
      </c>
      <c r="H311">
        <v>6.3410796720116904</v>
      </c>
      <c r="I311">
        <v>3.6629252846389702</v>
      </c>
      <c r="J311">
        <v>-5.8579346219933699</v>
      </c>
      <c r="K311">
        <v>160.043671624209</v>
      </c>
      <c r="L311">
        <v>133.188364358071</v>
      </c>
      <c r="M311">
        <v>43.1581423479725</v>
      </c>
      <c r="N311">
        <v>0.78915477607656803</v>
      </c>
      <c r="O311">
        <v>15.472195589645199</v>
      </c>
      <c r="P311">
        <v>122.35842771485601</v>
      </c>
      <c r="Q311">
        <v>6.1804905945592001E-2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121</v>
      </c>
      <c r="E312">
        <v>22160.638521428999</v>
      </c>
      <c r="F312">
        <v>83.28</v>
      </c>
      <c r="G312">
        <v>544.71052906048499</v>
      </c>
      <c r="H312">
        <v>32.095890391128101</v>
      </c>
      <c r="I312">
        <v>27.154213874819099</v>
      </c>
      <c r="J312">
        <v>18.9111559444537</v>
      </c>
      <c r="K312">
        <v>63.999862541713902</v>
      </c>
      <c r="L312">
        <v>46.610364753166699</v>
      </c>
      <c r="M312">
        <v>77.139197677790406</v>
      </c>
      <c r="N312">
        <v>2.59593795071117</v>
      </c>
      <c r="O312">
        <v>9.7502401536983605</v>
      </c>
      <c r="P312">
        <v>560.95238095238096</v>
      </c>
      <c r="Q312">
        <v>0.14328608337624099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198</v>
      </c>
      <c r="E313">
        <v>22147.175569260002</v>
      </c>
      <c r="F313">
        <v>589</v>
      </c>
      <c r="G313">
        <v>-3.3427654574299499</v>
      </c>
      <c r="H313">
        <v>-2.7722882205357799</v>
      </c>
      <c r="I313">
        <v>6.7589611404765799</v>
      </c>
      <c r="J313">
        <v>-1.5634476813451801</v>
      </c>
      <c r="K313">
        <v>567.43539003036005</v>
      </c>
      <c r="L313">
        <v>507.66088194425498</v>
      </c>
      <c r="M313">
        <v>41.545537033498498</v>
      </c>
      <c r="N313">
        <v>0.732610128688991</v>
      </c>
      <c r="O313">
        <v>5.6706281833616297</v>
      </c>
      <c r="P313">
        <v>44.788593903638102</v>
      </c>
      <c r="Q313">
        <v>6.8300051772425999E-2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625</v>
      </c>
      <c r="E314">
        <v>22141.547066104999</v>
      </c>
      <c r="F314">
        <v>1298.55</v>
      </c>
      <c r="G314">
        <v>39.734238671438703</v>
      </c>
      <c r="H314">
        <v>-12.1277115048852</v>
      </c>
      <c r="I314">
        <v>55.503007322629699</v>
      </c>
      <c r="J314">
        <v>-12.082713437138301</v>
      </c>
      <c r="K314">
        <v>1290.86982232746</v>
      </c>
      <c r="L314">
        <v>1017.31562383707</v>
      </c>
      <c r="M314">
        <v>33.893883982099901</v>
      </c>
      <c r="N314">
        <v>0.78677944265838295</v>
      </c>
      <c r="O314">
        <v>15.128412460051599</v>
      </c>
      <c r="P314">
        <v>99.393474088291697</v>
      </c>
      <c r="Q314">
        <v>0.140121149578639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271</v>
      </c>
      <c r="E315">
        <v>22085.299847599999</v>
      </c>
      <c r="F315">
        <v>705.45</v>
      </c>
      <c r="G315">
        <v>-0.77829906189430498</v>
      </c>
      <c r="H315">
        <v>-10.452264750774599</v>
      </c>
      <c r="I315">
        <v>2.1651050363253002</v>
      </c>
      <c r="J315">
        <v>1.2328935540003101</v>
      </c>
      <c r="K315">
        <v>681.49490156235402</v>
      </c>
      <c r="L315">
        <v>614.74541333485195</v>
      </c>
      <c r="M315">
        <v>51.811256827632498</v>
      </c>
      <c r="N315">
        <v>1.07785033637974</v>
      </c>
      <c r="O315">
        <v>13.2539513785526</v>
      </c>
      <c r="P315">
        <v>52.365010799136002</v>
      </c>
      <c r="Q315">
        <v>0.10051079460114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60</v>
      </c>
      <c r="E316">
        <v>21943.019452159999</v>
      </c>
      <c r="F316">
        <v>166.51</v>
      </c>
      <c r="G316">
        <v>37.5483018805947</v>
      </c>
      <c r="H316">
        <v>-0.174754120149956</v>
      </c>
      <c r="I316">
        <v>0.86972520632310601</v>
      </c>
      <c r="J316">
        <v>9.7163814861832698</v>
      </c>
      <c r="K316">
        <v>153.16190308507001</v>
      </c>
      <c r="L316">
        <v>136.889701005304</v>
      </c>
      <c r="M316">
        <v>75.3882076694548</v>
      </c>
      <c r="N316">
        <v>1.0637032732565901</v>
      </c>
      <c r="O316">
        <v>3.44724040598163</v>
      </c>
      <c r="P316">
        <v>90.297142857142802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530</v>
      </c>
      <c r="E317">
        <v>21632.777708051999</v>
      </c>
      <c r="F317">
        <v>176.94</v>
      </c>
      <c r="G317">
        <v>-33.667611196477203</v>
      </c>
      <c r="H317">
        <v>3.3418877990098399</v>
      </c>
      <c r="I317">
        <v>-13.166377299885999</v>
      </c>
      <c r="J317">
        <v>1.7056723620847201</v>
      </c>
      <c r="K317">
        <v>168.104712345238</v>
      </c>
      <c r="L317">
        <v>170.289039584703</v>
      </c>
      <c r="M317">
        <v>70.800464782331304</v>
      </c>
      <c r="N317">
        <v>1.4080363925332899</v>
      </c>
      <c r="O317">
        <v>28.574658076184001</v>
      </c>
      <c r="P317">
        <v>24.386643233743399</v>
      </c>
      <c r="Q317">
        <v>3.0134029946230999E-2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550</v>
      </c>
      <c r="E318">
        <v>21596.6670284299</v>
      </c>
      <c r="F318">
        <v>864.85</v>
      </c>
      <c r="G318">
        <v>-33.975145713844299</v>
      </c>
      <c r="H318">
        <v>-0.14913016506202201</v>
      </c>
      <c r="I318">
        <v>-13.9410342916443</v>
      </c>
      <c r="J318">
        <v>3.2535731787122302</v>
      </c>
      <c r="K318">
        <v>831.60155325950495</v>
      </c>
      <c r="L318">
        <v>851.87011822074999</v>
      </c>
      <c r="M318">
        <v>75.266931067021702</v>
      </c>
      <c r="N318">
        <v>1.9568188885676101</v>
      </c>
      <c r="O318">
        <v>12.6206856680349</v>
      </c>
      <c r="P318">
        <v>14.0586877678865</v>
      </c>
      <c r="Q318">
        <v>-0.147865922658764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170</v>
      </c>
      <c r="E319">
        <v>21492.48115</v>
      </c>
      <c r="F319">
        <v>7550.8</v>
      </c>
      <c r="G319">
        <v>-14.209274875683899</v>
      </c>
      <c r="H319">
        <v>10.577544551328099</v>
      </c>
      <c r="I319">
        <v>3.9397964277294402</v>
      </c>
      <c r="J319">
        <v>0.64510958147643704</v>
      </c>
      <c r="K319">
        <v>6591.2581569092099</v>
      </c>
      <c r="L319">
        <v>6485.0778553350101</v>
      </c>
      <c r="M319">
        <v>75.534413373889805</v>
      </c>
      <c r="N319">
        <v>2.0041975519013899</v>
      </c>
      <c r="O319">
        <v>0.62509932722360995</v>
      </c>
      <c r="P319">
        <v>45.913408118109601</v>
      </c>
      <c r="Q319">
        <v>-0.11209589077651499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662</v>
      </c>
      <c r="E320">
        <v>21450.164398199999</v>
      </c>
      <c r="F320">
        <v>1611.05</v>
      </c>
      <c r="G320">
        <v>108.30067250615799</v>
      </c>
      <c r="H320">
        <v>-6.5568976446399603</v>
      </c>
      <c r="I320">
        <v>30.450961921240101</v>
      </c>
      <c r="J320">
        <v>-2.2981873063833902</v>
      </c>
      <c r="K320">
        <v>1521.61175114456</v>
      </c>
      <c r="L320">
        <v>1131.0297560158999</v>
      </c>
      <c r="M320">
        <v>37.420593285175698</v>
      </c>
      <c r="N320">
        <v>0.47788147001903802</v>
      </c>
      <c r="O320">
        <v>17.746190372738202</v>
      </c>
      <c r="P320">
        <v>164.063268316669</v>
      </c>
      <c r="Q320">
        <v>0.26112232479430503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216</v>
      </c>
      <c r="E321">
        <v>21447.76544856</v>
      </c>
      <c r="F321">
        <v>1361.15</v>
      </c>
      <c r="G321">
        <v>93.8256737450088</v>
      </c>
      <c r="H321">
        <v>6.3456428307523698</v>
      </c>
      <c r="I321">
        <v>63.073600394265704</v>
      </c>
      <c r="J321">
        <v>-2.42899115079774</v>
      </c>
      <c r="K321">
        <v>1242.7868212641899</v>
      </c>
      <c r="L321">
        <v>1010.2295798187899</v>
      </c>
      <c r="M321">
        <v>54.954743582921303</v>
      </c>
      <c r="N321">
        <v>0.81374486983887595</v>
      </c>
      <c r="O321">
        <v>4.9002681556036896</v>
      </c>
      <c r="P321">
        <v>137.15480442547201</v>
      </c>
      <c r="Q321">
        <v>0.11729212932640699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165</v>
      </c>
      <c r="E322">
        <v>21440.892066879998</v>
      </c>
      <c r="F322">
        <v>170.22</v>
      </c>
      <c r="G322">
        <v>183.98679039505799</v>
      </c>
      <c r="H322">
        <v>10.5999055059272</v>
      </c>
      <c r="I322">
        <v>22.561761118214299</v>
      </c>
      <c r="J322">
        <v>2.64597890174467</v>
      </c>
      <c r="K322">
        <v>151.648539210683</v>
      </c>
      <c r="L322">
        <v>122.38648116528501</v>
      </c>
      <c r="M322">
        <v>61.962402988925398</v>
      </c>
      <c r="N322">
        <v>1.7037130983456801</v>
      </c>
      <c r="O322">
        <v>3.98308071906943</v>
      </c>
      <c r="P322">
        <v>266.06451612903197</v>
      </c>
      <c r="Q322">
        <v>0.135299847759276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40</v>
      </c>
      <c r="E323">
        <v>21368.418189159998</v>
      </c>
      <c r="F323">
        <v>966.3</v>
      </c>
      <c r="G323">
        <v>-3.3734010024552799</v>
      </c>
      <c r="H323">
        <v>1.80090739317125</v>
      </c>
      <c r="I323">
        <v>-3.9674476465698798</v>
      </c>
      <c r="J323">
        <v>-2.01853670477976</v>
      </c>
      <c r="K323">
        <v>920.47573891495199</v>
      </c>
      <c r="M323">
        <v>57.101683227426797</v>
      </c>
      <c r="N323">
        <v>0.62560050952125401</v>
      </c>
      <c r="O323">
        <v>6.0747179964814197</v>
      </c>
      <c r="P323">
        <v>35.868953880764899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555</v>
      </c>
      <c r="E324">
        <v>21355.638520159999</v>
      </c>
      <c r="F324">
        <v>2154</v>
      </c>
      <c r="G324">
        <v>-11.7858077917126</v>
      </c>
      <c r="H324">
        <v>0.55293535278903305</v>
      </c>
      <c r="I324">
        <v>9.6786968409136094</v>
      </c>
      <c r="J324">
        <v>4.9490948046043304</v>
      </c>
      <c r="K324">
        <v>1862.30339956945</v>
      </c>
      <c r="L324">
        <v>1766.7557333836301</v>
      </c>
      <c r="M324">
        <v>84.055209652205505</v>
      </c>
      <c r="N324">
        <v>1.24193044553391</v>
      </c>
      <c r="O324">
        <v>0.83565459610028803</v>
      </c>
      <c r="P324">
        <v>47.312269183422202</v>
      </c>
      <c r="Q324">
        <v>-5.1143419028782E-2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568</v>
      </c>
      <c r="E325">
        <v>21296.7209948399</v>
      </c>
      <c r="F325">
        <v>4140</v>
      </c>
      <c r="G325">
        <v>125.50955360242099</v>
      </c>
      <c r="H325">
        <v>2.16204885788316</v>
      </c>
      <c r="I325">
        <v>4.9073517747612803</v>
      </c>
      <c r="J325">
        <v>2.69983625819913</v>
      </c>
      <c r="K325">
        <v>3857.9284986533098</v>
      </c>
      <c r="L325">
        <v>3345.6603276911201</v>
      </c>
      <c r="M325">
        <v>69.005921900434203</v>
      </c>
      <c r="N325">
        <v>1.2493990739855301</v>
      </c>
      <c r="O325">
        <v>3.1400966183574699</v>
      </c>
      <c r="P325">
        <v>169.180754226267</v>
      </c>
      <c r="Q325">
        <v>9.4431668659960999E-2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54</v>
      </c>
      <c r="E326">
        <v>21171.365080349999</v>
      </c>
      <c r="F326">
        <v>757.85</v>
      </c>
      <c r="G326">
        <v>-25.156968452540301</v>
      </c>
      <c r="H326">
        <v>-11.8425190845863</v>
      </c>
      <c r="I326">
        <v>-15.844342816783</v>
      </c>
      <c r="J326">
        <v>-7.12828509471536</v>
      </c>
      <c r="K326">
        <v>772.84659884626399</v>
      </c>
      <c r="L326">
        <v>733.06501705806704</v>
      </c>
      <c r="M326">
        <v>21.780407516811501</v>
      </c>
      <c r="N326">
        <v>0.76985258723901195</v>
      </c>
      <c r="O326">
        <v>15.6627300917068</v>
      </c>
      <c r="P326">
        <v>26.297808515957001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138</v>
      </c>
      <c r="E327">
        <v>21085.97862306</v>
      </c>
      <c r="F327">
        <v>1799.55</v>
      </c>
      <c r="G327">
        <v>174.610020625624</v>
      </c>
      <c r="H327">
        <v>-13.0162723927403</v>
      </c>
      <c r="I327">
        <v>17.997203807378099</v>
      </c>
      <c r="J327">
        <v>-4.9859163693970698</v>
      </c>
      <c r="K327">
        <v>1880.9259885108499</v>
      </c>
      <c r="L327">
        <v>1470.93821251641</v>
      </c>
      <c r="M327">
        <v>44.153330774042203</v>
      </c>
      <c r="N327">
        <v>1.16219849832662</v>
      </c>
      <c r="O327">
        <v>20.074652744963799</v>
      </c>
      <c r="P327">
        <v>233.486619597736</v>
      </c>
      <c r="Q327">
        <v>0.108697144474228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418</v>
      </c>
      <c r="E328">
        <v>21061.615842539999</v>
      </c>
      <c r="F328">
        <v>992.1</v>
      </c>
      <c r="G328">
        <v>-38.986183985617799</v>
      </c>
      <c r="H328">
        <v>1.67998504597561</v>
      </c>
      <c r="I328">
        <v>-4.0861590447969203</v>
      </c>
      <c r="J328">
        <v>-3.3149936104167099</v>
      </c>
      <c r="K328">
        <v>904.4803694922</v>
      </c>
      <c r="L328">
        <v>907.20236622562004</v>
      </c>
      <c r="M328">
        <v>52.683802488074299</v>
      </c>
      <c r="N328">
        <v>1.18392953429285</v>
      </c>
      <c r="O328">
        <v>14.9027315794778</v>
      </c>
      <c r="P328">
        <v>34.686396959000803</v>
      </c>
      <c r="Q328">
        <v>-8.3619129278881002E-2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46</v>
      </c>
      <c r="E329">
        <v>21045.417629759999</v>
      </c>
      <c r="F329">
        <v>337.6</v>
      </c>
      <c r="G329">
        <v>114.548462399103</v>
      </c>
      <c r="H329">
        <v>-1.31978242474737</v>
      </c>
      <c r="I329">
        <v>42.786874789026598</v>
      </c>
      <c r="J329">
        <v>4.2195001050361798</v>
      </c>
      <c r="K329">
        <v>311.88451673409702</v>
      </c>
      <c r="L329">
        <v>244.219606213166</v>
      </c>
      <c r="M329">
        <v>57.287967874890299</v>
      </c>
      <c r="N329">
        <v>1.20954689790958</v>
      </c>
      <c r="O329">
        <v>3.58412322274881</v>
      </c>
      <c r="P329">
        <v>147.23544489197999</v>
      </c>
      <c r="Q329">
        <v>0.14468168391275299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285</v>
      </c>
      <c r="E330">
        <v>20834.236093439999</v>
      </c>
      <c r="F330">
        <v>1789.9</v>
      </c>
      <c r="G330">
        <v>3.9650831913032101</v>
      </c>
      <c r="H330">
        <v>-3.52460708820248</v>
      </c>
      <c r="I330">
        <v>-27.1010119881809</v>
      </c>
      <c r="J330">
        <v>-0.15844438641480599</v>
      </c>
      <c r="K330">
        <v>1846.43712832545</v>
      </c>
      <c r="L330">
        <v>1833.89108129792</v>
      </c>
      <c r="M330">
        <v>65.372751268153706</v>
      </c>
      <c r="N330">
        <v>2.02622203064589</v>
      </c>
      <c r="O330">
        <v>37.379183194591803</v>
      </c>
      <c r="P330">
        <v>25.792395811371101</v>
      </c>
      <c r="Q330">
        <v>5.5107230466106001E-2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138</v>
      </c>
      <c r="E331">
        <v>20763.264809069999</v>
      </c>
      <c r="F331">
        <v>1508</v>
      </c>
      <c r="G331">
        <v>196.688783249773</v>
      </c>
      <c r="H331">
        <v>0.52417568943803605</v>
      </c>
      <c r="I331">
        <v>19.468028759158798</v>
      </c>
      <c r="J331">
        <v>-2.00794453251146</v>
      </c>
      <c r="K331">
        <v>1404.57953501161</v>
      </c>
      <c r="L331">
        <v>1110.78488537402</v>
      </c>
      <c r="M331">
        <v>50.544185499731803</v>
      </c>
      <c r="N331">
        <v>0.893595688060147</v>
      </c>
      <c r="O331">
        <v>3.7135278514588799</v>
      </c>
      <c r="P331">
        <v>239.639639639639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27</v>
      </c>
      <c r="E332">
        <v>20735.918400289</v>
      </c>
      <c r="F332">
        <v>102.35</v>
      </c>
      <c r="G332">
        <v>3.0815144702557098</v>
      </c>
      <c r="H332">
        <v>32.905539063298498</v>
      </c>
      <c r="I332">
        <v>-2.8382519060754898</v>
      </c>
      <c r="J332">
        <v>6.4680991343337304</v>
      </c>
      <c r="K332">
        <v>83.597102291957498</v>
      </c>
      <c r="L332">
        <v>83.541301077011994</v>
      </c>
      <c r="M332">
        <v>87.846646033687406</v>
      </c>
      <c r="N332">
        <v>5.37592727321121</v>
      </c>
      <c r="O332">
        <v>8.8422081094284408</v>
      </c>
      <c r="P332">
        <v>57.340507302075302</v>
      </c>
      <c r="Q332">
        <v>8.6889979622454996E-2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550</v>
      </c>
      <c r="E333">
        <v>20532.9171527</v>
      </c>
      <c r="F333">
        <v>1608.35</v>
      </c>
      <c r="G333">
        <v>-31.986207601257899</v>
      </c>
      <c r="H333">
        <v>5.4526491065123697</v>
      </c>
      <c r="I333">
        <v>-6.0151588158019704</v>
      </c>
      <c r="J333">
        <v>3.1384618268357398</v>
      </c>
      <c r="K333">
        <v>1481.40328329863</v>
      </c>
      <c r="L333">
        <v>1484.7564763671701</v>
      </c>
      <c r="M333">
        <v>78.122268525487598</v>
      </c>
      <c r="N333">
        <v>0.88985317305691303</v>
      </c>
      <c r="O333">
        <v>10.1408275561911</v>
      </c>
      <c r="P333">
        <v>26.741528762805299</v>
      </c>
      <c r="Q333">
        <v>-8.3506365601575996E-2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496</v>
      </c>
      <c r="E334">
        <v>20291.271953125</v>
      </c>
      <c r="F334">
        <v>793.85</v>
      </c>
      <c r="G334">
        <v>-6.1089642370694399</v>
      </c>
      <c r="H334">
        <v>-5.9742732507209801</v>
      </c>
      <c r="I334">
        <v>-15.979724428081999</v>
      </c>
      <c r="J334">
        <v>-1.8433752250381199</v>
      </c>
      <c r="K334">
        <v>781.22782460487394</v>
      </c>
      <c r="L334">
        <v>736.48455400461205</v>
      </c>
      <c r="M334">
        <v>46.3768211021913</v>
      </c>
      <c r="N334">
        <v>0.68618587558498001</v>
      </c>
      <c r="O334">
        <v>15.097310575045601</v>
      </c>
      <c r="P334">
        <v>32.728640695535802</v>
      </c>
      <c r="Q334">
        <v>1.8432561316392999E-2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54</v>
      </c>
      <c r="E335">
        <v>20266.82909241</v>
      </c>
      <c r="F335">
        <v>1311.95</v>
      </c>
      <c r="G335">
        <v>-35.922651363237797</v>
      </c>
      <c r="H335">
        <v>-10.7179163783837</v>
      </c>
      <c r="I335">
        <v>-32.125316082851803</v>
      </c>
      <c r="J335">
        <v>-3.30392355256742</v>
      </c>
      <c r="K335">
        <v>1356.8342913252</v>
      </c>
      <c r="L335">
        <v>1413.5922444739599</v>
      </c>
      <c r="M335">
        <v>39.157982104430303</v>
      </c>
      <c r="N335">
        <v>1.4237506241437099</v>
      </c>
      <c r="O335">
        <v>36.895460955066802</v>
      </c>
      <c r="P335">
        <v>10.238635408789101</v>
      </c>
      <c r="Q335">
        <v>5.0220792866085003E-2</v>
      </c>
    </row>
    <row r="336" spans="1:17" hidden="1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138</v>
      </c>
      <c r="E336">
        <v>20173.740000000002</v>
      </c>
      <c r="F336">
        <v>151.78</v>
      </c>
      <c r="G336">
        <v>4.8469729839406099</v>
      </c>
      <c r="H336">
        <v>3.79357533303269</v>
      </c>
      <c r="I336">
        <v>1.7165649343310101</v>
      </c>
      <c r="J336">
        <v>0.63280555689460105</v>
      </c>
      <c r="K336">
        <v>140.96497619212599</v>
      </c>
      <c r="L336">
        <v>130.88525734549501</v>
      </c>
      <c r="M336">
        <v>53.328059728626101</v>
      </c>
      <c r="N336">
        <v>1.0655514221081801</v>
      </c>
      <c r="O336">
        <v>1.23204638292264</v>
      </c>
      <c r="P336">
        <v>33.726872246695997</v>
      </c>
    </row>
    <row r="337" spans="1:17" hidden="1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138</v>
      </c>
      <c r="E337">
        <v>20155.501969815999</v>
      </c>
      <c r="F337">
        <v>342.02</v>
      </c>
      <c r="G337">
        <v>-13.28371732634</v>
      </c>
      <c r="H337">
        <v>-2.1178236025597799</v>
      </c>
      <c r="I337">
        <v>-11.110237716261</v>
      </c>
      <c r="J337">
        <v>-0.99524022528964495</v>
      </c>
      <c r="K337">
        <v>340.32701416963602</v>
      </c>
      <c r="L337">
        <v>335.130383296535</v>
      </c>
      <c r="M337">
        <v>42.778347382377802</v>
      </c>
      <c r="N337">
        <v>0.55689237657047397</v>
      </c>
      <c r="O337">
        <v>6.7189053271738501</v>
      </c>
      <c r="P337">
        <v>15.547297297297201</v>
      </c>
      <c r="Q337">
        <v>-0.10379904096142301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40</v>
      </c>
      <c r="E338">
        <v>20112.017431879998</v>
      </c>
      <c r="F338">
        <v>548.45000000000005</v>
      </c>
      <c r="G338">
        <v>48.888380194858101</v>
      </c>
      <c r="H338">
        <v>26.047678118608101</v>
      </c>
      <c r="I338">
        <v>-14.195117903604199</v>
      </c>
      <c r="J338">
        <v>9.41859266078683</v>
      </c>
      <c r="K338">
        <v>468.95353588806302</v>
      </c>
      <c r="L338">
        <v>426.89302052920101</v>
      </c>
      <c r="M338">
        <v>84.809347453837802</v>
      </c>
      <c r="N338">
        <v>1.62447854390838</v>
      </c>
      <c r="O338">
        <v>4.6312334761600704</v>
      </c>
      <c r="P338">
        <v>87.761040739472705</v>
      </c>
      <c r="Q338">
        <v>0.124054285858287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785</v>
      </c>
      <c r="E339">
        <v>20099.559462674999</v>
      </c>
      <c r="F339">
        <v>1460.25</v>
      </c>
      <c r="G339">
        <v>7.6046488842330602</v>
      </c>
      <c r="H339">
        <v>6.3804840248645602</v>
      </c>
      <c r="I339">
        <v>5.40453842025358</v>
      </c>
      <c r="J339">
        <v>2.6142079983375801</v>
      </c>
      <c r="K339">
        <v>1302.3789142555099</v>
      </c>
      <c r="L339">
        <v>1182.8816379483901</v>
      </c>
      <c r="M339">
        <v>69.213866775137106</v>
      </c>
      <c r="N339">
        <v>0.78384166420967205</v>
      </c>
      <c r="O339">
        <v>1.9380243109056601</v>
      </c>
      <c r="P339">
        <v>47.776147346050699</v>
      </c>
      <c r="Q339">
        <v>4.0805206953872998E-2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254</v>
      </c>
      <c r="E340">
        <v>20090.637391215001</v>
      </c>
      <c r="F340">
        <v>705.85</v>
      </c>
      <c r="G340">
        <v>44.747684851754499</v>
      </c>
      <c r="H340">
        <v>2.06191761156974</v>
      </c>
      <c r="I340">
        <v>31.622101778367799</v>
      </c>
      <c r="J340">
        <v>-2.8822089047001902</v>
      </c>
      <c r="K340">
        <v>632.661869110118</v>
      </c>
      <c r="L340">
        <v>532.97876810356502</v>
      </c>
      <c r="M340">
        <v>60.874089193635101</v>
      </c>
      <c r="N340">
        <v>1.0012262376440699</v>
      </c>
      <c r="O340">
        <v>3.76142239852659</v>
      </c>
      <c r="P340">
        <v>84.753304541290305</v>
      </c>
      <c r="Q340">
        <v>-3.4454223908287E-2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133</v>
      </c>
      <c r="E341">
        <v>20041.043549400001</v>
      </c>
      <c r="F341">
        <v>13990.7</v>
      </c>
      <c r="G341">
        <v>226.082398546576</v>
      </c>
      <c r="H341">
        <v>-2.38310647197848</v>
      </c>
      <c r="I341">
        <v>82.493813013798601</v>
      </c>
      <c r="J341">
        <v>-4.8749650182503199</v>
      </c>
      <c r="K341">
        <v>12416.922521259799</v>
      </c>
      <c r="L341">
        <v>8786.4129933114491</v>
      </c>
      <c r="M341">
        <v>41.723686319208099</v>
      </c>
      <c r="N341">
        <v>0.38605540502951502</v>
      </c>
      <c r="O341">
        <v>12.2324115305167</v>
      </c>
      <c r="P341">
        <v>261.93765360238001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228</v>
      </c>
      <c r="E342">
        <v>20020.792207260001</v>
      </c>
      <c r="F342">
        <v>452</v>
      </c>
      <c r="G342">
        <v>38.0896102427701</v>
      </c>
      <c r="H342">
        <v>3.86684140920064</v>
      </c>
      <c r="I342">
        <v>39.044835037871799</v>
      </c>
      <c r="J342">
        <v>-0.95576340631240497</v>
      </c>
      <c r="K342">
        <v>422.72621910585298</v>
      </c>
      <c r="L342">
        <v>353.32396048214599</v>
      </c>
      <c r="M342">
        <v>53.997794547593301</v>
      </c>
      <c r="N342">
        <v>0.64858565338183805</v>
      </c>
      <c r="O342">
        <v>16.7146017699114</v>
      </c>
      <c r="P342">
        <v>63.619909502262402</v>
      </c>
      <c r="Q342">
        <v>5.1961808100796002E-2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418</v>
      </c>
      <c r="E343">
        <v>19869.366963839999</v>
      </c>
      <c r="F343">
        <v>4031.75</v>
      </c>
      <c r="G343">
        <v>47.716816251555102</v>
      </c>
      <c r="H343">
        <v>5.2606907746915397</v>
      </c>
      <c r="I343">
        <v>30.715111240498199</v>
      </c>
      <c r="J343">
        <v>-4.44606059097935</v>
      </c>
      <c r="K343">
        <v>3721.5282298781299</v>
      </c>
      <c r="L343">
        <v>3158.5882109999902</v>
      </c>
      <c r="M343">
        <v>53.805015156233601</v>
      </c>
      <c r="N343">
        <v>0.94063844206409597</v>
      </c>
      <c r="O343">
        <v>7.3417250573572099</v>
      </c>
      <c r="P343">
        <v>80.795964125560502</v>
      </c>
      <c r="Q343">
        <v>-1.8891951237256E-2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290</v>
      </c>
      <c r="E344">
        <v>19863.984143500002</v>
      </c>
      <c r="F344">
        <v>422.6</v>
      </c>
      <c r="G344">
        <v>165.362652977171</v>
      </c>
      <c r="H344">
        <v>-4.0597545751661599</v>
      </c>
      <c r="I344">
        <v>-2.1692232189805498</v>
      </c>
      <c r="J344">
        <v>-4.3094890195731299</v>
      </c>
      <c r="K344">
        <v>387.99666499639898</v>
      </c>
      <c r="L344">
        <v>327.21845330790899</v>
      </c>
      <c r="M344">
        <v>42.881419253924797</v>
      </c>
      <c r="N344">
        <v>1.24909838515412</v>
      </c>
      <c r="O344">
        <v>4.80359678182678</v>
      </c>
      <c r="P344">
        <v>216.55430711610401</v>
      </c>
      <c r="Q344">
        <v>0.18973659648427799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21</v>
      </c>
      <c r="E345">
        <v>19822.918848779998</v>
      </c>
      <c r="F345">
        <v>738.1</v>
      </c>
      <c r="G345">
        <v>9.6257837099971493</v>
      </c>
      <c r="H345">
        <v>18.6416696785497</v>
      </c>
      <c r="I345">
        <v>-16.612228737612401</v>
      </c>
      <c r="J345">
        <v>0.477474691231631</v>
      </c>
      <c r="K345">
        <v>635.966310493273</v>
      </c>
      <c r="L345">
        <v>633.50131724032804</v>
      </c>
      <c r="M345">
        <v>63.607219419184197</v>
      </c>
      <c r="N345">
        <v>1.98998328811521</v>
      </c>
      <c r="O345">
        <v>17.870207288985199</v>
      </c>
      <c r="P345">
        <v>57.176320272572397</v>
      </c>
      <c r="Q345">
        <v>9.3889081783556996E-2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418</v>
      </c>
      <c r="E346">
        <v>19640.933134235001</v>
      </c>
      <c r="F346">
        <v>5703.25</v>
      </c>
      <c r="G346">
        <v>86.803227209018601</v>
      </c>
      <c r="H346">
        <v>6.8724075430162603</v>
      </c>
      <c r="I346">
        <v>40.084359987362397</v>
      </c>
      <c r="J346">
        <v>10.619940988724601</v>
      </c>
      <c r="K346">
        <v>4961.1864158644903</v>
      </c>
      <c r="L346">
        <v>4052.8098201798798</v>
      </c>
      <c r="M346">
        <v>79.373604249912304</v>
      </c>
      <c r="N346">
        <v>1.4583578635819401</v>
      </c>
      <c r="O346">
        <v>0.81970806119317996</v>
      </c>
      <c r="P346">
        <v>171.583333333333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409</v>
      </c>
      <c r="E347">
        <v>19640.741192325</v>
      </c>
      <c r="F347">
        <v>317.89999999999998</v>
      </c>
      <c r="G347">
        <v>39.061991224289002</v>
      </c>
      <c r="H347">
        <v>-8.8998124159563705</v>
      </c>
      <c r="I347">
        <v>30.0881816902052</v>
      </c>
      <c r="J347">
        <v>-6.1769516650501703</v>
      </c>
      <c r="K347">
        <v>314.50437437835302</v>
      </c>
      <c r="L347">
        <v>263.38952299353798</v>
      </c>
      <c r="M347">
        <v>42.997844425092097</v>
      </c>
      <c r="N347">
        <v>0.72924041041111898</v>
      </c>
      <c r="O347">
        <v>11.953444479396</v>
      </c>
      <c r="P347">
        <v>71.097954790096793</v>
      </c>
      <c r="Q347">
        <v>5.0945439452689999E-2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527</v>
      </c>
      <c r="E348">
        <v>19593.798316674998</v>
      </c>
      <c r="F348">
        <v>1756.3</v>
      </c>
      <c r="G348">
        <v>19.398583578589701</v>
      </c>
      <c r="H348">
        <v>-5.1041331653850701</v>
      </c>
      <c r="I348">
        <v>2.4649283458896898</v>
      </c>
      <c r="J348">
        <v>-3.6688248061914499</v>
      </c>
      <c r="K348">
        <v>1736.56405705722</v>
      </c>
      <c r="L348">
        <v>1584.8309545258801</v>
      </c>
      <c r="M348">
        <v>35.882529367367297</v>
      </c>
      <c r="N348">
        <v>0.66785701862972702</v>
      </c>
      <c r="O348">
        <v>8.2930023344531101</v>
      </c>
      <c r="P348">
        <v>54.495073891625601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373</v>
      </c>
      <c r="E349">
        <v>19531.799478749999</v>
      </c>
      <c r="F349">
        <v>495.45</v>
      </c>
      <c r="G349">
        <v>51.256482515649999</v>
      </c>
      <c r="H349">
        <v>-7.6653646001065203</v>
      </c>
      <c r="I349">
        <v>17.3262061873499</v>
      </c>
      <c r="J349">
        <v>-6.5788553505352896</v>
      </c>
      <c r="K349">
        <v>469.12679041968198</v>
      </c>
      <c r="L349">
        <v>392.86177314839699</v>
      </c>
      <c r="M349">
        <v>42.6312358079931</v>
      </c>
      <c r="N349">
        <v>0.88718503543049199</v>
      </c>
      <c r="O349">
        <v>15.9249167423554</v>
      </c>
      <c r="P349">
        <v>98.140371925614801</v>
      </c>
      <c r="Q349">
        <v>3.0998710041734E-2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21</v>
      </c>
      <c r="E350">
        <v>19500.840219045</v>
      </c>
      <c r="F350">
        <v>727.85</v>
      </c>
      <c r="G350">
        <v>60.6848378819152</v>
      </c>
      <c r="H350">
        <v>-3.1331133450487201</v>
      </c>
      <c r="I350">
        <v>-28.889389767704099</v>
      </c>
      <c r="J350">
        <v>-7.7809201430991504</v>
      </c>
      <c r="K350">
        <v>694.42885344907302</v>
      </c>
      <c r="L350">
        <v>653.86171963782601</v>
      </c>
      <c r="M350">
        <v>45.285942543282196</v>
      </c>
      <c r="N350">
        <v>1.3664404442667</v>
      </c>
      <c r="O350">
        <v>18.4103867555128</v>
      </c>
      <c r="P350">
        <v>92.552910052909994</v>
      </c>
      <c r="Q350">
        <v>4.4762078145298999E-2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46</v>
      </c>
      <c r="E351">
        <v>19444.707274929999</v>
      </c>
      <c r="F351">
        <v>1688.05</v>
      </c>
      <c r="G351">
        <v>223.52039269911799</v>
      </c>
      <c r="H351">
        <v>1.24250534285096</v>
      </c>
      <c r="I351">
        <v>91.119796591051895</v>
      </c>
      <c r="J351">
        <v>7.5445803911002702</v>
      </c>
      <c r="K351">
        <v>1394.7806849194501</v>
      </c>
      <c r="L351">
        <v>988.90170700082501</v>
      </c>
      <c r="M351">
        <v>76.485054611564806</v>
      </c>
      <c r="N351">
        <v>0.50074194014204398</v>
      </c>
      <c r="O351">
        <v>2.0111963508189801</v>
      </c>
      <c r="P351">
        <v>290.75231481481399</v>
      </c>
      <c r="Q351">
        <v>0.17141594002071101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812</v>
      </c>
      <c r="E352">
        <v>19415.977373270001</v>
      </c>
      <c r="F352">
        <v>1994.95</v>
      </c>
      <c r="G352">
        <v>51.046682042682299</v>
      </c>
      <c r="H352">
        <v>-3.3905846658817702</v>
      </c>
      <c r="I352">
        <v>26.555474184644901</v>
      </c>
      <c r="J352">
        <v>-5.6339268940369598</v>
      </c>
      <c r="K352">
        <v>1940.00605706493</v>
      </c>
      <c r="L352">
        <v>1645.4082888073799</v>
      </c>
      <c r="M352">
        <v>36.543409488908999</v>
      </c>
      <c r="N352">
        <v>0.456924265666308</v>
      </c>
      <c r="O352">
        <v>12.1130855409909</v>
      </c>
      <c r="P352">
        <v>75.751035151088004</v>
      </c>
      <c r="Q352">
        <v>5.9623101600630002E-2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165</v>
      </c>
      <c r="E353">
        <v>19279.23477345</v>
      </c>
      <c r="F353">
        <v>608.9</v>
      </c>
      <c r="G353">
        <v>24.2609243174022</v>
      </c>
      <c r="H353">
        <v>-2.96400042454305</v>
      </c>
      <c r="I353">
        <v>46.520936823105302</v>
      </c>
      <c r="J353">
        <v>-2.0567110134364799</v>
      </c>
      <c r="K353">
        <v>594.80613135754004</v>
      </c>
      <c r="L353">
        <v>506.31334509816099</v>
      </c>
      <c r="M353">
        <v>45.121348709721701</v>
      </c>
      <c r="N353">
        <v>0.29411231340343602</v>
      </c>
      <c r="O353">
        <v>11.0362949581212</v>
      </c>
      <c r="P353">
        <v>95.160256410256395</v>
      </c>
      <c r="Q353">
        <v>0.15493423392448299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541</v>
      </c>
      <c r="E354">
        <v>19215.8509863</v>
      </c>
      <c r="F354">
        <v>451.15</v>
      </c>
      <c r="G354">
        <v>-45.291261081641601</v>
      </c>
      <c r="H354">
        <v>-7.1178376628726401</v>
      </c>
      <c r="I354">
        <v>-41.281479405143699</v>
      </c>
      <c r="J354">
        <v>-6.2804497978007001</v>
      </c>
      <c r="K354">
        <v>463.98364904834602</v>
      </c>
      <c r="L354">
        <v>482.80874847314402</v>
      </c>
      <c r="M354">
        <v>33.205099740147404</v>
      </c>
      <c r="N354">
        <v>0.44684717862916401</v>
      </c>
      <c r="O354">
        <v>51.839204432089197</v>
      </c>
      <c r="P354">
        <v>48.268042592349097</v>
      </c>
      <c r="Q354">
        <v>3.2229596789521003E-2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541</v>
      </c>
      <c r="E355">
        <v>19181.998046249999</v>
      </c>
      <c r="F355">
        <v>2129.65</v>
      </c>
      <c r="G355">
        <v>8.1219260692190502</v>
      </c>
      <c r="H355">
        <v>-21.237416402504401</v>
      </c>
      <c r="I355">
        <v>-44.124133765735202</v>
      </c>
      <c r="J355">
        <v>-2.8903197331447701</v>
      </c>
      <c r="K355">
        <v>2422.6186151195702</v>
      </c>
      <c r="L355">
        <v>2543.3427606553601</v>
      </c>
      <c r="M355">
        <v>35.0981627802811</v>
      </c>
      <c r="N355">
        <v>1.4511707173953201</v>
      </c>
      <c r="O355">
        <v>82.940858826567705</v>
      </c>
      <c r="P355">
        <v>45.666894664842602</v>
      </c>
      <c r="Q355">
        <v>5.2702792084469999E-2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433</v>
      </c>
      <c r="E356">
        <v>19175.771229714999</v>
      </c>
      <c r="F356">
        <v>1345.1</v>
      </c>
      <c r="G356">
        <v>49.2093859785099</v>
      </c>
      <c r="H356">
        <v>8.0686929533089202</v>
      </c>
      <c r="I356">
        <v>14.1129740558066</v>
      </c>
      <c r="J356">
        <v>-0.22374474583933801</v>
      </c>
      <c r="K356">
        <v>1224.66425563448</v>
      </c>
      <c r="L356">
        <v>1025.8005660926699</v>
      </c>
      <c r="M356">
        <v>53.021541257586499</v>
      </c>
      <c r="N356">
        <v>1.1398970809570199</v>
      </c>
      <c r="O356">
        <v>14.7647015091814</v>
      </c>
      <c r="P356">
        <v>85.531034482758599</v>
      </c>
      <c r="Q356">
        <v>0.15331022223562699</v>
      </c>
    </row>
    <row r="357" spans="1:17" hidden="1" x14ac:dyDescent="0.3">
      <c r="A357" t="s">
        <v>821</v>
      </c>
      <c r="B357" t="s">
        <v>822</v>
      </c>
      <c r="C357" t="str">
        <f>IFERROR(VLOOKUP(Table1[[#This Row],[Ticker]],[1]!Table1[[Symbol]:[Industry]],2,FALSE),"-")</f>
        <v>-</v>
      </c>
      <c r="D357" t="s">
        <v>54</v>
      </c>
      <c r="E357">
        <v>19071.774951075</v>
      </c>
      <c r="F357">
        <v>443.65</v>
      </c>
      <c r="G357">
        <v>10.160059569172301</v>
      </c>
      <c r="H357">
        <v>9.9052656305028108</v>
      </c>
      <c r="I357">
        <v>18.355515237241701</v>
      </c>
      <c r="J357">
        <v>-5.0777592027119303</v>
      </c>
      <c r="K357">
        <v>396.64458823529401</v>
      </c>
      <c r="M357">
        <v>50.368216738361703</v>
      </c>
      <c r="O357">
        <v>9.7599459033021496</v>
      </c>
      <c r="P357">
        <v>51.934931506849303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Row],[Ticker]],[1]!Table1[[Symbol]:[Industry]],2,FALSE),"-")</f>
        <v>-</v>
      </c>
      <c r="D358" t="s">
        <v>133</v>
      </c>
      <c r="E358">
        <v>19038.690875324999</v>
      </c>
      <c r="F358">
        <v>691</v>
      </c>
      <c r="G358">
        <v>45.428979696799999</v>
      </c>
      <c r="H358">
        <v>-1.0774089458463101</v>
      </c>
      <c r="I358">
        <v>-19.148588391176698</v>
      </c>
      <c r="J358">
        <v>-4.94529536951267E-2</v>
      </c>
      <c r="K358">
        <v>664.89440080607699</v>
      </c>
      <c r="L358">
        <v>592.12425249993998</v>
      </c>
      <c r="M358">
        <v>49.645559478877999</v>
      </c>
      <c r="N358">
        <v>0.60117316350063599</v>
      </c>
      <c r="O358">
        <v>7.8581765557163399</v>
      </c>
      <c r="P358">
        <v>79.924488998828195</v>
      </c>
      <c r="Q358">
        <v>2.4804178862514001E-2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Row],[Ticker]],[1]!Table1[[Symbol]:[Industry]],2,FALSE),"-")</f>
        <v>-</v>
      </c>
      <c r="D359" t="s">
        <v>83</v>
      </c>
      <c r="E359">
        <v>19000.679158755</v>
      </c>
      <c r="F359">
        <v>3296.8</v>
      </c>
      <c r="G359">
        <v>43.670180216618398</v>
      </c>
      <c r="H359">
        <v>9.8436058394390393</v>
      </c>
      <c r="I359">
        <v>60.071319378357003</v>
      </c>
      <c r="J359">
        <v>6.7333366232432104</v>
      </c>
      <c r="K359">
        <v>3049.72269719936</v>
      </c>
      <c r="L359">
        <v>2541.4038805968698</v>
      </c>
      <c r="M359">
        <v>65.525728810413099</v>
      </c>
      <c r="N359">
        <v>0.94793401831733604</v>
      </c>
      <c r="O359">
        <v>10.8650812909487</v>
      </c>
      <c r="P359">
        <v>90.017291066282397</v>
      </c>
      <c r="Q359">
        <v>0.17035861297402199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Row],[Ticker]],[1]!Table1[[Symbol]:[Industry]],2,FALSE),"-")</f>
        <v>-</v>
      </c>
      <c r="D360" t="s">
        <v>80</v>
      </c>
      <c r="E360">
        <v>18923.475252299999</v>
      </c>
      <c r="F360">
        <v>828.15</v>
      </c>
      <c r="G360">
        <v>-35.739444483391601</v>
      </c>
      <c r="H360">
        <v>-9.82968669905285</v>
      </c>
      <c r="I360">
        <v>-32.279096163241199</v>
      </c>
      <c r="J360">
        <v>1.19763504876729</v>
      </c>
      <c r="K360">
        <v>811.237579605983</v>
      </c>
      <c r="L360">
        <v>848.97527229659102</v>
      </c>
      <c r="M360">
        <v>51.908492063958903</v>
      </c>
      <c r="N360">
        <v>1.1381354039999101</v>
      </c>
      <c r="O360">
        <v>27.778784036708299</v>
      </c>
      <c r="P360">
        <v>18.3071428571428</v>
      </c>
      <c r="Q360">
        <v>-0.116114507977717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Row],[Ticker]],[1]!Table1[[Symbol]:[Industry]],2,FALSE),"-")</f>
        <v>-</v>
      </c>
      <c r="D361" t="s">
        <v>622</v>
      </c>
      <c r="E361">
        <v>18800.182748879899</v>
      </c>
      <c r="F361">
        <v>37.75</v>
      </c>
      <c r="G361">
        <v>-12.009919778372399</v>
      </c>
      <c r="H361">
        <v>-6.8821842130129296</v>
      </c>
      <c r="I361">
        <v>-32.605435941552201</v>
      </c>
      <c r="J361">
        <v>-2.4292108582732701</v>
      </c>
      <c r="K361">
        <v>38.131444770957899</v>
      </c>
      <c r="L361">
        <v>38.477799848394902</v>
      </c>
      <c r="M361">
        <v>43.625248776601197</v>
      </c>
      <c r="N361">
        <v>0.79899171343680697</v>
      </c>
      <c r="O361">
        <v>40.132450331125803</v>
      </c>
      <c r="P361">
        <v>19.462025316455598</v>
      </c>
      <c r="Q361">
        <v>4.8197309992982003E-2</v>
      </c>
    </row>
    <row r="362" spans="1:17" hidden="1" x14ac:dyDescent="0.3">
      <c r="A362" t="s">
        <v>831</v>
      </c>
      <c r="B362" t="s">
        <v>832</v>
      </c>
      <c r="C362" t="str">
        <f>IFERROR(VLOOKUP(Table1[[#This Row],[Ticker]],[1]!Table1[[Symbol]:[Industry]],2,FALSE),"-")</f>
        <v>-</v>
      </c>
      <c r="D362" t="s">
        <v>833</v>
      </c>
      <c r="E362">
        <v>18720.5344788</v>
      </c>
      <c r="F362">
        <v>1748.9</v>
      </c>
      <c r="G362">
        <v>-2.9749540239633201</v>
      </c>
      <c r="H362">
        <v>-11.1493921693431</v>
      </c>
      <c r="I362">
        <v>8.0534820443941602</v>
      </c>
      <c r="J362">
        <v>-4.34429049761237</v>
      </c>
      <c r="K362">
        <v>1634.7367254901901</v>
      </c>
      <c r="M362">
        <v>36.431723461006598</v>
      </c>
      <c r="O362">
        <v>10.8382411801703</v>
      </c>
      <c r="P362">
        <v>41.996508748426898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662</v>
      </c>
      <c r="E363">
        <v>18659.442892499999</v>
      </c>
      <c r="F363">
        <v>4483</v>
      </c>
      <c r="G363">
        <v>123.08257285898701</v>
      </c>
      <c r="H363">
        <v>-5.6774463838396301</v>
      </c>
      <c r="I363">
        <v>24.383371256222301</v>
      </c>
      <c r="J363">
        <v>-8.5295523185886708</v>
      </c>
      <c r="K363">
        <v>4428.1710829407903</v>
      </c>
      <c r="L363">
        <v>3465.4972331469999</v>
      </c>
      <c r="M363">
        <v>33.179197100322199</v>
      </c>
      <c r="N363">
        <v>0.52275368489811502</v>
      </c>
      <c r="O363">
        <v>22.418023644880599</v>
      </c>
      <c r="P363">
        <v>150.72706935123</v>
      </c>
      <c r="Q363">
        <v>0.13882783531554299</v>
      </c>
    </row>
    <row r="364" spans="1:17" hidden="1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E364">
        <v>18560.44051565</v>
      </c>
      <c r="F364">
        <v>1730</v>
      </c>
      <c r="G364">
        <v>524.47944469551601</v>
      </c>
      <c r="H364">
        <v>-15.998914785544301</v>
      </c>
      <c r="I364">
        <v>132.040805893194</v>
      </c>
      <c r="J364">
        <v>-7.2216398708478398</v>
      </c>
      <c r="K364">
        <v>1985.4810623276401</v>
      </c>
      <c r="L364">
        <v>1433.6495965392101</v>
      </c>
      <c r="M364">
        <v>25.782239559027602</v>
      </c>
      <c r="N364">
        <v>0.94618512954924106</v>
      </c>
      <c r="O364">
        <v>75.592485549132903</v>
      </c>
      <c r="P364">
        <v>664.40438317426594</v>
      </c>
      <c r="Q364">
        <v>0.30142652413750298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177</v>
      </c>
      <c r="E365">
        <v>18514.596303440001</v>
      </c>
      <c r="F365">
        <v>332.2</v>
      </c>
      <c r="G365">
        <v>-10.6676913976584</v>
      </c>
      <c r="H365">
        <v>4.2887507584656399</v>
      </c>
      <c r="I365">
        <v>-24.931616458205401</v>
      </c>
      <c r="J365">
        <v>0.89291437137718999</v>
      </c>
      <c r="K365">
        <v>312.02194205463297</v>
      </c>
      <c r="L365">
        <v>312.61899067701501</v>
      </c>
      <c r="M365">
        <v>73.778352135043406</v>
      </c>
      <c r="N365">
        <v>0.891254251565052</v>
      </c>
      <c r="O365">
        <v>22.4413004214328</v>
      </c>
      <c r="P365">
        <v>30.5304518664047</v>
      </c>
      <c r="Q365">
        <v>-5.3378488484905E-2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388</v>
      </c>
      <c r="E366">
        <v>18433.40144691</v>
      </c>
      <c r="F366">
        <v>7894.75</v>
      </c>
      <c r="G366">
        <v>-18.8927557946969</v>
      </c>
      <c r="H366">
        <v>-2.7644551033344902</v>
      </c>
      <c r="I366">
        <v>4.0118851886080504</v>
      </c>
      <c r="J366">
        <v>-9.6141048105645801</v>
      </c>
      <c r="K366">
        <v>7767.5424778690503</v>
      </c>
      <c r="L366">
        <v>7060.5279493780699</v>
      </c>
      <c r="M366">
        <v>33.598584688973801</v>
      </c>
      <c r="N366">
        <v>1.23972462712526</v>
      </c>
      <c r="O366">
        <v>13.7464770892048</v>
      </c>
      <c r="P366">
        <v>43.891481062953297</v>
      </c>
      <c r="Q366">
        <v>3.6539592497769999E-3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165</v>
      </c>
      <c r="E367">
        <v>18329.715323100001</v>
      </c>
      <c r="F367">
        <v>796.75</v>
      </c>
      <c r="G367">
        <v>145.84471839897299</v>
      </c>
      <c r="H367">
        <v>-19.058420232377401</v>
      </c>
      <c r="I367">
        <v>52.566204678087203</v>
      </c>
      <c r="J367">
        <v>-3.9547855659017102</v>
      </c>
      <c r="K367">
        <v>814.13718842068999</v>
      </c>
      <c r="L367">
        <v>637.91313960651098</v>
      </c>
      <c r="M367">
        <v>36.156566404596902</v>
      </c>
      <c r="N367">
        <v>1.0704218872367599</v>
      </c>
      <c r="O367">
        <v>22.999686225290201</v>
      </c>
      <c r="P367">
        <v>192.81514149209801</v>
      </c>
      <c r="Q367">
        <v>0.153662823360218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72</v>
      </c>
      <c r="E368">
        <v>18136.5</v>
      </c>
      <c r="F368">
        <v>106.82</v>
      </c>
      <c r="G368">
        <v>234.28503969477799</v>
      </c>
      <c r="H368">
        <v>41.891109211345103</v>
      </c>
      <c r="I368">
        <v>15.9765112964397</v>
      </c>
      <c r="J368">
        <v>32.822376353407897</v>
      </c>
      <c r="K368">
        <v>83.966501763096502</v>
      </c>
      <c r="L368">
        <v>70.778838082686704</v>
      </c>
      <c r="M368">
        <v>84.160792825186206</v>
      </c>
      <c r="N368">
        <v>3.7687442244932301</v>
      </c>
      <c r="O368">
        <v>23.3851338700618</v>
      </c>
      <c r="P368">
        <v>220.299850074962</v>
      </c>
      <c r="Q368">
        <v>7.3762797347897993E-2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302</v>
      </c>
      <c r="E369">
        <v>18060.883441509999</v>
      </c>
      <c r="F369">
        <v>835.15</v>
      </c>
      <c r="G369">
        <v>52.137711879532198</v>
      </c>
      <c r="H369">
        <v>-4.4322730096507099</v>
      </c>
      <c r="I369">
        <v>-6.0138123499092897</v>
      </c>
      <c r="J369">
        <v>6.39027202396659</v>
      </c>
      <c r="K369">
        <v>818.58819434269901</v>
      </c>
      <c r="L369">
        <v>741.36836312546802</v>
      </c>
      <c r="M369">
        <v>54.030270938090197</v>
      </c>
      <c r="N369">
        <v>1.0057106492699801</v>
      </c>
      <c r="O369">
        <v>14.7099323474825</v>
      </c>
      <c r="P369">
        <v>81.023084426140599</v>
      </c>
      <c r="Q369">
        <v>0.178266270847629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143</v>
      </c>
      <c r="E370">
        <v>17938.832515400001</v>
      </c>
      <c r="F370">
        <v>3032.95</v>
      </c>
      <c r="G370">
        <v>-23.882351613966499</v>
      </c>
      <c r="H370">
        <v>6.3879783788252702</v>
      </c>
      <c r="I370">
        <v>3.5877146231276198</v>
      </c>
      <c r="J370">
        <v>1.2369778719677</v>
      </c>
      <c r="K370">
        <v>2726.9760303909902</v>
      </c>
      <c r="L370">
        <v>2680.3823753184702</v>
      </c>
      <c r="M370">
        <v>71.270849035222994</v>
      </c>
      <c r="N370">
        <v>1.53274498493871</v>
      </c>
      <c r="O370">
        <v>8.5411892711716408</v>
      </c>
      <c r="P370">
        <v>36.006726457398997</v>
      </c>
      <c r="Q370">
        <v>-6.9470490292315001E-2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418</v>
      </c>
      <c r="E371">
        <v>17860.6262590679</v>
      </c>
      <c r="F371">
        <v>112.12</v>
      </c>
      <c r="G371">
        <v>-29.499025135973</v>
      </c>
      <c r="H371">
        <v>-13.0693386478519</v>
      </c>
      <c r="I371">
        <v>-21.412000185396401</v>
      </c>
      <c r="J371">
        <v>-4.77344288858328</v>
      </c>
      <c r="K371">
        <v>116.916068007175</v>
      </c>
      <c r="L371">
        <v>115.586378935455</v>
      </c>
      <c r="M371">
        <v>27.0942501183636</v>
      </c>
      <c r="N371">
        <v>0.69673153391578402</v>
      </c>
      <c r="O371">
        <v>22.190510167677399</v>
      </c>
      <c r="P371">
        <v>6.7809523809523702</v>
      </c>
      <c r="Q371">
        <v>7.7863335495595001E-2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124</v>
      </c>
      <c r="E372">
        <v>17798.417265299999</v>
      </c>
      <c r="F372">
        <v>716.8</v>
      </c>
      <c r="G372">
        <v>24.354760322669001</v>
      </c>
      <c r="H372">
        <v>-5.1671000675161096</v>
      </c>
      <c r="I372">
        <v>6.4944912375753399</v>
      </c>
      <c r="J372">
        <v>0.41987074642712402</v>
      </c>
      <c r="K372">
        <v>668.70444757508596</v>
      </c>
      <c r="L372">
        <v>570.93494631654596</v>
      </c>
      <c r="M372">
        <v>52.2565789632812</v>
      </c>
      <c r="N372">
        <v>0.73412478048245899</v>
      </c>
      <c r="O372">
        <v>4.2131696428571397</v>
      </c>
      <c r="P372">
        <v>59.218125277654302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60</v>
      </c>
      <c r="E373">
        <v>17729.308091880001</v>
      </c>
      <c r="F373">
        <v>1702.65</v>
      </c>
      <c r="G373">
        <v>54.185652358172199</v>
      </c>
      <c r="H373">
        <v>4.5872816267389904</v>
      </c>
      <c r="I373">
        <v>6.5645977907085902</v>
      </c>
      <c r="J373">
        <v>-1.5068147158178</v>
      </c>
      <c r="K373">
        <v>1598.4104259507701</v>
      </c>
      <c r="L373">
        <v>1419.1288002245799</v>
      </c>
      <c r="M373">
        <v>55.794295575711899</v>
      </c>
      <c r="N373">
        <v>0.33354767755752801</v>
      </c>
      <c r="O373">
        <v>5.6588259477872596</v>
      </c>
      <c r="P373">
        <v>89.172823732014905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409</v>
      </c>
      <c r="E374">
        <v>17718.381441729998</v>
      </c>
      <c r="F374">
        <v>578.75</v>
      </c>
      <c r="G374">
        <v>25.7727101673443</v>
      </c>
      <c r="H374">
        <v>-4.9021868300045996</v>
      </c>
      <c r="I374">
        <v>-4.7312989531661902</v>
      </c>
      <c r="J374">
        <v>-1.8372104037855499</v>
      </c>
      <c r="K374">
        <v>548.57153120364796</v>
      </c>
      <c r="L374">
        <v>477.96906423956199</v>
      </c>
      <c r="M374">
        <v>51.546778451935303</v>
      </c>
      <c r="N374">
        <v>0.94693562524600505</v>
      </c>
      <c r="O374">
        <v>3.3261339092872602</v>
      </c>
      <c r="P374">
        <v>92.723942723942699</v>
      </c>
      <c r="Q374">
        <v>0.12748728544576601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271</v>
      </c>
      <c r="E375">
        <v>17650.7445628799</v>
      </c>
      <c r="F375">
        <v>1217.5</v>
      </c>
      <c r="G375">
        <v>166.16245147224399</v>
      </c>
      <c r="H375">
        <v>-15.4722655140183</v>
      </c>
      <c r="I375">
        <v>60.217707383399897</v>
      </c>
      <c r="J375">
        <v>-7.0886316979945301</v>
      </c>
      <c r="K375">
        <v>1256.5660442077899</v>
      </c>
      <c r="L375">
        <v>949.96040247445706</v>
      </c>
      <c r="M375">
        <v>14.045914791854001</v>
      </c>
      <c r="N375">
        <v>0.45407945498797497</v>
      </c>
      <c r="O375">
        <v>19.096509240246402</v>
      </c>
      <c r="P375">
        <v>194.687159627254</v>
      </c>
      <c r="Q375">
        <v>0.15335875917066599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138</v>
      </c>
      <c r="E376">
        <v>17595.407603144999</v>
      </c>
      <c r="F376">
        <v>537.25</v>
      </c>
      <c r="G376">
        <v>138.62789439312601</v>
      </c>
      <c r="H376">
        <v>11.4486267448166</v>
      </c>
      <c r="I376">
        <v>56.496441948187801</v>
      </c>
      <c r="J376">
        <v>7.4630309478302399</v>
      </c>
      <c r="K376">
        <v>451.16127974224202</v>
      </c>
      <c r="L376">
        <v>349.194788275473</v>
      </c>
      <c r="M376">
        <v>64.423064055141097</v>
      </c>
      <c r="N376">
        <v>1.0884589106659099</v>
      </c>
      <c r="O376">
        <v>2.7454630060493201</v>
      </c>
      <c r="P376">
        <v>196.33204633204599</v>
      </c>
      <c r="Q376">
        <v>0.20711227050734601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21</v>
      </c>
      <c r="E377">
        <v>17535.310334400001</v>
      </c>
      <c r="F377">
        <v>808.85</v>
      </c>
      <c r="G377">
        <v>34.252049817699699</v>
      </c>
      <c r="H377">
        <v>-2.7907892552585798</v>
      </c>
      <c r="I377">
        <v>25.445975300979999</v>
      </c>
      <c r="J377">
        <v>-4.5390495252925698</v>
      </c>
      <c r="K377">
        <v>709.92406087688596</v>
      </c>
      <c r="L377">
        <v>598.81683684362895</v>
      </c>
      <c r="M377">
        <v>59.645212122748099</v>
      </c>
      <c r="N377">
        <v>1.74667224856151</v>
      </c>
      <c r="O377">
        <v>3.7893305310007799</v>
      </c>
      <c r="P377">
        <v>77.262765724304103</v>
      </c>
      <c r="Q377">
        <v>5.0798574401757002E-2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271</v>
      </c>
      <c r="E378">
        <v>17485.845505199999</v>
      </c>
      <c r="F378">
        <v>2240.85</v>
      </c>
      <c r="G378">
        <v>163.92310183148399</v>
      </c>
      <c r="H378">
        <v>-0.13039180412461801</v>
      </c>
      <c r="I378">
        <v>133.27123272504599</v>
      </c>
      <c r="J378">
        <v>-6.4886192326936101</v>
      </c>
      <c r="K378">
        <v>2032.63573373447</v>
      </c>
      <c r="L378">
        <v>1400.8816306292299</v>
      </c>
      <c r="M378">
        <v>44.2000026640616</v>
      </c>
      <c r="N378">
        <v>0.56300851731916102</v>
      </c>
      <c r="O378">
        <v>19.775977865542099</v>
      </c>
      <c r="P378">
        <v>212.94602332239299</v>
      </c>
      <c r="Q378">
        <v>0.14444255919020699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472</v>
      </c>
      <c r="E379">
        <v>17482.68524422</v>
      </c>
      <c r="F379">
        <v>629.45000000000005</v>
      </c>
      <c r="G379">
        <v>252.551355213791</v>
      </c>
      <c r="H379">
        <v>20.400180054278302</v>
      </c>
      <c r="I379">
        <v>10.866143641952901</v>
      </c>
      <c r="J379">
        <v>-0.35126259415604</v>
      </c>
      <c r="K379">
        <v>548.88779064580501</v>
      </c>
      <c r="L379">
        <v>452.20623250883898</v>
      </c>
      <c r="M379">
        <v>59.735505176831602</v>
      </c>
      <c r="N379">
        <v>2.1772585148666801</v>
      </c>
      <c r="O379">
        <v>8.7695607276193392</v>
      </c>
      <c r="P379">
        <v>278.95845875978301</v>
      </c>
      <c r="Q379">
        <v>0.22496519431072301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555</v>
      </c>
      <c r="E380">
        <v>17424.846345000002</v>
      </c>
      <c r="F380">
        <v>3530.55</v>
      </c>
      <c r="G380">
        <v>-43.979810994069197</v>
      </c>
      <c r="H380">
        <v>-4.6905342102371401</v>
      </c>
      <c r="I380">
        <v>-10.097614775814399</v>
      </c>
      <c r="J380">
        <v>-5.4816141378894701</v>
      </c>
      <c r="K380">
        <v>3519.6991854205098</v>
      </c>
      <c r="L380">
        <v>3556.1911602495602</v>
      </c>
      <c r="M380">
        <v>30.757052744326199</v>
      </c>
      <c r="N380">
        <v>0.67542508953301905</v>
      </c>
      <c r="O380">
        <v>33.810596082763297</v>
      </c>
      <c r="P380">
        <v>22.761174568403401</v>
      </c>
      <c r="Q380">
        <v>-6.2325614245567998E-2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24</v>
      </c>
      <c r="E381">
        <v>17381.271668640999</v>
      </c>
      <c r="F381">
        <v>222.52</v>
      </c>
      <c r="G381">
        <v>43.9707408983368</v>
      </c>
      <c r="H381">
        <v>0.28558093635605097</v>
      </c>
      <c r="I381">
        <v>-7.9538064515062901E-2</v>
      </c>
      <c r="J381">
        <v>1.63292608911016</v>
      </c>
      <c r="K381">
        <v>202.938244799649</v>
      </c>
      <c r="L381">
        <v>179.21267065722299</v>
      </c>
      <c r="M381">
        <v>71.602107514756497</v>
      </c>
      <c r="N381">
        <v>1.28114183052529</v>
      </c>
      <c r="O381">
        <v>3.0648930433219301</v>
      </c>
      <c r="P381">
        <v>92.491349480968793</v>
      </c>
      <c r="Q381">
        <v>0.164632808603518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60</v>
      </c>
      <c r="E382">
        <v>17349.125</v>
      </c>
      <c r="F382">
        <v>7172.6</v>
      </c>
      <c r="G382">
        <v>56.883370724529797</v>
      </c>
      <c r="H382">
        <v>7.2274197096133799</v>
      </c>
      <c r="I382">
        <v>-2.79715737504791</v>
      </c>
      <c r="J382">
        <v>5.7057801865274103</v>
      </c>
      <c r="K382">
        <v>6384.4785413562704</v>
      </c>
      <c r="L382">
        <v>5557.1398291921296</v>
      </c>
      <c r="M382">
        <v>59.686810861461304</v>
      </c>
      <c r="N382">
        <v>1.7814503344056101</v>
      </c>
      <c r="O382">
        <v>5.5712015168836801</v>
      </c>
      <c r="P382">
        <v>91.269333333333293</v>
      </c>
      <c r="Q382">
        <v>6.4814032352430995E-2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271</v>
      </c>
      <c r="E383">
        <v>17325.604351000002</v>
      </c>
      <c r="F383">
        <v>1001.15</v>
      </c>
      <c r="G383">
        <v>97.865562830977197</v>
      </c>
      <c r="H383">
        <v>-0.67246356057628398</v>
      </c>
      <c r="I383">
        <v>24.957379331532898</v>
      </c>
      <c r="J383">
        <v>1.12809427200916</v>
      </c>
      <c r="K383">
        <v>946.37558837926395</v>
      </c>
      <c r="L383">
        <v>798.52115572241303</v>
      </c>
      <c r="M383">
        <v>58.6401870048661</v>
      </c>
      <c r="N383">
        <v>1.61591691254182</v>
      </c>
      <c r="O383">
        <v>5.8782400239724302</v>
      </c>
      <c r="P383">
        <v>128.14593683059101</v>
      </c>
      <c r="Q383">
        <v>0.16653956123220201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54</v>
      </c>
      <c r="E384">
        <v>17323.979598442998</v>
      </c>
      <c r="F384">
        <v>212.99</v>
      </c>
      <c r="G384">
        <v>25.929037967662801</v>
      </c>
      <c r="H384">
        <v>0.37613562987870702</v>
      </c>
      <c r="I384">
        <v>2.0852335483960101</v>
      </c>
      <c r="J384">
        <v>-11.9726503626966</v>
      </c>
      <c r="K384">
        <v>199.878072511076</v>
      </c>
      <c r="L384">
        <v>177.34966685744001</v>
      </c>
      <c r="M384">
        <v>41.475340416207302</v>
      </c>
      <c r="N384">
        <v>1.4110499914528201</v>
      </c>
      <c r="O384">
        <v>8.1740926804075098</v>
      </c>
      <c r="P384">
        <v>69.916234543278804</v>
      </c>
      <c r="Q384">
        <v>-3.0336802594632999E-2</v>
      </c>
    </row>
    <row r="385" spans="1:17" x14ac:dyDescent="0.3">
      <c r="A385" t="s">
        <v>878</v>
      </c>
      <c r="B385" t="s">
        <v>879</v>
      </c>
      <c r="C385" t="str">
        <f>IFERROR(VLOOKUP(Table1[[#This Row],[Ticker]],[1]!Table1[[Symbol]:[Industry]],2,FALSE),"-")</f>
        <v>-</v>
      </c>
      <c r="D385" t="s">
        <v>177</v>
      </c>
      <c r="E385">
        <v>17310.311705610002</v>
      </c>
      <c r="F385">
        <v>1846.1</v>
      </c>
      <c r="G385">
        <v>35.712148500752598</v>
      </c>
      <c r="H385">
        <v>13.095045921267999</v>
      </c>
      <c r="I385">
        <v>14.213457593177001</v>
      </c>
      <c r="J385">
        <v>9.3782670844807695E-2</v>
      </c>
      <c r="K385">
        <v>1576.2838491218399</v>
      </c>
      <c r="L385">
        <v>1364.1151744072199</v>
      </c>
      <c r="M385">
        <v>66.028597178800695</v>
      </c>
      <c r="N385">
        <v>0.908454956066574</v>
      </c>
      <c r="O385">
        <v>0.66356102052975696</v>
      </c>
      <c r="P385">
        <v>90.211735613827202</v>
      </c>
      <c r="Q385">
        <v>1.4610530967979001E-2</v>
      </c>
    </row>
    <row r="386" spans="1:17" x14ac:dyDescent="0.3">
      <c r="A386" t="s">
        <v>880</v>
      </c>
      <c r="B386" t="s">
        <v>881</v>
      </c>
      <c r="C386" t="str">
        <f>IFERROR(VLOOKUP(Table1[[#This Row],[Ticker]],[1]!Table1[[Symbol]:[Industry]],2,FALSE),"-")</f>
        <v>-</v>
      </c>
      <c r="D386" t="s">
        <v>54</v>
      </c>
      <c r="E386">
        <v>17279.192653512</v>
      </c>
      <c r="F386">
        <v>208.89</v>
      </c>
      <c r="G386">
        <v>-22.224800180116802</v>
      </c>
      <c r="H386">
        <v>-6.3195308371466696</v>
      </c>
      <c r="I386">
        <v>-32.416752159862199</v>
      </c>
      <c r="J386">
        <v>-3.9605802702303299</v>
      </c>
      <c r="K386">
        <v>216.82666760435001</v>
      </c>
      <c r="L386">
        <v>212.70773325284199</v>
      </c>
      <c r="M386">
        <v>35.707651820456498</v>
      </c>
      <c r="N386">
        <v>0.44983955370137002</v>
      </c>
      <c r="O386">
        <v>38.470008138254499</v>
      </c>
      <c r="P386">
        <v>14.131949187269401</v>
      </c>
      <c r="Q386">
        <v>2.7262610846722001E-2</v>
      </c>
    </row>
    <row r="387" spans="1:17" x14ac:dyDescent="0.3">
      <c r="A387" t="s">
        <v>882</v>
      </c>
      <c r="B387" t="s">
        <v>883</v>
      </c>
      <c r="C387" t="str">
        <f>IFERROR(VLOOKUP(Table1[[#This Row],[Ticker]],[1]!Table1[[Symbol]:[Industry]],2,FALSE),"-")</f>
        <v>-</v>
      </c>
      <c r="D387" t="s">
        <v>622</v>
      </c>
      <c r="E387">
        <v>17237.831250724001</v>
      </c>
      <c r="F387">
        <v>182.73</v>
      </c>
      <c r="G387">
        <v>52.545181226540301</v>
      </c>
      <c r="H387">
        <v>18.4605289523656</v>
      </c>
      <c r="I387">
        <v>5.55230178181308</v>
      </c>
      <c r="J387">
        <v>0.45798208830638198</v>
      </c>
      <c r="K387">
        <v>157.46839103524201</v>
      </c>
      <c r="L387">
        <v>143.859820051414</v>
      </c>
      <c r="M387">
        <v>70.276845982954498</v>
      </c>
      <c r="N387">
        <v>2.3030716653763501</v>
      </c>
      <c r="O387">
        <v>1.7895255294697101</v>
      </c>
      <c r="P387">
        <v>82.729999999999905</v>
      </c>
      <c r="Q387">
        <v>1.0197360855389999E-2</v>
      </c>
    </row>
    <row r="388" spans="1:17" x14ac:dyDescent="0.3">
      <c r="A388" t="s">
        <v>884</v>
      </c>
      <c r="B388" t="s">
        <v>885</v>
      </c>
      <c r="C388" t="str">
        <f>IFERROR(VLOOKUP(Table1[[#This Row],[Ticker]],[1]!Table1[[Symbol]:[Industry]],2,FALSE),"-")</f>
        <v>-</v>
      </c>
      <c r="D388" t="s">
        <v>295</v>
      </c>
      <c r="E388">
        <v>17140.751558594999</v>
      </c>
      <c r="F388">
        <v>2153.1999999999998</v>
      </c>
      <c r="G388">
        <v>-15.312116343916699</v>
      </c>
      <c r="H388">
        <v>-4.7496981528694304</v>
      </c>
      <c r="I388">
        <v>-12.499621095831699</v>
      </c>
      <c r="J388">
        <v>-1.19934845102822</v>
      </c>
      <c r="K388">
        <v>2065.3025513339899</v>
      </c>
      <c r="L388">
        <v>1985.8799029258601</v>
      </c>
      <c r="M388">
        <v>60.4011590788879</v>
      </c>
      <c r="N388">
        <v>1.10619092602147</v>
      </c>
      <c r="O388">
        <v>9.4371168493405193</v>
      </c>
      <c r="P388">
        <v>23.0399999999999</v>
      </c>
      <c r="Q388">
        <v>3.9528291426772999E-2</v>
      </c>
    </row>
    <row r="389" spans="1:17" x14ac:dyDescent="0.3">
      <c r="A389" t="s">
        <v>886</v>
      </c>
      <c r="B389" t="s">
        <v>887</v>
      </c>
      <c r="C389" t="str">
        <f>IFERROR(VLOOKUP(Table1[[#This Row],[Ticker]],[1]!Table1[[Symbol]:[Industry]],2,FALSE),"-")</f>
        <v>-</v>
      </c>
      <c r="D389" t="s">
        <v>625</v>
      </c>
      <c r="E389">
        <v>17057.764392472</v>
      </c>
      <c r="F389">
        <v>123.25</v>
      </c>
      <c r="G389">
        <v>56.449233833972599</v>
      </c>
      <c r="H389">
        <v>-1.9238982809665801</v>
      </c>
      <c r="I389">
        <v>3.06214162350365</v>
      </c>
      <c r="J389">
        <v>-0.523973335627128</v>
      </c>
      <c r="K389">
        <v>113.43270972351699</v>
      </c>
      <c r="L389">
        <v>96.983726987306497</v>
      </c>
      <c r="M389">
        <v>48.955196827437597</v>
      </c>
      <c r="N389">
        <v>0.75281970226088102</v>
      </c>
      <c r="O389">
        <v>9.8580121703854005</v>
      </c>
      <c r="P389">
        <v>100.40650406504</v>
      </c>
      <c r="Q389">
        <v>3.3681616828468999E-2</v>
      </c>
    </row>
    <row r="390" spans="1:17" x14ac:dyDescent="0.3">
      <c r="A390" t="s">
        <v>888</v>
      </c>
      <c r="B390" t="s">
        <v>889</v>
      </c>
      <c r="C390" t="str">
        <f>IFERROR(VLOOKUP(Table1[[#This Row],[Ticker]],[1]!Table1[[Symbol]:[Industry]],2,FALSE),"-")</f>
        <v>-</v>
      </c>
      <c r="D390" t="s">
        <v>890</v>
      </c>
      <c r="E390">
        <v>17043.785328443999</v>
      </c>
      <c r="F390">
        <v>256.27</v>
      </c>
      <c r="G390">
        <v>54.608648927255103</v>
      </c>
      <c r="H390">
        <v>12.224521854080701</v>
      </c>
      <c r="I390">
        <v>14.943922292106899</v>
      </c>
      <c r="J390">
        <v>-1.4890495252925799</v>
      </c>
      <c r="K390">
        <v>222.928963477416</v>
      </c>
      <c r="L390">
        <v>194.84119525419899</v>
      </c>
      <c r="M390">
        <v>60.8778797220792</v>
      </c>
      <c r="N390">
        <v>1.2253694396213499</v>
      </c>
      <c r="O390">
        <v>2.5480938073126</v>
      </c>
      <c r="P390">
        <v>87.331871345029199</v>
      </c>
      <c r="Q390">
        <v>-5.6432902825519996E-3</v>
      </c>
    </row>
    <row r="391" spans="1:17" hidden="1" x14ac:dyDescent="0.3">
      <c r="A391" t="s">
        <v>891</v>
      </c>
      <c r="B391" t="s">
        <v>892</v>
      </c>
      <c r="C391" t="str">
        <f>IFERROR(VLOOKUP(Table1[[#This Row],[Ticker]],[1]!Table1[[Symbol]:[Industry]],2,FALSE),"-")</f>
        <v>-</v>
      </c>
      <c r="D391" t="s">
        <v>418</v>
      </c>
      <c r="E391">
        <v>17004.042186499999</v>
      </c>
      <c r="F391">
        <v>1049</v>
      </c>
      <c r="G391">
        <v>153.522176014205</v>
      </c>
      <c r="H391">
        <v>-15.6454485822122</v>
      </c>
      <c r="I391">
        <v>-4.1577865384628803</v>
      </c>
      <c r="J391">
        <v>-4.3705049243536003</v>
      </c>
      <c r="K391">
        <v>1021.35557575344</v>
      </c>
      <c r="L391">
        <v>833.78468058595001</v>
      </c>
      <c r="M391">
        <v>18.5546084753075</v>
      </c>
      <c r="N391">
        <v>0.56730639606166999</v>
      </c>
      <c r="O391">
        <v>12.4880838894184</v>
      </c>
      <c r="P391">
        <v>189.299503585217</v>
      </c>
    </row>
    <row r="392" spans="1:17" x14ac:dyDescent="0.3">
      <c r="A392" t="s">
        <v>893</v>
      </c>
      <c r="B392" t="s">
        <v>894</v>
      </c>
      <c r="C392" t="str">
        <f>IFERROR(VLOOKUP(Table1[[#This Row],[Ticker]],[1]!Table1[[Symbol]:[Industry]],2,FALSE),"-")</f>
        <v>-</v>
      </c>
      <c r="D392" t="s">
        <v>133</v>
      </c>
      <c r="E392">
        <v>16717.66399017</v>
      </c>
      <c r="F392">
        <v>644.20000000000005</v>
      </c>
      <c r="G392">
        <v>79.367161126028194</v>
      </c>
      <c r="H392">
        <v>13.6328360308105</v>
      </c>
      <c r="I392">
        <v>-5.1627007575656902</v>
      </c>
      <c r="J392">
        <v>-4.1842550047446299</v>
      </c>
      <c r="K392">
        <v>598.11984642565403</v>
      </c>
      <c r="L392">
        <v>525.73218253458401</v>
      </c>
      <c r="M392">
        <v>50.849231536841501</v>
      </c>
      <c r="N392">
        <v>0.60267952946133596</v>
      </c>
      <c r="O392">
        <v>5.3244334057745899</v>
      </c>
      <c r="P392">
        <v>107.806451612903</v>
      </c>
      <c r="Q392">
        <v>0.13934655535451901</v>
      </c>
    </row>
    <row r="393" spans="1:17" hidden="1" x14ac:dyDescent="0.3">
      <c r="A393" t="s">
        <v>895</v>
      </c>
      <c r="B393" t="s">
        <v>896</v>
      </c>
      <c r="C393" t="str">
        <f>IFERROR(VLOOKUP(Table1[[#This Row],[Ticker]],[1]!Table1[[Symbol]:[Industry]],2,FALSE),"-")</f>
        <v>-</v>
      </c>
      <c r="D393" t="s">
        <v>271</v>
      </c>
      <c r="E393">
        <v>16651.91259</v>
      </c>
      <c r="F393">
        <v>15718.25</v>
      </c>
      <c r="G393">
        <v>-10.575880685137101</v>
      </c>
      <c r="H393">
        <v>-13.442987018512101</v>
      </c>
      <c r="I393">
        <v>3.6870247488191099</v>
      </c>
      <c r="J393">
        <v>-2.3891162716532302</v>
      </c>
      <c r="K393">
        <v>16106.6375936526</v>
      </c>
      <c r="L393">
        <v>15091.345907454501</v>
      </c>
      <c r="M393">
        <v>37.169776791978201</v>
      </c>
      <c r="N393">
        <v>0.69559781201449999</v>
      </c>
      <c r="O393">
        <v>13.2069409762537</v>
      </c>
      <c r="P393">
        <v>23.548807998553698</v>
      </c>
      <c r="Q393">
        <v>4.6613082613162E-2</v>
      </c>
    </row>
    <row r="394" spans="1:17" x14ac:dyDescent="0.3">
      <c r="A394" t="s">
        <v>897</v>
      </c>
      <c r="B394" t="s">
        <v>898</v>
      </c>
      <c r="C394" t="str">
        <f>IFERROR(VLOOKUP(Table1[[#This Row],[Ticker]],[1]!Table1[[Symbol]:[Industry]],2,FALSE),"-")</f>
        <v>-</v>
      </c>
      <c r="D394" t="s">
        <v>899</v>
      </c>
      <c r="E394">
        <v>16560.443611704999</v>
      </c>
      <c r="F394">
        <v>1390.65</v>
      </c>
      <c r="G394">
        <v>66.080430032581603</v>
      </c>
      <c r="H394">
        <v>-11.521483440358001</v>
      </c>
      <c r="I394">
        <v>34.989075906796998</v>
      </c>
      <c r="J394">
        <v>-1.52926808494861</v>
      </c>
      <c r="K394">
        <v>1434.42773501133</v>
      </c>
      <c r="L394">
        <v>1198.07955092916</v>
      </c>
      <c r="M394">
        <v>41.059037565683802</v>
      </c>
      <c r="N394">
        <v>0.55996601812730096</v>
      </c>
      <c r="O394">
        <v>21.885449250350501</v>
      </c>
      <c r="P394">
        <v>115.82214634903301</v>
      </c>
      <c r="Q394">
        <v>0.16969129382308001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133</v>
      </c>
      <c r="E395">
        <v>16476.17307723</v>
      </c>
      <c r="F395">
        <v>920.6</v>
      </c>
      <c r="G395">
        <v>540.15445371545502</v>
      </c>
      <c r="H395">
        <v>-2.4669063113072101</v>
      </c>
      <c r="I395">
        <v>-31.9231495354225</v>
      </c>
      <c r="J395">
        <v>7.56215529398452</v>
      </c>
      <c r="K395">
        <v>899.86172184986799</v>
      </c>
      <c r="L395">
        <v>810.75353520387</v>
      </c>
      <c r="M395">
        <v>65.945596913306204</v>
      </c>
      <c r="N395">
        <v>0.81544794869481296</v>
      </c>
      <c r="O395">
        <v>42.733000217249597</v>
      </c>
      <c r="P395">
        <v>578.65831183191995</v>
      </c>
      <c r="Q395">
        <v>0.204267808950719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133</v>
      </c>
      <c r="E396">
        <v>16452.4212419</v>
      </c>
      <c r="F396">
        <v>58.02</v>
      </c>
      <c r="G396">
        <v>-3.7874089159021902</v>
      </c>
      <c r="H396">
        <v>-6.8688674258701603</v>
      </c>
      <c r="I396">
        <v>-29.9690327106367</v>
      </c>
      <c r="J396">
        <v>-4.6790220055127296</v>
      </c>
      <c r="K396">
        <v>58.864040606823799</v>
      </c>
      <c r="L396">
        <v>55.9728923865379</v>
      </c>
      <c r="M396">
        <v>36.383276031835599</v>
      </c>
      <c r="N396">
        <v>0.82080969017086902</v>
      </c>
      <c r="O396">
        <v>27.025163736642501</v>
      </c>
      <c r="P396">
        <v>48.199233716475099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906</v>
      </c>
      <c r="E397">
        <v>16436.025637343999</v>
      </c>
      <c r="F397">
        <v>212.52</v>
      </c>
      <c r="G397">
        <v>-8.5385972050133905</v>
      </c>
      <c r="H397">
        <v>-7.1536108341046001</v>
      </c>
      <c r="I397">
        <v>3.9633284341607098</v>
      </c>
      <c r="J397">
        <v>-0.123235750763902</v>
      </c>
      <c r="K397">
        <v>210.52973775840201</v>
      </c>
      <c r="L397">
        <v>197.33318936331801</v>
      </c>
      <c r="M397">
        <v>55.725361336515199</v>
      </c>
      <c r="N397">
        <v>0.82518870600469796</v>
      </c>
      <c r="O397">
        <v>11.777715038584599</v>
      </c>
      <c r="P397">
        <v>56.035242290748897</v>
      </c>
      <c r="Q397">
        <v>-5.4874404950440003E-3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198</v>
      </c>
      <c r="E398">
        <v>16421.940288704998</v>
      </c>
      <c r="F398">
        <v>682.45</v>
      </c>
      <c r="G398">
        <v>-5.8196294661589096</v>
      </c>
      <c r="H398">
        <v>-8.2246387224153992</v>
      </c>
      <c r="I398">
        <v>10.2470825950126</v>
      </c>
      <c r="J398">
        <v>4.3238850789733601</v>
      </c>
      <c r="K398">
        <v>645.22442797588997</v>
      </c>
      <c r="L398">
        <v>591.54098990146304</v>
      </c>
      <c r="M398">
        <v>55.211302961891199</v>
      </c>
      <c r="N398">
        <v>1.35324692659579</v>
      </c>
      <c r="O398">
        <v>5.7952963587075903</v>
      </c>
      <c r="P398">
        <v>38.822213181448298</v>
      </c>
      <c r="Q398">
        <v>4.1613599018997E-2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46</v>
      </c>
      <c r="E399">
        <v>16419.244233149999</v>
      </c>
      <c r="F399">
        <v>1709.8</v>
      </c>
      <c r="G399">
        <v>5.4336177906778502</v>
      </c>
      <c r="H399">
        <v>-6.7878835860550701</v>
      </c>
      <c r="I399">
        <v>28.039507662034001</v>
      </c>
      <c r="J399">
        <v>-3.4756643784877301</v>
      </c>
      <c r="K399">
        <v>1655.57154783184</v>
      </c>
      <c r="L399">
        <v>1418.2307625938399</v>
      </c>
      <c r="M399">
        <v>42.8706333810347</v>
      </c>
      <c r="N399">
        <v>0.50563032156337395</v>
      </c>
      <c r="O399">
        <v>8.7846531758100301</v>
      </c>
      <c r="P399">
        <v>66.817893555783201</v>
      </c>
      <c r="Q399">
        <v>-3.9832116005313001E-2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555</v>
      </c>
      <c r="E400">
        <v>16412.248329760001</v>
      </c>
      <c r="F400">
        <v>872.35</v>
      </c>
      <c r="G400">
        <v>70.612765829062297</v>
      </c>
      <c r="H400">
        <v>8.5720210808332808</v>
      </c>
      <c r="I400">
        <v>32.977212506881997</v>
      </c>
      <c r="J400">
        <v>-4.43337073203615</v>
      </c>
      <c r="K400">
        <v>791.41289424499496</v>
      </c>
      <c r="L400">
        <v>659.98868616548498</v>
      </c>
      <c r="M400">
        <v>54.204325346329803</v>
      </c>
      <c r="N400">
        <v>1.2746295545497901</v>
      </c>
      <c r="O400">
        <v>6.2188341835272398</v>
      </c>
      <c r="P400">
        <v>113.28850855745701</v>
      </c>
      <c r="Q400">
        <v>0.10568934239137601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915</v>
      </c>
      <c r="E401">
        <v>16294.093308</v>
      </c>
      <c r="F401">
        <v>832.45</v>
      </c>
      <c r="G401">
        <v>47.481322419200602</v>
      </c>
      <c r="H401">
        <v>21.7038347264325</v>
      </c>
      <c r="I401">
        <v>40.402901454595501</v>
      </c>
      <c r="J401">
        <v>1.5816966075554599</v>
      </c>
      <c r="K401">
        <v>708.74118889087504</v>
      </c>
      <c r="L401">
        <v>582.19792942189599</v>
      </c>
      <c r="M401">
        <v>62.785581585386197</v>
      </c>
      <c r="N401">
        <v>1.2004363360008701</v>
      </c>
      <c r="O401">
        <v>5.31563457264701</v>
      </c>
      <c r="P401">
        <v>86.5016242858743</v>
      </c>
      <c r="Q401">
        <v>-3.052507903516E-2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619</v>
      </c>
      <c r="E402">
        <v>16225.183410239901</v>
      </c>
      <c r="F402">
        <v>667.15</v>
      </c>
      <c r="G402">
        <v>10.1797277871445</v>
      </c>
      <c r="H402">
        <v>-7.3899720801152897</v>
      </c>
      <c r="I402">
        <v>-23.847643489020601</v>
      </c>
      <c r="J402">
        <v>-8.1144374295750303</v>
      </c>
      <c r="K402">
        <v>705.18474875917195</v>
      </c>
      <c r="L402">
        <v>630.76388730295298</v>
      </c>
      <c r="M402">
        <v>29.2214250860773</v>
      </c>
      <c r="N402">
        <v>1.51679568831587</v>
      </c>
      <c r="O402">
        <v>23.8027430113167</v>
      </c>
      <c r="P402">
        <v>54.325699745546999</v>
      </c>
      <c r="Q402">
        <v>8.3567201016423995E-2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295</v>
      </c>
      <c r="E403">
        <v>16210.39411806</v>
      </c>
      <c r="F403">
        <v>331.9</v>
      </c>
      <c r="G403">
        <v>-20.090693143310499</v>
      </c>
      <c r="H403">
        <v>-12.0840569217181</v>
      </c>
      <c r="I403">
        <v>-38.232571541836101</v>
      </c>
      <c r="J403">
        <v>-3.4322296364537599</v>
      </c>
      <c r="K403">
        <v>351.60052002779798</v>
      </c>
      <c r="L403">
        <v>368.47215693704902</v>
      </c>
      <c r="M403">
        <v>34.900967264189902</v>
      </c>
      <c r="N403">
        <v>0.66289208087993201</v>
      </c>
      <c r="O403">
        <v>68.122928592949705</v>
      </c>
      <c r="P403">
        <v>12.756922031595</v>
      </c>
      <c r="Q403">
        <v>9.0943715903030006E-2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555</v>
      </c>
      <c r="E404">
        <v>16144.9920078</v>
      </c>
      <c r="F404">
        <v>1530.55</v>
      </c>
      <c r="G404">
        <v>-8.2211820579583996</v>
      </c>
      <c r="H404">
        <v>0.74576969039947305</v>
      </c>
      <c r="I404">
        <v>-8.9690940753888704</v>
      </c>
      <c r="J404">
        <v>1.49234118527466</v>
      </c>
      <c r="K404">
        <v>1430.6824483760499</v>
      </c>
      <c r="L404">
        <v>1405.20507664056</v>
      </c>
      <c r="M404">
        <v>67.683530380677396</v>
      </c>
      <c r="N404">
        <v>1.1911629308124501</v>
      </c>
      <c r="O404">
        <v>5.9749763157035103</v>
      </c>
      <c r="P404">
        <v>23.1335478680611</v>
      </c>
      <c r="Q404">
        <v>-5.9718819695729002E-2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555</v>
      </c>
      <c r="E405">
        <v>16047.431438400001</v>
      </c>
      <c r="F405">
        <v>5190.7</v>
      </c>
      <c r="G405">
        <v>-14.602265985414601</v>
      </c>
      <c r="H405">
        <v>5.2676202939197596</v>
      </c>
      <c r="I405">
        <v>-3.3171779995758301</v>
      </c>
      <c r="J405">
        <v>-1.1979550749547501</v>
      </c>
      <c r="K405">
        <v>4922.5607239152296</v>
      </c>
      <c r="L405">
        <v>4646.6352804403496</v>
      </c>
      <c r="M405">
        <v>52.740048307013403</v>
      </c>
      <c r="N405">
        <v>0.710455693321009</v>
      </c>
      <c r="O405">
        <v>5.9587338894561297</v>
      </c>
      <c r="P405">
        <v>29.089778662024301</v>
      </c>
      <c r="Q405">
        <v>3.6634896197417E-2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622</v>
      </c>
      <c r="E406">
        <v>16027.513290000001</v>
      </c>
      <c r="F406">
        <v>558.79999999999995</v>
      </c>
      <c r="G406">
        <v>24.0088053648571</v>
      </c>
      <c r="H406">
        <v>10.254584163344401</v>
      </c>
      <c r="I406">
        <v>22.748543588266401</v>
      </c>
      <c r="J406">
        <v>0.65450686775824496</v>
      </c>
      <c r="K406">
        <v>496.36312198926697</v>
      </c>
      <c r="L406">
        <v>439.88037579753899</v>
      </c>
      <c r="M406">
        <v>63.725911538045601</v>
      </c>
      <c r="N406">
        <v>1.5493430548990601</v>
      </c>
      <c r="O406">
        <v>4.6886184681460303</v>
      </c>
      <c r="P406">
        <v>67.105263157894697</v>
      </c>
      <c r="Q406">
        <v>2.0218475960750999E-2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Row],[Ticker]],[1]!Table1[[Symbol]:[Industry]],2,FALSE),"-")</f>
        <v>-</v>
      </c>
      <c r="D407" t="s">
        <v>496</v>
      </c>
      <c r="E407">
        <v>16022.05517211</v>
      </c>
      <c r="F407">
        <v>319.85000000000002</v>
      </c>
      <c r="G407">
        <v>-6.96965955334176</v>
      </c>
      <c r="H407">
        <v>-8.4960765044914694</v>
      </c>
      <c r="I407">
        <v>-29.9440683911706</v>
      </c>
      <c r="J407">
        <v>-2.1341112536876299</v>
      </c>
      <c r="K407">
        <v>326.57640107403301</v>
      </c>
      <c r="L407">
        <v>319.20911810656003</v>
      </c>
      <c r="M407">
        <v>39.651444616743397</v>
      </c>
      <c r="N407">
        <v>0.418643377875972</v>
      </c>
      <c r="O407">
        <v>22.557448804126899</v>
      </c>
      <c r="P407">
        <v>24.455252918287901</v>
      </c>
      <c r="Q407">
        <v>-4.6994253236259997E-2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170</v>
      </c>
      <c r="E408">
        <v>16013.4912312049</v>
      </c>
      <c r="F408">
        <v>1032.75</v>
      </c>
      <c r="G408">
        <v>-2.0549734341690198</v>
      </c>
      <c r="H408">
        <v>-0.41606281304568998</v>
      </c>
      <c r="I408">
        <v>-13.6339634018077</v>
      </c>
      <c r="J408">
        <v>1.26428990972449</v>
      </c>
      <c r="K408">
        <v>996.47504203983794</v>
      </c>
      <c r="L408">
        <v>971.503146698107</v>
      </c>
      <c r="M408">
        <v>65.631931941252105</v>
      </c>
      <c r="N408">
        <v>0.65448310069829196</v>
      </c>
      <c r="O408">
        <v>13.773904623577801</v>
      </c>
      <c r="P408">
        <v>24.984872322400999</v>
      </c>
      <c r="Q408">
        <v>-2.2241031643572998E-2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Row],[Ticker]],[1]!Table1[[Symbol]:[Industry]],2,FALSE),"-")</f>
        <v>-</v>
      </c>
      <c r="D409" t="s">
        <v>932</v>
      </c>
      <c r="E409">
        <v>15807.821236784999</v>
      </c>
      <c r="F409">
        <v>485.1</v>
      </c>
      <c r="G409">
        <v>169.10929043904801</v>
      </c>
      <c r="H409">
        <v>-0.80901893918010004</v>
      </c>
      <c r="I409">
        <v>-3.5337049180062898</v>
      </c>
      <c r="J409">
        <v>-7.60726547434684</v>
      </c>
      <c r="K409">
        <v>469.41129363338098</v>
      </c>
      <c r="L409">
        <v>373.211030880929</v>
      </c>
      <c r="M409">
        <v>41.782703236800103</v>
      </c>
      <c r="N409">
        <v>2.0290345646919201</v>
      </c>
      <c r="O409">
        <v>27.355184498041599</v>
      </c>
      <c r="P409">
        <v>209.67124162144901</v>
      </c>
      <c r="Q409">
        <v>0.10907542805286501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662</v>
      </c>
      <c r="E410">
        <v>15789.205350460001</v>
      </c>
      <c r="F410">
        <v>841.25</v>
      </c>
      <c r="G410">
        <v>30.170531919460998</v>
      </c>
      <c r="H410">
        <v>-8.9172869627953109</v>
      </c>
      <c r="I410">
        <v>-3.7665124048555998</v>
      </c>
      <c r="J410">
        <v>-2.4650382258575498</v>
      </c>
      <c r="K410">
        <v>838.54685219814098</v>
      </c>
      <c r="L410">
        <v>726.38941830619797</v>
      </c>
      <c r="M410">
        <v>40.163537496183899</v>
      </c>
      <c r="N410">
        <v>0.73669377898632804</v>
      </c>
      <c r="O410">
        <v>18.686478454680501</v>
      </c>
      <c r="P410">
        <v>58.055425082198198</v>
      </c>
      <c r="Q410">
        <v>0.181526850205943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219</v>
      </c>
      <c r="E411">
        <v>15773.333433</v>
      </c>
      <c r="F411">
        <v>2290.1</v>
      </c>
      <c r="G411">
        <v>76.489610644386502</v>
      </c>
      <c r="H411">
        <v>12.6550382835246</v>
      </c>
      <c r="I411">
        <v>21.8409245020244</v>
      </c>
      <c r="J411">
        <v>0.36544485672988503</v>
      </c>
      <c r="K411">
        <v>1940.4418479255501</v>
      </c>
      <c r="L411">
        <v>1617.16699380307</v>
      </c>
      <c r="M411">
        <v>62.184584926146201</v>
      </c>
      <c r="N411">
        <v>0.36484158617409401</v>
      </c>
      <c r="O411">
        <v>5.1482468014497096</v>
      </c>
      <c r="P411">
        <v>136.080614401319</v>
      </c>
      <c r="Q411">
        <v>4.6223966617416998E-2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939</v>
      </c>
      <c r="E412">
        <v>15659.294954249999</v>
      </c>
      <c r="F412">
        <v>176.66</v>
      </c>
      <c r="G412">
        <v>15.993334749134601</v>
      </c>
      <c r="H412">
        <v>-6.3117360222786596</v>
      </c>
      <c r="I412">
        <v>9.4730984494100099</v>
      </c>
      <c r="J412">
        <v>0.68246916900073895</v>
      </c>
      <c r="K412">
        <v>170.808097928145</v>
      </c>
      <c r="L412">
        <v>155.287780938981</v>
      </c>
      <c r="M412">
        <v>51.894667554775701</v>
      </c>
      <c r="N412">
        <v>0.68138009160894697</v>
      </c>
      <c r="O412">
        <v>8.2304992641231802</v>
      </c>
      <c r="P412">
        <v>48.453781512604998</v>
      </c>
      <c r="Q412">
        <v>-3.5601442353500002E-4</v>
      </c>
    </row>
    <row r="413" spans="1:17" hidden="1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715</v>
      </c>
      <c r="E413">
        <v>15502.9956089399</v>
      </c>
      <c r="F413">
        <v>880.74</v>
      </c>
      <c r="G413">
        <v>-3.0544494336422598</v>
      </c>
      <c r="H413">
        <v>-1.7884570784251099</v>
      </c>
      <c r="I413">
        <v>-2.5176207505038799</v>
      </c>
      <c r="J413">
        <v>-2.3022011894550301</v>
      </c>
      <c r="K413">
        <v>844.76857022622005</v>
      </c>
      <c r="L413">
        <v>786.67827591054697</v>
      </c>
      <c r="M413">
        <v>63.673105172010501</v>
      </c>
      <c r="N413">
        <v>0.206848825730021</v>
      </c>
      <c r="O413">
        <v>1.9597156936212701</v>
      </c>
      <c r="P413">
        <v>30.863867344209599</v>
      </c>
      <c r="Q413">
        <v>-2.790653939747E-3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60</v>
      </c>
      <c r="E414">
        <v>15462.29899836</v>
      </c>
      <c r="F414">
        <v>6675.6</v>
      </c>
      <c r="G414">
        <v>29.698870312582802</v>
      </c>
      <c r="H414">
        <v>-4.5983632349908801</v>
      </c>
      <c r="I414">
        <v>10.679174585107299</v>
      </c>
      <c r="J414">
        <v>3.99292539633751</v>
      </c>
      <c r="K414">
        <v>6231.0851246669099</v>
      </c>
      <c r="L414">
        <v>5467.6651806284099</v>
      </c>
      <c r="M414">
        <v>74.752321111951503</v>
      </c>
      <c r="N414">
        <v>0.40328201074092301</v>
      </c>
      <c r="O414">
        <v>12.9426568398346</v>
      </c>
      <c r="P414">
        <v>55.6752328235645</v>
      </c>
      <c r="Q414">
        <v>-1.2440969642739999E-3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946</v>
      </c>
      <c r="E415">
        <v>15452.1314545</v>
      </c>
      <c r="F415">
        <v>693.8</v>
      </c>
      <c r="G415">
        <v>-22.230588787503599</v>
      </c>
      <c r="H415">
        <v>-5.0085299130917598</v>
      </c>
      <c r="I415">
        <v>-28.850862229284001</v>
      </c>
      <c r="J415">
        <v>-0.39079316336985997</v>
      </c>
      <c r="K415">
        <v>696.08593876098496</v>
      </c>
      <c r="L415">
        <v>680.05769921127001</v>
      </c>
      <c r="M415">
        <v>45.588751593127597</v>
      </c>
      <c r="N415">
        <v>0.77308884266189803</v>
      </c>
      <c r="O415">
        <v>22.441625828768998</v>
      </c>
      <c r="P415">
        <v>16.8013468013467</v>
      </c>
      <c r="Q415">
        <v>3.3883006197468001E-2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254</v>
      </c>
      <c r="E416">
        <v>15392.440646769999</v>
      </c>
      <c r="F416">
        <v>3693</v>
      </c>
      <c r="G416">
        <v>211.28886375347099</v>
      </c>
      <c r="H416">
        <v>-8.4777461290104092</v>
      </c>
      <c r="I416">
        <v>5.5849383331723699</v>
      </c>
      <c r="J416">
        <v>-5.0496850635545698</v>
      </c>
      <c r="K416">
        <v>3904.3689925741801</v>
      </c>
      <c r="L416">
        <v>3263.9645187307401</v>
      </c>
      <c r="M416">
        <v>22.3803798030156</v>
      </c>
      <c r="N416">
        <v>1.6386829711720401</v>
      </c>
      <c r="O416">
        <v>16.435147576496</v>
      </c>
      <c r="P416">
        <v>246.30532633158199</v>
      </c>
      <c r="Q416">
        <v>0.27379186514055498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315</v>
      </c>
      <c r="E417">
        <v>15315.397247375</v>
      </c>
      <c r="F417">
        <v>686.35</v>
      </c>
      <c r="G417">
        <v>54.799334241946099</v>
      </c>
      <c r="H417">
        <v>-13.516299275117699</v>
      </c>
      <c r="I417">
        <v>-3.1332833849356798</v>
      </c>
      <c r="J417">
        <v>-7.3339060958627202</v>
      </c>
      <c r="K417">
        <v>691.63059558624195</v>
      </c>
      <c r="L417">
        <v>573.56398601690796</v>
      </c>
      <c r="M417">
        <v>37.483870190520101</v>
      </c>
      <c r="N417">
        <v>0.97598731802924898</v>
      </c>
      <c r="O417">
        <v>20.6381583740074</v>
      </c>
      <c r="P417">
        <v>171.28458498023701</v>
      </c>
      <c r="Q417">
        <v>7.1519901555781001E-2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124</v>
      </c>
      <c r="E418">
        <v>15153.040611439999</v>
      </c>
      <c r="F418">
        <v>2384.15</v>
      </c>
      <c r="G418">
        <v>35.963440536207102</v>
      </c>
      <c r="H418">
        <v>24.417358479270899</v>
      </c>
      <c r="I418">
        <v>33.163484966820697</v>
      </c>
      <c r="J418">
        <v>10.145688190743799</v>
      </c>
      <c r="K418">
        <v>1984.52813383699</v>
      </c>
      <c r="L418">
        <v>1730.5882951178801</v>
      </c>
      <c r="M418">
        <v>88.458021832061803</v>
      </c>
      <c r="N418">
        <v>1.2161963579353601</v>
      </c>
      <c r="O418">
        <v>0.66480716397876405</v>
      </c>
      <c r="P418">
        <v>67.302901652573595</v>
      </c>
      <c r="Q418">
        <v>-4.7599317883154003E-2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18</v>
      </c>
      <c r="E419">
        <v>15130.142797</v>
      </c>
      <c r="F419">
        <v>999.1</v>
      </c>
      <c r="G419">
        <v>124.81581077600499</v>
      </c>
      <c r="H419">
        <v>2.77037019502519</v>
      </c>
      <c r="I419">
        <v>4.9637578025460902</v>
      </c>
      <c r="J419">
        <v>-14.537965815078399</v>
      </c>
      <c r="K419">
        <v>991.06241662879302</v>
      </c>
      <c r="L419">
        <v>831.80096213681702</v>
      </c>
      <c r="M419">
        <v>45.64974396473</v>
      </c>
      <c r="N419">
        <v>2.6144550382885798</v>
      </c>
      <c r="O419">
        <v>27.614853368031198</v>
      </c>
      <c r="P419">
        <v>187.18022420235701</v>
      </c>
      <c r="Q419">
        <v>0.18954469844441901</v>
      </c>
    </row>
    <row r="420" spans="1:17" hidden="1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174</v>
      </c>
      <c r="E420">
        <v>15033.580339304999</v>
      </c>
      <c r="F420">
        <v>465.65</v>
      </c>
      <c r="G420">
        <v>11.974638301945999</v>
      </c>
      <c r="H420">
        <v>-1.27663665048416</v>
      </c>
      <c r="I420">
        <v>-19.640267770988501</v>
      </c>
      <c r="J420">
        <v>-6.2968973803145998</v>
      </c>
      <c r="K420">
        <v>449.26972783184402</v>
      </c>
      <c r="M420">
        <v>47.226844817984997</v>
      </c>
      <c r="N420">
        <v>0.348628790449443</v>
      </c>
      <c r="O420">
        <v>9.7390744121120996</v>
      </c>
      <c r="P420">
        <v>81.681623097932103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285</v>
      </c>
      <c r="E421">
        <v>14831.352862365</v>
      </c>
      <c r="F421">
        <v>1077.6500000000001</v>
      </c>
      <c r="G421">
        <v>129.84755510802501</v>
      </c>
      <c r="H421">
        <v>-0.15765561159706301</v>
      </c>
      <c r="I421">
        <v>11.299733676912901</v>
      </c>
      <c r="J421">
        <v>2.5083209556036499</v>
      </c>
      <c r="K421">
        <v>968.53332530890395</v>
      </c>
      <c r="L421">
        <v>794.45653544649997</v>
      </c>
      <c r="M421">
        <v>61.751708232290902</v>
      </c>
      <c r="N421">
        <v>1.49764862308705</v>
      </c>
      <c r="O421">
        <v>7.3586043706212498</v>
      </c>
      <c r="P421">
        <v>173.28979902364799</v>
      </c>
      <c r="Q421">
        <v>0.12349692508381301</v>
      </c>
    </row>
    <row r="422" spans="1:17" hidden="1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619</v>
      </c>
      <c r="E422">
        <v>14803.203094965</v>
      </c>
      <c r="F422">
        <v>620.15</v>
      </c>
      <c r="G422">
        <v>-17.027002068852799</v>
      </c>
      <c r="H422">
        <v>3.4841196043795701</v>
      </c>
      <c r="I422">
        <v>-7.7691697123633698</v>
      </c>
      <c r="J422">
        <v>5.2940889600508401</v>
      </c>
      <c r="K422">
        <v>561.16872907102095</v>
      </c>
      <c r="M422">
        <v>77.404088510336393</v>
      </c>
      <c r="O422">
        <v>6.4258647101507602</v>
      </c>
      <c r="P422">
        <v>31.918740693469399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370</v>
      </c>
      <c r="E423">
        <v>14793.1783736049</v>
      </c>
      <c r="F423">
        <v>4380.3999999999996</v>
      </c>
      <c r="G423">
        <v>56.252219527524403</v>
      </c>
      <c r="H423">
        <v>3.4171270264373401</v>
      </c>
      <c r="I423">
        <v>-16.547449354800101</v>
      </c>
      <c r="J423">
        <v>-2.4712396474978999</v>
      </c>
      <c r="K423">
        <v>4180.0465696166602</v>
      </c>
      <c r="L423">
        <v>3655.61879562373</v>
      </c>
      <c r="M423">
        <v>50.675215456051703</v>
      </c>
      <c r="N423">
        <v>0.86346575781898205</v>
      </c>
      <c r="O423">
        <v>11.587982832618</v>
      </c>
      <c r="P423">
        <v>99.749196288104997</v>
      </c>
      <c r="Q423">
        <v>1.7513006443474002E-2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14719.992527979901</v>
      </c>
      <c r="F424">
        <v>2444.5</v>
      </c>
      <c r="G424">
        <v>57.349274730446602</v>
      </c>
      <c r="H424">
        <v>17.127167915701001</v>
      </c>
      <c r="I424">
        <v>52.627410669756102</v>
      </c>
      <c r="J424">
        <v>3.71540840508538</v>
      </c>
      <c r="K424">
        <v>2091.1004338193302</v>
      </c>
      <c r="M424">
        <v>66.922457350818604</v>
      </c>
      <c r="N424">
        <v>0.719492539333348</v>
      </c>
      <c r="O424">
        <v>3.8842299038658101</v>
      </c>
      <c r="P424">
        <v>99.453328981723203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968</v>
      </c>
      <c r="E425">
        <v>14690.913691199999</v>
      </c>
      <c r="F425">
        <v>1493.85</v>
      </c>
      <c r="G425">
        <v>-27.732605050601201</v>
      </c>
      <c r="H425">
        <v>0.13165646446954901</v>
      </c>
      <c r="I425">
        <v>-16.073474260799902</v>
      </c>
      <c r="J425">
        <v>4.4141370086900498</v>
      </c>
      <c r="K425">
        <v>1420.16698373389</v>
      </c>
      <c r="L425">
        <v>1461.49560463993</v>
      </c>
      <c r="M425">
        <v>67.963743297122605</v>
      </c>
      <c r="N425">
        <v>1.16948389918257</v>
      </c>
      <c r="O425">
        <v>25.544733406968501</v>
      </c>
      <c r="P425">
        <v>24.053313403089099</v>
      </c>
      <c r="Q425">
        <v>-3.6526413541607003E-2</v>
      </c>
    </row>
    <row r="426" spans="1:17" x14ac:dyDescent="0.3">
      <c r="A426" t="s">
        <v>969</v>
      </c>
      <c r="B426" t="s">
        <v>970</v>
      </c>
      <c r="C426" t="str">
        <f>IFERROR(VLOOKUP(Table1[[#This Row],[Ticker]],[1]!Table1[[Symbol]:[Industry]],2,FALSE),"-")</f>
        <v>-</v>
      </c>
      <c r="D426" t="s">
        <v>60</v>
      </c>
      <c r="E426">
        <v>14559.345480960001</v>
      </c>
      <c r="F426">
        <v>1073.5</v>
      </c>
      <c r="G426">
        <v>15.653409701660699</v>
      </c>
      <c r="H426">
        <v>0.92176268085608404</v>
      </c>
      <c r="I426">
        <v>1.1810106765331201</v>
      </c>
      <c r="J426">
        <v>2.9278199679654602</v>
      </c>
      <c r="K426">
        <v>996.14686819036103</v>
      </c>
      <c r="L426">
        <v>905.43867791780201</v>
      </c>
      <c r="M426">
        <v>70.105887842914498</v>
      </c>
      <c r="N426">
        <v>1.7277080769505599</v>
      </c>
      <c r="O426">
        <v>2.3428039124359699</v>
      </c>
      <c r="P426">
        <v>43.047504830435003</v>
      </c>
      <c r="Q426">
        <v>-1.5467425830744E-2</v>
      </c>
    </row>
    <row r="427" spans="1:17" x14ac:dyDescent="0.3">
      <c r="A427" t="s">
        <v>971</v>
      </c>
      <c r="B427" t="s">
        <v>972</v>
      </c>
      <c r="C427" t="str">
        <f>IFERROR(VLOOKUP(Table1[[#This Row],[Ticker]],[1]!Table1[[Symbol]:[Industry]],2,FALSE),"-")</f>
        <v>-</v>
      </c>
      <c r="D427" t="s">
        <v>46</v>
      </c>
      <c r="E427">
        <v>14303.97839285</v>
      </c>
      <c r="F427">
        <v>254.85</v>
      </c>
      <c r="G427">
        <v>46.684272230432299</v>
      </c>
      <c r="H427">
        <v>-3.0592777283537398</v>
      </c>
      <c r="I427">
        <v>-7.7922443350779096</v>
      </c>
      <c r="J427">
        <v>-5.3099126990581302</v>
      </c>
      <c r="K427">
        <v>256.02732230333299</v>
      </c>
      <c r="L427">
        <v>213.41459302139501</v>
      </c>
      <c r="M427">
        <v>36.580303407065202</v>
      </c>
      <c r="N427">
        <v>0.94287078345502695</v>
      </c>
      <c r="O427">
        <v>19.2466156562683</v>
      </c>
      <c r="P427">
        <v>118.849291541434</v>
      </c>
      <c r="Q427">
        <v>0.12050165934531799</v>
      </c>
    </row>
    <row r="428" spans="1:17" x14ac:dyDescent="0.3">
      <c r="A428" t="s">
        <v>973</v>
      </c>
      <c r="B428" t="s">
        <v>974</v>
      </c>
      <c r="C428" t="str">
        <f>IFERROR(VLOOKUP(Table1[[#This Row],[Ticker]],[1]!Table1[[Symbol]:[Industry]],2,FALSE),"-")</f>
        <v>-</v>
      </c>
      <c r="D428" t="s">
        <v>133</v>
      </c>
      <c r="E428">
        <v>14281.700714339901</v>
      </c>
      <c r="F428">
        <v>1042.45</v>
      </c>
      <c r="G428">
        <v>59.145937130675897</v>
      </c>
      <c r="H428">
        <v>-10.9010820400061</v>
      </c>
      <c r="I428">
        <v>25.242363902458798</v>
      </c>
      <c r="J428">
        <v>-7.6738553678290904</v>
      </c>
      <c r="K428">
        <v>1038.1309849168199</v>
      </c>
      <c r="L428">
        <v>836.06846352407899</v>
      </c>
      <c r="M428">
        <v>31.148468837098399</v>
      </c>
      <c r="N428">
        <v>1.0395875454763699</v>
      </c>
      <c r="O428">
        <v>17.410906997937499</v>
      </c>
      <c r="P428">
        <v>96.447752756053902</v>
      </c>
      <c r="Q428">
        <v>8.1182625716257006E-2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Row],[Ticker]],[1]!Table1[[Symbol]:[Industry]],2,FALSE),"-")</f>
        <v>-</v>
      </c>
      <c r="D429" t="s">
        <v>496</v>
      </c>
      <c r="E429">
        <v>14072.6223431</v>
      </c>
      <c r="F429">
        <v>1746.95</v>
      </c>
      <c r="G429">
        <v>-15.5426388398205</v>
      </c>
      <c r="H429">
        <v>-8.32681914303007</v>
      </c>
      <c r="I429">
        <v>-1.0931494224492799</v>
      </c>
      <c r="J429">
        <v>-0.98251638741306602</v>
      </c>
      <c r="K429">
        <v>1743.4635004547199</v>
      </c>
      <c r="L429">
        <v>1627.068350389</v>
      </c>
      <c r="M429">
        <v>47.468525265405297</v>
      </c>
      <c r="N429">
        <v>0.50321995288626098</v>
      </c>
      <c r="O429">
        <v>13.280288502819101</v>
      </c>
      <c r="P429">
        <v>33.661055853098702</v>
      </c>
      <c r="Q429">
        <v>-9.1860861228791002E-2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Row],[Ticker]],[1]!Table1[[Symbol]:[Industry]],2,FALSE),"-")</f>
        <v>-</v>
      </c>
      <c r="D430" t="s">
        <v>228</v>
      </c>
      <c r="E430">
        <v>13967.679015289999</v>
      </c>
      <c r="F430">
        <v>1707.9</v>
      </c>
      <c r="G430">
        <v>17.421833421596201</v>
      </c>
      <c r="H430">
        <v>-10.462490355890999</v>
      </c>
      <c r="I430">
        <v>-15.472894070678899</v>
      </c>
      <c r="J430">
        <v>-4.77352984047638</v>
      </c>
      <c r="K430">
        <v>1772.90040184747</v>
      </c>
      <c r="L430">
        <v>1602.4369029520999</v>
      </c>
      <c r="M430">
        <v>27.631975877613399</v>
      </c>
      <c r="N430">
        <v>0.58871042779432303</v>
      </c>
      <c r="O430">
        <v>30.098366414895398</v>
      </c>
      <c r="P430">
        <v>68.598223099703802</v>
      </c>
      <c r="Q430">
        <v>0.15435571490063901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Row],[Ticker]],[1]!Table1[[Symbol]:[Industry]],2,FALSE),"-")</f>
        <v>-</v>
      </c>
      <c r="D431" t="s">
        <v>24</v>
      </c>
      <c r="E431">
        <v>13959.742866439999</v>
      </c>
      <c r="F431">
        <v>235.85</v>
      </c>
      <c r="G431">
        <v>-29.328692587431998</v>
      </c>
      <c r="H431">
        <v>-14.251733820288599</v>
      </c>
      <c r="I431">
        <v>-23.836254123804999</v>
      </c>
      <c r="J431">
        <v>-6.5065392372267299</v>
      </c>
      <c r="K431">
        <v>249.960734617734</v>
      </c>
      <c r="L431">
        <v>244.57333505471101</v>
      </c>
      <c r="M431">
        <v>23.663712170914899</v>
      </c>
      <c r="N431">
        <v>1.09711234309252</v>
      </c>
      <c r="O431">
        <v>27.4962900148399</v>
      </c>
      <c r="P431">
        <v>12.819899545563199</v>
      </c>
      <c r="Q431">
        <v>9.7085021363389999E-3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469</v>
      </c>
      <c r="E432">
        <v>13883.959535219999</v>
      </c>
      <c r="F432">
        <v>2052.5500000000002</v>
      </c>
      <c r="G432">
        <v>66.0837181629974</v>
      </c>
      <c r="H432">
        <v>17.8127229559298</v>
      </c>
      <c r="I432">
        <v>78.385423583998701</v>
      </c>
      <c r="J432">
        <v>-4.5146597902623302</v>
      </c>
      <c r="K432">
        <v>1728.0498112744201</v>
      </c>
      <c r="L432">
        <v>1327.56329894035</v>
      </c>
      <c r="M432">
        <v>57.4297259349527</v>
      </c>
      <c r="N432">
        <v>0.26953442312179698</v>
      </c>
      <c r="O432">
        <v>15.953326350149799</v>
      </c>
      <c r="P432">
        <v>128.47328947631999</v>
      </c>
      <c r="Q432">
        <v>0.21159116111127499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890</v>
      </c>
      <c r="E433">
        <v>13797.3969359</v>
      </c>
      <c r="F433">
        <v>351.3</v>
      </c>
      <c r="G433">
        <v>31.4696722108615</v>
      </c>
      <c r="H433">
        <v>-8.5060232165658398</v>
      </c>
      <c r="I433">
        <v>-28.833218823328799</v>
      </c>
      <c r="J433">
        <v>-5.8336441198871603</v>
      </c>
      <c r="K433">
        <v>348.79022266060201</v>
      </c>
      <c r="L433">
        <v>321.30803055909701</v>
      </c>
      <c r="M433">
        <v>29.923405718767398</v>
      </c>
      <c r="N433">
        <v>0.565841654067892</v>
      </c>
      <c r="O433">
        <v>22.3882721320808</v>
      </c>
      <c r="P433">
        <v>65.707547169811306</v>
      </c>
      <c r="Q433">
        <v>0.189992599292852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285</v>
      </c>
      <c r="E434">
        <v>13744.95055356</v>
      </c>
      <c r="F434">
        <v>1000.05</v>
      </c>
      <c r="G434">
        <v>40.597696205836897</v>
      </c>
      <c r="H434">
        <v>-12.0739044747321</v>
      </c>
      <c r="I434">
        <v>-2.8532160368119999</v>
      </c>
      <c r="J434">
        <v>-9.1424168863716098</v>
      </c>
      <c r="K434">
        <v>1026.9450754596201</v>
      </c>
      <c r="L434">
        <v>920.10203173841001</v>
      </c>
      <c r="M434">
        <v>25.670753553946199</v>
      </c>
      <c r="N434">
        <v>0.81235628814009797</v>
      </c>
      <c r="O434">
        <v>19.894005299734999</v>
      </c>
      <c r="P434">
        <v>74.833916083915994</v>
      </c>
      <c r="Q434">
        <v>9.6854790836139997E-3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13607.610938104999</v>
      </c>
      <c r="F435">
        <v>780.2</v>
      </c>
      <c r="G435">
        <v>28.529738252661801</v>
      </c>
      <c r="H435">
        <v>-4.6696193610396799</v>
      </c>
      <c r="I435">
        <v>8.0461603764801293</v>
      </c>
      <c r="J435">
        <v>-4.5622933139166104</v>
      </c>
      <c r="K435">
        <v>734.099650908375</v>
      </c>
      <c r="L435">
        <v>632.44444099933196</v>
      </c>
      <c r="M435">
        <v>45.019363994369101</v>
      </c>
      <c r="N435">
        <v>0.67984624128527904</v>
      </c>
      <c r="O435">
        <v>6.7674955139707702</v>
      </c>
      <c r="P435">
        <v>72.343715484868497</v>
      </c>
      <c r="Q435">
        <v>4.1652552412326002E-2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165</v>
      </c>
      <c r="E436">
        <v>13547.0237741</v>
      </c>
      <c r="F436">
        <v>626.9</v>
      </c>
      <c r="G436">
        <v>34.206245672207203</v>
      </c>
      <c r="H436">
        <v>-13.8014259919746</v>
      </c>
      <c r="I436">
        <v>1.5023463624864699</v>
      </c>
      <c r="J436">
        <v>-10.824192553598699</v>
      </c>
      <c r="K436">
        <v>615.51296130625894</v>
      </c>
      <c r="L436">
        <v>517.56288140535696</v>
      </c>
      <c r="M436">
        <v>24.868127116682601</v>
      </c>
      <c r="N436">
        <v>1.2184143436723101</v>
      </c>
      <c r="O436">
        <v>14.3324294145796</v>
      </c>
      <c r="P436">
        <v>81.145705410676797</v>
      </c>
      <c r="Q436">
        <v>0.20727531049764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585</v>
      </c>
      <c r="E437">
        <v>13448.23239942</v>
      </c>
      <c r="F437">
        <v>142.62</v>
      </c>
      <c r="G437">
        <v>-66.352786433769694</v>
      </c>
      <c r="H437">
        <v>-10.6388341915277</v>
      </c>
      <c r="I437">
        <v>-28.135211778863699</v>
      </c>
      <c r="J437">
        <v>-2.2920530588614798</v>
      </c>
      <c r="K437">
        <v>148.89251351663299</v>
      </c>
      <c r="L437">
        <v>179.08517505162899</v>
      </c>
      <c r="M437">
        <v>41.117386608297402</v>
      </c>
      <c r="N437">
        <v>1.2525021782958501</v>
      </c>
      <c r="O437">
        <v>110.138830458561</v>
      </c>
      <c r="P437">
        <v>13.6414342629482</v>
      </c>
      <c r="Q437">
        <v>-4.3125941404948999E-2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21</v>
      </c>
      <c r="E438">
        <v>13360.059884079999</v>
      </c>
      <c r="F438">
        <v>2388</v>
      </c>
      <c r="G438">
        <v>134.78094939433399</v>
      </c>
      <c r="H438">
        <v>-12.179116703612801</v>
      </c>
      <c r="I438">
        <v>48.307543430107998</v>
      </c>
      <c r="J438">
        <v>-3.0229509031025898</v>
      </c>
      <c r="K438">
        <v>2369.2242469919802</v>
      </c>
      <c r="L438">
        <v>1686.6543303780099</v>
      </c>
      <c r="M438">
        <v>35.147889994033598</v>
      </c>
      <c r="N438">
        <v>0.83281718131090798</v>
      </c>
      <c r="O438">
        <v>16.078308207705099</v>
      </c>
      <c r="P438">
        <v>223.314378554021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60</v>
      </c>
      <c r="E439">
        <v>13352.092564439999</v>
      </c>
      <c r="F439">
        <v>563.1</v>
      </c>
      <c r="G439">
        <v>53.239431821638902</v>
      </c>
      <c r="H439">
        <v>8.1522589101480492</v>
      </c>
      <c r="I439">
        <v>20.982916489133299</v>
      </c>
      <c r="J439">
        <v>5.3180104360226901</v>
      </c>
      <c r="K439">
        <v>488.57848778829202</v>
      </c>
      <c r="L439">
        <v>427.45049318256201</v>
      </c>
      <c r="M439">
        <v>76.796608562355601</v>
      </c>
      <c r="N439">
        <v>0.82111507975109699</v>
      </c>
      <c r="O439">
        <v>0.63043864322500598</v>
      </c>
      <c r="P439">
        <v>95.7247132429614</v>
      </c>
      <c r="Q439">
        <v>1.2430284840179001E-2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271</v>
      </c>
      <c r="E440">
        <v>13278.447840000001</v>
      </c>
      <c r="F440">
        <v>4237.5</v>
      </c>
      <c r="G440">
        <v>21.855210823775099</v>
      </c>
      <c r="H440">
        <v>-14.3607665936972</v>
      </c>
      <c r="I440">
        <v>19.010219017197802</v>
      </c>
      <c r="J440">
        <v>-2.2288455637545699</v>
      </c>
      <c r="K440">
        <v>4368.4668004488503</v>
      </c>
      <c r="L440">
        <v>3779.7219327508801</v>
      </c>
      <c r="M440">
        <v>36.195250821094703</v>
      </c>
      <c r="N440">
        <v>0.77800162712874998</v>
      </c>
      <c r="O440">
        <v>17.994100294985198</v>
      </c>
      <c r="P440">
        <v>53.532608695652101</v>
      </c>
      <c r="Q440">
        <v>0.17216884025613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60</v>
      </c>
      <c r="E441">
        <v>13202.45155684</v>
      </c>
      <c r="F441">
        <v>853.35</v>
      </c>
      <c r="G441">
        <v>244.52630245445101</v>
      </c>
      <c r="H441">
        <v>31.7018775985904</v>
      </c>
      <c r="I441">
        <v>70.399919185842194</v>
      </c>
      <c r="J441">
        <v>5.1190819625966801</v>
      </c>
      <c r="K441">
        <v>720.205608240527</v>
      </c>
      <c r="L441">
        <v>530.76916721016596</v>
      </c>
      <c r="M441">
        <v>59.814252612385403</v>
      </c>
      <c r="N441">
        <v>0.44915387339906598</v>
      </c>
      <c r="O441">
        <v>16.599285170211498</v>
      </c>
      <c r="P441">
        <v>300.16412661195699</v>
      </c>
      <c r="Q441">
        <v>4.7034278529556002E-2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619</v>
      </c>
      <c r="E442">
        <v>13156.44825154</v>
      </c>
      <c r="F442">
        <v>774.75</v>
      </c>
      <c r="G442">
        <v>76.035529670209399</v>
      </c>
      <c r="H442">
        <v>6.7943004271965002</v>
      </c>
      <c r="I442">
        <v>22.225432133861499</v>
      </c>
      <c r="J442">
        <v>-2.1680817833571</v>
      </c>
      <c r="K442">
        <v>728.43044362849298</v>
      </c>
      <c r="L442">
        <v>622.51610735423901</v>
      </c>
      <c r="M442">
        <v>62.553949792088602</v>
      </c>
      <c r="N442">
        <v>0.59362178675405797</v>
      </c>
      <c r="O442">
        <v>6.0987415295256504</v>
      </c>
      <c r="P442">
        <v>110.444112454162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285</v>
      </c>
      <c r="E443">
        <v>13152.199514710001</v>
      </c>
      <c r="F443">
        <v>2399.4499999999998</v>
      </c>
      <c r="G443">
        <v>34.658883441151502</v>
      </c>
      <c r="H443">
        <v>-1.4944203587702301</v>
      </c>
      <c r="I443">
        <v>5.8415021264049098</v>
      </c>
      <c r="J443">
        <v>2.7097527995434199</v>
      </c>
      <c r="K443">
        <v>2234.11042048531</v>
      </c>
      <c r="L443">
        <v>1973.68429646607</v>
      </c>
      <c r="M443">
        <v>55.97949171858</v>
      </c>
      <c r="N443">
        <v>1.3381747097593399</v>
      </c>
      <c r="O443">
        <v>14.5199941653295</v>
      </c>
      <c r="P443">
        <v>64.250265256528706</v>
      </c>
      <c r="Q443">
        <v>5.0815552737289001E-2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46</v>
      </c>
      <c r="E444">
        <v>13107.868635675</v>
      </c>
      <c r="F444">
        <v>513.75</v>
      </c>
      <c r="G444">
        <v>20.3361907377199</v>
      </c>
      <c r="H444">
        <v>-3.7155640828044199E-2</v>
      </c>
      <c r="I444">
        <v>2.02635853004699</v>
      </c>
      <c r="J444">
        <v>-3.2432689345752701</v>
      </c>
      <c r="K444">
        <v>493.15420762998798</v>
      </c>
      <c r="L444">
        <v>431.66291043397501</v>
      </c>
      <c r="M444">
        <v>50.002893664320503</v>
      </c>
      <c r="N444">
        <v>0.382755779280185</v>
      </c>
      <c r="O444">
        <v>11.883211678832099</v>
      </c>
      <c r="P444">
        <v>65.672363753627806</v>
      </c>
      <c r="Q444">
        <v>3.2018675983868997E-2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622</v>
      </c>
      <c r="E445">
        <v>13093.338937437</v>
      </c>
      <c r="F445">
        <v>26.77</v>
      </c>
      <c r="G445">
        <v>50.233849218587999</v>
      </c>
      <c r="H445">
        <v>-10.4703287898139</v>
      </c>
      <c r="I445">
        <v>-32.782577395281301</v>
      </c>
      <c r="J445">
        <v>0.89108215557496895</v>
      </c>
      <c r="K445">
        <v>27.120287073354501</v>
      </c>
      <c r="L445">
        <v>25.444947183956199</v>
      </c>
      <c r="M445">
        <v>45.825501237443497</v>
      </c>
      <c r="N445">
        <v>1.2583170547373601</v>
      </c>
      <c r="O445">
        <v>45.872245050429498</v>
      </c>
      <c r="P445">
        <v>83.986254295532603</v>
      </c>
      <c r="Q445">
        <v>-1.7837587173359999E-3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254</v>
      </c>
      <c r="E446">
        <v>13086.386472280001</v>
      </c>
      <c r="F446">
        <v>1051.4000000000001</v>
      </c>
      <c r="G446">
        <v>0.47973315920884102</v>
      </c>
      <c r="H446">
        <v>-3.3415897861061401</v>
      </c>
      <c r="I446">
        <v>4.9884051560650597</v>
      </c>
      <c r="J446">
        <v>-1.7040756830139401</v>
      </c>
      <c r="K446">
        <v>995.090505595222</v>
      </c>
      <c r="L446">
        <v>903.83664942795701</v>
      </c>
      <c r="M446">
        <v>54.964101918312302</v>
      </c>
      <c r="N446">
        <v>1.85073870732076</v>
      </c>
      <c r="O446">
        <v>5.7637435799885601</v>
      </c>
      <c r="P446">
        <v>43.791028446389397</v>
      </c>
      <c r="Q446">
        <v>-3.8702761207766001E-2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388</v>
      </c>
      <c r="E447">
        <v>13084.2941909</v>
      </c>
      <c r="F447">
        <v>278.14999999999998</v>
      </c>
      <c r="G447">
        <v>161.35928333503301</v>
      </c>
      <c r="H447">
        <v>3.3303420831021802</v>
      </c>
      <c r="I447">
        <v>17.966361758519401</v>
      </c>
      <c r="J447">
        <v>-10.640758927001899</v>
      </c>
      <c r="K447">
        <v>270.01316292089001</v>
      </c>
      <c r="L447">
        <v>214.99759521324299</v>
      </c>
      <c r="M447">
        <v>39.929842787814998</v>
      </c>
      <c r="N447">
        <v>2.0245620692030601</v>
      </c>
      <c r="O447">
        <v>38.126909940679397</v>
      </c>
      <c r="P447">
        <v>187.34504132231399</v>
      </c>
      <c r="Q447">
        <v>0.107443563507314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46</v>
      </c>
      <c r="E448">
        <v>13047.972051680001</v>
      </c>
      <c r="F448">
        <v>699.85</v>
      </c>
      <c r="G448">
        <v>49.792050799615701</v>
      </c>
      <c r="H448">
        <v>-0.23774030949965899</v>
      </c>
      <c r="I448">
        <v>20.2344578895834</v>
      </c>
      <c r="J448">
        <v>0.59726063897111403</v>
      </c>
      <c r="K448">
        <v>658.54255518372497</v>
      </c>
      <c r="L448">
        <v>564.32253493095504</v>
      </c>
      <c r="M448">
        <v>49.418055543052098</v>
      </c>
      <c r="N448">
        <v>0.52705319088569902</v>
      </c>
      <c r="O448">
        <v>8.3017789526327093</v>
      </c>
      <c r="P448">
        <v>75.841708542713505</v>
      </c>
      <c r="Q448">
        <v>5.5726885560358999E-2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409</v>
      </c>
      <c r="E449">
        <v>13045.549423872901</v>
      </c>
      <c r="F449">
        <v>210.55</v>
      </c>
      <c r="G449">
        <v>253.984208930818</v>
      </c>
      <c r="H449">
        <v>14.3425680654055</v>
      </c>
      <c r="I449">
        <v>15.988257132727499</v>
      </c>
      <c r="J449">
        <v>11.2922787955094</v>
      </c>
      <c r="K449">
        <v>184.49160218628199</v>
      </c>
      <c r="L449">
        <v>151.32939677310901</v>
      </c>
      <c r="M449">
        <v>68.809079718015795</v>
      </c>
      <c r="N449">
        <v>2.3328829424025002</v>
      </c>
      <c r="O449">
        <v>3.4433626217050501</v>
      </c>
      <c r="P449">
        <v>283.865086599817</v>
      </c>
      <c r="Q449">
        <v>0.17590090339053599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111</v>
      </c>
      <c r="E450">
        <v>12982.35</v>
      </c>
      <c r="F450">
        <v>402.5</v>
      </c>
      <c r="G450">
        <v>100.862024482037</v>
      </c>
      <c r="H450">
        <v>-3.2199689764488699</v>
      </c>
      <c r="I450">
        <v>-29.571975358442501</v>
      </c>
      <c r="J450">
        <v>-1.11642536833365</v>
      </c>
      <c r="K450">
        <v>402.59495958525002</v>
      </c>
      <c r="L450">
        <v>374.15081029773899</v>
      </c>
      <c r="M450">
        <v>51.782858358886003</v>
      </c>
      <c r="N450">
        <v>0.84346558421172502</v>
      </c>
      <c r="O450">
        <v>25.714285714285701</v>
      </c>
      <c r="P450">
        <v>141.017964071856</v>
      </c>
      <c r="Q450">
        <v>0.14891967104618001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530</v>
      </c>
      <c r="E451">
        <v>12946.273251799999</v>
      </c>
      <c r="F451">
        <v>833.55</v>
      </c>
      <c r="G451">
        <v>-31.409939636391002</v>
      </c>
      <c r="H451">
        <v>-9.5975350164511397</v>
      </c>
      <c r="I451">
        <v>-14.0636082133309</v>
      </c>
      <c r="J451">
        <v>-3.8577074630994499</v>
      </c>
      <c r="K451">
        <v>836.47598728562195</v>
      </c>
      <c r="L451">
        <v>827.42712065604303</v>
      </c>
      <c r="M451">
        <v>42.145541677586998</v>
      </c>
      <c r="N451">
        <v>0.620746918075327</v>
      </c>
      <c r="O451">
        <v>22.962029872233199</v>
      </c>
      <c r="P451">
        <v>17.575287396854499</v>
      </c>
      <c r="Q451">
        <v>9.6044449817909994E-3</v>
      </c>
    </row>
    <row r="452" spans="1:17" hidden="1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1024</v>
      </c>
      <c r="E452">
        <v>12906.893384999599</v>
      </c>
      <c r="F452">
        <v>100</v>
      </c>
      <c r="G452">
        <v>-25.566150781411899</v>
      </c>
      <c r="I452">
        <v>-16.308318424922401</v>
      </c>
      <c r="M452">
        <v>50</v>
      </c>
      <c r="N452">
        <v>1.8823529411764699</v>
      </c>
      <c r="O452">
        <v>0</v>
      </c>
      <c r="P452">
        <v>0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98</v>
      </c>
      <c r="E453">
        <v>12905.062971240999</v>
      </c>
      <c r="F453">
        <v>19.66</v>
      </c>
      <c r="G453">
        <v>188.267182551921</v>
      </c>
      <c r="H453">
        <v>-9.8973337578763907</v>
      </c>
      <c r="I453">
        <v>2.3042521823079198E-2</v>
      </c>
      <c r="J453">
        <v>2.22248893624587</v>
      </c>
      <c r="K453">
        <v>18.824981662152599</v>
      </c>
      <c r="L453">
        <v>16.374740953757101</v>
      </c>
      <c r="M453">
        <v>56.350489396527401</v>
      </c>
      <c r="N453">
        <v>0.78039492559415102</v>
      </c>
      <c r="O453">
        <v>22.075279755849401</v>
      </c>
      <c r="P453">
        <v>230.420168067226</v>
      </c>
      <c r="Q453">
        <v>0.11341632800472599</v>
      </c>
    </row>
    <row r="454" spans="1:17" hidden="1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555</v>
      </c>
      <c r="E454">
        <v>12760.623684369901</v>
      </c>
      <c r="F454">
        <v>2872.4</v>
      </c>
      <c r="G454">
        <v>-22.270480495897701</v>
      </c>
      <c r="H454">
        <v>-8.1753660567780706</v>
      </c>
      <c r="I454">
        <v>-6.1026707883356304</v>
      </c>
      <c r="J454">
        <v>-4.6199674246753402</v>
      </c>
      <c r="K454">
        <v>2778.8453366597701</v>
      </c>
      <c r="L454">
        <v>2621.2074655197398</v>
      </c>
      <c r="M454">
        <v>38.594938870797598</v>
      </c>
      <c r="N454">
        <v>0.97940034969147105</v>
      </c>
      <c r="O454">
        <v>6.4614956134243</v>
      </c>
      <c r="P454">
        <v>26.7048963387737</v>
      </c>
      <c r="Q454">
        <v>-3.7849545749922997E-2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285</v>
      </c>
      <c r="E455">
        <v>12717.2135588</v>
      </c>
      <c r="F455">
        <v>960.95</v>
      </c>
      <c r="G455">
        <v>-49.255032498371698</v>
      </c>
      <c r="H455">
        <v>-4.2425535120050197</v>
      </c>
      <c r="I455">
        <v>-20.146004805388799</v>
      </c>
      <c r="J455">
        <v>-8.5680716691295409</v>
      </c>
      <c r="K455">
        <v>944.19002187127001</v>
      </c>
      <c r="L455">
        <v>948.38074335746001</v>
      </c>
      <c r="M455">
        <v>41.245414174836903</v>
      </c>
      <c r="N455">
        <v>2.9512064695003901</v>
      </c>
      <c r="O455">
        <v>34.543940891825798</v>
      </c>
      <c r="P455">
        <v>22.875775206188798</v>
      </c>
      <c r="Q455">
        <v>-8.4188365869909999E-3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370</v>
      </c>
      <c r="E456">
        <v>12618.0342406</v>
      </c>
      <c r="F456">
        <v>921.85</v>
      </c>
      <c r="G456">
        <v>-8.7636871899575404</v>
      </c>
      <c r="H456">
        <v>12.927736918042299</v>
      </c>
      <c r="I456">
        <v>1.4397975541297501</v>
      </c>
      <c r="J456">
        <v>2.1747533716117</v>
      </c>
      <c r="K456">
        <v>813.91688707363301</v>
      </c>
      <c r="L456">
        <v>766.65749697064302</v>
      </c>
      <c r="M456">
        <v>69.133950518753807</v>
      </c>
      <c r="N456">
        <v>1.04512605676556</v>
      </c>
      <c r="O456">
        <v>1.5295330042848601</v>
      </c>
      <c r="P456">
        <v>42.447655103144498</v>
      </c>
      <c r="Q456">
        <v>-5.5292495482544002E-2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271</v>
      </c>
      <c r="E457">
        <v>12422.914125165</v>
      </c>
      <c r="F457">
        <v>5323.85</v>
      </c>
      <c r="G457">
        <v>-13.5228184521378</v>
      </c>
      <c r="H457">
        <v>-6.6161616950495503</v>
      </c>
      <c r="I457">
        <v>-2.3926235495613999</v>
      </c>
      <c r="J457">
        <v>-1.88392155253747</v>
      </c>
      <c r="K457">
        <v>5005.7693649586599</v>
      </c>
      <c r="L457">
        <v>4607.9785510233996</v>
      </c>
      <c r="M457">
        <v>44.298645470076401</v>
      </c>
      <c r="N457">
        <v>0.43351566083071003</v>
      </c>
      <c r="O457">
        <v>9.6950515134723805</v>
      </c>
      <c r="P457">
        <v>40.766251107203701</v>
      </c>
      <c r="Q457">
        <v>0.104584450689232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80</v>
      </c>
      <c r="E458">
        <v>12325.45884003</v>
      </c>
      <c r="F458">
        <v>350.8</v>
      </c>
      <c r="G458">
        <v>-29.2098754777682</v>
      </c>
      <c r="H458">
        <v>-6.4373775989172497</v>
      </c>
      <c r="I458">
        <v>-17.0018782267625</v>
      </c>
      <c r="J458">
        <v>-2.6390495252925699</v>
      </c>
      <c r="K458">
        <v>344.88485858952401</v>
      </c>
      <c r="L458">
        <v>342.82820072543899</v>
      </c>
      <c r="M458">
        <v>43.151111339999801</v>
      </c>
      <c r="N458">
        <v>1.0354202897237901</v>
      </c>
      <c r="O458">
        <v>13.45496009122</v>
      </c>
      <c r="P458">
        <v>20.425677995193901</v>
      </c>
      <c r="Q458">
        <v>-0.110504674300058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133</v>
      </c>
      <c r="E459">
        <v>12261.003911</v>
      </c>
      <c r="F459">
        <v>888.8</v>
      </c>
      <c r="G459">
        <v>122.01662097364201</v>
      </c>
      <c r="H459">
        <v>10.521170072372399</v>
      </c>
      <c r="I459">
        <v>72.476728304049402</v>
      </c>
      <c r="J459">
        <v>3.7298945740863001</v>
      </c>
      <c r="K459">
        <v>697.88795987809203</v>
      </c>
      <c r="L459">
        <v>535.97033934286799</v>
      </c>
      <c r="M459">
        <v>67.143348180669506</v>
      </c>
      <c r="N459">
        <v>1.1354973104327399</v>
      </c>
      <c r="O459">
        <v>1.03510351035103</v>
      </c>
      <c r="P459">
        <v>165.23425843031899</v>
      </c>
      <c r="Q459">
        <v>0.166352964835489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21</v>
      </c>
      <c r="E460">
        <v>12218.342353800001</v>
      </c>
      <c r="F460">
        <v>818.5</v>
      </c>
      <c r="G460">
        <v>-37.1318811488958</v>
      </c>
      <c r="H460">
        <v>-6.1502634804813798</v>
      </c>
      <c r="I460">
        <v>-20.711495252766401</v>
      </c>
      <c r="J460">
        <v>-2.4064117704991301</v>
      </c>
      <c r="K460">
        <v>828.52429559162999</v>
      </c>
      <c r="L460">
        <v>844.47499251586896</v>
      </c>
      <c r="M460">
        <v>45.2972199274557</v>
      </c>
      <c r="N460">
        <v>0.75329745326063102</v>
      </c>
      <c r="O460">
        <v>18.5094685400122</v>
      </c>
      <c r="P460">
        <v>10.458839406207799</v>
      </c>
      <c r="Q460">
        <v>-0.150693627180358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127</v>
      </c>
      <c r="E461">
        <v>12201.843255</v>
      </c>
      <c r="F461">
        <v>1532.45</v>
      </c>
      <c r="G461">
        <v>107.618063949375</v>
      </c>
      <c r="H461">
        <v>19.544841701518902</v>
      </c>
      <c r="I461">
        <v>84.721459877583101</v>
      </c>
      <c r="J461">
        <v>5.2899092718316103</v>
      </c>
      <c r="K461">
        <v>1220.3047834129</v>
      </c>
      <c r="L461">
        <v>941.14450623745699</v>
      </c>
      <c r="M461">
        <v>72.087108873621006</v>
      </c>
      <c r="N461">
        <v>0.95867803608133295</v>
      </c>
      <c r="O461">
        <v>0</v>
      </c>
      <c r="P461">
        <v>164.283866517202</v>
      </c>
      <c r="Q461">
        <v>0.21675341514864799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80</v>
      </c>
      <c r="E462">
        <v>12190.81168391</v>
      </c>
      <c r="F462">
        <v>609.5</v>
      </c>
      <c r="G462">
        <v>-29.425771333484199</v>
      </c>
      <c r="H462">
        <v>-13.502855230269001</v>
      </c>
      <c r="I462">
        <v>-34.835253326673502</v>
      </c>
      <c r="J462">
        <v>-1.3490326048187999</v>
      </c>
      <c r="K462">
        <v>627.30401765578495</v>
      </c>
      <c r="L462">
        <v>654.63079785138098</v>
      </c>
      <c r="M462">
        <v>40.039341954644897</v>
      </c>
      <c r="N462">
        <v>1.1752951747635301</v>
      </c>
      <c r="O462">
        <v>35.192780968006502</v>
      </c>
      <c r="P462">
        <v>20.872583044124902</v>
      </c>
      <c r="Q462">
        <v>3.4612852043933003E-2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555</v>
      </c>
      <c r="E463">
        <v>12052.133572524999</v>
      </c>
      <c r="F463">
        <v>904.5</v>
      </c>
      <c r="G463">
        <v>-36.358399984257098</v>
      </c>
      <c r="H463">
        <v>-1.7694934879101301</v>
      </c>
      <c r="I463">
        <v>-9.6141279206464691</v>
      </c>
      <c r="J463">
        <v>1.0733168525627099</v>
      </c>
      <c r="K463">
        <v>874.90791095961799</v>
      </c>
      <c r="L463">
        <v>872.51668617238704</v>
      </c>
      <c r="M463">
        <v>59.879109082065</v>
      </c>
      <c r="N463">
        <v>0.80306811244941301</v>
      </c>
      <c r="O463">
        <v>22.5815367606412</v>
      </c>
      <c r="P463">
        <v>18.770927713216398</v>
      </c>
      <c r="Q463">
        <v>-2.1785650435279E-2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165</v>
      </c>
      <c r="E464">
        <v>11988.230758399999</v>
      </c>
      <c r="F464">
        <v>12221.7</v>
      </c>
      <c r="G464">
        <v>143.27211904491199</v>
      </c>
      <c r="H464">
        <v>2.0378516759963499</v>
      </c>
      <c r="I464">
        <v>38.207023497021403</v>
      </c>
      <c r="J464">
        <v>0.82251755853960495</v>
      </c>
      <c r="K464">
        <v>11409.197715211099</v>
      </c>
      <c r="L464">
        <v>8837.4029326736709</v>
      </c>
      <c r="M464">
        <v>48.063507290464798</v>
      </c>
      <c r="N464">
        <v>0.73944381846977703</v>
      </c>
      <c r="O464">
        <v>10.2047996596218</v>
      </c>
      <c r="P464">
        <v>190.16037321494201</v>
      </c>
      <c r="Q464">
        <v>0.19836030610554101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65</v>
      </c>
      <c r="E465">
        <v>11926.386798054</v>
      </c>
      <c r="F465">
        <v>29.77</v>
      </c>
      <c r="G465">
        <v>62.9417857265245</v>
      </c>
      <c r="H465">
        <v>-3.6754608707904999</v>
      </c>
      <c r="I465">
        <v>-17.404663939872599</v>
      </c>
      <c r="J465">
        <v>5.1767210840264202</v>
      </c>
      <c r="K465">
        <v>27.916831917633399</v>
      </c>
      <c r="L465">
        <v>25.083486934274099</v>
      </c>
      <c r="M465">
        <v>67.866772303759305</v>
      </c>
      <c r="N465">
        <v>0.83187727256235799</v>
      </c>
      <c r="O465">
        <v>15.7205240174672</v>
      </c>
      <c r="P465">
        <v>91.446945337620505</v>
      </c>
      <c r="Q465">
        <v>7.8172046958800007E-2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271</v>
      </c>
      <c r="E466">
        <v>11891.88848516</v>
      </c>
      <c r="F466">
        <v>1814.6</v>
      </c>
      <c r="G466">
        <v>53.629758582935303</v>
      </c>
      <c r="H466">
        <v>7.4916078297421702</v>
      </c>
      <c r="I466">
        <v>42.4771208470411</v>
      </c>
      <c r="J466">
        <v>-2.9817653031925202</v>
      </c>
      <c r="K466">
        <v>1650.19261240731</v>
      </c>
      <c r="L466">
        <v>1343.89153649438</v>
      </c>
      <c r="M466">
        <v>58.9985592410872</v>
      </c>
      <c r="N466">
        <v>0.58904774279660099</v>
      </c>
      <c r="O466">
        <v>5.6899592196627298</v>
      </c>
      <c r="P466">
        <v>115.58750148508901</v>
      </c>
      <c r="Q466">
        <v>0.13697518667703601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24</v>
      </c>
      <c r="E467">
        <v>11879.556410843999</v>
      </c>
      <c r="F467">
        <v>108.41</v>
      </c>
      <c r="G467">
        <v>31.3502128549516</v>
      </c>
      <c r="H467">
        <v>-12.234567800429501</v>
      </c>
      <c r="I467">
        <v>-34.334783453277801</v>
      </c>
      <c r="J467">
        <v>-4.5723828586259101</v>
      </c>
      <c r="K467">
        <v>117.301202129929</v>
      </c>
      <c r="L467">
        <v>116.933566013432</v>
      </c>
      <c r="M467">
        <v>37.142357158421802</v>
      </c>
      <c r="N467">
        <v>0.91222624709251099</v>
      </c>
      <c r="O467">
        <v>40.669679918826603</v>
      </c>
      <c r="P467">
        <v>64.257575757575694</v>
      </c>
      <c r="Q467">
        <v>0.10129677596044501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24</v>
      </c>
      <c r="E468">
        <v>11781.127305024</v>
      </c>
      <c r="F468">
        <v>159.81</v>
      </c>
      <c r="G468">
        <v>-4.9290631818669999</v>
      </c>
      <c r="H468">
        <v>-9.9902111749422104</v>
      </c>
      <c r="I468">
        <v>-4.8648037805710302</v>
      </c>
      <c r="J468">
        <v>-0.91738443541557302</v>
      </c>
      <c r="K468">
        <v>157.62441772739101</v>
      </c>
      <c r="L468">
        <v>148.73813563022199</v>
      </c>
      <c r="M468">
        <v>45.253657398872598</v>
      </c>
      <c r="N468">
        <v>0.53094654865046997</v>
      </c>
      <c r="O468">
        <v>9.34860146423879</v>
      </c>
      <c r="P468">
        <v>33.119533527696703</v>
      </c>
      <c r="Q468">
        <v>-3.7110406747349001E-2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127</v>
      </c>
      <c r="E469">
        <v>11732.105500649999</v>
      </c>
      <c r="F469">
        <v>441.6</v>
      </c>
      <c r="G469">
        <v>182.57697074850699</v>
      </c>
      <c r="H469">
        <v>32.179938969396296</v>
      </c>
      <c r="I469">
        <v>105.00623791857601</v>
      </c>
      <c r="J469">
        <v>24.7029591593971</v>
      </c>
      <c r="K469">
        <v>329.11165367274901</v>
      </c>
      <c r="L469">
        <v>242.578817474564</v>
      </c>
      <c r="M469">
        <v>82.085094344937403</v>
      </c>
      <c r="N469">
        <v>1.05287095486711</v>
      </c>
      <c r="O469">
        <v>6.1820652173912798</v>
      </c>
      <c r="P469">
        <v>204.14270463858901</v>
      </c>
      <c r="Q469">
        <v>0.23888437815350899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833</v>
      </c>
      <c r="E470">
        <v>11716.878151417999</v>
      </c>
      <c r="F470">
        <v>253.11</v>
      </c>
      <c r="G470">
        <v>177.406171721596</v>
      </c>
      <c r="H470">
        <v>-0.79520121194462701</v>
      </c>
      <c r="I470">
        <v>25.9682414401702</v>
      </c>
      <c r="J470">
        <v>0.48620299995995098</v>
      </c>
      <c r="K470">
        <v>232.56650625204</v>
      </c>
      <c r="L470">
        <v>183.21936252853101</v>
      </c>
      <c r="M470">
        <v>56.710644492841801</v>
      </c>
      <c r="N470">
        <v>0.68853873090032003</v>
      </c>
      <c r="O470">
        <v>3.0184504760775801</v>
      </c>
      <c r="P470">
        <v>213.254950495049</v>
      </c>
      <c r="Q470">
        <v>0.14437293178117799</v>
      </c>
    </row>
    <row r="471" spans="1:17" hidden="1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1063</v>
      </c>
      <c r="E471">
        <v>11697.1460625</v>
      </c>
      <c r="F471">
        <v>1281.5999999999999</v>
      </c>
      <c r="G471">
        <v>11.5422060460788</v>
      </c>
      <c r="H471">
        <v>-5.2546928993098803</v>
      </c>
      <c r="I471">
        <v>30.782235919161</v>
      </c>
      <c r="J471">
        <v>-2.4842602532619198</v>
      </c>
      <c r="K471">
        <v>1316.07960188686</v>
      </c>
      <c r="M471">
        <v>37.7257061221759</v>
      </c>
      <c r="N471">
        <v>0.65789028312818398</v>
      </c>
      <c r="O471">
        <v>17.579588014981201</v>
      </c>
      <c r="P471">
        <v>59.890212712868802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295</v>
      </c>
      <c r="E472">
        <v>11664.045337255</v>
      </c>
      <c r="F472">
        <v>1169.7</v>
      </c>
      <c r="G472">
        <v>-18.5607010632136</v>
      </c>
      <c r="H472">
        <v>-13.7907824672623</v>
      </c>
      <c r="I472">
        <v>-21.939621369658202</v>
      </c>
      <c r="J472">
        <v>-2.2345675394280602</v>
      </c>
      <c r="K472">
        <v>1248.49065946823</v>
      </c>
      <c r="L472">
        <v>1203.9919779623599</v>
      </c>
      <c r="M472">
        <v>36.0003652027657</v>
      </c>
      <c r="N472">
        <v>1.24092659506512</v>
      </c>
      <c r="O472">
        <v>40.976318714200197</v>
      </c>
      <c r="P472">
        <v>17.8004934790271</v>
      </c>
      <c r="Q472">
        <v>0.110205758114893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302</v>
      </c>
      <c r="E473">
        <v>11625.251983685999</v>
      </c>
      <c r="F473">
        <v>146.46</v>
      </c>
      <c r="G473">
        <v>36.218973185530103</v>
      </c>
      <c r="H473">
        <v>-7.3852756895374503</v>
      </c>
      <c r="I473">
        <v>-11.5818257542038</v>
      </c>
      <c r="J473">
        <v>0.94636250143347</v>
      </c>
      <c r="K473">
        <v>144.861260747698</v>
      </c>
      <c r="L473">
        <v>132.70003947977401</v>
      </c>
      <c r="M473">
        <v>53.037571468981199</v>
      </c>
      <c r="N473">
        <v>0.65425986212035203</v>
      </c>
      <c r="O473">
        <v>7.8792844462651699</v>
      </c>
      <c r="P473">
        <v>62.013274336283096</v>
      </c>
      <c r="Q473">
        <v>0.13679742085250099</v>
      </c>
    </row>
    <row r="474" spans="1:17" hidden="1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1070</v>
      </c>
      <c r="E474">
        <v>11622.998341160001</v>
      </c>
      <c r="F474">
        <v>1225.9000000000001</v>
      </c>
      <c r="G474">
        <v>-5.8727087946055798</v>
      </c>
      <c r="H474">
        <v>-3.45624493149344</v>
      </c>
      <c r="I474">
        <v>11.4095541593354</v>
      </c>
      <c r="J474">
        <v>-0.93010643586168695</v>
      </c>
      <c r="K474">
        <v>1170.49892023239</v>
      </c>
      <c r="M474">
        <v>55.614388695657901</v>
      </c>
      <c r="N474">
        <v>0.52946152231640897</v>
      </c>
      <c r="O474">
        <v>6.0404600701525304</v>
      </c>
      <c r="P474">
        <v>50.750122970978801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60</v>
      </c>
      <c r="E475">
        <v>11585.731672604999</v>
      </c>
      <c r="F475">
        <v>724.5</v>
      </c>
      <c r="G475">
        <v>74.420182415253294</v>
      </c>
      <c r="H475">
        <v>-2.8859096306727898</v>
      </c>
      <c r="I475">
        <v>9.3202579579455396</v>
      </c>
      <c r="J475">
        <v>-1.0130221280323</v>
      </c>
      <c r="K475">
        <v>717.05996446235304</v>
      </c>
      <c r="L475">
        <v>609.80981820863997</v>
      </c>
      <c r="M475">
        <v>50.690033709532301</v>
      </c>
      <c r="N475">
        <v>1.59017810008908</v>
      </c>
      <c r="O475">
        <v>10.420979986197301</v>
      </c>
      <c r="P475">
        <v>127.294117647058</v>
      </c>
      <c r="Q475">
        <v>-2.9505867099531999E-2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890</v>
      </c>
      <c r="E476">
        <v>11565.402403575001</v>
      </c>
      <c r="F476">
        <v>2390.5</v>
      </c>
      <c r="G476">
        <v>15.474601200201</v>
      </c>
      <c r="H476">
        <v>-4.2870169592102698</v>
      </c>
      <c r="I476">
        <v>-27.685941321044599</v>
      </c>
      <c r="J476">
        <v>-4.5752774874065896</v>
      </c>
      <c r="K476">
        <v>2413.83633607514</v>
      </c>
      <c r="L476">
        <v>2302.8912667676</v>
      </c>
      <c r="M476">
        <v>36.2105884110576</v>
      </c>
      <c r="N476">
        <v>0.68951901519139003</v>
      </c>
      <c r="O476">
        <v>18.301610541727602</v>
      </c>
      <c r="P476">
        <v>51.106194690265497</v>
      </c>
      <c r="Q476">
        <v>2.898536806773E-2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373</v>
      </c>
      <c r="E477">
        <v>11552.348814000001</v>
      </c>
      <c r="F477">
        <v>213.47</v>
      </c>
      <c r="G477">
        <v>55.732550517289297</v>
      </c>
      <c r="H477">
        <v>5.7298615239060497</v>
      </c>
      <c r="I477">
        <v>-7.0910311663581596E-2</v>
      </c>
      <c r="J477">
        <v>-7.4890495252925797</v>
      </c>
      <c r="K477">
        <v>192.905666532005</v>
      </c>
      <c r="L477">
        <v>158.69417351793001</v>
      </c>
      <c r="M477">
        <v>43.028846882194401</v>
      </c>
      <c r="N477">
        <v>1.4948264026211799</v>
      </c>
      <c r="O477">
        <v>14.770225324401499</v>
      </c>
      <c r="P477">
        <v>102.82185273159099</v>
      </c>
      <c r="Q477">
        <v>8.3354274827849004E-2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80</v>
      </c>
      <c r="E478">
        <v>11540.02130142</v>
      </c>
      <c r="F478">
        <v>1538.95</v>
      </c>
      <c r="G478">
        <v>-2.7703461272002299</v>
      </c>
      <c r="H478">
        <v>-6.1795786558355701</v>
      </c>
      <c r="I478">
        <v>-11.639203278353699</v>
      </c>
      <c r="J478">
        <v>-4.97439559884325</v>
      </c>
      <c r="K478">
        <v>1533.23739635743</v>
      </c>
      <c r="L478">
        <v>1445.20297199979</v>
      </c>
      <c r="M478">
        <v>31.312381992411598</v>
      </c>
      <c r="N478">
        <v>0.63819849568474796</v>
      </c>
      <c r="O478">
        <v>17.092823028688301</v>
      </c>
      <c r="P478">
        <v>45.1086700297015</v>
      </c>
      <c r="Q478">
        <v>-3.2430258093049003E-2</v>
      </c>
    </row>
    <row r="479" spans="1:17" hidden="1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89</v>
      </c>
      <c r="E479">
        <v>11516.9498752</v>
      </c>
      <c r="F479">
        <v>95.86</v>
      </c>
      <c r="G479">
        <v>-43.148473883466799</v>
      </c>
      <c r="H479">
        <v>-4.33845457301467</v>
      </c>
      <c r="I479">
        <v>-20.515373486379399</v>
      </c>
      <c r="J479">
        <v>-1.0300631094096</v>
      </c>
      <c r="K479">
        <v>96.177261063521399</v>
      </c>
      <c r="L479">
        <v>99.672373292591701</v>
      </c>
      <c r="M479">
        <v>13.715137464591701</v>
      </c>
      <c r="N479">
        <v>1.5965194145353301</v>
      </c>
      <c r="O479">
        <v>24.452326309200899</v>
      </c>
      <c r="P479">
        <v>5.45654565456545</v>
      </c>
    </row>
    <row r="480" spans="1:17" hidden="1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370</v>
      </c>
      <c r="E480">
        <v>11455.30785773</v>
      </c>
      <c r="F480">
        <v>1003.6</v>
      </c>
      <c r="G480">
        <v>-37.539899479169001</v>
      </c>
      <c r="H480">
        <v>-8.9135953014909095</v>
      </c>
      <c r="I480">
        <v>-19.6968436463318</v>
      </c>
      <c r="J480">
        <v>-2.71087667232662</v>
      </c>
      <c r="K480">
        <v>1015.04080980707</v>
      </c>
      <c r="L480">
        <v>1005.07668286075</v>
      </c>
      <c r="M480">
        <v>33.433422652557503</v>
      </c>
      <c r="N480">
        <v>0.35961349562891198</v>
      </c>
      <c r="O480">
        <v>14.388202471104</v>
      </c>
      <c r="P480">
        <v>22.367859537889402</v>
      </c>
      <c r="Q480">
        <v>-4.6356522310495002E-2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60</v>
      </c>
      <c r="E481">
        <v>11443.5608328</v>
      </c>
      <c r="F481">
        <v>1527.4</v>
      </c>
      <c r="G481">
        <v>53.234324277970401</v>
      </c>
      <c r="H481">
        <v>3.2584395849603802</v>
      </c>
      <c r="I481">
        <v>-8.7714437109435295</v>
      </c>
      <c r="J481">
        <v>-2.3880974570063001</v>
      </c>
      <c r="K481">
        <v>1434.2267375229101</v>
      </c>
      <c r="L481">
        <v>1303.4340021056701</v>
      </c>
      <c r="M481">
        <v>54.550825380095702</v>
      </c>
      <c r="N481">
        <v>0.91142532707635204</v>
      </c>
      <c r="O481">
        <v>6.00039282440747</v>
      </c>
      <c r="P481">
        <v>81.8333333333333</v>
      </c>
      <c r="Q481">
        <v>3.7388059438399998E-2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395</v>
      </c>
      <c r="E482">
        <v>11424.90942278</v>
      </c>
      <c r="F482">
        <v>444.25</v>
      </c>
      <c r="G482">
        <v>48.2192943901129</v>
      </c>
      <c r="H482">
        <v>4.6871575572600799</v>
      </c>
      <c r="I482">
        <v>-30.146565127792901</v>
      </c>
      <c r="J482">
        <v>-5.5203950910418103</v>
      </c>
      <c r="K482">
        <v>431.13282799423899</v>
      </c>
      <c r="L482">
        <v>394.69725466005099</v>
      </c>
      <c r="M482">
        <v>44.574971603735101</v>
      </c>
      <c r="N482">
        <v>1.5649484384218899</v>
      </c>
      <c r="O482">
        <v>24.693303320202599</v>
      </c>
      <c r="P482">
        <v>81.326530612244895</v>
      </c>
      <c r="Q482">
        <v>0.104168565366256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718</v>
      </c>
      <c r="E483">
        <v>11419.61257759</v>
      </c>
      <c r="F483">
        <v>8768.2000000000007</v>
      </c>
      <c r="G483">
        <v>-12.8892178330641</v>
      </c>
      <c r="H483">
        <v>-6.6064423979198903</v>
      </c>
      <c r="I483">
        <v>-9.1470852677835506</v>
      </c>
      <c r="J483">
        <v>-4.3037606354223499</v>
      </c>
      <c r="K483">
        <v>8349.0272797094603</v>
      </c>
      <c r="L483">
        <v>7820.9500828315304</v>
      </c>
      <c r="M483">
        <v>43.039843670405801</v>
      </c>
      <c r="N483">
        <v>0.63889988681337795</v>
      </c>
      <c r="O483">
        <v>11.083232590497399</v>
      </c>
      <c r="P483">
        <v>33.0288870008496</v>
      </c>
      <c r="Q483">
        <v>5.8013697921141E-2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165</v>
      </c>
      <c r="E484">
        <v>11399.547960735001</v>
      </c>
      <c r="F484">
        <v>759.7</v>
      </c>
      <c r="G484">
        <v>715.57449152202105</v>
      </c>
      <c r="H484">
        <v>-2.5032161108175699</v>
      </c>
      <c r="I484">
        <v>98.478223842535797</v>
      </c>
      <c r="J484">
        <v>1.4028423665993</v>
      </c>
      <c r="K484">
        <v>712.45934365690403</v>
      </c>
      <c r="L484">
        <v>477.65633885766402</v>
      </c>
      <c r="M484">
        <v>54.360586098560702</v>
      </c>
      <c r="N484">
        <v>0.51208361535231495</v>
      </c>
      <c r="O484">
        <v>11.320257996577499</v>
      </c>
      <c r="P484">
        <v>809.27588270496699</v>
      </c>
      <c r="Q484">
        <v>0.24213432120123199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11276.603866359999</v>
      </c>
      <c r="F485">
        <v>1698.5</v>
      </c>
      <c r="G485">
        <v>118.492161690977</v>
      </c>
      <c r="H485">
        <v>7.1689051282165499</v>
      </c>
      <c r="I485">
        <v>73.245835919143104</v>
      </c>
      <c r="J485">
        <v>20.182195895952798</v>
      </c>
      <c r="K485">
        <v>1338.16713762532</v>
      </c>
      <c r="L485">
        <v>1063.22580920213</v>
      </c>
      <c r="M485">
        <v>69.200533662452401</v>
      </c>
      <c r="N485">
        <v>1.1199970221320901</v>
      </c>
      <c r="O485">
        <v>3.8534000588754802</v>
      </c>
      <c r="P485">
        <v>160.526113965794</v>
      </c>
      <c r="Q485">
        <v>0.219689026335082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198</v>
      </c>
      <c r="E486">
        <v>11233.487095695</v>
      </c>
      <c r="F486">
        <v>484.6</v>
      </c>
      <c r="G486">
        <v>28.524538261673399</v>
      </c>
      <c r="H486">
        <v>-4.6407128959151098</v>
      </c>
      <c r="I486">
        <v>3.0218958080250502</v>
      </c>
      <c r="J486">
        <v>-2.0801710206196802</v>
      </c>
      <c r="K486">
        <v>464.37888458062503</v>
      </c>
      <c r="L486">
        <v>407.684703175153</v>
      </c>
      <c r="M486">
        <v>46.771095412239198</v>
      </c>
      <c r="N486">
        <v>0.36349637699952803</v>
      </c>
      <c r="O486">
        <v>5.7366900536524899</v>
      </c>
      <c r="P486">
        <v>73.071428571428498</v>
      </c>
      <c r="Q486">
        <v>0.122752869660613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80</v>
      </c>
      <c r="E487">
        <v>11202.78381615</v>
      </c>
      <c r="F487">
        <v>374.05</v>
      </c>
      <c r="G487">
        <v>45.275059048455702</v>
      </c>
      <c r="H487">
        <v>52.785638042557402</v>
      </c>
      <c r="I487">
        <v>28.4758890455632</v>
      </c>
      <c r="J487">
        <v>4.77268067998601</v>
      </c>
      <c r="K487">
        <v>276.8392896945</v>
      </c>
      <c r="L487">
        <v>241.67565659404701</v>
      </c>
      <c r="M487">
        <v>87.499519557809407</v>
      </c>
      <c r="N487">
        <v>1.6555834125826201</v>
      </c>
      <c r="O487">
        <v>0.76193022323218695</v>
      </c>
      <c r="P487">
        <v>116.777745580991</v>
      </c>
      <c r="Q487">
        <v>5.4841346842144E-2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1100</v>
      </c>
      <c r="E488">
        <v>11178.43454844</v>
      </c>
      <c r="F488">
        <v>1025.25</v>
      </c>
      <c r="G488">
        <v>-38.024120562216297</v>
      </c>
      <c r="H488">
        <v>7.5351541713809302</v>
      </c>
      <c r="I488">
        <v>-27.008605856330899</v>
      </c>
      <c r="J488">
        <v>0.22609772940626599</v>
      </c>
      <c r="K488">
        <v>974.34338075793301</v>
      </c>
      <c r="L488">
        <v>1027.3588273535199</v>
      </c>
      <c r="M488">
        <v>61.540802838790498</v>
      </c>
      <c r="N488">
        <v>0.85477322619019802</v>
      </c>
      <c r="O488">
        <v>26.505730309680501</v>
      </c>
      <c r="P488">
        <v>20.052693208430899</v>
      </c>
      <c r="Q488">
        <v>-7.2115442390982998E-2</v>
      </c>
    </row>
    <row r="489" spans="1:17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46</v>
      </c>
      <c r="E489">
        <v>11105.80902551</v>
      </c>
      <c r="F489">
        <v>1669.5</v>
      </c>
      <c r="G489">
        <v>53.954523435074698</v>
      </c>
      <c r="H489">
        <v>-9.8461176163617399</v>
      </c>
      <c r="I489">
        <v>61.914259637527401</v>
      </c>
      <c r="J489">
        <v>-3.1782830389305099</v>
      </c>
      <c r="K489">
        <v>1599.2975665583101</v>
      </c>
      <c r="L489">
        <v>1223.4139377936001</v>
      </c>
      <c r="M489">
        <v>50.277625716281698</v>
      </c>
      <c r="N489">
        <v>0.88197506930604297</v>
      </c>
      <c r="O489">
        <v>12.602575621443499</v>
      </c>
      <c r="P489">
        <v>107.365544652838</v>
      </c>
      <c r="Q489">
        <v>0.125185582101416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98</v>
      </c>
      <c r="E490">
        <v>11103.45356752</v>
      </c>
      <c r="F490">
        <v>965.7</v>
      </c>
      <c r="G490">
        <v>202.83632158278601</v>
      </c>
      <c r="H490">
        <v>1.14398548826867</v>
      </c>
      <c r="I490">
        <v>63.084232428045098</v>
      </c>
      <c r="J490">
        <v>-15.5652972577452</v>
      </c>
      <c r="K490">
        <v>921.10417261533905</v>
      </c>
      <c r="L490">
        <v>721.48035671351704</v>
      </c>
      <c r="M490">
        <v>41.836835354274399</v>
      </c>
      <c r="N490">
        <v>1.1932779010386101</v>
      </c>
      <c r="O490">
        <v>11.835973904939401</v>
      </c>
      <c r="P490">
        <v>288.351206434316</v>
      </c>
      <c r="Q490">
        <v>0.28996452403919598</v>
      </c>
    </row>
    <row r="491" spans="1:17" hidden="1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127</v>
      </c>
      <c r="E491">
        <v>11094.633733425</v>
      </c>
      <c r="F491">
        <v>365.6</v>
      </c>
      <c r="G491">
        <v>82.672161647322298</v>
      </c>
      <c r="H491">
        <v>13.3963961456605</v>
      </c>
      <c r="I491">
        <v>22.861837646642002</v>
      </c>
      <c r="J491">
        <v>4.7841725356653297</v>
      </c>
      <c r="K491">
        <v>331.05925957418202</v>
      </c>
      <c r="L491">
        <v>274.74890056888103</v>
      </c>
      <c r="M491">
        <v>59.9612302301828</v>
      </c>
      <c r="N491">
        <v>0.89341564629218695</v>
      </c>
      <c r="O491">
        <v>4.2122538293216598</v>
      </c>
      <c r="P491">
        <v>112.558139534883</v>
      </c>
      <c r="Q491">
        <v>0.14844883082253499</v>
      </c>
    </row>
    <row r="492" spans="1:17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133</v>
      </c>
      <c r="E492">
        <v>11091.08545395</v>
      </c>
      <c r="F492">
        <v>372.6</v>
      </c>
      <c r="G492">
        <v>-17.296033274346598</v>
      </c>
      <c r="H492">
        <v>-11.6742373111758</v>
      </c>
      <c r="I492">
        <v>-10.380813094432</v>
      </c>
      <c r="J492">
        <v>-6.4604036919592396</v>
      </c>
      <c r="K492">
        <v>373.662590030204</v>
      </c>
      <c r="L492">
        <v>337.45111316783698</v>
      </c>
      <c r="M492">
        <v>29.019892709558398</v>
      </c>
      <c r="N492">
        <v>0.62770955027112296</v>
      </c>
      <c r="O492">
        <v>14.814814814814801</v>
      </c>
      <c r="P492">
        <v>47.389240506329102</v>
      </c>
      <c r="Q492">
        <v>0.17545549602375099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138</v>
      </c>
      <c r="E493">
        <v>11080.004408307001</v>
      </c>
      <c r="F493">
        <v>204.41</v>
      </c>
      <c r="G493">
        <v>142.015123600902</v>
      </c>
      <c r="H493">
        <v>2.2498043762283699</v>
      </c>
      <c r="I493">
        <v>-32.636603320542598</v>
      </c>
      <c r="J493">
        <v>-1.59256042117635</v>
      </c>
      <c r="K493">
        <v>204.29515321625399</v>
      </c>
      <c r="L493">
        <v>197.29450381007501</v>
      </c>
      <c r="M493">
        <v>54.643095024803003</v>
      </c>
      <c r="N493">
        <v>0.83517977645864006</v>
      </c>
      <c r="O493">
        <v>39.376742820801297</v>
      </c>
      <c r="P493">
        <v>172.18375499334201</v>
      </c>
      <c r="Q493">
        <v>0.15518607395023401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496</v>
      </c>
      <c r="E494">
        <v>11022.4984675</v>
      </c>
      <c r="F494">
        <v>856.9</v>
      </c>
      <c r="G494">
        <v>-18.2269391631547</v>
      </c>
      <c r="H494">
        <v>-11.6589409007335</v>
      </c>
      <c r="I494">
        <v>-4.4414776938519998</v>
      </c>
      <c r="J494">
        <v>-7.3841742418458702</v>
      </c>
      <c r="K494">
        <v>837.28291696588701</v>
      </c>
      <c r="L494">
        <v>782.67622472752805</v>
      </c>
      <c r="M494">
        <v>27.7503120698651</v>
      </c>
      <c r="N494">
        <v>1.4114343523270201</v>
      </c>
      <c r="O494">
        <v>9.4643482319990593</v>
      </c>
      <c r="P494">
        <v>26.014705882352899</v>
      </c>
      <c r="Q494">
        <v>2.4781728005842E-2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E495">
        <v>10988.394101174999</v>
      </c>
      <c r="F495">
        <v>818.65</v>
      </c>
      <c r="G495">
        <v>35.0226237933053</v>
      </c>
      <c r="H495">
        <v>7.0207231675850599</v>
      </c>
      <c r="I495">
        <v>20.349723474752</v>
      </c>
      <c r="J495">
        <v>3.8609504747074199</v>
      </c>
      <c r="K495">
        <v>714.96597549881096</v>
      </c>
      <c r="L495">
        <v>607.00322006491695</v>
      </c>
      <c r="M495">
        <v>66.171841659215801</v>
      </c>
      <c r="N495">
        <v>0.98653808400440002</v>
      </c>
      <c r="O495">
        <v>0.89781958101753301</v>
      </c>
      <c r="P495">
        <v>104.66249999999999</v>
      </c>
      <c r="Q495">
        <v>9.0030489345848994E-2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143</v>
      </c>
      <c r="E496">
        <v>10922.573820080001</v>
      </c>
      <c r="F496">
        <v>1280.95</v>
      </c>
      <c r="G496">
        <v>37.139701764825702</v>
      </c>
      <c r="H496">
        <v>20.289549107564</v>
      </c>
      <c r="I496">
        <v>36.522320482194303</v>
      </c>
      <c r="J496">
        <v>-0.88353911391622997</v>
      </c>
      <c r="K496">
        <v>1060.9908659897201</v>
      </c>
      <c r="L496">
        <v>918.34917709559704</v>
      </c>
      <c r="M496">
        <v>83.177386546698202</v>
      </c>
      <c r="N496">
        <v>3.4856086099508201</v>
      </c>
      <c r="O496">
        <v>3.7745423318630702</v>
      </c>
      <c r="P496">
        <v>84.827934492460798</v>
      </c>
      <c r="Q496">
        <v>5.323363495988E-3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21</v>
      </c>
      <c r="E497">
        <v>10896.254265739901</v>
      </c>
      <c r="F497">
        <v>542.85</v>
      </c>
      <c r="G497">
        <v>16.129536333509002</v>
      </c>
      <c r="H497">
        <v>0.69524049954936196</v>
      </c>
      <c r="I497">
        <v>-1.7709199651693399</v>
      </c>
      <c r="J497">
        <v>-3.11271616104063</v>
      </c>
      <c r="K497">
        <v>513.23165630707899</v>
      </c>
      <c r="L497">
        <v>479.22734466264001</v>
      </c>
      <c r="M497">
        <v>50.299048121879203</v>
      </c>
      <c r="N497">
        <v>2.15514673961408</v>
      </c>
      <c r="O497">
        <v>5.9224463479782496</v>
      </c>
      <c r="P497">
        <v>49.958563535911601</v>
      </c>
      <c r="Q497">
        <v>-7.0281899865580005E-2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290</v>
      </c>
      <c r="E498">
        <v>10874.6976212399</v>
      </c>
      <c r="F498">
        <v>290.95</v>
      </c>
      <c r="G498">
        <v>57.6452959594465</v>
      </c>
      <c r="H498">
        <v>2.3529321504591101</v>
      </c>
      <c r="I498">
        <v>-26.356239278222802</v>
      </c>
      <c r="J498">
        <v>1.43379438062331</v>
      </c>
      <c r="K498">
        <v>267.05497342075199</v>
      </c>
      <c r="L498">
        <v>248.693584726018</v>
      </c>
      <c r="M498">
        <v>61.095241159575103</v>
      </c>
      <c r="N498">
        <v>1.80987434354583</v>
      </c>
      <c r="O498">
        <v>18.061522598384599</v>
      </c>
      <c r="P498">
        <v>92.363636363636303</v>
      </c>
      <c r="Q498">
        <v>6.5453851520636E-2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21</v>
      </c>
      <c r="E499">
        <v>10853.62564152</v>
      </c>
      <c r="F499">
        <v>1642.3</v>
      </c>
      <c r="G499">
        <v>-12.4193662944212</v>
      </c>
      <c r="H499">
        <v>-1.21568592920298</v>
      </c>
      <c r="I499">
        <v>-11.7132160461688</v>
      </c>
      <c r="J499">
        <v>-6.1957505562204096</v>
      </c>
      <c r="K499">
        <v>1667.3492912546999</v>
      </c>
      <c r="L499">
        <v>1581.59155163332</v>
      </c>
      <c r="M499">
        <v>43.1114339225241</v>
      </c>
      <c r="N499">
        <v>1.44120828527593</v>
      </c>
      <c r="O499">
        <v>18.276198014978899</v>
      </c>
      <c r="P499">
        <v>18.487789040799299</v>
      </c>
      <c r="Q499">
        <v>-7.2059051760486006E-2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57</v>
      </c>
      <c r="E500">
        <v>10826.012147060001</v>
      </c>
      <c r="F500">
        <v>8472.2999999999993</v>
      </c>
      <c r="G500">
        <v>192.34675138345801</v>
      </c>
      <c r="H500">
        <v>-14.5349167602895</v>
      </c>
      <c r="I500">
        <v>113.18136140605399</v>
      </c>
      <c r="J500">
        <v>-1.7681052153652199</v>
      </c>
      <c r="K500">
        <v>8514.5416119472393</v>
      </c>
      <c r="L500">
        <v>6637.8050279482504</v>
      </c>
      <c r="M500">
        <v>34.712385174423503</v>
      </c>
      <c r="N500">
        <v>0.39658580684043998</v>
      </c>
      <c r="O500">
        <v>21.311214192131999</v>
      </c>
      <c r="P500">
        <v>252.99779175867599</v>
      </c>
      <c r="Q500">
        <v>0.139540899883489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60</v>
      </c>
      <c r="E501">
        <v>10744.582991384999</v>
      </c>
      <c r="F501">
        <v>8376.9500000000007</v>
      </c>
      <c r="G501">
        <v>128.17267666897399</v>
      </c>
      <c r="H501">
        <v>8.7904358009263195</v>
      </c>
      <c r="I501">
        <v>11.800169940946599</v>
      </c>
      <c r="J501">
        <v>-1.6593824622723601</v>
      </c>
      <c r="K501">
        <v>7406.1990325844199</v>
      </c>
      <c r="L501">
        <v>6118.0032776901398</v>
      </c>
      <c r="M501">
        <v>67.794414239238407</v>
      </c>
      <c r="N501">
        <v>0.78990495114310999</v>
      </c>
      <c r="O501">
        <v>3.25953956989117</v>
      </c>
      <c r="P501">
        <v>156.56814701378201</v>
      </c>
      <c r="Q501">
        <v>0.121213542428909</v>
      </c>
    </row>
    <row r="502" spans="1:17" hidden="1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715</v>
      </c>
      <c r="E502">
        <v>10739.054693185</v>
      </c>
      <c r="F502">
        <v>118.42</v>
      </c>
      <c r="G502">
        <v>40.872303076810802</v>
      </c>
      <c r="H502">
        <v>2.6404490475534699</v>
      </c>
      <c r="I502">
        <v>6.3939922164618102</v>
      </c>
      <c r="J502">
        <v>-0.35765298242076399</v>
      </c>
      <c r="K502">
        <v>112.213149563912</v>
      </c>
      <c r="L502">
        <v>98.490323477024205</v>
      </c>
      <c r="M502">
        <v>54.041415573722702</v>
      </c>
      <c r="N502">
        <v>1.0477506672977901</v>
      </c>
      <c r="O502">
        <v>2.71913528120248</v>
      </c>
      <c r="P502">
        <v>74.532056005895299</v>
      </c>
      <c r="Q502">
        <v>2.1133606920337E-2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60</v>
      </c>
      <c r="E503">
        <v>10736.443446499999</v>
      </c>
      <c r="F503">
        <v>850.7</v>
      </c>
      <c r="G503">
        <v>7.1688336918138296</v>
      </c>
      <c r="H503">
        <v>-0.34910890580538201</v>
      </c>
      <c r="I503">
        <v>-15.046563871892999</v>
      </c>
      <c r="J503">
        <v>2.0923183992357202</v>
      </c>
      <c r="K503">
        <v>850.79115256693296</v>
      </c>
      <c r="L503">
        <v>771.90489884729095</v>
      </c>
      <c r="M503">
        <v>62.5751045155098</v>
      </c>
      <c r="N503">
        <v>2.8686457914783801</v>
      </c>
      <c r="O503">
        <v>14.258845656518099</v>
      </c>
      <c r="P503">
        <v>42.734899328859001</v>
      </c>
      <c r="Q503">
        <v>-2.7345376223722E-2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373</v>
      </c>
      <c r="E504">
        <v>10703.073992625001</v>
      </c>
      <c r="F504">
        <v>862.25</v>
      </c>
      <c r="G504">
        <v>27.890862793248601</v>
      </c>
      <c r="H504">
        <v>21.681145518463701</v>
      </c>
      <c r="I504">
        <v>20.970777260477899</v>
      </c>
      <c r="J504">
        <v>11.036657287923299</v>
      </c>
      <c r="K504">
        <v>694.15304977666301</v>
      </c>
      <c r="L504">
        <v>620.86460264556899</v>
      </c>
      <c r="M504">
        <v>80.699010449146101</v>
      </c>
      <c r="N504">
        <v>1.1372024495101001</v>
      </c>
      <c r="O504">
        <v>2.2789214265004301</v>
      </c>
      <c r="P504">
        <v>91.6111111111111</v>
      </c>
      <c r="Q504">
        <v>5.9533816816174999E-2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989</v>
      </c>
      <c r="E505">
        <v>10687.147150233001</v>
      </c>
      <c r="F505">
        <v>50.96</v>
      </c>
      <c r="G505">
        <v>-18.394325808092798</v>
      </c>
      <c r="H505">
        <v>-6.7411322074887901</v>
      </c>
      <c r="I505">
        <v>-8.1129893378736604</v>
      </c>
      <c r="J505">
        <v>2.15880879431203</v>
      </c>
      <c r="K505">
        <v>47.320136223165797</v>
      </c>
      <c r="L505">
        <v>46.481775976533797</v>
      </c>
      <c r="M505">
        <v>59.947339661211501</v>
      </c>
      <c r="N505">
        <v>1.00691668342817</v>
      </c>
      <c r="O505">
        <v>12.343014128728401</v>
      </c>
      <c r="P505">
        <v>39.425444596443199</v>
      </c>
      <c r="Q505">
        <v>2.9111587489454999E-2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108</v>
      </c>
      <c r="E506">
        <v>10632.05395324</v>
      </c>
      <c r="F506">
        <v>9253.4</v>
      </c>
      <c r="G506">
        <v>34.757497363848501</v>
      </c>
      <c r="H506">
        <v>0.594870656576023</v>
      </c>
      <c r="I506">
        <v>11.2297911210708</v>
      </c>
      <c r="J506">
        <v>-1.99638285862591</v>
      </c>
      <c r="K506">
        <v>8658.8151798065501</v>
      </c>
      <c r="L506">
        <v>7707.8149586094596</v>
      </c>
      <c r="M506">
        <v>56.4568332196081</v>
      </c>
      <c r="N506">
        <v>0.83224139539947395</v>
      </c>
      <c r="O506">
        <v>2.66496639073205</v>
      </c>
      <c r="P506">
        <v>70.682849448481903</v>
      </c>
      <c r="Q506">
        <v>9.1088361132459994E-2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715</v>
      </c>
      <c r="E507">
        <v>10625.948094249999</v>
      </c>
      <c r="F507">
        <v>525.29999999999995</v>
      </c>
      <c r="G507">
        <v>-14.2089164664311</v>
      </c>
      <c r="H507">
        <v>-7.2995477937474904</v>
      </c>
      <c r="I507">
        <v>-3.1605133157164498</v>
      </c>
      <c r="J507">
        <v>-4.5560211153565398</v>
      </c>
      <c r="K507">
        <v>521.81730541844297</v>
      </c>
      <c r="L507">
        <v>489.82580389032699</v>
      </c>
      <c r="M507">
        <v>77.9215973242584</v>
      </c>
      <c r="N507">
        <v>0.74225161080699797</v>
      </c>
      <c r="O507">
        <v>3.8435179897201799</v>
      </c>
      <c r="P507">
        <v>22.134387351778599</v>
      </c>
      <c r="Q507">
        <v>-1.3416788414562999E-2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1141</v>
      </c>
      <c r="E508">
        <v>10585.12078716</v>
      </c>
      <c r="F508">
        <v>711.15</v>
      </c>
      <c r="G508">
        <v>38.270978273108398</v>
      </c>
      <c r="H508">
        <v>13.4677227556126</v>
      </c>
      <c r="I508">
        <v>28.913245798071099</v>
      </c>
      <c r="J508">
        <v>14.0783079876607</v>
      </c>
      <c r="K508">
        <v>620.74151867434398</v>
      </c>
      <c r="L508">
        <v>553.73086323180701</v>
      </c>
      <c r="M508">
        <v>82.452375961503705</v>
      </c>
      <c r="N508">
        <v>2.1977089652498401</v>
      </c>
      <c r="O508">
        <v>2.6365745623286099</v>
      </c>
      <c r="P508">
        <v>78.815690218757794</v>
      </c>
      <c r="Q508">
        <v>-6.9498052215325998E-2</v>
      </c>
    </row>
    <row r="509" spans="1:17" x14ac:dyDescent="0.3">
      <c r="A509" t="s">
        <v>1142</v>
      </c>
      <c r="B509" t="s">
        <v>1143</v>
      </c>
      <c r="C509" t="str">
        <f>IFERROR(VLOOKUP(Table1[[#This Row],[Ticker]],[1]!Table1[[Symbol]:[Industry]],2,FALSE),"-")</f>
        <v>-</v>
      </c>
      <c r="D509" t="s">
        <v>295</v>
      </c>
      <c r="E509">
        <v>10514.526062655001</v>
      </c>
      <c r="F509">
        <v>2121.4</v>
      </c>
      <c r="G509">
        <v>21.500683119322598</v>
      </c>
      <c r="H509">
        <v>1.8843665079917999</v>
      </c>
      <c r="I509">
        <v>17.808956744984201</v>
      </c>
      <c r="J509">
        <v>0.526516968619684</v>
      </c>
      <c r="K509">
        <v>1975.2023477313401</v>
      </c>
      <c r="L509">
        <v>1768.3760423855899</v>
      </c>
      <c r="M509">
        <v>54.671131942813801</v>
      </c>
      <c r="N509">
        <v>0.63491151822637504</v>
      </c>
      <c r="O509">
        <v>0.735363439238234</v>
      </c>
      <c r="P509">
        <v>63.688271604938201</v>
      </c>
      <c r="Q509">
        <v>-7.4886236617556001E-2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395</v>
      </c>
      <c r="E510">
        <v>10510.956406200001</v>
      </c>
      <c r="F510">
        <v>2609.5500000000002</v>
      </c>
      <c r="G510">
        <v>-21.444979944155101</v>
      </c>
      <c r="H510">
        <v>0.52848723375270801</v>
      </c>
      <c r="I510">
        <v>-20.541501294018602</v>
      </c>
      <c r="J510">
        <v>-7.7812736657040302</v>
      </c>
      <c r="K510">
        <v>2588.2307189684798</v>
      </c>
      <c r="L510">
        <v>2454.4506603622299</v>
      </c>
      <c r="M510">
        <v>42.843428218133198</v>
      </c>
      <c r="N510">
        <v>1.5646527890953299</v>
      </c>
      <c r="O510">
        <v>14.902952616351399</v>
      </c>
      <c r="P510">
        <v>26.902035159384301</v>
      </c>
      <c r="Q510">
        <v>5.2618876959114998E-2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46</v>
      </c>
      <c r="E511">
        <v>10456.302428000001</v>
      </c>
      <c r="F511">
        <v>367.4</v>
      </c>
      <c r="G511">
        <v>27.092440883543901</v>
      </c>
      <c r="H511">
        <v>3.4403794540345798</v>
      </c>
      <c r="I511">
        <v>21.037475967600798</v>
      </c>
      <c r="J511">
        <v>4.2960058252609201</v>
      </c>
      <c r="K511">
        <v>339.62366677559601</v>
      </c>
      <c r="L511">
        <v>294.04344991298302</v>
      </c>
      <c r="M511">
        <v>59.517516829769299</v>
      </c>
      <c r="N511">
        <v>0.745836594791218</v>
      </c>
      <c r="O511">
        <v>10.778443113772401</v>
      </c>
      <c r="P511">
        <v>55.1847940865892</v>
      </c>
      <c r="Q511">
        <v>3.6751877646650001E-3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86</v>
      </c>
      <c r="E512">
        <v>10455.838373480001</v>
      </c>
      <c r="F512">
        <v>220.27</v>
      </c>
      <c r="G512">
        <v>54.292477077215899</v>
      </c>
      <c r="H512">
        <v>-1.42337171754424</v>
      </c>
      <c r="I512">
        <v>14.5321924155883</v>
      </c>
      <c r="J512">
        <v>-2.3003487018708002</v>
      </c>
      <c r="K512">
        <v>212.12929369600599</v>
      </c>
      <c r="L512">
        <v>184.74306989119401</v>
      </c>
      <c r="M512">
        <v>47.0450582480333</v>
      </c>
      <c r="N512">
        <v>0.75893847191616404</v>
      </c>
      <c r="O512">
        <v>10.0921596222817</v>
      </c>
      <c r="P512">
        <v>90.6274340112505</v>
      </c>
      <c r="Q512">
        <v>5.6576667263441002E-2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939</v>
      </c>
      <c r="E513">
        <v>10399.464545724</v>
      </c>
      <c r="F513">
        <v>76.64</v>
      </c>
      <c r="G513">
        <v>62.005455694304104</v>
      </c>
      <c r="H513">
        <v>-16.477566316015899</v>
      </c>
      <c r="I513">
        <v>-25.340959374477301</v>
      </c>
      <c r="J513">
        <v>-2.0817091697955399</v>
      </c>
      <c r="K513">
        <v>77.546446195831194</v>
      </c>
      <c r="L513">
        <v>72.342051262436797</v>
      </c>
      <c r="M513">
        <v>40.583187824677502</v>
      </c>
      <c r="N513">
        <v>0.69521388643031001</v>
      </c>
      <c r="O513">
        <v>23.760438413361101</v>
      </c>
      <c r="P513">
        <v>92.321204516938494</v>
      </c>
      <c r="Q513">
        <v>8.9539116038849995E-3</v>
      </c>
    </row>
    <row r="514" spans="1:17" hidden="1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271</v>
      </c>
      <c r="E514">
        <v>10373.249478600001</v>
      </c>
      <c r="F514">
        <v>85.43</v>
      </c>
      <c r="G514">
        <v>188.84990761274801</v>
      </c>
      <c r="H514">
        <v>27.178865785154802</v>
      </c>
      <c r="I514">
        <v>14.2188015139621</v>
      </c>
      <c r="J514">
        <v>-15.517656490466701</v>
      </c>
      <c r="K514">
        <v>71.428415407316507</v>
      </c>
      <c r="L514">
        <v>57.147430183364897</v>
      </c>
      <c r="M514">
        <v>51.798187985784899</v>
      </c>
      <c r="N514">
        <v>2.1843889066840498</v>
      </c>
      <c r="O514">
        <v>22.9076436848882</v>
      </c>
      <c r="P514">
        <v>219.36448598130801</v>
      </c>
      <c r="Q514">
        <v>7.6845958452496005E-2</v>
      </c>
    </row>
    <row r="515" spans="1:17" hidden="1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271</v>
      </c>
      <c r="E515">
        <v>10333.8506124</v>
      </c>
      <c r="F515">
        <v>5377.45</v>
      </c>
      <c r="G515">
        <v>64.473786513302898</v>
      </c>
      <c r="H515">
        <v>-9.0893897454926993</v>
      </c>
      <c r="I515">
        <v>38.349432509791299</v>
      </c>
      <c r="J515">
        <v>-4.9294773009160702</v>
      </c>
      <c r="K515">
        <v>5057.5848640184504</v>
      </c>
      <c r="L515">
        <v>4100.0344723534199</v>
      </c>
      <c r="M515">
        <v>36.564145152131502</v>
      </c>
      <c r="N515">
        <v>0.97913119383005498</v>
      </c>
      <c r="O515">
        <v>6.8043403471905899</v>
      </c>
      <c r="P515">
        <v>104.19403835200301</v>
      </c>
      <c r="Q515">
        <v>0.14131687738936599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555</v>
      </c>
      <c r="E516">
        <v>10294.210672560001</v>
      </c>
      <c r="F516">
        <v>2050.4</v>
      </c>
      <c r="G516">
        <v>-42.430337096810199</v>
      </c>
      <c r="H516">
        <v>-9.10946093586427</v>
      </c>
      <c r="I516">
        <v>-25.626791734373601</v>
      </c>
      <c r="J516">
        <v>-2.7867646283513299</v>
      </c>
      <c r="K516">
        <v>2047.7171801926299</v>
      </c>
      <c r="L516">
        <v>2158.2481148604102</v>
      </c>
      <c r="M516">
        <v>34.7411215743805</v>
      </c>
      <c r="N516">
        <v>0.74539270064389496</v>
      </c>
      <c r="O516">
        <v>33.388607101053402</v>
      </c>
      <c r="P516">
        <v>13.407079646017699</v>
      </c>
      <c r="Q516">
        <v>-0.185306601041307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1160</v>
      </c>
      <c r="E517">
        <v>10273.071457800001</v>
      </c>
      <c r="F517">
        <v>544.95000000000005</v>
      </c>
      <c r="G517">
        <v>11.700851737479701</v>
      </c>
      <c r="H517">
        <v>-8.1665117171333002</v>
      </c>
      <c r="I517">
        <v>41.442441453496897</v>
      </c>
      <c r="J517">
        <v>-1.7512014947496899</v>
      </c>
      <c r="K517">
        <v>516.04061531914795</v>
      </c>
      <c r="L517">
        <v>436.11939339619198</v>
      </c>
      <c r="M517">
        <v>47.7597393597351</v>
      </c>
      <c r="N517">
        <v>0.63795173096691304</v>
      </c>
      <c r="O517">
        <v>6.6886870355078196</v>
      </c>
      <c r="P517">
        <v>76.017441860465098</v>
      </c>
      <c r="Q517">
        <v>3.4766877292253001E-2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469</v>
      </c>
      <c r="E518">
        <v>10268.91225198</v>
      </c>
      <c r="F518">
        <v>2107.8000000000002</v>
      </c>
      <c r="G518">
        <v>12.212135904993</v>
      </c>
      <c r="H518">
        <v>-0.86215220252774405</v>
      </c>
      <c r="I518">
        <v>-5.7902815121708002</v>
      </c>
      <c r="J518">
        <v>-3.2676169658546299</v>
      </c>
      <c r="K518">
        <v>2077.4199076218902</v>
      </c>
      <c r="L518">
        <v>1945.13711535169</v>
      </c>
      <c r="M518">
        <v>48.937966397978798</v>
      </c>
      <c r="N518">
        <v>1.1588260854172401</v>
      </c>
      <c r="O518">
        <v>11.4906537622165</v>
      </c>
      <c r="P518">
        <v>50.5571428571428</v>
      </c>
      <c r="Q518">
        <v>0.190031372696817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271</v>
      </c>
      <c r="E519">
        <v>10267.739222615999</v>
      </c>
      <c r="F519">
        <v>89.3</v>
      </c>
      <c r="G519">
        <v>155.83064829579899</v>
      </c>
      <c r="H519">
        <v>18.819981044259698</v>
      </c>
      <c r="I519">
        <v>71.296723591884202</v>
      </c>
      <c r="J519">
        <v>7.3929117337873302</v>
      </c>
      <c r="K519">
        <v>73.501156626348802</v>
      </c>
      <c r="L519">
        <v>57.076197123344599</v>
      </c>
      <c r="M519">
        <v>79.177496801890499</v>
      </c>
      <c r="N519">
        <v>0.90369936277518503</v>
      </c>
      <c r="O519">
        <v>3.5722284434490401</v>
      </c>
      <c r="P519">
        <v>183.03662251125701</v>
      </c>
      <c r="Q519">
        <v>0.22527553289576999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899</v>
      </c>
      <c r="E520">
        <v>10218.76365225</v>
      </c>
      <c r="F520">
        <v>1413.8</v>
      </c>
      <c r="G520">
        <v>66.163172526858702</v>
      </c>
      <c r="H520">
        <v>5.3818001003913203</v>
      </c>
      <c r="I520">
        <v>17.2769794444024</v>
      </c>
      <c r="J520">
        <v>-1.69032276049188</v>
      </c>
      <c r="K520">
        <v>1268.7808984036001</v>
      </c>
      <c r="L520">
        <v>1024.4074595884999</v>
      </c>
      <c r="M520">
        <v>49.798420000040799</v>
      </c>
      <c r="N520">
        <v>0.64861376220878897</v>
      </c>
      <c r="O520">
        <v>7.7274013297495996</v>
      </c>
      <c r="P520">
        <v>115.518292682926</v>
      </c>
      <c r="Q520">
        <v>4.3919021018627998E-2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228</v>
      </c>
      <c r="E521">
        <v>10217.16668823</v>
      </c>
      <c r="F521">
        <v>520.65</v>
      </c>
      <c r="G521">
        <v>-0.233616329644416</v>
      </c>
      <c r="H521">
        <v>-14.9359765115613</v>
      </c>
      <c r="I521">
        <v>-17.616251322278099</v>
      </c>
      <c r="J521">
        <v>-5.1703437293891996</v>
      </c>
      <c r="K521">
        <v>567.23386404739495</v>
      </c>
      <c r="L521">
        <v>552.32421328175099</v>
      </c>
      <c r="M521">
        <v>26.990549410614001</v>
      </c>
      <c r="N521">
        <v>0.90343949692285996</v>
      </c>
      <c r="O521">
        <v>36.252760971862003</v>
      </c>
      <c r="P521">
        <v>26.925889809848801</v>
      </c>
      <c r="Q521">
        <v>-7.5094895770804998E-2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418</v>
      </c>
      <c r="E522">
        <v>10193.919350480001</v>
      </c>
      <c r="F522">
        <v>9142</v>
      </c>
      <c r="G522">
        <v>59.150571113035603</v>
      </c>
      <c r="H522">
        <v>-0.14648980314827101</v>
      </c>
      <c r="I522">
        <v>-12.9475676970895</v>
      </c>
      <c r="J522">
        <v>-2.1819693935691902</v>
      </c>
      <c r="K522">
        <v>8646.5528933543392</v>
      </c>
      <c r="L522">
        <v>7913.7590391063004</v>
      </c>
      <c r="M522">
        <v>68.772863023649904</v>
      </c>
      <c r="N522">
        <v>1.7029166372555899</v>
      </c>
      <c r="O522">
        <v>13.639794355720801</v>
      </c>
      <c r="P522">
        <v>88.689370485036093</v>
      </c>
      <c r="Q522">
        <v>0.15807323011851199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555</v>
      </c>
      <c r="E523">
        <v>10153.000056479999</v>
      </c>
      <c r="F523">
        <v>2861.15</v>
      </c>
      <c r="G523">
        <v>-17.5833456757349</v>
      </c>
      <c r="H523">
        <v>2.6659138664947699</v>
      </c>
      <c r="I523">
        <v>-11.3582047135293</v>
      </c>
      <c r="J523">
        <v>0.22966282677319499</v>
      </c>
      <c r="K523">
        <v>2747.4390795409699</v>
      </c>
      <c r="L523">
        <v>2652.3019725199201</v>
      </c>
      <c r="M523">
        <v>52.764647260023402</v>
      </c>
      <c r="N523">
        <v>0.42696920241686298</v>
      </c>
      <c r="O523">
        <v>12.1244953952082</v>
      </c>
      <c r="P523">
        <v>27.3319982198486</v>
      </c>
      <c r="Q523">
        <v>-8.3580599209660003E-2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469</v>
      </c>
      <c r="E524">
        <v>10131.64010565</v>
      </c>
      <c r="F524">
        <v>386.3</v>
      </c>
      <c r="G524">
        <v>159.70088420937901</v>
      </c>
      <c r="H524">
        <v>2.7360662145488202</v>
      </c>
      <c r="I524">
        <v>6.7171592820838804</v>
      </c>
      <c r="J524">
        <v>0.97818684794220501</v>
      </c>
      <c r="K524">
        <v>368.17475082028398</v>
      </c>
      <c r="L524">
        <v>297.83644123983697</v>
      </c>
      <c r="M524">
        <v>57.132146747266503</v>
      </c>
      <c r="N524">
        <v>0.561869407058457</v>
      </c>
      <c r="O524">
        <v>4.4913279834325399</v>
      </c>
      <c r="P524">
        <v>209.907741676694</v>
      </c>
      <c r="Q524">
        <v>0.14158130226179899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46</v>
      </c>
      <c r="E525">
        <v>10129.543793880001</v>
      </c>
      <c r="F525">
        <v>6275.1</v>
      </c>
      <c r="G525">
        <v>37.785622232073599</v>
      </c>
      <c r="H525">
        <v>23.344316341527101</v>
      </c>
      <c r="I525">
        <v>8.0421958132321905</v>
      </c>
      <c r="J525">
        <v>5.2019268785578801</v>
      </c>
      <c r="K525">
        <v>5367.1686081144098</v>
      </c>
      <c r="L525">
        <v>4749.0395822096798</v>
      </c>
      <c r="M525">
        <v>87.726110489335795</v>
      </c>
      <c r="N525">
        <v>1.77724275119939</v>
      </c>
      <c r="O525">
        <v>3.5999426303963098</v>
      </c>
      <c r="P525">
        <v>86.484197387776902</v>
      </c>
      <c r="Q525">
        <v>0.22112271706386799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24</v>
      </c>
      <c r="E526">
        <v>10072.967832017999</v>
      </c>
      <c r="F526">
        <v>86.96</v>
      </c>
      <c r="G526">
        <v>-34.299415457004102</v>
      </c>
      <c r="H526">
        <v>-19.202910588896</v>
      </c>
      <c r="I526">
        <v>-34.115501789761801</v>
      </c>
      <c r="J526">
        <v>-3.27309772339117</v>
      </c>
      <c r="K526">
        <v>94.417009827304994</v>
      </c>
      <c r="L526">
        <v>94.853272474343399</v>
      </c>
      <c r="M526">
        <v>27.553492468737399</v>
      </c>
      <c r="N526">
        <v>1.2117994238154901</v>
      </c>
      <c r="O526">
        <v>33.969641214351398</v>
      </c>
      <c r="P526">
        <v>5.9196102314250796</v>
      </c>
      <c r="Q526">
        <v>9.4110032562900008E-3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530</v>
      </c>
      <c r="E527">
        <v>10072.02711144</v>
      </c>
      <c r="F527">
        <v>1555.8</v>
      </c>
      <c r="G527">
        <v>-11.449183689694999</v>
      </c>
      <c r="H527">
        <v>-3.7584448689875001</v>
      </c>
      <c r="I527">
        <v>-7.21358453529343</v>
      </c>
      <c r="J527">
        <v>1.1960996316464501</v>
      </c>
      <c r="K527">
        <v>1525.1455251970799</v>
      </c>
      <c r="L527">
        <v>1456.5901116868099</v>
      </c>
      <c r="M527">
        <v>55.813589659250603</v>
      </c>
      <c r="N527">
        <v>0.81311423167070995</v>
      </c>
      <c r="O527">
        <v>7.9830312379483201</v>
      </c>
      <c r="P527">
        <v>28.260511129431102</v>
      </c>
      <c r="Q527">
        <v>1.4719394446559999E-2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402</v>
      </c>
      <c r="E528">
        <v>10071.045588845</v>
      </c>
      <c r="F528">
        <v>287.8</v>
      </c>
      <c r="G528">
        <v>57.084982719847403</v>
      </c>
      <c r="H528">
        <v>6.7052722981013204</v>
      </c>
      <c r="I528">
        <v>28.024680572068402</v>
      </c>
      <c r="J528">
        <v>-1.82174018510405</v>
      </c>
      <c r="K528">
        <v>257.23882619482299</v>
      </c>
      <c r="L528">
        <v>211.88214832714601</v>
      </c>
      <c r="M528">
        <v>63.557701471430001</v>
      </c>
      <c r="N528">
        <v>1.0530344176991699</v>
      </c>
      <c r="O528">
        <v>4.6733842946490496</v>
      </c>
      <c r="P528">
        <v>96.316507503410605</v>
      </c>
      <c r="Q528">
        <v>0.13363593833035001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138</v>
      </c>
      <c r="E529">
        <v>10051.58944111</v>
      </c>
      <c r="F529">
        <v>445</v>
      </c>
      <c r="G529">
        <v>294.71148927808201</v>
      </c>
      <c r="H529">
        <v>-13.8664826940465</v>
      </c>
      <c r="I529">
        <v>53.994016056516401</v>
      </c>
      <c r="J529">
        <v>-8.1531625531236093E-2</v>
      </c>
      <c r="K529">
        <v>431.491228585123</v>
      </c>
      <c r="L529">
        <v>307.24713147983903</v>
      </c>
      <c r="M529">
        <v>36.509227516455802</v>
      </c>
      <c r="N529">
        <v>0.810512227360357</v>
      </c>
      <c r="O529">
        <v>28</v>
      </c>
      <c r="P529">
        <v>372.14854111405799</v>
      </c>
      <c r="Q529">
        <v>0.120093094692289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146</v>
      </c>
      <c r="E530">
        <v>10046.5871205</v>
      </c>
      <c r="F530">
        <v>721.55</v>
      </c>
      <c r="G530">
        <v>20.540966764401499</v>
      </c>
      <c r="H530">
        <v>-10.854589703007999</v>
      </c>
      <c r="I530">
        <v>4.2212063391299504</v>
      </c>
      <c r="J530">
        <v>0.29028008364597502</v>
      </c>
      <c r="K530">
        <v>732.86951759171802</v>
      </c>
      <c r="L530">
        <v>621.78817747499602</v>
      </c>
      <c r="M530">
        <v>48.3236033141063</v>
      </c>
      <c r="N530">
        <v>0.75545309350876499</v>
      </c>
      <c r="O530">
        <v>12.2652622825861</v>
      </c>
      <c r="P530">
        <v>75.5382556866561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1189</v>
      </c>
      <c r="E531">
        <v>9958.56622633999</v>
      </c>
      <c r="F531">
        <v>494.75</v>
      </c>
      <c r="G531">
        <v>137.97719870700999</v>
      </c>
      <c r="H531">
        <v>-13.198995164967499</v>
      </c>
      <c r="I531">
        <v>21.313378376190101</v>
      </c>
      <c r="J531">
        <v>-4.9951950513496097</v>
      </c>
      <c r="K531">
        <v>490.518757236932</v>
      </c>
      <c r="L531">
        <v>377.53562241577202</v>
      </c>
      <c r="M531">
        <v>38.490332544420198</v>
      </c>
      <c r="N531">
        <v>0.40371009444385803</v>
      </c>
      <c r="O531">
        <v>18.847902981303601</v>
      </c>
      <c r="P531">
        <v>171.02163790742199</v>
      </c>
      <c r="Q531">
        <v>8.4895176156385005E-2</v>
      </c>
    </row>
    <row r="532" spans="1:17" x14ac:dyDescent="0.3">
      <c r="A532" t="s">
        <v>1190</v>
      </c>
      <c r="B532" t="s">
        <v>1191</v>
      </c>
      <c r="C532" t="str">
        <f>IFERROR(VLOOKUP(Table1[[#This Row],[Ticker]],[1]!Table1[[Symbol]:[Industry]],2,FALSE),"-")</f>
        <v>-</v>
      </c>
      <c r="D532" t="s">
        <v>80</v>
      </c>
      <c r="E532">
        <v>9898.40595192</v>
      </c>
      <c r="F532">
        <v>857.5</v>
      </c>
      <c r="G532">
        <v>0.18315783657145701</v>
      </c>
      <c r="H532">
        <v>-5.1873032019943697</v>
      </c>
      <c r="I532">
        <v>-24.802609322372</v>
      </c>
      <c r="J532">
        <v>-3.7594736518352501</v>
      </c>
      <c r="K532">
        <v>845.68762242040998</v>
      </c>
      <c r="L532">
        <v>818.48511202370696</v>
      </c>
      <c r="M532">
        <v>36.224727219605001</v>
      </c>
      <c r="N532">
        <v>0.48238057059650502</v>
      </c>
      <c r="O532">
        <v>16.606413994168999</v>
      </c>
      <c r="P532">
        <v>41.222002635046003</v>
      </c>
      <c r="Q532">
        <v>-4.8889258981539997E-3</v>
      </c>
    </row>
    <row r="533" spans="1:17" x14ac:dyDescent="0.3">
      <c r="A533" t="s">
        <v>1192</v>
      </c>
      <c r="B533" t="s">
        <v>1193</v>
      </c>
      <c r="C533" t="str">
        <f>IFERROR(VLOOKUP(Table1[[#This Row],[Ticker]],[1]!Table1[[Symbol]:[Industry]],2,FALSE),"-")</f>
        <v>-</v>
      </c>
      <c r="D533" t="s">
        <v>373</v>
      </c>
      <c r="E533">
        <v>9839.8828370949996</v>
      </c>
      <c r="F533">
        <v>683</v>
      </c>
      <c r="G533">
        <v>-13.7341534534226</v>
      </c>
      <c r="H533">
        <v>-7.9575073839346402</v>
      </c>
      <c r="I533">
        <v>-25.465730142685299</v>
      </c>
      <c r="J533">
        <v>-3.1290209559569901</v>
      </c>
      <c r="K533">
        <v>683.76043238945795</v>
      </c>
      <c r="L533">
        <v>671.36672142639998</v>
      </c>
      <c r="M533">
        <v>41.040540569654702</v>
      </c>
      <c r="N533">
        <v>0.99759012086576004</v>
      </c>
      <c r="O533">
        <v>19.311859443631</v>
      </c>
      <c r="P533">
        <v>28.3834586466165</v>
      </c>
      <c r="Q533">
        <v>4.3547934468848998E-2</v>
      </c>
    </row>
    <row r="534" spans="1:17" hidden="1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271</v>
      </c>
      <c r="E534">
        <v>9818.6687022999995</v>
      </c>
      <c r="F534">
        <v>6403.8</v>
      </c>
      <c r="G534">
        <v>10.106506881036101</v>
      </c>
      <c r="H534">
        <v>1.0124130900759001</v>
      </c>
      <c r="I534">
        <v>0.36411767105652199</v>
      </c>
      <c r="J534">
        <v>-4.83530742209759</v>
      </c>
      <c r="K534">
        <v>6004.64733333186</v>
      </c>
      <c r="L534">
        <v>5497.4020397452996</v>
      </c>
      <c r="M534">
        <v>57.562028165594299</v>
      </c>
      <c r="N534">
        <v>1.55832680860191</v>
      </c>
      <c r="O534">
        <v>9.2944814016677508</v>
      </c>
      <c r="P534">
        <v>40.428051401254301</v>
      </c>
      <c r="Q534">
        <v>0.123505881112612</v>
      </c>
    </row>
    <row r="535" spans="1:17" hidden="1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165</v>
      </c>
      <c r="E535">
        <v>9748.6551201399998</v>
      </c>
      <c r="F535">
        <v>8258.65</v>
      </c>
      <c r="G535">
        <v>177.36704278690101</v>
      </c>
      <c r="H535">
        <v>14.200841424605301</v>
      </c>
      <c r="I535">
        <v>32.0484427014079</v>
      </c>
      <c r="J535">
        <v>1.9456638505035999</v>
      </c>
      <c r="K535">
        <v>7350.9101164871399</v>
      </c>
      <c r="L535">
        <v>5812.6701942078498</v>
      </c>
      <c r="M535">
        <v>62.029097731941398</v>
      </c>
      <c r="N535">
        <v>1.42183640856324</v>
      </c>
      <c r="O535">
        <v>1.71032795917007</v>
      </c>
      <c r="P535">
        <v>251.28243300723</v>
      </c>
      <c r="Q535">
        <v>0.19474249803548099</v>
      </c>
    </row>
    <row r="536" spans="1:17" hidden="1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D536" t="s">
        <v>138</v>
      </c>
      <c r="E536">
        <v>9717.1900299270001</v>
      </c>
      <c r="F536">
        <v>270</v>
      </c>
      <c r="G536">
        <v>-23.770940523067502</v>
      </c>
      <c r="H536">
        <v>-3.5783220325832299</v>
      </c>
      <c r="I536">
        <v>-7.0187009385836996</v>
      </c>
      <c r="J536">
        <v>-1.2723828586259001</v>
      </c>
      <c r="K536">
        <v>263.84943978634999</v>
      </c>
      <c r="L536">
        <v>258.11400718197302</v>
      </c>
      <c r="M536">
        <v>22.227502817667499</v>
      </c>
      <c r="N536">
        <v>1.6529046182309299</v>
      </c>
      <c r="O536">
        <v>1.87407407407407</v>
      </c>
      <c r="P536">
        <v>16.329168461869799</v>
      </c>
    </row>
    <row r="537" spans="1:17" hidden="1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496</v>
      </c>
      <c r="E537">
        <v>9637.038650085</v>
      </c>
      <c r="F537">
        <v>166.84</v>
      </c>
      <c r="G537">
        <v>21.1577416395182</v>
      </c>
      <c r="H537">
        <v>-9.4830542065390198</v>
      </c>
      <c r="I537">
        <v>-22.394999961561201</v>
      </c>
      <c r="J537">
        <v>-4.9692129029350198</v>
      </c>
      <c r="K537">
        <v>167.76994933613699</v>
      </c>
      <c r="L537">
        <v>165.25473447541299</v>
      </c>
      <c r="M537">
        <v>40.156541030502403</v>
      </c>
      <c r="N537">
        <v>1.13142420365888</v>
      </c>
      <c r="O537">
        <v>25.4479610867619</v>
      </c>
      <c r="P537">
        <v>55.520767509330298</v>
      </c>
      <c r="Q537">
        <v>-5.6930689024036002E-2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133</v>
      </c>
      <c r="E538">
        <v>9632.34201545</v>
      </c>
      <c r="F538">
        <v>275.05</v>
      </c>
      <c r="G538">
        <v>20.982587796524399</v>
      </c>
      <c r="H538">
        <v>13.229995914339099</v>
      </c>
      <c r="I538">
        <v>-3.4441411577907601</v>
      </c>
      <c r="J538">
        <v>-3.89218342842647</v>
      </c>
      <c r="K538">
        <v>251.60629970130901</v>
      </c>
      <c r="L538">
        <v>227.71095152276001</v>
      </c>
      <c r="M538">
        <v>59.413730710617997</v>
      </c>
      <c r="N538">
        <v>1.1172194824072399</v>
      </c>
      <c r="O538">
        <v>8.7075077258680107</v>
      </c>
      <c r="P538">
        <v>58.850707479064397</v>
      </c>
      <c r="Q538">
        <v>0.117997919440708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302</v>
      </c>
      <c r="E539">
        <v>9617.3022751499993</v>
      </c>
      <c r="F539">
        <v>473.55</v>
      </c>
      <c r="G539">
        <v>12.418233255603599</v>
      </c>
      <c r="H539">
        <v>-5.5440307025502102</v>
      </c>
      <c r="I539">
        <v>2.3758921013932901</v>
      </c>
      <c r="J539">
        <v>4.1386006513858504</v>
      </c>
      <c r="K539">
        <v>439.83857953943698</v>
      </c>
      <c r="L539">
        <v>405.96836974036398</v>
      </c>
      <c r="M539">
        <v>70.726701658218104</v>
      </c>
      <c r="N539">
        <v>1.52539261529774</v>
      </c>
      <c r="O539">
        <v>6.64132615352126</v>
      </c>
      <c r="P539">
        <v>44.243070362473297</v>
      </c>
      <c r="Q539">
        <v>8.3518052179806998E-2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285</v>
      </c>
      <c r="E540">
        <v>9599.9107107300006</v>
      </c>
      <c r="F540">
        <v>812</v>
      </c>
      <c r="G540">
        <v>58.079025052672698</v>
      </c>
      <c r="H540">
        <v>5.3016595307142103</v>
      </c>
      <c r="I540">
        <v>-14.0541942592002</v>
      </c>
      <c r="J540">
        <v>0.57311069466617903</v>
      </c>
      <c r="K540">
        <v>766.99572272052603</v>
      </c>
      <c r="L540">
        <v>701.60199192298603</v>
      </c>
      <c r="M540">
        <v>61.055886387651</v>
      </c>
      <c r="N540">
        <v>0.67907176165996896</v>
      </c>
      <c r="O540">
        <v>13.509852216748699</v>
      </c>
      <c r="P540">
        <v>85.833619407254801</v>
      </c>
      <c r="Q540">
        <v>9.9689989465687995E-2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89</v>
      </c>
      <c r="E541">
        <v>9591.9028099999996</v>
      </c>
      <c r="F541">
        <v>141.94999999999999</v>
      </c>
      <c r="G541">
        <v>-22.6044275970137</v>
      </c>
      <c r="H541">
        <v>0.18102719976634399</v>
      </c>
      <c r="I541">
        <v>-12.800953688157101</v>
      </c>
      <c r="J541">
        <v>0.12207949541091399</v>
      </c>
      <c r="K541">
        <v>137.22629215147299</v>
      </c>
      <c r="L541">
        <v>135.37348333136401</v>
      </c>
      <c r="M541">
        <v>19.599037825510401</v>
      </c>
      <c r="N541">
        <v>0.93818467507194003</v>
      </c>
      <c r="O541">
        <v>0.38041563930963901</v>
      </c>
      <c r="P541">
        <v>12.6587301587301</v>
      </c>
      <c r="Q541">
        <v>-1.3388827299693999E-2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198</v>
      </c>
      <c r="E542">
        <v>9588.1105320000006</v>
      </c>
      <c r="F542">
        <v>629.54999999999995</v>
      </c>
      <c r="G542">
        <v>52.664465520774897</v>
      </c>
      <c r="H542">
        <v>-10.745222547647399</v>
      </c>
      <c r="I542">
        <v>1.7950489890161601</v>
      </c>
      <c r="J542">
        <v>-3.9670972661280399</v>
      </c>
      <c r="K542">
        <v>621.85781654538198</v>
      </c>
      <c r="L542">
        <v>538.82967697965398</v>
      </c>
      <c r="M542">
        <v>37.548131692576902</v>
      </c>
      <c r="N542">
        <v>0.51450046383833004</v>
      </c>
      <c r="O542">
        <v>12.4295131443094</v>
      </c>
      <c r="P542">
        <v>88.855557222138799</v>
      </c>
      <c r="Q542">
        <v>5.1002712083831003E-2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402</v>
      </c>
      <c r="E543">
        <v>9576.7053326999994</v>
      </c>
      <c r="F543">
        <v>694.45</v>
      </c>
      <c r="G543">
        <v>52.023540982104898</v>
      </c>
      <c r="H543">
        <v>9.9580186060843605</v>
      </c>
      <c r="I543">
        <v>20.448278660544201</v>
      </c>
      <c r="J543">
        <v>12.6831546886458</v>
      </c>
      <c r="K543">
        <v>599.77417414946797</v>
      </c>
      <c r="L543">
        <v>520.62154239663198</v>
      </c>
      <c r="M543">
        <v>70.783870981606995</v>
      </c>
      <c r="N543">
        <v>3.1308659077390901</v>
      </c>
      <c r="O543">
        <v>10.072719418244599</v>
      </c>
      <c r="P543">
        <v>79.955947136563907</v>
      </c>
      <c r="Q543">
        <v>-2.4109750468098001E-2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541</v>
      </c>
      <c r="E544">
        <v>9551.6579845479991</v>
      </c>
      <c r="F544">
        <v>102.78</v>
      </c>
      <c r="G544">
        <v>9.3056440903829305</v>
      </c>
      <c r="H544">
        <v>15.713001772381199</v>
      </c>
      <c r="I544">
        <v>-24.0461999330014</v>
      </c>
      <c r="J544">
        <v>0.84470941239893504</v>
      </c>
      <c r="K544">
        <v>89.682634002913105</v>
      </c>
      <c r="L544">
        <v>86.560062759027502</v>
      </c>
      <c r="M544">
        <v>68.704575222633807</v>
      </c>
      <c r="N544">
        <v>0.95765234008546296</v>
      </c>
      <c r="O544">
        <v>11.7435298696244</v>
      </c>
      <c r="P544">
        <v>48.956521739130402</v>
      </c>
      <c r="Q544">
        <v>-4.4834454410001001E-2</v>
      </c>
    </row>
    <row r="545" spans="1:17" hidden="1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E545">
        <v>9480.4827600000008</v>
      </c>
      <c r="F545">
        <v>491.15</v>
      </c>
      <c r="G545">
        <v>-37.118497351808998</v>
      </c>
      <c r="H545">
        <v>5.5968819503357397</v>
      </c>
      <c r="I545">
        <v>-16.612794219096799</v>
      </c>
      <c r="J545">
        <v>-1.6253068946765901</v>
      </c>
      <c r="K545">
        <v>472.86890875020299</v>
      </c>
      <c r="L545">
        <v>474.66605204712499</v>
      </c>
      <c r="M545">
        <v>52.694294619371398</v>
      </c>
      <c r="N545">
        <v>0.53828020953807798</v>
      </c>
      <c r="O545">
        <v>19.719026773898001</v>
      </c>
      <c r="P545">
        <v>23.668639053254399</v>
      </c>
      <c r="Q545">
        <v>-1.0509041902550999E-2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315</v>
      </c>
      <c r="E546">
        <v>9432.9558579749992</v>
      </c>
      <c r="F546">
        <v>1608</v>
      </c>
      <c r="G546">
        <v>109.968904569141</v>
      </c>
      <c r="H546">
        <v>-21.256599886699401</v>
      </c>
      <c r="I546">
        <v>109.550239058046</v>
      </c>
      <c r="J546">
        <v>-4.5269283131713598</v>
      </c>
      <c r="K546">
        <v>1635.6046180972601</v>
      </c>
      <c r="M546">
        <v>22.821171646768299</v>
      </c>
      <c r="N546">
        <v>1.58028466249858</v>
      </c>
      <c r="O546">
        <v>29.353233830845699</v>
      </c>
      <c r="P546">
        <v>150.31133250311299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469</v>
      </c>
      <c r="E547">
        <v>9432.3970172549998</v>
      </c>
      <c r="F547">
        <v>310.95</v>
      </c>
      <c r="G547">
        <v>-23.1800695883713</v>
      </c>
      <c r="H547">
        <v>1.7937076946758499</v>
      </c>
      <c r="I547">
        <v>-2.0094763003130498</v>
      </c>
      <c r="J547">
        <v>3.7745466677733601</v>
      </c>
      <c r="K547">
        <v>284.03629620515602</v>
      </c>
      <c r="L547">
        <v>278.66970308452898</v>
      </c>
      <c r="M547">
        <v>71.229050915872406</v>
      </c>
      <c r="N547">
        <v>0.69264579576902296</v>
      </c>
      <c r="O547">
        <v>4.0360186525164803</v>
      </c>
      <c r="P547">
        <v>45.985915492957702</v>
      </c>
      <c r="Q547">
        <v>-6.2137769838604001E-2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228</v>
      </c>
      <c r="E548">
        <v>9397.5931580300003</v>
      </c>
      <c r="F548">
        <v>11926.2</v>
      </c>
      <c r="G548">
        <v>63.127602778489297</v>
      </c>
      <c r="H548">
        <v>-5.2405188911980396</v>
      </c>
      <c r="I548">
        <v>29.0462867500339</v>
      </c>
      <c r="J548">
        <v>4.5076308791695103</v>
      </c>
      <c r="K548">
        <v>11161.3012000321</v>
      </c>
      <c r="L548">
        <v>9479.8667366125501</v>
      </c>
      <c r="M548">
        <v>69.546524890371799</v>
      </c>
      <c r="N548">
        <v>1.40128659710262</v>
      </c>
      <c r="O548">
        <v>8.5672720564806895</v>
      </c>
      <c r="P548">
        <v>91.579387007646304</v>
      </c>
      <c r="Q548">
        <v>0.115847237514578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138</v>
      </c>
      <c r="E549">
        <v>9383.6406928500001</v>
      </c>
      <c r="F549">
        <v>609.65</v>
      </c>
      <c r="G549">
        <v>-2.2973116775422899</v>
      </c>
      <c r="H549">
        <v>-7.6699452228445404</v>
      </c>
      <c r="I549">
        <v>-5.85447296790647</v>
      </c>
      <c r="J549">
        <v>-2.3662242373729399</v>
      </c>
      <c r="K549">
        <v>606.48120969093497</v>
      </c>
      <c r="L549">
        <v>572.87836454543503</v>
      </c>
      <c r="M549">
        <v>47.174584485918302</v>
      </c>
      <c r="N549">
        <v>1.2576172219768</v>
      </c>
      <c r="O549">
        <v>11.342573607807701</v>
      </c>
      <c r="P549">
        <v>28.917318672023601</v>
      </c>
      <c r="Q549">
        <v>8.9223784619188007E-2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95</v>
      </c>
      <c r="E550">
        <v>9344.9777023499992</v>
      </c>
      <c r="F550">
        <v>313.55</v>
      </c>
      <c r="G550">
        <v>-63.761815690609303</v>
      </c>
      <c r="H550">
        <v>6.9468798139279304</v>
      </c>
      <c r="I550">
        <v>-27.117591643525799</v>
      </c>
      <c r="J550">
        <v>-0.507031702249926</v>
      </c>
      <c r="K550">
        <v>299.31311614345498</v>
      </c>
      <c r="L550">
        <v>352.35755585411698</v>
      </c>
      <c r="M550">
        <v>65.422990957667395</v>
      </c>
      <c r="N550">
        <v>1.55116919805495</v>
      </c>
      <c r="O550">
        <v>78.599904321479798</v>
      </c>
      <c r="P550">
        <v>20.134099616858201</v>
      </c>
      <c r="Q550">
        <v>-9.7433127128735003E-2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555</v>
      </c>
      <c r="E551">
        <v>9336.5938530099993</v>
      </c>
      <c r="F551">
        <v>598.65</v>
      </c>
      <c r="G551">
        <v>16.284545329965798</v>
      </c>
      <c r="H551">
        <v>5.9377769810032097</v>
      </c>
      <c r="I551">
        <v>13.6493500869628</v>
      </c>
      <c r="J551">
        <v>4.5711563833913997</v>
      </c>
      <c r="K551">
        <v>544.41544815186899</v>
      </c>
      <c r="L551">
        <v>500.997080883016</v>
      </c>
      <c r="M551">
        <v>64.182702333907102</v>
      </c>
      <c r="N551">
        <v>1.4633849139446999</v>
      </c>
      <c r="O551">
        <v>3.0652301010607199</v>
      </c>
      <c r="P551">
        <v>48.034124629080097</v>
      </c>
      <c r="Q551">
        <v>-3.3356938799023003E-2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254</v>
      </c>
      <c r="E552">
        <v>9331.8234716000006</v>
      </c>
      <c r="F552">
        <v>2357.9</v>
      </c>
      <c r="G552">
        <v>77.150287266710293</v>
      </c>
      <c r="H552">
        <v>11.847966046710599</v>
      </c>
      <c r="I552">
        <v>74.213659597055496</v>
      </c>
      <c r="J552">
        <v>5.63975919118477</v>
      </c>
      <c r="K552">
        <v>1879.7495609339901</v>
      </c>
      <c r="L552">
        <v>1501.6479544522999</v>
      </c>
      <c r="M552">
        <v>77.743224393195106</v>
      </c>
      <c r="N552">
        <v>0.60593938215516197</v>
      </c>
      <c r="O552">
        <v>0.39441876245811502</v>
      </c>
      <c r="P552">
        <v>122.69550434454101</v>
      </c>
      <c r="Q552">
        <v>0.179884676113898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302</v>
      </c>
      <c r="E553">
        <v>9305.0496988800005</v>
      </c>
      <c r="F553">
        <v>428.3</v>
      </c>
      <c r="G553">
        <v>-18.891181914662202</v>
      </c>
      <c r="H553">
        <v>-10.280517614378599</v>
      </c>
      <c r="I553">
        <v>-9.6333495581727995</v>
      </c>
      <c r="J553">
        <v>-3.3572473017700499</v>
      </c>
      <c r="K553">
        <v>441.05355893698697</v>
      </c>
      <c r="M553">
        <v>38.652648417751799</v>
      </c>
      <c r="N553">
        <v>0.72836791238665</v>
      </c>
      <c r="O553">
        <v>25.671258463693601</v>
      </c>
      <c r="P553">
        <v>17.342465753424602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373</v>
      </c>
      <c r="E554">
        <v>9303.2548929099994</v>
      </c>
      <c r="F554">
        <v>236.02</v>
      </c>
      <c r="G554">
        <v>11.9714044468649</v>
      </c>
      <c r="H554">
        <v>-6.36114128925714</v>
      </c>
      <c r="I554">
        <v>-40.172834553954701</v>
      </c>
      <c r="J554">
        <v>-7.28733926372316</v>
      </c>
      <c r="K554">
        <v>238.31391814713101</v>
      </c>
      <c r="L554">
        <v>222.88355320376999</v>
      </c>
      <c r="M554">
        <v>32.014863211749898</v>
      </c>
      <c r="N554">
        <v>0.83447293543535495</v>
      </c>
      <c r="O554">
        <v>36.535039403440301</v>
      </c>
      <c r="P554">
        <v>61.491618200478896</v>
      </c>
      <c r="Q554">
        <v>5.5501088370431002E-2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1189</v>
      </c>
      <c r="E555">
        <v>9234.3711166199992</v>
      </c>
      <c r="F555">
        <v>563.79999999999995</v>
      </c>
      <c r="G555">
        <v>154.127931260222</v>
      </c>
      <c r="H555">
        <v>-6.00845538182271</v>
      </c>
      <c r="I555">
        <v>-16.382167123708399</v>
      </c>
      <c r="J555">
        <v>6.2993974980114897</v>
      </c>
      <c r="K555">
        <v>540.94766216352104</v>
      </c>
      <c r="L555">
        <v>442.70824702128903</v>
      </c>
      <c r="M555">
        <v>61.209632567451798</v>
      </c>
      <c r="N555">
        <v>0.59326174425278799</v>
      </c>
      <c r="O555">
        <v>12.5931181269953</v>
      </c>
      <c r="P555">
        <v>185.95097210481799</v>
      </c>
    </row>
    <row r="556" spans="1:17" hidden="1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138</v>
      </c>
      <c r="E556">
        <v>9174</v>
      </c>
      <c r="F556">
        <v>4600</v>
      </c>
      <c r="G556">
        <v>-28.3864740094673</v>
      </c>
      <c r="H556">
        <v>-6.9679686785113004</v>
      </c>
      <c r="I556">
        <v>-31.352827714620702</v>
      </c>
      <c r="J556">
        <v>-2.6998443695460601</v>
      </c>
      <c r="K556">
        <v>4717.57696050092</v>
      </c>
      <c r="L556">
        <v>4828.9047609130103</v>
      </c>
      <c r="M556">
        <v>35.7608374298797</v>
      </c>
      <c r="N556">
        <v>0.85502131691141603</v>
      </c>
      <c r="O556">
        <v>51.6086956521739</v>
      </c>
      <c r="P556">
        <v>18.4956208140133</v>
      </c>
      <c r="Q556">
        <v>9.0021710203064001E-2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496</v>
      </c>
      <c r="E557">
        <v>9170.6979495899996</v>
      </c>
      <c r="F557">
        <v>1061.5</v>
      </c>
      <c r="G557">
        <v>-3.00814959164396</v>
      </c>
      <c r="H557">
        <v>-3.5497727822666398</v>
      </c>
      <c r="I557">
        <v>-8.6893190839177805</v>
      </c>
      <c r="J557">
        <v>-7.4230203813945899</v>
      </c>
      <c r="K557">
        <v>1002.73606229837</v>
      </c>
      <c r="L557">
        <v>925.47463128733796</v>
      </c>
      <c r="M557">
        <v>39.1727134412575</v>
      </c>
      <c r="N557">
        <v>1.0494678956757399</v>
      </c>
      <c r="O557">
        <v>12.576542628356099</v>
      </c>
      <c r="P557">
        <v>36.676752720015401</v>
      </c>
      <c r="Q557">
        <v>3.5566817241072003E-2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60</v>
      </c>
      <c r="E558">
        <v>9109.0444583459994</v>
      </c>
      <c r="F558">
        <v>200.32</v>
      </c>
      <c r="G558">
        <v>47.494546592673203</v>
      </c>
      <c r="H558">
        <v>18.8344366297015</v>
      </c>
      <c r="I558">
        <v>23.238877673997699</v>
      </c>
      <c r="J558">
        <v>6.4775787368584101</v>
      </c>
      <c r="K558">
        <v>174.46200292251899</v>
      </c>
      <c r="L558">
        <v>151.984693519004</v>
      </c>
      <c r="M558">
        <v>71.8670807770023</v>
      </c>
      <c r="N558">
        <v>1.19722373086003</v>
      </c>
      <c r="O558">
        <v>5.6809105431309703</v>
      </c>
      <c r="P558">
        <v>105.56182657773201</v>
      </c>
      <c r="Q558">
        <v>8.5704060774203006E-2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21</v>
      </c>
      <c r="E559">
        <v>9105.3169746500007</v>
      </c>
      <c r="F559">
        <v>1609</v>
      </c>
      <c r="G559">
        <v>180.43681822953599</v>
      </c>
      <c r="H559">
        <v>12.534497277825199</v>
      </c>
      <c r="I559">
        <v>30.817067333449799</v>
      </c>
      <c r="J559">
        <v>8.2705297820753501</v>
      </c>
      <c r="K559">
        <v>1404.9994422631</v>
      </c>
      <c r="L559">
        <v>1106.01678022478</v>
      </c>
      <c r="M559">
        <v>64.971778110700896</v>
      </c>
      <c r="N559">
        <v>1.10543143883635</v>
      </c>
      <c r="O559">
        <v>9.2541951522684798</v>
      </c>
      <c r="P559">
        <v>232.36934517661601</v>
      </c>
      <c r="Q559">
        <v>0.23018687130514201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60</v>
      </c>
      <c r="E560">
        <v>9092.4013488799992</v>
      </c>
      <c r="F560">
        <v>1021.6</v>
      </c>
      <c r="G560">
        <v>98.488209354488404</v>
      </c>
      <c r="H560">
        <v>0.29315461299013701</v>
      </c>
      <c r="I560">
        <v>33.267084210509402</v>
      </c>
      <c r="J560">
        <v>4.4390659599913302</v>
      </c>
      <c r="K560">
        <v>923.64935284542003</v>
      </c>
      <c r="L560">
        <v>764.64785267417199</v>
      </c>
      <c r="M560">
        <v>66.650016717516706</v>
      </c>
      <c r="N560">
        <v>1.0976265716825599</v>
      </c>
      <c r="O560">
        <v>1.0180109631949801</v>
      </c>
      <c r="P560">
        <v>147.900994904149</v>
      </c>
      <c r="Q560">
        <v>-3.0199612618369998E-3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65</v>
      </c>
      <c r="E561">
        <v>9027.1479506600008</v>
      </c>
      <c r="F561">
        <v>16.87</v>
      </c>
      <c r="G561">
        <v>217.49507370838299</v>
      </c>
      <c r="H561">
        <v>-8.2638579744006098</v>
      </c>
      <c r="I561">
        <v>41.355232976946603</v>
      </c>
      <c r="J561">
        <v>5.4911092048661398</v>
      </c>
      <c r="K561">
        <v>15.829916308334999</v>
      </c>
      <c r="L561">
        <v>11.754861043569001</v>
      </c>
      <c r="M561">
        <v>60.118716044297102</v>
      </c>
      <c r="N561">
        <v>0.548616271034707</v>
      </c>
      <c r="O561">
        <v>25.0740960284528</v>
      </c>
      <c r="P561">
        <v>262.79569892473103</v>
      </c>
      <c r="Q561">
        <v>7.9631625367934E-2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989</v>
      </c>
      <c r="E562">
        <v>9024.2437288500005</v>
      </c>
      <c r="F562">
        <v>461.3</v>
      </c>
      <c r="G562">
        <v>-14.834624602429299</v>
      </c>
      <c r="H562">
        <v>-2.5266801037683502</v>
      </c>
      <c r="I562">
        <v>1.4153003067350201</v>
      </c>
      <c r="J562">
        <v>-1.7727386513766199</v>
      </c>
      <c r="K562">
        <v>423.68910478789599</v>
      </c>
      <c r="L562">
        <v>402.97013733474603</v>
      </c>
      <c r="M562">
        <v>57.9757654982578</v>
      </c>
      <c r="N562">
        <v>1.0025892576769599</v>
      </c>
      <c r="O562">
        <v>5.3327552568826997</v>
      </c>
      <c r="P562">
        <v>34.294032023289603</v>
      </c>
      <c r="Q562">
        <v>-1.3996200225004E-2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46</v>
      </c>
      <c r="E563">
        <v>9023.8942076000003</v>
      </c>
      <c r="F563">
        <v>1357.7</v>
      </c>
      <c r="G563">
        <v>65.837657118559605</v>
      </c>
      <c r="H563">
        <v>1.85675429243806</v>
      </c>
      <c r="I563">
        <v>49.517635773550801</v>
      </c>
      <c r="J563">
        <v>-5.6186633810563498</v>
      </c>
      <c r="K563">
        <v>1290.4570534975901</v>
      </c>
      <c r="L563">
        <v>1050.29291891551</v>
      </c>
      <c r="M563">
        <v>39.697711985831802</v>
      </c>
      <c r="N563">
        <v>0.74657432039973703</v>
      </c>
      <c r="O563">
        <v>13.6075716284893</v>
      </c>
      <c r="P563">
        <v>108.87692307692301</v>
      </c>
      <c r="Q563">
        <v>0.12966262799088099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158</v>
      </c>
      <c r="E564">
        <v>9011.9907000000003</v>
      </c>
      <c r="F564">
        <v>495.9</v>
      </c>
      <c r="G564">
        <v>25.778823262948499</v>
      </c>
      <c r="H564">
        <v>-2.3454310094620001</v>
      </c>
      <c r="I564">
        <v>-20.713137702030899</v>
      </c>
      <c r="J564">
        <v>-3.44478239782763</v>
      </c>
      <c r="K564">
        <v>469.98177158560998</v>
      </c>
      <c r="L564">
        <v>421.09459442981102</v>
      </c>
      <c r="M564">
        <v>42.916004938318601</v>
      </c>
      <c r="N564">
        <v>0.69743691035322397</v>
      </c>
      <c r="O564">
        <v>10.4053236539624</v>
      </c>
      <c r="P564">
        <v>59.581657280772298</v>
      </c>
      <c r="Q564">
        <v>8.7037962305531E-2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118</v>
      </c>
      <c r="E565">
        <v>8974.1292987500001</v>
      </c>
      <c r="F565">
        <v>2828.35</v>
      </c>
      <c r="G565">
        <v>-12.3447769828581</v>
      </c>
      <c r="H565">
        <v>-9.7938790898615498</v>
      </c>
      <c r="I565">
        <v>-8.4877176319978105</v>
      </c>
      <c r="J565">
        <v>-2.7360555133165301</v>
      </c>
      <c r="K565">
        <v>2720.5687340623399</v>
      </c>
      <c r="L565">
        <v>2684.47437361827</v>
      </c>
      <c r="M565">
        <v>54.682257548043999</v>
      </c>
      <c r="N565">
        <v>0.79577209407372995</v>
      </c>
      <c r="O565">
        <v>23.747061007300999</v>
      </c>
      <c r="P565">
        <v>20.4065559812686</v>
      </c>
      <c r="Q565">
        <v>-2.3735603819640002E-3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46</v>
      </c>
      <c r="E566">
        <v>8959.4926499399899</v>
      </c>
      <c r="F566">
        <v>55.37</v>
      </c>
      <c r="G566">
        <v>161.588411997447</v>
      </c>
      <c r="H566">
        <v>0.23419116880983801</v>
      </c>
      <c r="I566">
        <v>26.2851644955296</v>
      </c>
      <c r="J566">
        <v>10.796237179181199</v>
      </c>
      <c r="K566">
        <v>46.215019407154401</v>
      </c>
      <c r="L566">
        <v>37.040191184282598</v>
      </c>
      <c r="M566">
        <v>65.0523901516206</v>
      </c>
      <c r="N566">
        <v>1.53252011142393</v>
      </c>
      <c r="O566">
        <v>3.8468484739028401</v>
      </c>
      <c r="P566">
        <v>210.93834954891</v>
      </c>
      <c r="Q566">
        <v>0.126852793662179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290</v>
      </c>
      <c r="E567">
        <v>8941.3443737399994</v>
      </c>
      <c r="F567">
        <v>732.75</v>
      </c>
      <c r="G567">
        <v>12.518651505391199</v>
      </c>
      <c r="H567">
        <v>1.01283733100283</v>
      </c>
      <c r="I567">
        <v>1.9343796547934899</v>
      </c>
      <c r="J567">
        <v>3.0199432804628201</v>
      </c>
      <c r="K567">
        <v>684.44533497457905</v>
      </c>
      <c r="L567">
        <v>645.45690682243605</v>
      </c>
      <c r="M567">
        <v>57.081518878401397</v>
      </c>
      <c r="N567">
        <v>0.60497105961732001</v>
      </c>
      <c r="O567">
        <v>14.322756738314499</v>
      </c>
      <c r="P567">
        <v>48.284933724577499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285</v>
      </c>
      <c r="E568">
        <v>8920.1873582549997</v>
      </c>
      <c r="F568">
        <v>555.5</v>
      </c>
      <c r="G568">
        <v>18.241248851230299</v>
      </c>
      <c r="H568">
        <v>10.4398189473669</v>
      </c>
      <c r="I568">
        <v>25.799637574054199</v>
      </c>
      <c r="J568">
        <v>4.1551812439381797</v>
      </c>
      <c r="K568">
        <v>489.01124703235098</v>
      </c>
      <c r="L568">
        <v>419.83015887116801</v>
      </c>
      <c r="M568">
        <v>66.986780416746299</v>
      </c>
      <c r="N568">
        <v>0.731405346583756</v>
      </c>
      <c r="O568">
        <v>1.48514851485148</v>
      </c>
      <c r="P568">
        <v>62.760035159683497</v>
      </c>
      <c r="Q568">
        <v>0.12608199292511699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662</v>
      </c>
      <c r="E569">
        <v>8887.1496708449995</v>
      </c>
      <c r="F569">
        <v>275.17</v>
      </c>
      <c r="G569">
        <v>163.251840850387</v>
      </c>
      <c r="H569">
        <v>24.621290129536799</v>
      </c>
      <c r="I569">
        <v>13.488851386398199</v>
      </c>
      <c r="J569">
        <v>3.6460406931309701</v>
      </c>
      <c r="K569">
        <v>237.02509267434399</v>
      </c>
      <c r="L569">
        <v>184.52967112657601</v>
      </c>
      <c r="M569">
        <v>58.1897371813942</v>
      </c>
      <c r="N569">
        <v>1.21346539166833</v>
      </c>
      <c r="O569">
        <v>7.7479376385506997</v>
      </c>
      <c r="P569">
        <v>190.87737843551699</v>
      </c>
      <c r="Q569">
        <v>0.18284263013316601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989</v>
      </c>
      <c r="E570">
        <v>8874.1236227199897</v>
      </c>
      <c r="F570">
        <v>409.5</v>
      </c>
      <c r="G570">
        <v>6.52899421695885</v>
      </c>
      <c r="H570">
        <v>-3.2015626135977802</v>
      </c>
      <c r="I570">
        <v>7.4824917322721802</v>
      </c>
      <c r="J570">
        <v>-1.6199316975496101</v>
      </c>
      <c r="K570">
        <v>384.38398499421402</v>
      </c>
      <c r="L570">
        <v>352.479544126066</v>
      </c>
      <c r="M570">
        <v>51.3427006008109</v>
      </c>
      <c r="N570">
        <v>0.90941596629409305</v>
      </c>
      <c r="O570">
        <v>6.1904761904761898</v>
      </c>
      <c r="P570">
        <v>53.0841121495327</v>
      </c>
      <c r="Q570">
        <v>6.8250044274471997E-2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271</v>
      </c>
      <c r="E571">
        <v>8868.2364885000006</v>
      </c>
      <c r="F571">
        <v>4424.7</v>
      </c>
      <c r="G571">
        <v>534.04937712261903</v>
      </c>
      <c r="H571">
        <v>27.103777353234701</v>
      </c>
      <c r="I571">
        <v>231.79175237989199</v>
      </c>
      <c r="J571">
        <v>7.9295491034254297</v>
      </c>
      <c r="K571">
        <v>3448.0128444076699</v>
      </c>
      <c r="L571">
        <v>2098.6256357926</v>
      </c>
      <c r="M571">
        <v>63.827698346811701</v>
      </c>
      <c r="N571">
        <v>0.81579680388961895</v>
      </c>
      <c r="O571">
        <v>7.1033064388546103</v>
      </c>
      <c r="P571">
        <v>624.707231184997</v>
      </c>
      <c r="Q571">
        <v>0.148549811069356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1160</v>
      </c>
      <c r="E572">
        <v>8826.8229636889992</v>
      </c>
      <c r="F572">
        <v>91.59</v>
      </c>
      <c r="G572">
        <v>19.047914398690899</v>
      </c>
      <c r="H572">
        <v>-0.30671606377031402</v>
      </c>
      <c r="I572">
        <v>-38.026267142871198</v>
      </c>
      <c r="J572">
        <v>3.31204174454869</v>
      </c>
      <c r="K572">
        <v>83.853297208739306</v>
      </c>
      <c r="L572">
        <v>85.075125670282105</v>
      </c>
      <c r="M572">
        <v>55.381619590910098</v>
      </c>
      <c r="N572">
        <v>2.1005116673083801</v>
      </c>
      <c r="O572">
        <v>48.160279506496302</v>
      </c>
      <c r="P572">
        <v>59.982532751091703</v>
      </c>
      <c r="Q572">
        <v>4.4636207065690998E-2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677</v>
      </c>
      <c r="E573">
        <v>8795.3697004799997</v>
      </c>
      <c r="F573">
        <v>521.04999999999995</v>
      </c>
      <c r="G573">
        <v>32.968200363626202</v>
      </c>
      <c r="H573">
        <v>-4.1050815923325796</v>
      </c>
      <c r="I573">
        <v>3.06167012032377</v>
      </c>
      <c r="J573">
        <v>-13.8242839726366</v>
      </c>
      <c r="K573">
        <v>499.72517786677298</v>
      </c>
      <c r="L573">
        <v>419.76465037255002</v>
      </c>
      <c r="M573">
        <v>35.892775656601302</v>
      </c>
      <c r="N573">
        <v>0.46505174115124598</v>
      </c>
      <c r="O573">
        <v>22.589002974762501</v>
      </c>
      <c r="P573">
        <v>63.287370730178601</v>
      </c>
      <c r="Q573">
        <v>6.1214105206775997E-2</v>
      </c>
    </row>
    <row r="574" spans="1:17" hidden="1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138</v>
      </c>
      <c r="E574">
        <v>8760.8494214999992</v>
      </c>
      <c r="F574">
        <v>698.3</v>
      </c>
      <c r="G574">
        <v>-3.3789241847365399</v>
      </c>
      <c r="H574">
        <v>-1.0473337578763799</v>
      </c>
      <c r="I574">
        <v>-17.146148586808302</v>
      </c>
      <c r="J574">
        <v>-4.9707028069320103</v>
      </c>
      <c r="K574">
        <v>691.320310045616</v>
      </c>
      <c r="L574">
        <v>649.480150383254</v>
      </c>
      <c r="M574">
        <v>44.366261150941597</v>
      </c>
      <c r="N574">
        <v>1.2362636206886599</v>
      </c>
      <c r="O574">
        <v>7.40369468709725</v>
      </c>
      <c r="P574">
        <v>34.806949806949802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24</v>
      </c>
      <c r="E575">
        <v>8737.0177975899896</v>
      </c>
      <c r="F575">
        <v>227.91</v>
      </c>
      <c r="G575">
        <v>-13.0029212094275</v>
      </c>
      <c r="H575">
        <v>-2.3019719360175999</v>
      </c>
      <c r="I575">
        <v>-24.130360892060999</v>
      </c>
      <c r="J575">
        <v>2.0825273308170602</v>
      </c>
      <c r="K575">
        <v>223.82901871992101</v>
      </c>
      <c r="L575">
        <v>221.55395774924301</v>
      </c>
      <c r="M575">
        <v>71.873537566357001</v>
      </c>
      <c r="N575">
        <v>1.57423219884121</v>
      </c>
      <c r="O575">
        <v>25.729454609275599</v>
      </c>
      <c r="P575">
        <v>18.703125</v>
      </c>
      <c r="Q575">
        <v>0.12751148626255099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60</v>
      </c>
      <c r="E576">
        <v>8717.3314511200006</v>
      </c>
      <c r="F576">
        <v>5233.6499999999996</v>
      </c>
      <c r="G576">
        <v>-24.702831756703102</v>
      </c>
      <c r="H576">
        <v>5.4000315507569598E-2</v>
      </c>
      <c r="I576">
        <v>-15.173030786514</v>
      </c>
      <c r="J576">
        <v>-0.98610728202895503</v>
      </c>
      <c r="K576">
        <v>5051.8374933305304</v>
      </c>
      <c r="L576">
        <v>4983.5223904705299</v>
      </c>
      <c r="M576">
        <v>60.829466751940103</v>
      </c>
      <c r="N576">
        <v>0.96994655384675499</v>
      </c>
      <c r="O576">
        <v>7.8186351781261703</v>
      </c>
      <c r="P576">
        <v>12.8781098014687</v>
      </c>
      <c r="Q576">
        <v>-7.5054636256353002E-2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251</v>
      </c>
      <c r="E577">
        <v>8694.7900438350007</v>
      </c>
      <c r="F577">
        <v>314.60000000000002</v>
      </c>
      <c r="G577">
        <v>-27.783829296668301</v>
      </c>
      <c r="H577">
        <v>-6.4185649136552598</v>
      </c>
      <c r="I577">
        <v>-17.346380708659499</v>
      </c>
      <c r="J577">
        <v>-1.02950729447374</v>
      </c>
      <c r="M577">
        <v>45.766293579200202</v>
      </c>
      <c r="O577">
        <v>10.4100445009535</v>
      </c>
      <c r="P577">
        <v>11.5405070023045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121</v>
      </c>
      <c r="E578">
        <v>8660.5577609749998</v>
      </c>
      <c r="F578">
        <v>82.31</v>
      </c>
      <c r="G578">
        <v>-37.984805879025799</v>
      </c>
      <c r="H578">
        <v>-9.2703384527120694</v>
      </c>
      <c r="I578">
        <v>-24.495713851581701</v>
      </c>
      <c r="J578">
        <v>-1.0653738026775099</v>
      </c>
      <c r="K578">
        <v>83.079106712790406</v>
      </c>
      <c r="L578">
        <v>85.201352223093394</v>
      </c>
      <c r="M578">
        <v>38.085479200430498</v>
      </c>
      <c r="N578">
        <v>0.43299559639080998</v>
      </c>
      <c r="O578">
        <v>19.062082371522202</v>
      </c>
      <c r="P578">
        <v>13.6878453038673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715</v>
      </c>
      <c r="E579">
        <v>8642.3479203879997</v>
      </c>
      <c r="F579">
        <v>526.02</v>
      </c>
      <c r="G579">
        <v>-14.0984078126118</v>
      </c>
      <c r="H579">
        <v>-7.2202817691976904</v>
      </c>
      <c r="I579">
        <v>-2.6430779218756801</v>
      </c>
      <c r="J579">
        <v>-4.7121612180400696</v>
      </c>
      <c r="K579">
        <v>522.39015125053902</v>
      </c>
      <c r="L579">
        <v>490.33276242911199</v>
      </c>
      <c r="M579">
        <v>73.886051750125603</v>
      </c>
      <c r="N579">
        <v>1.0855569826451901</v>
      </c>
      <c r="O579">
        <v>5.0150184403634901</v>
      </c>
      <c r="P579">
        <v>22.5782396942651</v>
      </c>
      <c r="Q579">
        <v>-1.0545973830429E-2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46</v>
      </c>
      <c r="E580">
        <v>8632.3260960000007</v>
      </c>
      <c r="F580">
        <v>504.2</v>
      </c>
      <c r="G580">
        <v>155.631386991391</v>
      </c>
      <c r="H580">
        <v>-2.6755362997363799</v>
      </c>
      <c r="I580">
        <v>39.477252407767097</v>
      </c>
      <c r="J580">
        <v>-1.8325213353815899</v>
      </c>
      <c r="K580">
        <v>467.086886209829</v>
      </c>
      <c r="L580">
        <v>357.60016012150197</v>
      </c>
      <c r="M580">
        <v>50.041238178278803</v>
      </c>
      <c r="N580">
        <v>0.92481516442587097</v>
      </c>
      <c r="O580">
        <v>17.007140023800002</v>
      </c>
      <c r="P580">
        <v>187.867542106765</v>
      </c>
      <c r="Q580">
        <v>0.194627525331106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138</v>
      </c>
      <c r="E581">
        <v>8601.6825236799996</v>
      </c>
      <c r="F581">
        <v>593.79999999999995</v>
      </c>
      <c r="G581">
        <v>40.708803204146598</v>
      </c>
      <c r="H581">
        <v>-7.1975894068950099</v>
      </c>
      <c r="I581">
        <v>13.088064229250501</v>
      </c>
      <c r="J581">
        <v>-5.47910171055024</v>
      </c>
      <c r="K581">
        <v>545.77953883095495</v>
      </c>
      <c r="L581">
        <v>473.32128495085999</v>
      </c>
      <c r="M581">
        <v>49.534450949240103</v>
      </c>
      <c r="N581">
        <v>1.69531812720741</v>
      </c>
      <c r="O581">
        <v>17.716402829235399</v>
      </c>
      <c r="P581">
        <v>69.173789173789103</v>
      </c>
      <c r="Q581">
        <v>2.7967306234995999E-2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295</v>
      </c>
      <c r="E582">
        <v>8599.3116154100007</v>
      </c>
      <c r="F582">
        <v>1316.5</v>
      </c>
      <c r="G582">
        <v>-2.0389551138819302</v>
      </c>
      <c r="H582">
        <v>2.23710708491129</v>
      </c>
      <c r="I582">
        <v>7.5159855630383703</v>
      </c>
      <c r="J582">
        <v>-1.1207289146055499</v>
      </c>
      <c r="K582">
        <v>1268.3694733388099</v>
      </c>
      <c r="L582">
        <v>1180.5027431543899</v>
      </c>
      <c r="M582">
        <v>54.977029727004997</v>
      </c>
      <c r="N582">
        <v>0.80991349673818103</v>
      </c>
      <c r="O582">
        <v>25.632358526395699</v>
      </c>
      <c r="P582">
        <v>34.763025898249502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555</v>
      </c>
      <c r="E583">
        <v>8591.8184688000001</v>
      </c>
      <c r="F583">
        <v>782.9</v>
      </c>
      <c r="G583">
        <v>-45.552853589165203</v>
      </c>
      <c r="H583">
        <v>-2.7196135506224999</v>
      </c>
      <c r="I583">
        <v>-32.125522725997698</v>
      </c>
      <c r="J583">
        <v>-1.4940702457261099</v>
      </c>
      <c r="K583">
        <v>784.65750442162198</v>
      </c>
      <c r="L583">
        <v>856.95690626169903</v>
      </c>
      <c r="M583">
        <v>55.958384112618397</v>
      </c>
      <c r="N583">
        <v>1.61660766280021</v>
      </c>
      <c r="O583">
        <v>41.307957593562399</v>
      </c>
      <c r="P583">
        <v>8.6757357023875503</v>
      </c>
      <c r="Q583">
        <v>-3.4278139279666997E-2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138</v>
      </c>
      <c r="E584">
        <v>8591.2522298069998</v>
      </c>
      <c r="F584">
        <v>139</v>
      </c>
      <c r="G584">
        <v>77.301717086455895</v>
      </c>
      <c r="H584">
        <v>-16.313567524110098</v>
      </c>
      <c r="I584">
        <v>23.671540588169101</v>
      </c>
      <c r="J584">
        <v>-1.15015405155377</v>
      </c>
      <c r="K584">
        <v>137.594165229281</v>
      </c>
      <c r="L584">
        <v>116.38999881791</v>
      </c>
      <c r="M584">
        <v>41.3156528143546</v>
      </c>
      <c r="N584">
        <v>0.41796924484127901</v>
      </c>
      <c r="O584">
        <v>18.244604316546699</v>
      </c>
      <c r="P584">
        <v>123.113964686998</v>
      </c>
      <c r="Q584">
        <v>-1.3183753960376E-2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409</v>
      </c>
      <c r="E585">
        <v>8553.1722551599996</v>
      </c>
      <c r="F585">
        <v>652.9</v>
      </c>
      <c r="G585">
        <v>0.82988882254843999</v>
      </c>
      <c r="H585">
        <v>-8.0479353521010797</v>
      </c>
      <c r="I585">
        <v>-54.085884421301003</v>
      </c>
      <c r="J585">
        <v>-3.52012729626626</v>
      </c>
      <c r="K585">
        <v>690.51484828871799</v>
      </c>
      <c r="L585">
        <v>749.95600131084996</v>
      </c>
      <c r="M585">
        <v>43.788192833051802</v>
      </c>
      <c r="N585">
        <v>0.85572579983271202</v>
      </c>
      <c r="O585">
        <v>68.019604839944805</v>
      </c>
      <c r="P585">
        <v>38.900117008828801</v>
      </c>
      <c r="Q585">
        <v>0.144202927276741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932</v>
      </c>
      <c r="E586">
        <v>8517.51666768</v>
      </c>
      <c r="F586">
        <v>893.55</v>
      </c>
      <c r="G586">
        <v>115.654607486939</v>
      </c>
      <c r="H586">
        <v>-10.890532096401801</v>
      </c>
      <c r="I586">
        <v>45.801623519925002</v>
      </c>
      <c r="J586">
        <v>-2.77024978872487</v>
      </c>
      <c r="K586">
        <v>874.090266528641</v>
      </c>
      <c r="L586">
        <v>686.79879302845097</v>
      </c>
      <c r="M586">
        <v>35.5163974597858</v>
      </c>
      <c r="N586">
        <v>0.56774465019387399</v>
      </c>
      <c r="O586">
        <v>18.516031559509798</v>
      </c>
      <c r="P586">
        <v>161.61616161616101</v>
      </c>
      <c r="Q586">
        <v>0.16070727480045899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198</v>
      </c>
      <c r="E587">
        <v>8492.5858180800005</v>
      </c>
      <c r="F587">
        <v>1897.7</v>
      </c>
      <c r="G587">
        <v>23.702198552747198</v>
      </c>
      <c r="H587">
        <v>-6.8258819538371496</v>
      </c>
      <c r="I587">
        <v>1.5027071524303699</v>
      </c>
      <c r="J587">
        <v>-0.72027997367630803</v>
      </c>
      <c r="K587">
        <v>1916.9602784138499</v>
      </c>
      <c r="L587">
        <v>1660.76509159944</v>
      </c>
      <c r="M587">
        <v>56.443681492846402</v>
      </c>
      <c r="N587">
        <v>0.73298266741791596</v>
      </c>
      <c r="O587">
        <v>16.245981978184101</v>
      </c>
      <c r="P587">
        <v>99.989461481715594</v>
      </c>
      <c r="Q587">
        <v>0.109224311282882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80</v>
      </c>
      <c r="E588">
        <v>8491.4263807530006</v>
      </c>
      <c r="F588">
        <v>209.7</v>
      </c>
      <c r="G588">
        <v>21.555697958083801</v>
      </c>
      <c r="H588">
        <v>-3.5161824515312698</v>
      </c>
      <c r="I588">
        <v>1.10489546085577</v>
      </c>
      <c r="J588">
        <v>-0.22938559914228501</v>
      </c>
      <c r="K588">
        <v>212.96307655016699</v>
      </c>
      <c r="L588">
        <v>197.25861341234</v>
      </c>
      <c r="M588">
        <v>52.306692318319499</v>
      </c>
      <c r="N588">
        <v>0.581709762423259</v>
      </c>
      <c r="O588">
        <v>22.0791607057701</v>
      </c>
      <c r="P588">
        <v>48.670684154555097</v>
      </c>
      <c r="Q588">
        <v>5.1749897659184002E-2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24</v>
      </c>
      <c r="E589">
        <v>8489.5348510200001</v>
      </c>
      <c r="F589">
        <v>43.16</v>
      </c>
      <c r="G589">
        <v>-22.6353184250227</v>
      </c>
      <c r="H589">
        <v>-6.3615304645964503</v>
      </c>
      <c r="I589">
        <v>-38.331805326458102</v>
      </c>
      <c r="J589">
        <v>-1.3755372413981299</v>
      </c>
      <c r="K589">
        <v>46.994337355152503</v>
      </c>
      <c r="L589">
        <v>49.197147973266901</v>
      </c>
      <c r="M589">
        <v>40.969912244586702</v>
      </c>
      <c r="N589">
        <v>0.98168813850718795</v>
      </c>
      <c r="O589">
        <v>45.9684893419833</v>
      </c>
      <c r="P589">
        <v>7.8999999999999897</v>
      </c>
      <c r="Q589">
        <v>2.7187130308509E-2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271</v>
      </c>
      <c r="E590">
        <v>8484.1448808999994</v>
      </c>
      <c r="F590">
        <v>1354.35</v>
      </c>
      <c r="G590">
        <v>74.388026704459406</v>
      </c>
      <c r="H590">
        <v>-7.0769633875060203</v>
      </c>
      <c r="I590">
        <v>96.975146142006594</v>
      </c>
      <c r="J590">
        <v>-4.2650875267000403</v>
      </c>
      <c r="K590">
        <v>1249.6754827305399</v>
      </c>
      <c r="L590">
        <v>932.18230795738998</v>
      </c>
      <c r="M590">
        <v>40.903738445987699</v>
      </c>
      <c r="N590">
        <v>0.43718132471354398</v>
      </c>
      <c r="O590">
        <v>7.4131502196625698</v>
      </c>
      <c r="P590">
        <v>150.31882450790101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388</v>
      </c>
      <c r="E591">
        <v>8465.7989594499995</v>
      </c>
      <c r="F591">
        <v>193.15</v>
      </c>
      <c r="G591">
        <v>-29.899484114745199</v>
      </c>
      <c r="H591">
        <v>1.2017083877174799</v>
      </c>
      <c r="I591">
        <v>-16.848998136559899</v>
      </c>
      <c r="J591">
        <v>-0.45812709342676</v>
      </c>
      <c r="K591">
        <v>182.38203778226099</v>
      </c>
      <c r="L591">
        <v>191.03172083866801</v>
      </c>
      <c r="M591">
        <v>60.344652896075097</v>
      </c>
      <c r="N591">
        <v>1.1674919347116901</v>
      </c>
      <c r="O591">
        <v>33.574941755112597</v>
      </c>
      <c r="P591">
        <v>33.2068965517241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Row],[Ticker]],[1]!Table1[[Symbol]:[Industry]],2,FALSE),"-")</f>
        <v>-</v>
      </c>
      <c r="D592" t="s">
        <v>541</v>
      </c>
      <c r="E592">
        <v>8435.0778726940007</v>
      </c>
      <c r="F592">
        <v>257.33999999999997</v>
      </c>
      <c r="G592">
        <v>25.323066353004499</v>
      </c>
      <c r="H592">
        <v>3.0886313384025001</v>
      </c>
      <c r="I592">
        <v>-1.8332294569509699</v>
      </c>
      <c r="J592">
        <v>4.9039263683067498</v>
      </c>
      <c r="K592">
        <v>235.22832206905699</v>
      </c>
      <c r="L592">
        <v>222.15060175192801</v>
      </c>
      <c r="M592">
        <v>69.872713686410606</v>
      </c>
      <c r="N592">
        <v>1.1375740079402299</v>
      </c>
      <c r="O592">
        <v>9.0386259423331108</v>
      </c>
      <c r="P592">
        <v>57.635528330781</v>
      </c>
      <c r="Q592">
        <v>2.5433337628369999E-2</v>
      </c>
    </row>
    <row r="593" spans="1:17" hidden="1" x14ac:dyDescent="0.3">
      <c r="A593" t="s">
        <v>1312</v>
      </c>
      <c r="B593" t="s">
        <v>1313</v>
      </c>
      <c r="C593" t="str">
        <f>IFERROR(VLOOKUP(Table1[[#This Row],[Ticker]],[1]!Table1[[Symbol]:[Industry]],2,FALSE),"-")</f>
        <v>-</v>
      </c>
      <c r="D593" t="s">
        <v>715</v>
      </c>
      <c r="E593">
        <v>8375.5088797930002</v>
      </c>
      <c r="F593">
        <v>260.95999999999998</v>
      </c>
      <c r="G593">
        <v>-0.59655405037143405</v>
      </c>
      <c r="H593">
        <v>-1.06076330287539</v>
      </c>
      <c r="I593">
        <v>-1.26687952525754</v>
      </c>
      <c r="J593">
        <v>-2.6210072988050599</v>
      </c>
      <c r="K593">
        <v>249.670376409971</v>
      </c>
      <c r="L593">
        <v>231.32105249063</v>
      </c>
      <c r="M593">
        <v>59.785019392106697</v>
      </c>
      <c r="N593">
        <v>1.50045427709002</v>
      </c>
      <c r="O593">
        <v>1.4791538933169801</v>
      </c>
      <c r="P593">
        <v>32.534281361096902</v>
      </c>
      <c r="Q593">
        <v>1.1816369177710001E-3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Row],[Ticker]],[1]!Table1[[Symbol]:[Industry]],2,FALSE),"-")</f>
        <v>-</v>
      </c>
      <c r="D594" t="s">
        <v>77</v>
      </c>
      <c r="E594">
        <v>8373.1897240550006</v>
      </c>
      <c r="F594">
        <v>770.15</v>
      </c>
      <c r="G594">
        <v>-28.862225975111901</v>
      </c>
      <c r="H594">
        <v>-4.90676471041236</v>
      </c>
      <c r="I594">
        <v>-12.1143117956862</v>
      </c>
      <c r="J594">
        <v>-5.2302222869571402</v>
      </c>
      <c r="K594">
        <v>767.38548223216299</v>
      </c>
      <c r="L594">
        <v>736.21271300171304</v>
      </c>
      <c r="M594">
        <v>41.972249261556598</v>
      </c>
      <c r="N594">
        <v>1.14706922971425</v>
      </c>
      <c r="O594">
        <v>19.4572485879374</v>
      </c>
      <c r="P594">
        <v>25.024350649350598</v>
      </c>
      <c r="Q594">
        <v>0.10993395947333499</v>
      </c>
    </row>
    <row r="595" spans="1:17" hidden="1" x14ac:dyDescent="0.3">
      <c r="A595" t="s">
        <v>1316</v>
      </c>
      <c r="B595" t="s">
        <v>1317</v>
      </c>
      <c r="C595" t="str">
        <f>IFERROR(VLOOKUP(Table1[[#This Row],[Ticker]],[1]!Table1[[Symbol]:[Industry]],2,FALSE),"-")</f>
        <v>-</v>
      </c>
      <c r="D595" t="s">
        <v>1318</v>
      </c>
      <c r="E595">
        <v>8369.7008711939998</v>
      </c>
      <c r="F595">
        <v>1230.3900000000001</v>
      </c>
      <c r="K595">
        <v>1221.0284065276701</v>
      </c>
      <c r="L595">
        <v>1201.49851616978</v>
      </c>
      <c r="M595">
        <v>68.273684852772604</v>
      </c>
      <c r="N595">
        <v>1</v>
      </c>
      <c r="Q595">
        <v>-6.1080809493942997E-2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370</v>
      </c>
      <c r="E596">
        <v>8346.3548940660003</v>
      </c>
      <c r="F596">
        <v>225.08</v>
      </c>
      <c r="G596">
        <v>83.523005845094005</v>
      </c>
      <c r="H596">
        <v>-7.9755888508790402</v>
      </c>
      <c r="I596">
        <v>-12.823260953658099</v>
      </c>
      <c r="J596">
        <v>-2.6345040707471199</v>
      </c>
      <c r="K596">
        <v>222.70016064374599</v>
      </c>
      <c r="L596">
        <v>198.634871104231</v>
      </c>
      <c r="M596">
        <v>37.667371073186501</v>
      </c>
      <c r="N596">
        <v>0.91487471271198495</v>
      </c>
      <c r="O596">
        <v>16.403056690954301</v>
      </c>
      <c r="P596">
        <v>118.52427184466001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127</v>
      </c>
      <c r="E597">
        <v>8344.7229561899894</v>
      </c>
      <c r="F597">
        <v>475.6</v>
      </c>
      <c r="G597">
        <v>-24.428458064771799</v>
      </c>
      <c r="H597">
        <v>-9.3666970462100601</v>
      </c>
      <c r="I597">
        <v>-37.1735430505464</v>
      </c>
      <c r="J597">
        <v>0.36095047470741598</v>
      </c>
      <c r="K597">
        <v>477.92086668920598</v>
      </c>
      <c r="L597">
        <v>491.80318777603497</v>
      </c>
      <c r="M597">
        <v>45.178361640290802</v>
      </c>
      <c r="N597">
        <v>0.44425688383592898</v>
      </c>
      <c r="O597">
        <v>48.275862068965502</v>
      </c>
      <c r="P597">
        <v>23.1805231805231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21</v>
      </c>
      <c r="E598">
        <v>8314.6168561649993</v>
      </c>
      <c r="F598">
        <v>2781.9</v>
      </c>
      <c r="G598">
        <v>0.94151371775471604</v>
      </c>
      <c r="H598">
        <v>-3.7644851749105501</v>
      </c>
      <c r="I598">
        <v>-16.673634853417099</v>
      </c>
      <c r="J598">
        <v>-5.2143176910742497</v>
      </c>
      <c r="K598">
        <v>2706.3095776826899</v>
      </c>
      <c r="L598">
        <v>2579.8364178736001</v>
      </c>
      <c r="M598">
        <v>41.627597598446201</v>
      </c>
      <c r="N598">
        <v>1.31858341057067</v>
      </c>
      <c r="O598">
        <v>13.0522304899528</v>
      </c>
      <c r="P598">
        <v>41.644602851323803</v>
      </c>
      <c r="Q598">
        <v>-2.5061144165417999E-2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409</v>
      </c>
      <c r="E599">
        <v>8291.2660605599995</v>
      </c>
      <c r="F599">
        <v>525.45000000000005</v>
      </c>
      <c r="G599">
        <v>-5.82645446904752</v>
      </c>
      <c r="H599">
        <v>-11.2906343681178</v>
      </c>
      <c r="I599">
        <v>-5.3133881334142297</v>
      </c>
      <c r="J599">
        <v>-2.6676209538640099</v>
      </c>
      <c r="K599">
        <v>523.75937833929004</v>
      </c>
      <c r="L599">
        <v>490.66252505789498</v>
      </c>
      <c r="M599">
        <v>42.773021138628799</v>
      </c>
      <c r="N599">
        <v>0.78376518847005805</v>
      </c>
      <c r="O599">
        <v>20.639451898372801</v>
      </c>
      <c r="P599">
        <v>30.449354518371401</v>
      </c>
      <c r="Q599">
        <v>-1.2892631855844E-2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1329</v>
      </c>
      <c r="E600">
        <v>8277.8569189399896</v>
      </c>
      <c r="F600">
        <v>1346.65</v>
      </c>
      <c r="G600">
        <v>131.765893684513</v>
      </c>
      <c r="H600">
        <v>5.3330590435041501</v>
      </c>
      <c r="I600">
        <v>92.135300490022203</v>
      </c>
      <c r="J600">
        <v>5.7628396181617303</v>
      </c>
      <c r="K600">
        <v>1167.9343577122099</v>
      </c>
      <c r="L600">
        <v>859.41718815338004</v>
      </c>
      <c r="M600">
        <v>66.106623239569203</v>
      </c>
      <c r="N600">
        <v>0.90898098028954299</v>
      </c>
      <c r="O600">
        <v>4.3329744180002203</v>
      </c>
      <c r="P600">
        <v>209.25479389137601</v>
      </c>
      <c r="Q600">
        <v>0.13701617208434499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124</v>
      </c>
      <c r="E601">
        <v>8242.9748937299992</v>
      </c>
      <c r="F601">
        <v>1412.85</v>
      </c>
      <c r="G601">
        <v>36.040168406779898</v>
      </c>
      <c r="H601">
        <v>-4.4417900478550596</v>
      </c>
      <c r="I601">
        <v>2.2890122222696401</v>
      </c>
      <c r="J601">
        <v>-6.8367053806022602</v>
      </c>
      <c r="K601">
        <v>1366.20878253514</v>
      </c>
      <c r="L601">
        <v>1185.8071420209501</v>
      </c>
      <c r="M601">
        <v>44.983948114918903</v>
      </c>
      <c r="N601">
        <v>0.94845196207728</v>
      </c>
      <c r="O601">
        <v>10.836252963867301</v>
      </c>
      <c r="P601">
        <v>66.168773890032298</v>
      </c>
      <c r="Q601">
        <v>0.120444123637408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60</v>
      </c>
      <c r="E602">
        <v>8238.1902504000009</v>
      </c>
      <c r="F602">
        <v>502.1</v>
      </c>
      <c r="G602">
        <v>23.169886843514501</v>
      </c>
      <c r="H602">
        <v>5.0043903800546401</v>
      </c>
      <c r="I602">
        <v>5.0011766221903402</v>
      </c>
      <c r="J602">
        <v>1.89996392762221</v>
      </c>
      <c r="K602">
        <v>476.707465264799</v>
      </c>
      <c r="L602">
        <v>432.93095479097298</v>
      </c>
      <c r="M602">
        <v>66.139661383394298</v>
      </c>
      <c r="N602">
        <v>0.63577524838328403</v>
      </c>
      <c r="O602">
        <v>3.8936466839274799</v>
      </c>
      <c r="P602">
        <v>50.082199970109102</v>
      </c>
      <c r="Q602">
        <v>-4.0313548512250002E-3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228</v>
      </c>
      <c r="E603">
        <v>8201.9309800600004</v>
      </c>
      <c r="F603">
        <v>2113.65</v>
      </c>
      <c r="G603">
        <v>0.101333917443788</v>
      </c>
      <c r="H603">
        <v>-7.6250011278257901</v>
      </c>
      <c r="I603">
        <v>5.8821082139953003</v>
      </c>
      <c r="J603">
        <v>0.48174601356292801</v>
      </c>
      <c r="K603">
        <v>2175.0851737846101</v>
      </c>
      <c r="L603">
        <v>1979.69400388227</v>
      </c>
      <c r="M603">
        <v>51.6369978047085</v>
      </c>
      <c r="N603">
        <v>0.35532477361416498</v>
      </c>
      <c r="O603">
        <v>29.775506824687099</v>
      </c>
      <c r="P603">
        <v>44.582392776523598</v>
      </c>
      <c r="Q603">
        <v>-3.0806487720565E-2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219</v>
      </c>
      <c r="E604">
        <v>8201.2848463999999</v>
      </c>
      <c r="F604">
        <v>617.4</v>
      </c>
      <c r="G604">
        <v>-25.411238429190099</v>
      </c>
      <c r="H604">
        <v>-1.2953471413979201</v>
      </c>
      <c r="I604">
        <v>-23.924658392003099</v>
      </c>
      <c r="J604">
        <v>0.28161163173222198</v>
      </c>
      <c r="K604">
        <v>595.66641157825995</v>
      </c>
      <c r="L604">
        <v>602.64595256447501</v>
      </c>
      <c r="M604">
        <v>65.229049353317507</v>
      </c>
      <c r="N604">
        <v>0.88774859040302601</v>
      </c>
      <c r="O604">
        <v>11.516034985422699</v>
      </c>
      <c r="P604">
        <v>11.928934010152201</v>
      </c>
      <c r="Q604">
        <v>4.1220908498769996E-3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1340</v>
      </c>
      <c r="E605">
        <v>8161.9672277500003</v>
      </c>
      <c r="F605">
        <v>717.8</v>
      </c>
      <c r="G605">
        <v>-5.9031788070044398</v>
      </c>
      <c r="H605">
        <v>27.584307796445501</v>
      </c>
      <c r="I605">
        <v>23.002695645916798</v>
      </c>
      <c r="J605">
        <v>3.0899888153736801</v>
      </c>
      <c r="K605">
        <v>594.64540224795701</v>
      </c>
      <c r="L605">
        <v>534.73285021263996</v>
      </c>
      <c r="M605">
        <v>58.773206645442201</v>
      </c>
      <c r="N605">
        <v>1.5394075709063699</v>
      </c>
      <c r="O605">
        <v>7.0493173585957001</v>
      </c>
      <c r="P605">
        <v>76.385305320063793</v>
      </c>
      <c r="Q605">
        <v>0.148691646092945</v>
      </c>
    </row>
    <row r="606" spans="1:17" hidden="1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370</v>
      </c>
      <c r="E606">
        <v>8149.3382600000004</v>
      </c>
      <c r="F606">
        <v>1162.6500000000001</v>
      </c>
      <c r="G606">
        <v>9.5584776201430302</v>
      </c>
      <c r="H606">
        <v>-5.3872344132172003</v>
      </c>
      <c r="I606">
        <v>9.4039592417261595</v>
      </c>
      <c r="J606">
        <v>1.97492427383405</v>
      </c>
      <c r="K606">
        <v>1113.9376749123701</v>
      </c>
      <c r="L606">
        <v>999.39421988515801</v>
      </c>
      <c r="M606">
        <v>62.625983467647401</v>
      </c>
      <c r="N606">
        <v>0.33279778467634202</v>
      </c>
      <c r="O606">
        <v>10.953425364469</v>
      </c>
      <c r="P606">
        <v>41.786585365853597</v>
      </c>
      <c r="Q606">
        <v>-2.5430200110229999E-2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143</v>
      </c>
      <c r="E607">
        <v>8138.4098769000002</v>
      </c>
      <c r="F607">
        <v>668.4</v>
      </c>
      <c r="G607">
        <v>-52.723212686682899</v>
      </c>
      <c r="H607">
        <v>-4.7397031187101399</v>
      </c>
      <c r="I607">
        <v>-23.274704394718501</v>
      </c>
      <c r="J607">
        <v>-4.3356989087609099E-2</v>
      </c>
      <c r="K607">
        <v>684.72701520611099</v>
      </c>
      <c r="L607">
        <v>713.54328014734494</v>
      </c>
      <c r="M607">
        <v>60.5774452994713</v>
      </c>
      <c r="N607">
        <v>0.43611686362742202</v>
      </c>
      <c r="O607">
        <v>46.319569120287198</v>
      </c>
      <c r="P607">
        <v>11.660541262946801</v>
      </c>
      <c r="Q607">
        <v>-0.102317424591806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80</v>
      </c>
      <c r="E608">
        <v>8027.5307378399903</v>
      </c>
      <c r="F608">
        <v>159.66</v>
      </c>
      <c r="G608">
        <v>1.9158636070772499</v>
      </c>
      <c r="H608">
        <v>-7.30484058226219</v>
      </c>
      <c r="I608">
        <v>-23.965923977264801</v>
      </c>
      <c r="J608">
        <v>-5.3688962340391901</v>
      </c>
      <c r="K608">
        <v>163.73784888914699</v>
      </c>
      <c r="L608">
        <v>159.85255886103599</v>
      </c>
      <c r="M608">
        <v>37.156413512305903</v>
      </c>
      <c r="N608">
        <v>0.58650597300567797</v>
      </c>
      <c r="O608">
        <v>24.639859701866399</v>
      </c>
      <c r="P608">
        <v>33.049999999999997</v>
      </c>
      <c r="Q608">
        <v>-2.5817188072132999E-2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622</v>
      </c>
      <c r="E609">
        <v>8020.2104982999999</v>
      </c>
      <c r="F609">
        <v>404.8</v>
      </c>
      <c r="G609">
        <v>63.1337560219431</v>
      </c>
      <c r="H609">
        <v>4.2280673116423202</v>
      </c>
      <c r="I609">
        <v>26.907673084010799</v>
      </c>
      <c r="J609">
        <v>1.4098731616529101</v>
      </c>
      <c r="K609">
        <v>384.42547134494299</v>
      </c>
      <c r="L609">
        <v>328.95361412000301</v>
      </c>
      <c r="M609">
        <v>59.754257222054903</v>
      </c>
      <c r="N609">
        <v>0.77447638745242098</v>
      </c>
      <c r="O609">
        <v>11.326581027667901</v>
      </c>
      <c r="P609">
        <v>99.408866995073893</v>
      </c>
      <c r="Q609">
        <v>3.0688148901919E-2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138</v>
      </c>
      <c r="E610">
        <v>7964.5035153600002</v>
      </c>
      <c r="F610">
        <v>547.15</v>
      </c>
      <c r="G610">
        <v>65.318851868296505</v>
      </c>
      <c r="H610">
        <v>9.7000346631762309</v>
      </c>
      <c r="I610">
        <v>70.527945874206694</v>
      </c>
      <c r="J610">
        <v>-4.6275162217610699</v>
      </c>
      <c r="K610">
        <v>456.09881668417597</v>
      </c>
      <c r="M610">
        <v>62.7764870946705</v>
      </c>
      <c r="N610">
        <v>0.71112169165519801</v>
      </c>
      <c r="O610">
        <v>6.1500502604404597</v>
      </c>
      <c r="P610">
        <v>125.3964984552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21</v>
      </c>
      <c r="E611">
        <v>7943.4723195839997</v>
      </c>
      <c r="F611">
        <v>31.36</v>
      </c>
      <c r="G611">
        <v>65.633849218587997</v>
      </c>
      <c r="H611">
        <v>-13.4312200138005</v>
      </c>
      <c r="I611">
        <v>-26.451584900567099</v>
      </c>
      <c r="J611">
        <v>-3.9527537315340999</v>
      </c>
      <c r="K611">
        <v>30.727373449748001</v>
      </c>
      <c r="L611">
        <v>28.6889557717722</v>
      </c>
      <c r="M611">
        <v>34.372482081258497</v>
      </c>
      <c r="N611">
        <v>0.97442133792452101</v>
      </c>
      <c r="O611">
        <v>35.5229591836734</v>
      </c>
      <c r="P611">
        <v>128.905109489051</v>
      </c>
      <c r="Q611">
        <v>1.6546529792590001E-2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295</v>
      </c>
      <c r="E612">
        <v>7901.0296245</v>
      </c>
      <c r="F612">
        <v>794</v>
      </c>
      <c r="G612">
        <v>44.546506607587403</v>
      </c>
      <c r="H612">
        <v>-4.1122182634564499</v>
      </c>
      <c r="I612">
        <v>6.0620291130292596</v>
      </c>
      <c r="J612">
        <v>1.6620713350517999E-2</v>
      </c>
      <c r="K612">
        <v>769.18160125555698</v>
      </c>
      <c r="L612">
        <v>674.11045078601603</v>
      </c>
      <c r="M612">
        <v>44.498641537867698</v>
      </c>
      <c r="N612">
        <v>0.35021366375225699</v>
      </c>
      <c r="O612">
        <v>10.8312342569269</v>
      </c>
      <c r="P612">
        <v>81.5894797026872</v>
      </c>
      <c r="Q612">
        <v>7.2387977914040004E-3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138</v>
      </c>
      <c r="E613">
        <v>7869.2396833000003</v>
      </c>
      <c r="F613">
        <v>929.35</v>
      </c>
      <c r="G613">
        <v>76.381206376730503</v>
      </c>
      <c r="H613">
        <v>-6.95386187146247</v>
      </c>
      <c r="I613">
        <v>5.3901036270646703</v>
      </c>
      <c r="J613">
        <v>-9.2211368808114494E-2</v>
      </c>
      <c r="K613">
        <v>921.18802327301705</v>
      </c>
      <c r="L613">
        <v>726.09513279585599</v>
      </c>
      <c r="M613">
        <v>47.313388548015404</v>
      </c>
      <c r="N613">
        <v>1.15310964826423</v>
      </c>
      <c r="O613">
        <v>19.4383171033518</v>
      </c>
      <c r="P613">
        <v>156.868435599778</v>
      </c>
      <c r="Q613">
        <v>0.18293773551725201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541</v>
      </c>
      <c r="E614">
        <v>7824.6288549999999</v>
      </c>
      <c r="F614">
        <v>388.55</v>
      </c>
      <c r="G614">
        <v>97.765759874442296</v>
      </c>
      <c r="H614">
        <v>-14.569449580949801</v>
      </c>
      <c r="I614">
        <v>27.839335071645799</v>
      </c>
      <c r="J614">
        <v>-1.2135620778604399</v>
      </c>
      <c r="K614">
        <v>367.87371716333701</v>
      </c>
      <c r="L614">
        <v>297.22560956549199</v>
      </c>
      <c r="M614">
        <v>62.9071909947628</v>
      </c>
      <c r="N614">
        <v>0.84775534690379295</v>
      </c>
      <c r="O614">
        <v>16.1240509586925</v>
      </c>
      <c r="P614">
        <v>123.883607029674</v>
      </c>
      <c r="Q614">
        <v>0.32804113589210598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95</v>
      </c>
      <c r="E615">
        <v>7807.1804793450001</v>
      </c>
      <c r="F615">
        <v>3311.9</v>
      </c>
      <c r="G615">
        <v>90.618095422492601</v>
      </c>
      <c r="H615">
        <v>12.2579852552707</v>
      </c>
      <c r="I615">
        <v>18.521815717198901</v>
      </c>
      <c r="J615">
        <v>11.1261819594512</v>
      </c>
      <c r="K615">
        <v>2750.1112637896599</v>
      </c>
      <c r="L615">
        <v>2345.4342258531001</v>
      </c>
      <c r="M615">
        <v>72.660050402189398</v>
      </c>
      <c r="N615">
        <v>1.35219274044035</v>
      </c>
      <c r="O615">
        <v>1.7542800205320099</v>
      </c>
      <c r="P615">
        <v>139.10908959641901</v>
      </c>
      <c r="Q615">
        <v>0.20287209475179799</v>
      </c>
    </row>
    <row r="616" spans="1:17" hidden="1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133</v>
      </c>
      <c r="E616">
        <v>7787.3424998749997</v>
      </c>
      <c r="F616">
        <v>323.45</v>
      </c>
      <c r="G616">
        <v>266.59666817363001</v>
      </c>
      <c r="H616">
        <v>-15.135488027848799</v>
      </c>
      <c r="I616">
        <v>49.989882089216302</v>
      </c>
      <c r="J616">
        <v>2.87385370051387</v>
      </c>
      <c r="K616">
        <v>315.480837257997</v>
      </c>
      <c r="L616">
        <v>229.11529286738499</v>
      </c>
      <c r="M616">
        <v>43.871312708553504</v>
      </c>
      <c r="N616">
        <v>0.73759577541950105</v>
      </c>
      <c r="O616">
        <v>18.7200494666872</v>
      </c>
      <c r="P616">
        <v>340.068027210884</v>
      </c>
      <c r="Q616">
        <v>0.11800220137232401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1160</v>
      </c>
      <c r="E617">
        <v>7785.5829889500001</v>
      </c>
      <c r="F617">
        <v>618.9</v>
      </c>
      <c r="G617">
        <v>78.710220172805705</v>
      </c>
      <c r="H617">
        <v>29.545559420452101</v>
      </c>
      <c r="I617">
        <v>27.287969278093701</v>
      </c>
      <c r="J617">
        <v>7.0268823918703402</v>
      </c>
      <c r="K617">
        <v>492.49004811128401</v>
      </c>
      <c r="L617">
        <v>421.16387136680299</v>
      </c>
      <c r="M617">
        <v>77.123293050003397</v>
      </c>
      <c r="N617">
        <v>1.5715294124868799</v>
      </c>
      <c r="O617">
        <v>1.2926159314913399</v>
      </c>
      <c r="P617">
        <v>120.917365696948</v>
      </c>
      <c r="Q617">
        <v>0.157373056155207</v>
      </c>
    </row>
    <row r="618" spans="1:17" hidden="1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198</v>
      </c>
      <c r="E618">
        <v>7771.3612919999996</v>
      </c>
      <c r="F618">
        <v>399.4</v>
      </c>
      <c r="G618">
        <v>1.5541329980140199</v>
      </c>
      <c r="H618">
        <v>8.0049686866943794</v>
      </c>
      <c r="I618">
        <v>19.426600861398601</v>
      </c>
      <c r="J618">
        <v>3.6850920770497102</v>
      </c>
      <c r="K618">
        <v>356.340793718638</v>
      </c>
      <c r="M618">
        <v>66.088626833896001</v>
      </c>
      <c r="N618">
        <v>0.52242353846450296</v>
      </c>
      <c r="O618">
        <v>1.7776664997496101</v>
      </c>
      <c r="P618">
        <v>66.347355268637997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496</v>
      </c>
      <c r="E619">
        <v>7767.3206413300004</v>
      </c>
      <c r="F619">
        <v>727.85</v>
      </c>
      <c r="G619">
        <v>7.43366563129229</v>
      </c>
      <c r="H619">
        <v>-7.1503900007707797</v>
      </c>
      <c r="I619">
        <v>10.904824981526801</v>
      </c>
      <c r="J619">
        <v>-2.9885578998772302</v>
      </c>
      <c r="K619">
        <v>686.26886027142598</v>
      </c>
      <c r="M619">
        <v>47.201065949755801</v>
      </c>
      <c r="N619">
        <v>0.92111902474524698</v>
      </c>
      <c r="O619">
        <v>5.5162464793570001</v>
      </c>
      <c r="P619">
        <v>40.200327458345299</v>
      </c>
    </row>
    <row r="620" spans="1:17" hidden="1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60</v>
      </c>
      <c r="E620">
        <v>7743.496572</v>
      </c>
      <c r="F620">
        <v>446.4</v>
      </c>
      <c r="G620">
        <v>-17.5835673271303</v>
      </c>
      <c r="H620">
        <v>5.6197833039096201</v>
      </c>
      <c r="I620">
        <v>0.87241395465487703</v>
      </c>
      <c r="J620">
        <v>7.2421169388629396</v>
      </c>
      <c r="K620">
        <v>407.81436608995801</v>
      </c>
      <c r="M620">
        <v>72.045730382722198</v>
      </c>
      <c r="N620">
        <v>1.9051040601992999</v>
      </c>
      <c r="O620">
        <v>4.82750896057349</v>
      </c>
      <c r="P620">
        <v>39.7183098591549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254</v>
      </c>
      <c r="E621">
        <v>7734.4815761600003</v>
      </c>
      <c r="F621">
        <v>7114.9</v>
      </c>
      <c r="G621">
        <v>29.724886928162999</v>
      </c>
      <c r="H621">
        <v>-8.8145412728208701</v>
      </c>
      <c r="I621">
        <v>12.1299121172695</v>
      </c>
      <c r="J621">
        <v>-2.11511349502854</v>
      </c>
      <c r="K621">
        <v>6922.1784021510703</v>
      </c>
      <c r="L621">
        <v>6185.1784100207497</v>
      </c>
      <c r="M621">
        <v>45.240102768086103</v>
      </c>
      <c r="N621">
        <v>0.37059304367382501</v>
      </c>
      <c r="O621">
        <v>9.9804635342731505</v>
      </c>
      <c r="P621">
        <v>64.998492613807599</v>
      </c>
      <c r="Q621">
        <v>-7.7120583759099999E-4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373</v>
      </c>
      <c r="E622">
        <v>7708.2061548800002</v>
      </c>
      <c r="F622">
        <v>1692.3</v>
      </c>
      <c r="G622">
        <v>93.700023210549702</v>
      </c>
      <c r="H622">
        <v>-3.0801695787718999</v>
      </c>
      <c r="I622">
        <v>22.729598019229801</v>
      </c>
      <c r="J622">
        <v>-1.5044266556812</v>
      </c>
      <c r="K622">
        <v>1568.38449425917</v>
      </c>
      <c r="L622">
        <v>1241.5789997770701</v>
      </c>
      <c r="M622">
        <v>50.2699687138795</v>
      </c>
      <c r="N622">
        <v>1.3532397508815499</v>
      </c>
      <c r="O622">
        <v>7.7793535425161098</v>
      </c>
      <c r="P622">
        <v>140.605672851354</v>
      </c>
      <c r="Q622">
        <v>4.0761749086279997E-2</v>
      </c>
    </row>
    <row r="623" spans="1:17" hidden="1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21</v>
      </c>
      <c r="E623">
        <v>7616.4215989599998</v>
      </c>
      <c r="F623">
        <v>138.55000000000001</v>
      </c>
      <c r="G623">
        <v>78.584851724853706</v>
      </c>
      <c r="H623">
        <v>2.0576723471296998</v>
      </c>
      <c r="I623">
        <v>16.8104363790744</v>
      </c>
      <c r="J623">
        <v>3.0409504747074099</v>
      </c>
      <c r="K623">
        <v>123.236988380152</v>
      </c>
      <c r="L623">
        <v>105.00407311885201</v>
      </c>
      <c r="M623">
        <v>64.624846202463502</v>
      </c>
      <c r="N623">
        <v>0.91530791799800504</v>
      </c>
      <c r="O623">
        <v>0.433056658246111</v>
      </c>
      <c r="P623">
        <v>134.83050847457599</v>
      </c>
      <c r="Q623">
        <v>0.25701079887920503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1379</v>
      </c>
      <c r="E624">
        <v>7614.3400166399997</v>
      </c>
      <c r="F624">
        <v>290.55</v>
      </c>
      <c r="G624">
        <v>14.125705418147801</v>
      </c>
      <c r="H624">
        <v>-15.5988977095642</v>
      </c>
      <c r="I624">
        <v>-19.651631798175899</v>
      </c>
      <c r="J624">
        <v>-0.141704392549207</v>
      </c>
      <c r="K624">
        <v>299.52243065713799</v>
      </c>
      <c r="L624">
        <v>287.84725114819997</v>
      </c>
      <c r="M624">
        <v>41.869011176830902</v>
      </c>
      <c r="N624">
        <v>1.4429854776940301</v>
      </c>
      <c r="O624">
        <v>25.6066081569437</v>
      </c>
      <c r="P624">
        <v>53.082191780821901</v>
      </c>
      <c r="Q624">
        <v>6.3483621825264E-2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216</v>
      </c>
      <c r="E625">
        <v>7588.3739385319996</v>
      </c>
      <c r="F625">
        <v>190.36</v>
      </c>
      <c r="G625">
        <v>-13.3813014102507</v>
      </c>
      <c r="H625">
        <v>-12.5797895216957</v>
      </c>
      <c r="I625">
        <v>-32.798776858789502</v>
      </c>
      <c r="J625">
        <v>1.56448840019656</v>
      </c>
      <c r="K625">
        <v>190.98277964372701</v>
      </c>
      <c r="L625">
        <v>194.10048587547101</v>
      </c>
      <c r="M625">
        <v>56.267425147552402</v>
      </c>
      <c r="N625">
        <v>0.68237589662806997</v>
      </c>
      <c r="O625">
        <v>61.798697205295198</v>
      </c>
      <c r="P625">
        <v>31.7826237452405</v>
      </c>
      <c r="Q625">
        <v>8.1373017316164004E-2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46</v>
      </c>
      <c r="E626">
        <v>7587.2445269850004</v>
      </c>
      <c r="F626">
        <v>212.93</v>
      </c>
      <c r="G626">
        <v>45.813304145212697</v>
      </c>
      <c r="H626">
        <v>-3.6642108147062902</v>
      </c>
      <c r="I626">
        <v>-26.9358105550379</v>
      </c>
      <c r="J626">
        <v>3.0632879249472902</v>
      </c>
      <c r="K626">
        <v>199.35119826830999</v>
      </c>
      <c r="L626">
        <v>189.26173786331501</v>
      </c>
      <c r="M626">
        <v>63.255153913616198</v>
      </c>
      <c r="N626">
        <v>1.5207987958979601</v>
      </c>
      <c r="O626">
        <v>17.0807307565866</v>
      </c>
      <c r="P626">
        <v>78.932773109243698</v>
      </c>
      <c r="Q626">
        <v>0.15751256596850199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46</v>
      </c>
      <c r="E627">
        <v>7545.4235784550001</v>
      </c>
      <c r="F627">
        <v>518</v>
      </c>
      <c r="G627">
        <v>80.482960817709596</v>
      </c>
      <c r="H627">
        <v>-7.7064395172341804</v>
      </c>
      <c r="I627">
        <v>14.8641302962727</v>
      </c>
      <c r="J627">
        <v>-2.77501594391499</v>
      </c>
      <c r="K627">
        <v>499.391823854834</v>
      </c>
      <c r="L627">
        <v>426.85499365349301</v>
      </c>
      <c r="M627">
        <v>44.990928084811898</v>
      </c>
      <c r="N627">
        <v>0.47387016428812201</v>
      </c>
      <c r="O627">
        <v>8.8803088803088794</v>
      </c>
      <c r="P627">
        <v>110.18462162710399</v>
      </c>
      <c r="Q627">
        <v>-2.7843295511056999E-2</v>
      </c>
    </row>
    <row r="628" spans="1:17" hidden="1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622</v>
      </c>
      <c r="E628">
        <v>7526.2371020549999</v>
      </c>
      <c r="F628">
        <v>3849.85</v>
      </c>
      <c r="G628">
        <v>2.2466708380561902</v>
      </c>
      <c r="H628">
        <v>-8.6175036760639294</v>
      </c>
      <c r="I628">
        <v>-11.289018671795599</v>
      </c>
      <c r="J628">
        <v>-1.2060653840676701</v>
      </c>
      <c r="K628">
        <v>3762.7609617743301</v>
      </c>
      <c r="L628">
        <v>3487.2507293716399</v>
      </c>
      <c r="M628">
        <v>41.507182729692502</v>
      </c>
      <c r="N628">
        <v>0.41502049013488201</v>
      </c>
      <c r="O628">
        <v>11.401742925049</v>
      </c>
      <c r="P628">
        <v>28.0295976055869</v>
      </c>
      <c r="Q628">
        <v>-4.5203946651472003E-2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555</v>
      </c>
      <c r="E629">
        <v>7525.3065216300001</v>
      </c>
      <c r="F629">
        <v>271.7</v>
      </c>
      <c r="G629">
        <v>-18.101695805108601</v>
      </c>
      <c r="H629">
        <v>1.4382254590261201</v>
      </c>
      <c r="I629">
        <v>-13.605615722219699</v>
      </c>
      <c r="J629">
        <v>3.5356905594205599</v>
      </c>
      <c r="K629">
        <v>257.61435391024401</v>
      </c>
      <c r="L629">
        <v>260.46160100969001</v>
      </c>
      <c r="M629">
        <v>65.132181842210898</v>
      </c>
      <c r="N629">
        <v>0.907754307538575</v>
      </c>
      <c r="O629">
        <v>18.1266102318733</v>
      </c>
      <c r="P629">
        <v>23.499999999999901</v>
      </c>
      <c r="Q629">
        <v>-2.1440956372724002E-2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833</v>
      </c>
      <c r="E630">
        <v>7485.0995704320003</v>
      </c>
      <c r="F630">
        <v>42.63</v>
      </c>
      <c r="G630">
        <v>-24.2711867526349</v>
      </c>
      <c r="H630">
        <v>-4.42469224844241</v>
      </c>
      <c r="I630">
        <v>-25.023521851046599</v>
      </c>
      <c r="J630">
        <v>2.6723895890985698</v>
      </c>
      <c r="K630">
        <v>42.3257990238925</v>
      </c>
      <c r="L630">
        <v>43.572462120341903</v>
      </c>
      <c r="M630">
        <v>59.851207076911201</v>
      </c>
      <c r="N630">
        <v>1.49125374101693</v>
      </c>
      <c r="O630">
        <v>26.671358198451699</v>
      </c>
      <c r="P630">
        <v>15.2162162162162</v>
      </c>
      <c r="Q630">
        <v>4.2005203063206001E-2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388</v>
      </c>
      <c r="E631">
        <v>7484.2926815250003</v>
      </c>
      <c r="F631">
        <v>985.45</v>
      </c>
      <c r="G631">
        <v>1.6494160992551901</v>
      </c>
      <c r="H631">
        <v>1.2155359025836201</v>
      </c>
      <c r="I631">
        <v>0.97923215827198296</v>
      </c>
      <c r="J631">
        <v>-5.9629515774389104</v>
      </c>
      <c r="K631">
        <v>922.51537033374598</v>
      </c>
      <c r="L631">
        <v>860.03421702207299</v>
      </c>
      <c r="M631">
        <v>56.879171905882799</v>
      </c>
      <c r="N631">
        <v>2.10242136152557</v>
      </c>
      <c r="O631">
        <v>9.5438632097011507</v>
      </c>
      <c r="P631">
        <v>32.980230753660301</v>
      </c>
      <c r="Q631">
        <v>7.4954400771550994E-2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E632">
        <v>7476.4244510899998</v>
      </c>
      <c r="F632">
        <v>1821.05</v>
      </c>
      <c r="G632">
        <v>83.680734835802099</v>
      </c>
      <c r="H632">
        <v>55.9154384164883</v>
      </c>
      <c r="I632">
        <v>28.4952757226602</v>
      </c>
      <c r="J632">
        <v>27.777778908476002</v>
      </c>
      <c r="K632">
        <v>1364.36485410297</v>
      </c>
      <c r="M632">
        <v>88.699877607989905</v>
      </c>
      <c r="N632">
        <v>1.6798092404577001</v>
      </c>
      <c r="O632">
        <v>9.1650421460146507</v>
      </c>
      <c r="P632">
        <v>134.97419354838701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361</v>
      </c>
      <c r="E633">
        <v>7456.8891087600005</v>
      </c>
      <c r="F633">
        <v>337.35</v>
      </c>
      <c r="G633">
        <v>115.87396677920501</v>
      </c>
      <c r="H633">
        <v>-8.91125964091054</v>
      </c>
      <c r="I633">
        <v>77.181787683480096</v>
      </c>
      <c r="J633">
        <v>-3.9769509608408899</v>
      </c>
      <c r="K633">
        <v>310.56689076032501</v>
      </c>
      <c r="L633">
        <v>240.44854895442501</v>
      </c>
      <c r="M633">
        <v>46.835537529040799</v>
      </c>
      <c r="N633">
        <v>1.0118833898138999</v>
      </c>
      <c r="O633">
        <v>7.4551652586334498</v>
      </c>
      <c r="P633">
        <v>160.50193050192999</v>
      </c>
      <c r="Q633">
        <v>0.129523509466512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622</v>
      </c>
      <c r="E634">
        <v>7450.335462</v>
      </c>
      <c r="F634">
        <v>377.55</v>
      </c>
      <c r="G634">
        <v>-6.0693949656182999</v>
      </c>
      <c r="H634">
        <v>0.34996885521718701</v>
      </c>
      <c r="I634">
        <v>17.125150385821399</v>
      </c>
      <c r="J634">
        <v>-2.6454446427132998</v>
      </c>
      <c r="K634">
        <v>351.73880184990401</v>
      </c>
      <c r="L634">
        <v>343.05899796564398</v>
      </c>
      <c r="M634">
        <v>64.0330294476489</v>
      </c>
      <c r="N634">
        <v>3.4368703589328802</v>
      </c>
      <c r="O634">
        <v>15.733015494636399</v>
      </c>
      <c r="P634">
        <v>41.008403361344499</v>
      </c>
      <c r="Q634">
        <v>0.131562719770074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198</v>
      </c>
      <c r="E635">
        <v>7444.2089466399902</v>
      </c>
      <c r="F635">
        <v>1385.45</v>
      </c>
      <c r="G635">
        <v>23.632983417722201</v>
      </c>
      <c r="H635">
        <v>2.0804568502837202</v>
      </c>
      <c r="I635">
        <v>20.634451170807399</v>
      </c>
      <c r="J635">
        <v>-2.7887174535936499</v>
      </c>
      <c r="K635">
        <v>1252.9147682236801</v>
      </c>
      <c r="L635">
        <v>1068.01068086482</v>
      </c>
      <c r="M635">
        <v>57.436247676499598</v>
      </c>
      <c r="N635">
        <v>0.72339380983428303</v>
      </c>
      <c r="O635">
        <v>4.92619726442671</v>
      </c>
      <c r="P635">
        <v>68.854357099329604</v>
      </c>
      <c r="Q635">
        <v>5.7097140476017001E-2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198</v>
      </c>
      <c r="E636">
        <v>7425.6619819899997</v>
      </c>
      <c r="F636">
        <v>541.54999999999995</v>
      </c>
      <c r="G636">
        <v>4.00620969213238</v>
      </c>
      <c r="H636">
        <v>-0.32428956485830401</v>
      </c>
      <c r="I636">
        <v>22.728908789454898</v>
      </c>
      <c r="J636">
        <v>-5.0370280009567697E-2</v>
      </c>
      <c r="K636">
        <v>495.97319216492599</v>
      </c>
      <c r="L636">
        <v>436.22095786401701</v>
      </c>
      <c r="M636">
        <v>61.715511406275702</v>
      </c>
      <c r="N636">
        <v>0.50476768614823198</v>
      </c>
      <c r="O636">
        <v>2.2435601514172401</v>
      </c>
      <c r="P636">
        <v>53.088339222614799</v>
      </c>
      <c r="Q636">
        <v>2.6255758770389E-2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409</v>
      </c>
      <c r="E637">
        <v>7410.3563199749997</v>
      </c>
      <c r="F637">
        <v>671.9</v>
      </c>
      <c r="G637">
        <v>-20.716717852197998</v>
      </c>
      <c r="H637">
        <v>-4.8539047213217099</v>
      </c>
      <c r="I637">
        <v>-21.104634400834598</v>
      </c>
      <c r="J637">
        <v>-3.93920195325222</v>
      </c>
      <c r="K637">
        <v>665.40698577820604</v>
      </c>
      <c r="L637">
        <v>649.71803717746195</v>
      </c>
      <c r="M637">
        <v>40.908942972731197</v>
      </c>
      <c r="N637">
        <v>0.72682811824170801</v>
      </c>
      <c r="O637">
        <v>15.493376990623601</v>
      </c>
      <c r="P637">
        <v>28.876954061570899</v>
      </c>
      <c r="Q637">
        <v>-5.7078022602047002E-2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60</v>
      </c>
      <c r="E638">
        <v>7365.0174396599996</v>
      </c>
      <c r="F638">
        <v>226.66</v>
      </c>
      <c r="G638">
        <v>-25.7859793151556</v>
      </c>
      <c r="H638">
        <v>-10.421096134114</v>
      </c>
      <c r="I638">
        <v>-55.181026084037903</v>
      </c>
      <c r="J638">
        <v>-2.5608461251447499</v>
      </c>
      <c r="K638">
        <v>241.341091958964</v>
      </c>
      <c r="L638">
        <v>270.96320141430101</v>
      </c>
      <c r="M638">
        <v>40.437249806513499</v>
      </c>
      <c r="N638">
        <v>0.36368905876860602</v>
      </c>
      <c r="O638">
        <v>108.594370422659</v>
      </c>
      <c r="P638">
        <v>15.583885772565001</v>
      </c>
      <c r="Q638">
        <v>-2.7412049995485001E-2</v>
      </c>
    </row>
    <row r="639" spans="1:17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555</v>
      </c>
      <c r="E639">
        <v>7364.5852949999999</v>
      </c>
      <c r="F639">
        <v>2368.6</v>
      </c>
      <c r="G639">
        <v>-21.529075601185301</v>
      </c>
      <c r="H639">
        <v>-6.4853635894033799</v>
      </c>
      <c r="I639">
        <v>-15.5103951532243</v>
      </c>
      <c r="J639">
        <v>-3.59744890669602</v>
      </c>
      <c r="K639">
        <v>2283.0415505369701</v>
      </c>
      <c r="L639">
        <v>2262.88772115645</v>
      </c>
      <c r="M639">
        <v>37.303477992496397</v>
      </c>
      <c r="N639">
        <v>0.98665671814515798</v>
      </c>
      <c r="O639">
        <v>15.469053449294901</v>
      </c>
      <c r="P639">
        <v>20.8469387755102</v>
      </c>
      <c r="Q639">
        <v>-7.2000777603592997E-2</v>
      </c>
    </row>
    <row r="640" spans="1:17" hidden="1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833</v>
      </c>
      <c r="E640">
        <v>7325.5644540000003</v>
      </c>
      <c r="F640">
        <v>832.35</v>
      </c>
      <c r="G640">
        <v>130.228997466566</v>
      </c>
      <c r="H640">
        <v>-8.0594713168783993</v>
      </c>
      <c r="I640">
        <v>12.898449659523299</v>
      </c>
      <c r="J640">
        <v>8.9674020876106493</v>
      </c>
      <c r="K640">
        <v>773.85092435298304</v>
      </c>
      <c r="L640">
        <v>636.68166723147897</v>
      </c>
      <c r="M640">
        <v>63.2196816091827</v>
      </c>
      <c r="N640">
        <v>0.88512357677500997</v>
      </c>
      <c r="O640">
        <v>11.8279569892473</v>
      </c>
      <c r="P640">
        <v>151.46525679758301</v>
      </c>
      <c r="Q640">
        <v>6.4695544295944998E-2</v>
      </c>
    </row>
    <row r="641" spans="1:17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21</v>
      </c>
      <c r="E641">
        <v>7323.8673670799999</v>
      </c>
      <c r="F641">
        <v>908.8</v>
      </c>
      <c r="G641">
        <v>55.830629036042602</v>
      </c>
      <c r="H641">
        <v>-5.1211592612320898</v>
      </c>
      <c r="I641">
        <v>83.121130774111904</v>
      </c>
      <c r="J641">
        <v>0.82673235583840499</v>
      </c>
      <c r="K641">
        <v>839.77195054038998</v>
      </c>
      <c r="L641">
        <v>664.94581757922799</v>
      </c>
      <c r="M641">
        <v>53.538467172713098</v>
      </c>
      <c r="N641">
        <v>1.0984803005530901</v>
      </c>
      <c r="O641">
        <v>1.3424295774647901</v>
      </c>
      <c r="P641">
        <v>118.987951807228</v>
      </c>
      <c r="Q641">
        <v>0.139591534076874</v>
      </c>
    </row>
    <row r="642" spans="1:17" hidden="1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285</v>
      </c>
      <c r="E642">
        <v>7317.1490431499997</v>
      </c>
      <c r="F642">
        <v>450.55</v>
      </c>
      <c r="G642">
        <v>105.756909792445</v>
      </c>
      <c r="H642">
        <v>41.069332908790201</v>
      </c>
      <c r="I642">
        <v>43.773401241092799</v>
      </c>
      <c r="J642">
        <v>5.7265524403093897</v>
      </c>
      <c r="K642">
        <v>336.68071357502998</v>
      </c>
      <c r="L642">
        <v>269.291799932</v>
      </c>
      <c r="M642">
        <v>78.376516849274495</v>
      </c>
      <c r="N642">
        <v>0.48196583241195301</v>
      </c>
      <c r="O642">
        <v>1.45377871490401</v>
      </c>
      <c r="P642">
        <v>155.052363430512</v>
      </c>
      <c r="Q642">
        <v>4.9048553789226998E-2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46</v>
      </c>
      <c r="E643">
        <v>7296.8385794810001</v>
      </c>
      <c r="F643">
        <v>263.77</v>
      </c>
      <c r="G643">
        <v>139.12835023691801</v>
      </c>
      <c r="H643">
        <v>6.2139710694757797</v>
      </c>
      <c r="I643">
        <v>36.69052148227</v>
      </c>
      <c r="J643">
        <v>14.254596613514799</v>
      </c>
      <c r="K643">
        <v>220.62174716382799</v>
      </c>
      <c r="L643">
        <v>175.48975285882</v>
      </c>
      <c r="M643">
        <v>73.704652312605504</v>
      </c>
      <c r="N643">
        <v>0.89127968971886296</v>
      </c>
      <c r="O643">
        <v>3.0822307313189401</v>
      </c>
      <c r="P643">
        <v>196.53738055087101</v>
      </c>
      <c r="Q643">
        <v>8.3137069260994997E-2</v>
      </c>
    </row>
    <row r="644" spans="1:17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124</v>
      </c>
      <c r="E644">
        <v>7293.9337471449999</v>
      </c>
      <c r="F644">
        <v>1177.5999999999999</v>
      </c>
      <c r="G644">
        <v>41.268401447096302</v>
      </c>
      <c r="H644">
        <v>14.930229713881101</v>
      </c>
      <c r="I644">
        <v>3.1237302566190799</v>
      </c>
      <c r="J644">
        <v>-1.0775053284571801</v>
      </c>
      <c r="K644">
        <v>1068.3074042984999</v>
      </c>
      <c r="L644">
        <v>914.23470003805005</v>
      </c>
      <c r="M644">
        <v>60.052607813160797</v>
      </c>
      <c r="N644">
        <v>1.7111666475396401</v>
      </c>
      <c r="O644">
        <v>14.3087635869565</v>
      </c>
      <c r="P644">
        <v>80.821497120921194</v>
      </c>
      <c r="Q644">
        <v>5.4891294927933001E-2</v>
      </c>
    </row>
    <row r="645" spans="1:17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95</v>
      </c>
      <c r="E645">
        <v>7287.0973439399904</v>
      </c>
      <c r="F645">
        <v>953.05</v>
      </c>
      <c r="G645">
        <v>119.034788185724</v>
      </c>
      <c r="H645">
        <v>-15.7422490121136</v>
      </c>
      <c r="I645">
        <v>3.8821097231322201</v>
      </c>
      <c r="J645">
        <v>-4.7972560246755496</v>
      </c>
      <c r="K645">
        <v>970.37506557747099</v>
      </c>
      <c r="L645">
        <v>799.99007442580705</v>
      </c>
      <c r="M645">
        <v>33.830981199244299</v>
      </c>
      <c r="N645">
        <v>1.1809102853181701</v>
      </c>
      <c r="O645">
        <v>23.498242484654501</v>
      </c>
      <c r="P645">
        <v>151.86310782241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24</v>
      </c>
      <c r="E646">
        <v>7234.2861759899997</v>
      </c>
      <c r="F646">
        <v>459.35</v>
      </c>
      <c r="G646">
        <v>-22.949349343855701</v>
      </c>
      <c r="H646">
        <v>-8.87025042454305</v>
      </c>
      <c r="I646">
        <v>-24.502582440111802</v>
      </c>
      <c r="J646">
        <v>-2.99173769733558</v>
      </c>
      <c r="K646">
        <v>472.157634896986</v>
      </c>
      <c r="L646">
        <v>483.98093862938799</v>
      </c>
      <c r="M646">
        <v>26.633636370399401</v>
      </c>
      <c r="N646">
        <v>1.16278245018022</v>
      </c>
      <c r="O646">
        <v>33.090236203330797</v>
      </c>
      <c r="P646">
        <v>5.4643554126965803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290</v>
      </c>
      <c r="E647">
        <v>7172.5960247499997</v>
      </c>
      <c r="F647">
        <v>1687.35</v>
      </c>
      <c r="G647">
        <v>61.977985239012803</v>
      </c>
      <c r="H647">
        <v>23.431158285102502</v>
      </c>
      <c r="I647">
        <v>48.939943253659401</v>
      </c>
      <c r="J647">
        <v>18.427513158843102</v>
      </c>
      <c r="K647">
        <v>1413.49302251068</v>
      </c>
      <c r="L647">
        <v>1215.2118877374201</v>
      </c>
      <c r="M647">
        <v>85.083048008663596</v>
      </c>
      <c r="N647">
        <v>2.2810176861741001</v>
      </c>
      <c r="O647">
        <v>5.3041751859424604</v>
      </c>
      <c r="P647">
        <v>95.736906211936599</v>
      </c>
      <c r="Q647">
        <v>0.125919398327557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1428</v>
      </c>
      <c r="E648">
        <v>7152.3815841300002</v>
      </c>
      <c r="F648">
        <v>222.27</v>
      </c>
      <c r="G648">
        <v>-27.337029662041498</v>
      </c>
      <c r="H648">
        <v>11.4836510711285</v>
      </c>
      <c r="I648">
        <v>-3.79503064967572</v>
      </c>
      <c r="J648">
        <v>-1.8583815314859</v>
      </c>
      <c r="K648">
        <v>208.922640898949</v>
      </c>
      <c r="L648">
        <v>196.412973609083</v>
      </c>
      <c r="M648">
        <v>52.548879684196201</v>
      </c>
      <c r="N648">
        <v>0.65686598185052603</v>
      </c>
      <c r="O648">
        <v>8.8316012057407498</v>
      </c>
      <c r="P648">
        <v>31.055424528301899</v>
      </c>
      <c r="Q648">
        <v>-6.1148430865033999E-2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E649">
        <v>7138.3125695999997</v>
      </c>
      <c r="F649">
        <v>3307.35</v>
      </c>
      <c r="G649">
        <v>-3.5036519558486798</v>
      </c>
      <c r="H649">
        <v>-10.554335873623501</v>
      </c>
      <c r="I649">
        <v>16.362466604561199</v>
      </c>
      <c r="J649">
        <v>-3.9950788071680399</v>
      </c>
      <c r="K649">
        <v>3236.13428201531</v>
      </c>
      <c r="L649">
        <v>2811.6965916157801</v>
      </c>
      <c r="M649">
        <v>47.008781149332201</v>
      </c>
      <c r="N649">
        <v>0.56685467234341302</v>
      </c>
      <c r="O649">
        <v>17.616823136347801</v>
      </c>
      <c r="P649">
        <v>57.567889471176699</v>
      </c>
      <c r="Q649">
        <v>9.4886799615790995E-2</v>
      </c>
    </row>
    <row r="650" spans="1:17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585</v>
      </c>
      <c r="E650">
        <v>7131.7382656</v>
      </c>
      <c r="F650">
        <v>44</v>
      </c>
      <c r="G650">
        <v>-21.305499152339198</v>
      </c>
      <c r="H650">
        <v>-5.0468577940496404</v>
      </c>
      <c r="I650">
        <v>-47.719074465452501</v>
      </c>
      <c r="J650">
        <v>-2.5439131077362198</v>
      </c>
      <c r="K650">
        <v>43.627170459590502</v>
      </c>
      <c r="L650">
        <v>46.298509687078699</v>
      </c>
      <c r="M650">
        <v>40.673148754855298</v>
      </c>
      <c r="N650">
        <v>1.55989913822723</v>
      </c>
      <c r="O650">
        <v>56.136363636363598</v>
      </c>
      <c r="P650">
        <v>13.842173350582099</v>
      </c>
      <c r="Q650">
        <v>-4.8997497905279999E-3</v>
      </c>
    </row>
    <row r="651" spans="1:17" hidden="1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1435</v>
      </c>
      <c r="E651">
        <v>7096.295461875</v>
      </c>
      <c r="F651">
        <v>560.04999999999995</v>
      </c>
      <c r="G651">
        <v>-7.2024950733578903</v>
      </c>
      <c r="H651">
        <v>-13.966362097957299</v>
      </c>
      <c r="I651">
        <v>-7.4656403567075396</v>
      </c>
      <c r="J651">
        <v>-2.2357568315131</v>
      </c>
      <c r="K651">
        <v>581.89614277232795</v>
      </c>
      <c r="L651">
        <v>538.99815486329203</v>
      </c>
      <c r="M651">
        <v>31.922192756029698</v>
      </c>
      <c r="N651">
        <v>0.35951357021334301</v>
      </c>
      <c r="O651">
        <v>18.2037318096598</v>
      </c>
      <c r="P651">
        <v>44.268418341061299</v>
      </c>
      <c r="Q651">
        <v>5.7732986549361001E-2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989</v>
      </c>
      <c r="E652">
        <v>7078.7478748000003</v>
      </c>
      <c r="F652">
        <v>787.65</v>
      </c>
      <c r="G652">
        <v>999.73378923058499</v>
      </c>
      <c r="H652">
        <v>-4.9258013932792899</v>
      </c>
      <c r="I652">
        <v>164.644062527458</v>
      </c>
      <c r="J652">
        <v>2.90390675506828</v>
      </c>
      <c r="K652">
        <v>716.43435588196803</v>
      </c>
      <c r="L652">
        <v>486.67473679797098</v>
      </c>
      <c r="M652">
        <v>58.419923355520403</v>
      </c>
      <c r="N652">
        <v>0.48698041592855301</v>
      </c>
      <c r="O652">
        <v>14.6511775534818</v>
      </c>
      <c r="P652">
        <v>1107.1264367816</v>
      </c>
      <c r="Q652">
        <v>0.24191693600063799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373</v>
      </c>
      <c r="E653">
        <v>7078.5557336000002</v>
      </c>
      <c r="F653">
        <v>146.52000000000001</v>
      </c>
      <c r="G653">
        <v>77.516185601417007</v>
      </c>
      <c r="H653">
        <v>8.6792287421236001</v>
      </c>
      <c r="I653">
        <v>-1.07434280557526</v>
      </c>
      <c r="J653">
        <v>-5.2824092380012297</v>
      </c>
      <c r="K653">
        <v>130.449143468198</v>
      </c>
      <c r="L653">
        <v>104.67198245439801</v>
      </c>
      <c r="M653">
        <v>46.490790634914198</v>
      </c>
      <c r="N653">
        <v>1.63657251508405</v>
      </c>
      <c r="O653">
        <v>15.9909909909909</v>
      </c>
      <c r="P653">
        <v>125.242121445042</v>
      </c>
      <c r="Q653">
        <v>7.1388573869247005E-2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198</v>
      </c>
      <c r="E654">
        <v>7056.14572942</v>
      </c>
      <c r="F654">
        <v>1840.45</v>
      </c>
      <c r="G654">
        <v>77.6250282629845</v>
      </c>
      <c r="H654">
        <v>-1.60608548586838</v>
      </c>
      <c r="I654">
        <v>32.619501610681901</v>
      </c>
      <c r="J654">
        <v>8.7495818143145705</v>
      </c>
      <c r="K654">
        <v>1574.0738115864101</v>
      </c>
      <c r="L654">
        <v>1328.46353070026</v>
      </c>
      <c r="M654">
        <v>68.058017075826001</v>
      </c>
      <c r="N654">
        <v>0.77882811598372903</v>
      </c>
      <c r="O654">
        <v>1.3339129017359801</v>
      </c>
      <c r="P654">
        <v>124.99388753056201</v>
      </c>
      <c r="Q654">
        <v>4.0949740161420001E-2</v>
      </c>
    </row>
    <row r="655" spans="1:17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198</v>
      </c>
      <c r="E655">
        <v>7047.1716963999997</v>
      </c>
      <c r="F655">
        <v>499</v>
      </c>
      <c r="G655">
        <v>99.0675488522877</v>
      </c>
      <c r="H655">
        <v>-1.62562185808515</v>
      </c>
      <c r="I655">
        <v>17.5974913161213</v>
      </c>
      <c r="J655">
        <v>-0.98360863431474999</v>
      </c>
      <c r="K655">
        <v>445.97827542926001</v>
      </c>
      <c r="L655">
        <v>374.93205766630001</v>
      </c>
      <c r="M655">
        <v>57.904650346127198</v>
      </c>
      <c r="N655">
        <v>0.512524496855575</v>
      </c>
      <c r="O655">
        <v>3.6072144288577102</v>
      </c>
      <c r="P655">
        <v>131.76962378077101</v>
      </c>
      <c r="Q655">
        <v>0.13509911420370499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-</v>
      </c>
      <c r="D656" t="s">
        <v>101</v>
      </c>
      <c r="E656">
        <v>7036.9532489899902</v>
      </c>
      <c r="F656">
        <v>1491.95</v>
      </c>
      <c r="G656">
        <v>-27.876665441115101</v>
      </c>
      <c r="H656">
        <v>2.8619413108546201</v>
      </c>
      <c r="I656">
        <v>-14.4965264227387</v>
      </c>
      <c r="J656">
        <v>-1.93125382636784</v>
      </c>
      <c r="K656">
        <v>1420.3770298195</v>
      </c>
      <c r="L656">
        <v>1410.7973976733001</v>
      </c>
      <c r="M656">
        <v>52.385210519508</v>
      </c>
      <c r="N656">
        <v>1.021717049334</v>
      </c>
      <c r="O656">
        <v>12.600958477160701</v>
      </c>
      <c r="P656">
        <v>19.355999999999899</v>
      </c>
      <c r="Q656">
        <v>-0.145835813451552</v>
      </c>
    </row>
    <row r="657" spans="1:17" x14ac:dyDescent="0.3">
      <c r="A657" t="s">
        <v>1446</v>
      </c>
      <c r="B657" t="s">
        <v>1447</v>
      </c>
      <c r="C657" t="str">
        <f>IFERROR(VLOOKUP(Table1[[#This Row],[Ticker]],[1]!Table1[[Symbol]:[Industry]],2,FALSE),"-")</f>
        <v>-</v>
      </c>
      <c r="D657" t="s">
        <v>625</v>
      </c>
      <c r="E657">
        <v>7032.5067452969997</v>
      </c>
      <c r="F657">
        <v>147.49</v>
      </c>
      <c r="G657">
        <v>-28.487726008608099</v>
      </c>
      <c r="H657">
        <v>-3.3420264953065399</v>
      </c>
      <c r="I657">
        <v>-6.2822087643480797</v>
      </c>
      <c r="J657">
        <v>-0.56889245722974502</v>
      </c>
      <c r="K657">
        <v>137.78760370313</v>
      </c>
      <c r="L657">
        <v>139.67543808078301</v>
      </c>
      <c r="M657">
        <v>54.151845217895101</v>
      </c>
      <c r="N657">
        <v>1.3933482151711001</v>
      </c>
      <c r="O657">
        <v>21.398060885483702</v>
      </c>
      <c r="P657">
        <v>34.694063926940601</v>
      </c>
      <c r="Q657">
        <v>-0.104502479078511</v>
      </c>
    </row>
    <row r="658" spans="1:17" x14ac:dyDescent="0.3">
      <c r="A658" t="s">
        <v>1448</v>
      </c>
      <c r="B658" t="s">
        <v>1449</v>
      </c>
      <c r="C658" t="str">
        <f>IFERROR(VLOOKUP(Table1[[#This Row],[Ticker]],[1]!Table1[[Symbol]:[Industry]],2,FALSE),"-")</f>
        <v>-</v>
      </c>
      <c r="D658" t="s">
        <v>1450</v>
      </c>
      <c r="E658">
        <v>7025.5441269000003</v>
      </c>
      <c r="F658">
        <v>541.79999999999995</v>
      </c>
      <c r="G658">
        <v>-15.549797551649</v>
      </c>
      <c r="H658">
        <v>-0.77572289727961796</v>
      </c>
      <c r="I658">
        <v>-29.993199737651501</v>
      </c>
      <c r="J658">
        <v>8.6537529249371392</v>
      </c>
      <c r="K658">
        <v>508.955576638065</v>
      </c>
      <c r="L658">
        <v>501.50046532865599</v>
      </c>
      <c r="M658">
        <v>60.799895383444799</v>
      </c>
      <c r="N658">
        <v>3.8632718798404602</v>
      </c>
      <c r="O658">
        <v>23.5418973791067</v>
      </c>
      <c r="P658">
        <v>38.550057537399198</v>
      </c>
      <c r="Q658">
        <v>3.9902645779193002E-2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402</v>
      </c>
      <c r="E659">
        <v>7018.9085381799996</v>
      </c>
      <c r="F659">
        <v>307</v>
      </c>
      <c r="G659">
        <v>-44.312838645746801</v>
      </c>
      <c r="H659">
        <v>-0.78079056878732001</v>
      </c>
      <c r="I659">
        <v>-31.851647173202998</v>
      </c>
      <c r="J659">
        <v>-2.93803974808469</v>
      </c>
      <c r="K659">
        <v>302.68909721170598</v>
      </c>
      <c r="L659">
        <v>322.02947255323699</v>
      </c>
      <c r="M659">
        <v>45.009543634467398</v>
      </c>
      <c r="N659">
        <v>0.75195398801234903</v>
      </c>
      <c r="O659">
        <v>53.3876221498371</v>
      </c>
      <c r="P659">
        <v>18.923106720898701</v>
      </c>
      <c r="Q659">
        <v>-1.5600922885387E-2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24</v>
      </c>
      <c r="E660">
        <v>6995.6272796759904</v>
      </c>
      <c r="F660">
        <v>26.9</v>
      </c>
      <c r="G660">
        <v>18.898195261761899</v>
      </c>
      <c r="H660">
        <v>-6.8109701215127503</v>
      </c>
      <c r="I660">
        <v>-29.541669146536101</v>
      </c>
      <c r="J660">
        <v>-5.0865863825381696</v>
      </c>
      <c r="K660">
        <v>27.256883895410599</v>
      </c>
      <c r="L660">
        <v>26.233985500098299</v>
      </c>
      <c r="M660">
        <v>47.638697542373002</v>
      </c>
      <c r="N660">
        <v>1.0762054363247</v>
      </c>
      <c r="O660">
        <v>37.106784637120597</v>
      </c>
      <c r="P660">
        <v>50.1730468279764</v>
      </c>
      <c r="Q660">
        <v>9.1397519563268997E-2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469</v>
      </c>
      <c r="E661">
        <v>6995.4972595199997</v>
      </c>
      <c r="F661">
        <v>965.8</v>
      </c>
      <c r="G661">
        <v>58.026427929232703</v>
      </c>
      <c r="H661">
        <v>2.4363618942975198</v>
      </c>
      <c r="I661">
        <v>-11.523681341272701</v>
      </c>
      <c r="J661">
        <v>2.65850058606599</v>
      </c>
      <c r="K661">
        <v>898.84639436235705</v>
      </c>
      <c r="L661">
        <v>815.67280839715204</v>
      </c>
      <c r="M661">
        <v>63.848538510589002</v>
      </c>
      <c r="N661">
        <v>0.76451550101346299</v>
      </c>
      <c r="O661">
        <v>7.9001863739904801</v>
      </c>
      <c r="P661">
        <v>100.352660512394</v>
      </c>
      <c r="Q661">
        <v>0.14698230055579001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46</v>
      </c>
      <c r="E662">
        <v>6994.9676244000002</v>
      </c>
      <c r="F662">
        <v>530.45000000000005</v>
      </c>
      <c r="G662">
        <v>97.3133620502539</v>
      </c>
      <c r="H662">
        <v>12.952323737271399</v>
      </c>
      <c r="I662">
        <v>30.834538717934599</v>
      </c>
      <c r="J662">
        <v>5.9463913281746201</v>
      </c>
      <c r="K662">
        <v>457.38381029911699</v>
      </c>
      <c r="L662">
        <v>364.11915216366401</v>
      </c>
      <c r="M662">
        <v>62.507845818758298</v>
      </c>
      <c r="N662">
        <v>0.562138882582493</v>
      </c>
      <c r="O662">
        <v>1.9511735319068499</v>
      </c>
      <c r="P662">
        <v>132.19522871525501</v>
      </c>
      <c r="Q662">
        <v>0.168063149043718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1461</v>
      </c>
      <c r="E663">
        <v>6978.6840270000002</v>
      </c>
      <c r="F663">
        <v>905.15</v>
      </c>
      <c r="G663">
        <v>11.3435271223345</v>
      </c>
      <c r="H663">
        <v>2.733716777932</v>
      </c>
      <c r="I663">
        <v>-14.9931180667402</v>
      </c>
      <c r="J663">
        <v>-1.7030233244192099</v>
      </c>
      <c r="K663">
        <v>836.20280567120199</v>
      </c>
      <c r="L663">
        <v>772.86725437237703</v>
      </c>
      <c r="M663">
        <v>56.451244204244297</v>
      </c>
      <c r="N663">
        <v>0.78849286418591202</v>
      </c>
      <c r="O663">
        <v>9.3078495277025795</v>
      </c>
      <c r="P663">
        <v>53.026204564666003</v>
      </c>
      <c r="Q663">
        <v>-1.4889319526424E-2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198</v>
      </c>
      <c r="E664">
        <v>6957.2398901399902</v>
      </c>
      <c r="F664">
        <v>2441.5</v>
      </c>
      <c r="G664">
        <v>164.831021686089</v>
      </c>
      <c r="H664">
        <v>16.539730918740499</v>
      </c>
      <c r="I664">
        <v>63.299582410035399</v>
      </c>
      <c r="J664">
        <v>-4.9552590313207299</v>
      </c>
      <c r="K664">
        <v>2137.7764098624698</v>
      </c>
      <c r="L664">
        <v>1570.2612002609101</v>
      </c>
      <c r="M664">
        <v>43.187561296005697</v>
      </c>
      <c r="N664">
        <v>0.48083671275433798</v>
      </c>
      <c r="O664">
        <v>20.9133729264796</v>
      </c>
      <c r="P664">
        <v>203.29192546583801</v>
      </c>
      <c r="Q664">
        <v>0.13270862399236399</v>
      </c>
    </row>
    <row r="665" spans="1:17" hidden="1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60</v>
      </c>
      <c r="E665">
        <v>6954.6029920000001</v>
      </c>
      <c r="F665">
        <v>1433.2</v>
      </c>
      <c r="G665">
        <v>122.908190411375</v>
      </c>
      <c r="H665">
        <v>10.913890304165101</v>
      </c>
      <c r="I665">
        <v>82.774887575910896</v>
      </c>
      <c r="J665">
        <v>16.399934688845999</v>
      </c>
      <c r="K665">
        <v>1162.9558655702699</v>
      </c>
      <c r="L665">
        <v>945.333940724846</v>
      </c>
      <c r="M665">
        <v>82.200150948167504</v>
      </c>
      <c r="N665">
        <v>2.42326121019999</v>
      </c>
      <c r="O665">
        <v>1.84900921015909</v>
      </c>
      <c r="P665">
        <v>231.72086564054999</v>
      </c>
      <c r="Q665">
        <v>9.9726225862180995E-2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E666">
        <v>6936.8476799999999</v>
      </c>
      <c r="F666">
        <v>3496.35</v>
      </c>
      <c r="G666">
        <v>1680.2364522554601</v>
      </c>
      <c r="H666">
        <v>-2.0595849064215601</v>
      </c>
      <c r="I666">
        <v>192.01178739518301</v>
      </c>
      <c r="J666">
        <v>2.8235774317998299</v>
      </c>
      <c r="K666">
        <v>2759.4549698125202</v>
      </c>
      <c r="L666">
        <v>1713.2665000168399</v>
      </c>
      <c r="M666">
        <v>66.024275608846594</v>
      </c>
      <c r="N666">
        <v>0.56687827767043797</v>
      </c>
      <c r="O666">
        <v>0</v>
      </c>
      <c r="P666">
        <v>1942.2605140186899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65</v>
      </c>
      <c r="E667">
        <v>6883.1577120259999</v>
      </c>
      <c r="F667">
        <v>97.46</v>
      </c>
      <c r="G667">
        <v>338.48204198967198</v>
      </c>
      <c r="H667">
        <v>3.0605639061947998</v>
      </c>
      <c r="I667">
        <v>73.672188397689595</v>
      </c>
      <c r="J667">
        <v>-5.8362951410658797</v>
      </c>
      <c r="K667">
        <v>84.868380815374906</v>
      </c>
      <c r="L667">
        <v>60.943576224946902</v>
      </c>
      <c r="M667">
        <v>50.137884489318097</v>
      </c>
      <c r="N667">
        <v>0.87005191895277301</v>
      </c>
      <c r="O667">
        <v>10.3016622203981</v>
      </c>
      <c r="P667">
        <v>418.40425531914798</v>
      </c>
      <c r="Q667">
        <v>9.1679934009067002E-2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373</v>
      </c>
      <c r="E668">
        <v>6844.9554050460001</v>
      </c>
      <c r="F668">
        <v>84.19</v>
      </c>
      <c r="G668">
        <v>6.1109652060488804</v>
      </c>
      <c r="H668">
        <v>-2.0934502627307499</v>
      </c>
      <c r="I668">
        <v>-11.2022010716141</v>
      </c>
      <c r="J668">
        <v>-7.8946050808481196</v>
      </c>
      <c r="K668">
        <v>80.901777766645196</v>
      </c>
      <c r="L668">
        <v>73.348388371623201</v>
      </c>
      <c r="M668">
        <v>42.105272015974798</v>
      </c>
      <c r="N668">
        <v>1.1700674015997301</v>
      </c>
      <c r="O668">
        <v>13.7189689986934</v>
      </c>
      <c r="P668">
        <v>43.546462063085997</v>
      </c>
      <c r="Q668">
        <v>7.0822589352018003E-2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24</v>
      </c>
      <c r="E669">
        <v>6786.3399933749997</v>
      </c>
      <c r="F669">
        <v>646.6</v>
      </c>
      <c r="G669">
        <v>50.679944560160699</v>
      </c>
      <c r="H669">
        <v>-9.4627856529201093</v>
      </c>
      <c r="I669">
        <v>59.326612988903399</v>
      </c>
      <c r="J669">
        <v>-5.82694747397281</v>
      </c>
      <c r="K669">
        <v>647.15718531427297</v>
      </c>
      <c r="M669">
        <v>37.106523073253001</v>
      </c>
      <c r="N669">
        <v>0.37892590987012298</v>
      </c>
      <c r="O669">
        <v>17.6770801113516</v>
      </c>
      <c r="P669">
        <v>77.150684931506802</v>
      </c>
    </row>
    <row r="670" spans="1:17" hidden="1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124</v>
      </c>
      <c r="E670">
        <v>6760.4006937650001</v>
      </c>
      <c r="F670">
        <v>591.29999999999995</v>
      </c>
      <c r="G670">
        <v>-22.6175334909993</v>
      </c>
      <c r="H670">
        <v>3.2149821846794899</v>
      </c>
      <c r="I670">
        <v>-7.3731673563889597</v>
      </c>
      <c r="J670">
        <v>-8.1840541922099705E-2</v>
      </c>
      <c r="K670">
        <v>539.09965572647798</v>
      </c>
      <c r="L670">
        <v>528.23813342395601</v>
      </c>
      <c r="M670">
        <v>66.001534990165098</v>
      </c>
      <c r="N670">
        <v>1.0494202399108301</v>
      </c>
      <c r="O670">
        <v>6.5364451209200203</v>
      </c>
      <c r="P670">
        <v>26.616702355460301</v>
      </c>
      <c r="Q670">
        <v>2.5775354133576001E-2</v>
      </c>
    </row>
    <row r="671" spans="1:17" hidden="1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1024</v>
      </c>
      <c r="E671">
        <v>6746.8437323999997</v>
      </c>
      <c r="F671">
        <v>128.5</v>
      </c>
      <c r="G671">
        <v>-15.2183620308752</v>
      </c>
      <c r="H671">
        <v>-6.96362266691236</v>
      </c>
      <c r="I671">
        <v>-12.3859569206766</v>
      </c>
      <c r="J671">
        <v>-1.23904952529257</v>
      </c>
      <c r="K671">
        <v>120.10837337592</v>
      </c>
      <c r="M671">
        <v>1.05563603616817</v>
      </c>
      <c r="N671">
        <v>0.469135802469135</v>
      </c>
      <c r="O671">
        <v>3.00389105058367</v>
      </c>
      <c r="P671">
        <v>10.347788750536701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72</v>
      </c>
      <c r="E672">
        <v>6718.2719999999999</v>
      </c>
      <c r="F672">
        <v>951.15</v>
      </c>
      <c r="G672">
        <v>102.84457205247899</v>
      </c>
      <c r="H672">
        <v>3.4188824583398199</v>
      </c>
      <c r="I672">
        <v>-22.2049298520805</v>
      </c>
      <c r="J672">
        <v>9.1037844921670796</v>
      </c>
      <c r="K672">
        <v>884.99927512808404</v>
      </c>
      <c r="L672">
        <v>771.83313138570304</v>
      </c>
      <c r="M672">
        <v>70.397047455417706</v>
      </c>
      <c r="N672">
        <v>2.1129827550487499</v>
      </c>
      <c r="O672">
        <v>22.483309677758498</v>
      </c>
      <c r="P672">
        <v>152.96542553191401</v>
      </c>
      <c r="Q672">
        <v>0.107930279320443</v>
      </c>
    </row>
    <row r="673" spans="1:17" hidden="1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143</v>
      </c>
      <c r="E673">
        <v>6716.36807512</v>
      </c>
      <c r="F673">
        <v>177.12</v>
      </c>
      <c r="G673">
        <v>-20.955964925751701</v>
      </c>
      <c r="H673">
        <v>4.3026662421236201</v>
      </c>
      <c r="I673">
        <v>-9.4292452895133607</v>
      </c>
      <c r="J673">
        <v>-0.536174125931551</v>
      </c>
      <c r="M673">
        <v>62.486679007313001</v>
      </c>
      <c r="O673">
        <v>11.5063233965672</v>
      </c>
      <c r="P673">
        <v>31.2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622</v>
      </c>
      <c r="E674">
        <v>6692.8701454550001</v>
      </c>
      <c r="F674">
        <v>554.20000000000005</v>
      </c>
      <c r="G674">
        <v>19.499026127340301</v>
      </c>
      <c r="H674">
        <v>-11.3347090210824</v>
      </c>
      <c r="I674">
        <v>-15.700167385619499</v>
      </c>
      <c r="J674">
        <v>-4.3763044272533502</v>
      </c>
      <c r="K674">
        <v>507.47035071720001</v>
      </c>
      <c r="L674">
        <v>489.18226992687499</v>
      </c>
      <c r="M674">
        <v>40.520018079453202</v>
      </c>
      <c r="N674">
        <v>1.11769443330373</v>
      </c>
      <c r="O674">
        <v>20.1732226632984</v>
      </c>
      <c r="P674">
        <v>75.407501186896596</v>
      </c>
      <c r="Q674">
        <v>5.8374531579412997E-2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228</v>
      </c>
      <c r="E675">
        <v>6689.1071501099996</v>
      </c>
      <c r="F675">
        <v>1294.7</v>
      </c>
      <c r="G675">
        <v>5322.2879264718003</v>
      </c>
      <c r="H675">
        <v>-5.2251111390084698E-3</v>
      </c>
      <c r="I675">
        <v>429.05815166774801</v>
      </c>
      <c r="J675">
        <v>3.3662667872225698</v>
      </c>
      <c r="K675">
        <v>1122.71787397824</v>
      </c>
      <c r="L675">
        <v>538.47769521119301</v>
      </c>
      <c r="M675">
        <v>54.962345143118696</v>
      </c>
      <c r="N675">
        <v>0.59607952546431997</v>
      </c>
      <c r="O675">
        <v>4.0279601452073601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469</v>
      </c>
      <c r="E676">
        <v>6686.2407580299996</v>
      </c>
      <c r="F676">
        <v>471.05</v>
      </c>
      <c r="G676">
        <v>-47.380710422816399</v>
      </c>
      <c r="H676">
        <v>-5.0666696132778197</v>
      </c>
      <c r="I676">
        <v>-30.295353940306398</v>
      </c>
      <c r="J676">
        <v>-2.0394707996474999</v>
      </c>
      <c r="K676">
        <v>486.21899089365701</v>
      </c>
      <c r="L676">
        <v>538.751671511734</v>
      </c>
      <c r="M676">
        <v>49.234542216731001</v>
      </c>
      <c r="N676">
        <v>1.0500839494552801</v>
      </c>
      <c r="O676">
        <v>53.455047234900697</v>
      </c>
      <c r="P676">
        <v>9.9299883313885609</v>
      </c>
      <c r="Q676">
        <v>-2.1884010572916002E-2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77</v>
      </c>
      <c r="E677">
        <v>6679.6391935000001</v>
      </c>
      <c r="F677">
        <v>3403.15</v>
      </c>
      <c r="G677">
        <v>26.1259288934213</v>
      </c>
      <c r="H677">
        <v>12.418183483502901</v>
      </c>
      <c r="I677">
        <v>49.379746036237698</v>
      </c>
      <c r="J677">
        <v>3.0047776352012399</v>
      </c>
      <c r="K677">
        <v>2884.0336781046799</v>
      </c>
      <c r="L677">
        <v>2378.83473629624</v>
      </c>
      <c r="M677">
        <v>60.599600457589098</v>
      </c>
      <c r="N677">
        <v>0.81266310112601403</v>
      </c>
      <c r="O677">
        <v>5.9577156457987401</v>
      </c>
      <c r="P677">
        <v>113.363636363636</v>
      </c>
      <c r="Q677">
        <v>-5.9607125843229997E-2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622</v>
      </c>
      <c r="E678">
        <v>6661.5164752999999</v>
      </c>
      <c r="F678">
        <v>374.4</v>
      </c>
      <c r="G678">
        <v>86.078846392132405</v>
      </c>
      <c r="H678">
        <v>-7.1366380154049303</v>
      </c>
      <c r="I678">
        <v>-16.945261100081701</v>
      </c>
      <c r="J678">
        <v>-2.2204818860352802</v>
      </c>
      <c r="K678">
        <v>360.861736026725</v>
      </c>
      <c r="L678">
        <v>315.97272584618599</v>
      </c>
      <c r="M678">
        <v>44.659936630036299</v>
      </c>
      <c r="N678">
        <v>0.63958194023936699</v>
      </c>
      <c r="O678">
        <v>17.067307692307701</v>
      </c>
      <c r="P678">
        <v>117.547937245787</v>
      </c>
      <c r="Q678">
        <v>8.0375523474349994E-2</v>
      </c>
    </row>
    <row r="679" spans="1:17" hidden="1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1318</v>
      </c>
      <c r="E679">
        <v>6636.6662775300001</v>
      </c>
      <c r="F679">
        <v>1384.55</v>
      </c>
      <c r="G679">
        <v>-17.892189267750599</v>
      </c>
      <c r="H679">
        <v>-2.6766059442198902</v>
      </c>
      <c r="I679">
        <v>-12.042183926842799</v>
      </c>
      <c r="J679">
        <v>0.58163691285291697</v>
      </c>
      <c r="K679">
        <v>1376.5487619046501</v>
      </c>
      <c r="L679">
        <v>1344.33922551061</v>
      </c>
      <c r="M679">
        <v>77.088001342421407</v>
      </c>
      <c r="N679">
        <v>1.2926294122945401</v>
      </c>
      <c r="O679">
        <v>4.0446354411180598</v>
      </c>
      <c r="P679">
        <v>11.061645209160501</v>
      </c>
      <c r="Q679">
        <v>-5.5078309021881003E-2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80</v>
      </c>
      <c r="E680">
        <v>6603.9444786000004</v>
      </c>
      <c r="F680">
        <v>335.3</v>
      </c>
      <c r="G680">
        <v>95.448590391025505</v>
      </c>
      <c r="H680">
        <v>31.965324469971701</v>
      </c>
      <c r="I680">
        <v>3.80631528455271</v>
      </c>
      <c r="J680">
        <v>-1.3784547297535401</v>
      </c>
      <c r="K680">
        <v>274.78483044011199</v>
      </c>
      <c r="L680">
        <v>233.141769122639</v>
      </c>
      <c r="M680">
        <v>60.247725500862899</v>
      </c>
      <c r="N680">
        <v>1.8689374064393001</v>
      </c>
      <c r="O680">
        <v>1.10348941246645</v>
      </c>
      <c r="P680">
        <v>141.91919191919101</v>
      </c>
      <c r="Q680">
        <v>6.2130366772752001E-2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133</v>
      </c>
      <c r="E681">
        <v>6589.6488663600003</v>
      </c>
      <c r="F681">
        <v>607.70000000000005</v>
      </c>
      <c r="G681">
        <v>25.977732943870301</v>
      </c>
      <c r="H681">
        <v>-5.0336395941985197</v>
      </c>
      <c r="I681">
        <v>-40.1363454993772</v>
      </c>
      <c r="J681">
        <v>-0.85891565205894904</v>
      </c>
      <c r="K681">
        <v>611.06852283335195</v>
      </c>
      <c r="L681">
        <v>576.53507313532202</v>
      </c>
      <c r="M681">
        <v>46.388524404460597</v>
      </c>
      <c r="N681">
        <v>0.36452904904890698</v>
      </c>
      <c r="O681">
        <v>38.497613954253701</v>
      </c>
      <c r="P681">
        <v>66.710102187778602</v>
      </c>
      <c r="Q681">
        <v>6.9956914967696002E-2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373</v>
      </c>
      <c r="E682">
        <v>6588.6059931999998</v>
      </c>
      <c r="F682">
        <v>342.8</v>
      </c>
      <c r="G682">
        <v>31.649626480769001</v>
      </c>
      <c r="H682">
        <v>3.2697394128553201</v>
      </c>
      <c r="I682">
        <v>13.1723236902805</v>
      </c>
      <c r="J682">
        <v>3.4257635732554599</v>
      </c>
      <c r="K682">
        <v>314.72397046160501</v>
      </c>
      <c r="L682">
        <v>272.20239196659702</v>
      </c>
      <c r="M682">
        <v>52.622159806898303</v>
      </c>
      <c r="N682">
        <v>1.2416882842257599</v>
      </c>
      <c r="O682">
        <v>4.3465577596265996</v>
      </c>
      <c r="P682">
        <v>67.137981472452395</v>
      </c>
      <c r="Q682">
        <v>-3.7000891318958999E-2</v>
      </c>
    </row>
    <row r="683" spans="1:17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939</v>
      </c>
      <c r="E683">
        <v>6576.1208593359997</v>
      </c>
      <c r="F683">
        <v>224.52</v>
      </c>
      <c r="G683">
        <v>71.646454633590196</v>
      </c>
      <c r="H683">
        <v>3.3282099830612499</v>
      </c>
      <c r="I683">
        <v>-21.634061625428501</v>
      </c>
      <c r="J683">
        <v>1.8992977356173499</v>
      </c>
      <c r="K683">
        <v>214.68557959196801</v>
      </c>
      <c r="L683">
        <v>191.93155940917899</v>
      </c>
      <c r="M683">
        <v>61.144774510504497</v>
      </c>
      <c r="N683">
        <v>1.18026927960696</v>
      </c>
      <c r="O683">
        <v>13.397470158560401</v>
      </c>
      <c r="P683">
        <v>100.196165849308</v>
      </c>
      <c r="Q683">
        <v>7.1144015788252996E-2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271</v>
      </c>
      <c r="E684">
        <v>6565.1345238399999</v>
      </c>
      <c r="F684">
        <v>2404.6999999999998</v>
      </c>
      <c r="G684">
        <v>-17.4823989880116</v>
      </c>
      <c r="H684">
        <v>-11.940964598819299</v>
      </c>
      <c r="I684">
        <v>-13.6223503661642</v>
      </c>
      <c r="J684">
        <v>2.6637153821487298</v>
      </c>
      <c r="K684">
        <v>2365.4065260273401</v>
      </c>
      <c r="L684">
        <v>2222.3658920643602</v>
      </c>
      <c r="M684">
        <v>51.928897640271998</v>
      </c>
      <c r="N684">
        <v>0.61357911952140898</v>
      </c>
      <c r="O684">
        <v>15.070486963030699</v>
      </c>
      <c r="P684">
        <v>39.808139534883701</v>
      </c>
      <c r="Q684">
        <v>7.9433015192467996E-2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1506</v>
      </c>
      <c r="E685">
        <v>6535.9242731249997</v>
      </c>
      <c r="F685">
        <v>484.6</v>
      </c>
      <c r="G685">
        <v>0.19102937524600999</v>
      </c>
      <c r="H685">
        <v>0.670570362136654</v>
      </c>
      <c r="I685">
        <v>-1.9754176345485399</v>
      </c>
      <c r="J685">
        <v>-2.2766496896648798</v>
      </c>
      <c r="K685">
        <v>463.254093864884</v>
      </c>
      <c r="L685">
        <v>445.39175210817001</v>
      </c>
      <c r="M685">
        <v>65.334562209853502</v>
      </c>
      <c r="N685">
        <v>1.10708167752957</v>
      </c>
      <c r="O685">
        <v>19.046636401155499</v>
      </c>
      <c r="P685">
        <v>41.571720712824998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395</v>
      </c>
      <c r="E686">
        <v>6524.8689139890002</v>
      </c>
      <c r="F686">
        <v>215.01</v>
      </c>
      <c r="G686">
        <v>174.476706361445</v>
      </c>
      <c r="H686">
        <v>2.7837954384613499</v>
      </c>
      <c r="I686">
        <v>7.2961656222174902</v>
      </c>
      <c r="J686">
        <v>-1.7694781305495</v>
      </c>
      <c r="K686">
        <v>199.996126125513</v>
      </c>
      <c r="L686">
        <v>164.36888442647501</v>
      </c>
      <c r="M686">
        <v>52.225426786562302</v>
      </c>
      <c r="N686">
        <v>0.72282346097866301</v>
      </c>
      <c r="O686">
        <v>1.37668015441143</v>
      </c>
      <c r="P686">
        <v>216.191176470588</v>
      </c>
      <c r="Q686">
        <v>8.9532670190705002E-2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271</v>
      </c>
      <c r="E687">
        <v>6518.7974800000002</v>
      </c>
      <c r="F687">
        <v>1458</v>
      </c>
      <c r="G687">
        <v>-24.415121831289799</v>
      </c>
      <c r="H687">
        <v>4.5953815607464596</v>
      </c>
      <c r="I687">
        <v>-21.933277969229501</v>
      </c>
      <c r="J687">
        <v>0.237610842822748</v>
      </c>
      <c r="K687">
        <v>1380.0884318870701</v>
      </c>
      <c r="L687">
        <v>1429.38843885705</v>
      </c>
      <c r="M687">
        <v>67.109694655676805</v>
      </c>
      <c r="N687">
        <v>1.0221519244680599</v>
      </c>
      <c r="O687">
        <v>30.174897119341502</v>
      </c>
      <c r="P687">
        <v>27.547896072084601</v>
      </c>
      <c r="Q687">
        <v>-6.1070099171235001E-2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1318</v>
      </c>
      <c r="E688">
        <v>6496.9056107910001</v>
      </c>
      <c r="F688">
        <v>1163.99</v>
      </c>
      <c r="G688">
        <v>-18.402837587390898</v>
      </c>
      <c r="H688">
        <v>-4.0724354630611801</v>
      </c>
      <c r="I688">
        <v>-11.4538008138964</v>
      </c>
      <c r="J688">
        <v>-1.4541683157893299</v>
      </c>
      <c r="K688">
        <v>1152.77765546705</v>
      </c>
      <c r="L688">
        <v>1126.28157040408</v>
      </c>
      <c r="M688">
        <v>63.340787818078198</v>
      </c>
      <c r="N688">
        <v>1.62901227943769</v>
      </c>
      <c r="O688">
        <v>13.865239392091</v>
      </c>
      <c r="P688">
        <v>34.439426664048703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60</v>
      </c>
      <c r="E689">
        <v>6477.6697459199904</v>
      </c>
      <c r="F689">
        <v>665.55</v>
      </c>
      <c r="G689">
        <v>75.130713330086294</v>
      </c>
      <c r="H689">
        <v>8.6057274666134003</v>
      </c>
      <c r="I689">
        <v>91.676056575077396</v>
      </c>
      <c r="J689">
        <v>1.77805778419419</v>
      </c>
      <c r="K689">
        <v>585.77870619959799</v>
      </c>
      <c r="L689">
        <v>470.57754445783701</v>
      </c>
      <c r="M689">
        <v>62.483895314271201</v>
      </c>
      <c r="N689">
        <v>0.61474468689570705</v>
      </c>
      <c r="O689">
        <v>2.9223950116444999</v>
      </c>
      <c r="P689">
        <v>124.24191374663</v>
      </c>
      <c r="Q689">
        <v>-2.3031107410280999E-2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46</v>
      </c>
      <c r="E690">
        <v>6456.9159545100001</v>
      </c>
      <c r="F690">
        <v>846.1</v>
      </c>
      <c r="G690">
        <v>125.677776791089</v>
      </c>
      <c r="H690">
        <v>-3.01134038823395</v>
      </c>
      <c r="I690">
        <v>12.8081167955872</v>
      </c>
      <c r="J690">
        <v>0.56839499868737597</v>
      </c>
      <c r="K690">
        <v>801.31221261853204</v>
      </c>
      <c r="L690">
        <v>639.12247792370704</v>
      </c>
      <c r="M690">
        <v>54.669129122093302</v>
      </c>
      <c r="N690">
        <v>0.48062475964560097</v>
      </c>
      <c r="O690">
        <v>10.7197730764684</v>
      </c>
      <c r="P690">
        <v>151.590841510556</v>
      </c>
      <c r="Q690">
        <v>0.138833399517271</v>
      </c>
    </row>
    <row r="691" spans="1:17" hidden="1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271</v>
      </c>
      <c r="E691">
        <v>6434.438739575</v>
      </c>
      <c r="F691">
        <v>3013</v>
      </c>
      <c r="G691">
        <v>37.730373212644103</v>
      </c>
      <c r="H691">
        <v>-7.9582813450465597</v>
      </c>
      <c r="I691">
        <v>12.0792731891903</v>
      </c>
      <c r="J691">
        <v>0.404223326470529</v>
      </c>
      <c r="K691">
        <v>2709.5659532325599</v>
      </c>
      <c r="L691">
        <v>2313.5545108495498</v>
      </c>
      <c r="M691">
        <v>47.561207032882898</v>
      </c>
      <c r="N691">
        <v>0.74385573030624097</v>
      </c>
      <c r="O691">
        <v>5.8745436442084298</v>
      </c>
      <c r="P691">
        <v>96.606851549755305</v>
      </c>
      <c r="Q691">
        <v>0.13608917272280899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541</v>
      </c>
      <c r="E692">
        <v>6407.4904929000004</v>
      </c>
      <c r="F692">
        <v>310.8</v>
      </c>
      <c r="G692">
        <v>5.2247266178908003</v>
      </c>
      <c r="H692">
        <v>-1.8819794271677299</v>
      </c>
      <c r="I692">
        <v>-34.3419699888235</v>
      </c>
      <c r="J692">
        <v>-0.65765417645538304</v>
      </c>
      <c r="K692">
        <v>310.36192045113899</v>
      </c>
      <c r="L692">
        <v>318.35135863322603</v>
      </c>
      <c r="M692">
        <v>58.611201872708897</v>
      </c>
      <c r="N692">
        <v>0.95873014807570001</v>
      </c>
      <c r="O692">
        <v>30.398970398970299</v>
      </c>
      <c r="P692">
        <v>32.820512820512803</v>
      </c>
      <c r="Q692">
        <v>0.101195877438794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138</v>
      </c>
      <c r="E693">
        <v>6397.0597684000004</v>
      </c>
      <c r="F693">
        <v>915.6</v>
      </c>
      <c r="G693">
        <v>18.6136173621484</v>
      </c>
      <c r="H693">
        <v>-6.8833782784243303</v>
      </c>
      <c r="I693">
        <v>-6.2602415018455604</v>
      </c>
      <c r="J693">
        <v>-2.6346509371850502</v>
      </c>
      <c r="K693">
        <v>907.66811680386695</v>
      </c>
      <c r="L693">
        <v>836.35597038717196</v>
      </c>
      <c r="M693">
        <v>44.304360974538099</v>
      </c>
      <c r="N693">
        <v>0.58697384637007699</v>
      </c>
      <c r="O693">
        <v>9.5456531236347697</v>
      </c>
      <c r="P693">
        <v>48.624299975651297</v>
      </c>
      <c r="Q693">
        <v>1.0422291958361E-2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915</v>
      </c>
      <c r="E694">
        <v>6386.0715991799998</v>
      </c>
      <c r="F694">
        <v>141.77000000000001</v>
      </c>
      <c r="G694">
        <v>-18.342431104862001</v>
      </c>
      <c r="H694">
        <v>-4.5760184760302796</v>
      </c>
      <c r="I694">
        <v>-41.849284811477098</v>
      </c>
      <c r="J694">
        <v>-1.0591675278828701</v>
      </c>
      <c r="K694">
        <v>143.65406902014601</v>
      </c>
      <c r="L694">
        <v>156.58790018204201</v>
      </c>
      <c r="M694">
        <v>60.9993394707137</v>
      </c>
      <c r="N694">
        <v>1.20917001596067</v>
      </c>
      <c r="O694">
        <v>48.550469069619702</v>
      </c>
      <c r="P694">
        <v>19.6371308016877</v>
      </c>
      <c r="Q694">
        <v>2.1404243157216001E-2</v>
      </c>
    </row>
    <row r="695" spans="1:17" hidden="1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46</v>
      </c>
      <c r="E695">
        <v>6347.84</v>
      </c>
      <c r="F695">
        <v>90</v>
      </c>
      <c r="G695">
        <v>-36.457239890322803</v>
      </c>
      <c r="H695">
        <v>-6.2212468013546403</v>
      </c>
      <c r="I695">
        <v>-24.937760049287899</v>
      </c>
      <c r="J695">
        <v>-1.3611225471547399</v>
      </c>
      <c r="K695">
        <v>91.496056683487794</v>
      </c>
      <c r="L695">
        <v>92.806893841722399</v>
      </c>
      <c r="M695">
        <v>53.081674366169402</v>
      </c>
      <c r="N695">
        <v>3.4444444444444402</v>
      </c>
      <c r="O695">
        <v>12.2222222222222</v>
      </c>
      <c r="P695">
        <v>5.8823529411764701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1529</v>
      </c>
      <c r="E696">
        <v>6345.9698650399996</v>
      </c>
      <c r="F696">
        <v>364.55</v>
      </c>
      <c r="G696">
        <v>39.538015885254701</v>
      </c>
      <c r="H696">
        <v>12.2438840024892</v>
      </c>
      <c r="I696">
        <v>-4.1735906488535903</v>
      </c>
      <c r="J696">
        <v>-3.65000842940217</v>
      </c>
      <c r="K696">
        <v>330.94316976857101</v>
      </c>
      <c r="L696">
        <v>284.76181233835001</v>
      </c>
      <c r="M696">
        <v>50.226680178175002</v>
      </c>
      <c r="N696">
        <v>1.7741538190449</v>
      </c>
      <c r="O696">
        <v>10.794129749005601</v>
      </c>
      <c r="P696">
        <v>79.140049140049101</v>
      </c>
      <c r="Q696">
        <v>0.127123150053853</v>
      </c>
    </row>
    <row r="697" spans="1:17" x14ac:dyDescent="0.3">
      <c r="A697" t="s">
        <v>1530</v>
      </c>
      <c r="B697" t="s">
        <v>1531</v>
      </c>
      <c r="C697" t="str">
        <f>IFERROR(VLOOKUP(Table1[[#This Row],[Ticker]],[1]!Table1[[Symbol]:[Industry]],2,FALSE),"-")</f>
        <v>-</v>
      </c>
      <c r="D697" t="s">
        <v>622</v>
      </c>
      <c r="E697">
        <v>6333.0663159449996</v>
      </c>
      <c r="F697">
        <v>488.05</v>
      </c>
      <c r="G697">
        <v>16.338042622557602</v>
      </c>
      <c r="H697">
        <v>-13.726285125657499</v>
      </c>
      <c r="I697">
        <v>-17.262148967794101</v>
      </c>
      <c r="J697">
        <v>-5.8820499264157302</v>
      </c>
      <c r="K697">
        <v>489.904636989599</v>
      </c>
      <c r="L697">
        <v>444.88917170370797</v>
      </c>
      <c r="M697">
        <v>30.890248342559101</v>
      </c>
      <c r="N697">
        <v>0.828740079147683</v>
      </c>
      <c r="O697">
        <v>14.7013625653109</v>
      </c>
      <c r="P697">
        <v>63.885157824042899</v>
      </c>
      <c r="Q697">
        <v>7.5343947272395004E-2</v>
      </c>
    </row>
    <row r="698" spans="1:17" hidden="1" x14ac:dyDescent="0.3">
      <c r="A698" t="s">
        <v>1532</v>
      </c>
      <c r="B698" t="s">
        <v>1533</v>
      </c>
      <c r="C698" t="str">
        <f>IFERROR(VLOOKUP(Table1[[#This Row],[Ticker]],[1]!Table1[[Symbol]:[Industry]],2,FALSE),"-")</f>
        <v>-</v>
      </c>
      <c r="E698">
        <v>6300.6725485300003</v>
      </c>
      <c r="F698">
        <v>2977.5</v>
      </c>
      <c r="G698">
        <v>1823.8390089565901</v>
      </c>
      <c r="H698">
        <v>4.1468943005848997</v>
      </c>
      <c r="I698">
        <v>327.597756863933</v>
      </c>
      <c r="J698">
        <v>8.0006508492392499</v>
      </c>
      <c r="K698">
        <v>2377.6450376430798</v>
      </c>
      <c r="L698">
        <v>1242.2086457810699</v>
      </c>
      <c r="M698">
        <v>67.046138719177605</v>
      </c>
      <c r="N698">
        <v>0.605756060441352</v>
      </c>
      <c r="O698">
        <v>2.4248530646515398</v>
      </c>
      <c r="P698">
        <v>1989.4736842105201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1024</v>
      </c>
      <c r="E699">
        <v>6266.1528877000001</v>
      </c>
      <c r="F699">
        <v>101</v>
      </c>
      <c r="M699">
        <v>50</v>
      </c>
      <c r="N699">
        <v>1</v>
      </c>
    </row>
    <row r="700" spans="1:17" hidden="1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1538</v>
      </c>
      <c r="E700">
        <v>6263.8319262000005</v>
      </c>
      <c r="F700">
        <v>4930.6499999999996</v>
      </c>
      <c r="G700">
        <v>94.211290926824404</v>
      </c>
      <c r="H700">
        <v>5.3795037336947402</v>
      </c>
      <c r="I700">
        <v>13.0677147413549</v>
      </c>
      <c r="J700">
        <v>4.3661565484601201</v>
      </c>
      <c r="K700">
        <v>4202.5070983583701</v>
      </c>
      <c r="L700">
        <v>3461.5164251051101</v>
      </c>
      <c r="M700">
        <v>84.300355278050304</v>
      </c>
      <c r="N700">
        <v>0.87047994132249595</v>
      </c>
      <c r="O700">
        <v>0.39244318700375402</v>
      </c>
      <c r="P700">
        <v>129.32189200502299</v>
      </c>
      <c r="Q700">
        <v>0.105601500156632</v>
      </c>
    </row>
    <row r="701" spans="1:17" x14ac:dyDescent="0.3">
      <c r="A701" t="s">
        <v>1539</v>
      </c>
      <c r="B701" t="s">
        <v>1540</v>
      </c>
      <c r="C701" t="str">
        <f>IFERROR(VLOOKUP(Table1[[#This Row],[Ticker]],[1]!Table1[[Symbol]:[Industry]],2,FALSE),"-")</f>
        <v>-</v>
      </c>
      <c r="D701" t="s">
        <v>170</v>
      </c>
      <c r="E701">
        <v>6238.0674975000002</v>
      </c>
      <c r="F701">
        <v>913.9</v>
      </c>
      <c r="G701">
        <v>67.244376660547999</v>
      </c>
      <c r="H701">
        <v>-1.6496064851491099</v>
      </c>
      <c r="I701">
        <v>59.560054518404698</v>
      </c>
      <c r="J701">
        <v>-2.7635563828413301</v>
      </c>
      <c r="K701">
        <v>847.04433332837903</v>
      </c>
      <c r="L701">
        <v>677.15634422005996</v>
      </c>
      <c r="M701">
        <v>52.312800564557101</v>
      </c>
      <c r="N701">
        <v>0.59527684259826197</v>
      </c>
      <c r="O701">
        <v>5.4820002188423302</v>
      </c>
      <c r="P701">
        <v>109.08258979638499</v>
      </c>
      <c r="Q701">
        <v>-1.2634562968533001E-2</v>
      </c>
    </row>
    <row r="702" spans="1:17" hidden="1" x14ac:dyDescent="0.3">
      <c r="A702" t="s">
        <v>1541</v>
      </c>
      <c r="B702" t="s">
        <v>1542</v>
      </c>
      <c r="C702" t="str">
        <f>IFERROR(VLOOKUP(Table1[[#This Row],[Ticker]],[1]!Table1[[Symbol]:[Industry]],2,FALSE),"-")</f>
        <v>-</v>
      </c>
      <c r="D702" t="s">
        <v>555</v>
      </c>
      <c r="E702">
        <v>6223.8222293500003</v>
      </c>
      <c r="F702">
        <v>1625.05</v>
      </c>
      <c r="G702">
        <v>17.059863255594699</v>
      </c>
      <c r="H702">
        <v>8.6299903582033899</v>
      </c>
      <c r="I702">
        <v>19.7930216085783</v>
      </c>
      <c r="J702">
        <v>1.62044102524152</v>
      </c>
      <c r="K702">
        <v>1401.7126330262399</v>
      </c>
      <c r="L702">
        <v>1249.1092756702101</v>
      </c>
      <c r="M702">
        <v>59.019279749198297</v>
      </c>
      <c r="N702">
        <v>0.50572459607971698</v>
      </c>
      <c r="O702">
        <v>3.06759792006401</v>
      </c>
      <c r="P702">
        <v>66.671794871794802</v>
      </c>
      <c r="Q702">
        <v>-2.4249504781357002E-2</v>
      </c>
    </row>
    <row r="703" spans="1:17" x14ac:dyDescent="0.3">
      <c r="A703" t="s">
        <v>1543</v>
      </c>
      <c r="B703" t="s">
        <v>1544</v>
      </c>
      <c r="C703" t="str">
        <f>IFERROR(VLOOKUP(Table1[[#This Row],[Ticker]],[1]!Table1[[Symbol]:[Industry]],2,FALSE),"-")</f>
        <v>-</v>
      </c>
      <c r="D703" t="s">
        <v>165</v>
      </c>
      <c r="E703">
        <v>6214.7891692949997</v>
      </c>
      <c r="F703">
        <v>390.75</v>
      </c>
      <c r="G703">
        <v>27.609368849073</v>
      </c>
      <c r="H703">
        <v>5.0547909850982498</v>
      </c>
      <c r="I703">
        <v>24.097718226173399</v>
      </c>
      <c r="J703">
        <v>4.4300954561200498</v>
      </c>
      <c r="K703">
        <v>365.770651808026</v>
      </c>
      <c r="L703">
        <v>308.02376683548698</v>
      </c>
      <c r="M703">
        <v>60.586496742345297</v>
      </c>
      <c r="N703">
        <v>0.74490640355247095</v>
      </c>
      <c r="O703">
        <v>8.3813179782469707</v>
      </c>
      <c r="P703">
        <v>72.859986728599793</v>
      </c>
      <c r="Q703">
        <v>0.21946371614145399</v>
      </c>
    </row>
    <row r="704" spans="1:17" x14ac:dyDescent="0.3">
      <c r="A704" t="s">
        <v>1545</v>
      </c>
      <c r="B704" t="s">
        <v>1546</v>
      </c>
      <c r="C704" t="str">
        <f>IFERROR(VLOOKUP(Table1[[#This Row],[Ticker]],[1]!Table1[[Symbol]:[Industry]],2,FALSE),"-")</f>
        <v>-</v>
      </c>
      <c r="D704" t="s">
        <v>138</v>
      </c>
      <c r="E704">
        <v>6191.34</v>
      </c>
      <c r="F704">
        <v>220.04</v>
      </c>
      <c r="G704">
        <v>83.318464603203395</v>
      </c>
      <c r="H704">
        <v>7.0671872384920897</v>
      </c>
      <c r="I704">
        <v>5.9021786592207803</v>
      </c>
      <c r="J704">
        <v>-3.2596160055379202</v>
      </c>
      <c r="K704">
        <v>205.99841748735599</v>
      </c>
      <c r="L704">
        <v>183.251983106474</v>
      </c>
      <c r="M704">
        <v>54.110813428414097</v>
      </c>
      <c r="N704">
        <v>1.7766875337621</v>
      </c>
      <c r="O704">
        <v>20.409925468096699</v>
      </c>
      <c r="P704">
        <v>113.217054263565</v>
      </c>
      <c r="Q704">
        <v>2.4854363547995001E-2</v>
      </c>
    </row>
    <row r="705" spans="1:17" x14ac:dyDescent="0.3">
      <c r="A705" t="s">
        <v>1547</v>
      </c>
      <c r="B705" t="s">
        <v>1548</v>
      </c>
      <c r="C705" t="str">
        <f>IFERROR(VLOOKUP(Table1[[#This Row],[Ticker]],[1]!Table1[[Symbol]:[Industry]],2,FALSE),"-")</f>
        <v>-</v>
      </c>
      <c r="D705" t="s">
        <v>388</v>
      </c>
      <c r="E705">
        <v>6168.9232165920002</v>
      </c>
      <c r="F705">
        <v>63.51</v>
      </c>
      <c r="G705">
        <v>-41.677076274228497</v>
      </c>
      <c r="H705">
        <v>-0.62008050363350498</v>
      </c>
      <c r="I705">
        <v>-35.915913361631297</v>
      </c>
      <c r="J705">
        <v>-3.9363057646353101</v>
      </c>
      <c r="K705">
        <v>65.241775389344397</v>
      </c>
      <c r="L705">
        <v>69.927132383076298</v>
      </c>
      <c r="M705">
        <v>40.135430751334098</v>
      </c>
      <c r="N705">
        <v>0.78054665344841001</v>
      </c>
      <c r="O705">
        <v>54.306408439615801</v>
      </c>
      <c r="P705">
        <v>7.0994940978077601</v>
      </c>
      <c r="Q705">
        <v>3.9535395721758002E-2</v>
      </c>
    </row>
    <row r="706" spans="1:17" hidden="1" x14ac:dyDescent="0.3">
      <c r="A706" t="s">
        <v>1549</v>
      </c>
      <c r="B706" t="s">
        <v>1550</v>
      </c>
      <c r="C706" t="str">
        <f>IFERROR(VLOOKUP(Table1[[#This Row],[Ticker]],[1]!Table1[[Symbol]:[Industry]],2,FALSE),"-")</f>
        <v>-</v>
      </c>
      <c r="D706" t="s">
        <v>43</v>
      </c>
      <c r="E706">
        <v>6141.5722400000004</v>
      </c>
      <c r="F706">
        <v>4095.5</v>
      </c>
      <c r="G706">
        <v>-17.107047090487701</v>
      </c>
      <c r="H706">
        <v>-6.2209804361423604</v>
      </c>
      <c r="I706">
        <v>1.25346932947656</v>
      </c>
      <c r="J706">
        <v>-11.6781045586087</v>
      </c>
      <c r="K706">
        <v>4099.2048899506999</v>
      </c>
      <c r="L706">
        <v>3791.5317896892798</v>
      </c>
      <c r="M706">
        <v>40.167076117020301</v>
      </c>
      <c r="N706">
        <v>4.2658671242888104</v>
      </c>
      <c r="O706">
        <v>18.416554755219099</v>
      </c>
      <c r="P706">
        <v>29.6454574232352</v>
      </c>
      <c r="Q706">
        <v>-4.3768445715622002E-2</v>
      </c>
    </row>
    <row r="707" spans="1:17" x14ac:dyDescent="0.3">
      <c r="A707" t="s">
        <v>1551</v>
      </c>
      <c r="B707" t="s">
        <v>1552</v>
      </c>
      <c r="C707" t="str">
        <f>IFERROR(VLOOKUP(Table1[[#This Row],[Ticker]],[1]!Table1[[Symbol]:[Industry]],2,FALSE),"-")</f>
        <v>-</v>
      </c>
      <c r="D707" t="s">
        <v>54</v>
      </c>
      <c r="E707">
        <v>6139.0286472799999</v>
      </c>
      <c r="F707">
        <v>69.69</v>
      </c>
      <c r="G707">
        <v>127.151039606758</v>
      </c>
      <c r="H707">
        <v>-12.4855871733599</v>
      </c>
      <c r="I707">
        <v>10.516067380355</v>
      </c>
      <c r="J707">
        <v>-10.0194071447214</v>
      </c>
      <c r="K707">
        <v>71.467007173923804</v>
      </c>
      <c r="L707">
        <v>61.691854409016997</v>
      </c>
      <c r="M707">
        <v>30.7405351810186</v>
      </c>
      <c r="N707">
        <v>1.09057949044856</v>
      </c>
      <c r="O707">
        <v>42.961687473095097</v>
      </c>
      <c r="P707">
        <v>165.23311132254901</v>
      </c>
      <c r="Q707">
        <v>6.3262289262504004E-2</v>
      </c>
    </row>
    <row r="708" spans="1:17" hidden="1" x14ac:dyDescent="0.3">
      <c r="A708" t="s">
        <v>1553</v>
      </c>
      <c r="B708" t="s">
        <v>1554</v>
      </c>
      <c r="C708" t="str">
        <f>IFERROR(VLOOKUP(Table1[[#This Row],[Ticker]],[1]!Table1[[Symbol]:[Industry]],2,FALSE),"-")</f>
        <v>-</v>
      </c>
      <c r="D708" t="s">
        <v>619</v>
      </c>
      <c r="E708">
        <v>6137.3571034750003</v>
      </c>
      <c r="F708">
        <v>419.75</v>
      </c>
      <c r="G708">
        <v>-29.795146394953701</v>
      </c>
      <c r="H708">
        <v>-7.8217715474571197</v>
      </c>
      <c r="I708">
        <v>-36.294974925113102</v>
      </c>
      <c r="J708">
        <v>-4.4336834498037199</v>
      </c>
      <c r="K708">
        <v>438.20257074692103</v>
      </c>
      <c r="L708">
        <v>441.20979693332299</v>
      </c>
      <c r="M708">
        <v>33.537745638080899</v>
      </c>
      <c r="N708">
        <v>1.19330684017699</v>
      </c>
      <c r="O708">
        <v>34.4967242406194</v>
      </c>
      <c r="P708">
        <v>6.8066157760814097</v>
      </c>
      <c r="Q708">
        <v>-6.6368072994345995E-2</v>
      </c>
    </row>
    <row r="709" spans="1:17" x14ac:dyDescent="0.3">
      <c r="A709" t="s">
        <v>1555</v>
      </c>
      <c r="B709" t="s">
        <v>1556</v>
      </c>
      <c r="C709" t="str">
        <f>IFERROR(VLOOKUP(Table1[[#This Row],[Ticker]],[1]!Table1[[Symbol]:[Industry]],2,FALSE),"-")</f>
        <v>-</v>
      </c>
      <c r="D709" t="s">
        <v>271</v>
      </c>
      <c r="E709">
        <v>6117.2778747399998</v>
      </c>
      <c r="F709">
        <v>775.95</v>
      </c>
      <c r="G709">
        <v>30.120598638307499</v>
      </c>
      <c r="H709">
        <v>-0.49652156832073702</v>
      </c>
      <c r="I709">
        <v>0.62206132191295105</v>
      </c>
      <c r="J709">
        <v>-2.3480238842669299</v>
      </c>
      <c r="K709">
        <v>734.27413476722199</v>
      </c>
      <c r="L709">
        <v>683.37984791855104</v>
      </c>
      <c r="M709">
        <v>53.302952377721198</v>
      </c>
      <c r="N709">
        <v>1.3399827574633001</v>
      </c>
      <c r="O709">
        <v>13.899091436303801</v>
      </c>
      <c r="P709">
        <v>66.495011264885704</v>
      </c>
    </row>
    <row r="710" spans="1:17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469</v>
      </c>
      <c r="E710">
        <v>6078.7111492000004</v>
      </c>
      <c r="F710">
        <v>1158.95</v>
      </c>
      <c r="G710">
        <v>-29.114012637612099</v>
      </c>
      <c r="H710">
        <v>3.5530486513014301</v>
      </c>
      <c r="I710">
        <v>-12.1704803442324</v>
      </c>
      <c r="J710">
        <v>5.3827769241200798</v>
      </c>
      <c r="K710">
        <v>1059.20447855671</v>
      </c>
      <c r="L710">
        <v>1112.6231109563901</v>
      </c>
      <c r="M710">
        <v>74.7817212590639</v>
      </c>
      <c r="N710">
        <v>1.7906837922246699</v>
      </c>
      <c r="O710">
        <v>21.2045385909659</v>
      </c>
      <c r="P710">
        <v>24.177649201757198</v>
      </c>
      <c r="Q710">
        <v>-5.6911425408132002E-2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198</v>
      </c>
      <c r="E711">
        <v>6031.3059285299996</v>
      </c>
      <c r="F711">
        <v>496.7</v>
      </c>
      <c r="G711">
        <v>58.051659979255902</v>
      </c>
      <c r="H711">
        <v>-1.26407485248641</v>
      </c>
      <c r="I711">
        <v>13.1080442639779</v>
      </c>
      <c r="J711">
        <v>-1.23904952529257</v>
      </c>
      <c r="K711">
        <v>472.16096368728199</v>
      </c>
      <c r="L711">
        <v>403.44510035888698</v>
      </c>
      <c r="M711">
        <v>58.657122094613896</v>
      </c>
      <c r="N711">
        <v>0.64012645194464601</v>
      </c>
      <c r="O711">
        <v>3.6843164888262501</v>
      </c>
      <c r="P711">
        <v>86.904985888993394</v>
      </c>
      <c r="Q711">
        <v>0.17346644262091299</v>
      </c>
    </row>
    <row r="712" spans="1:17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24</v>
      </c>
      <c r="E712">
        <v>6024.4859013499999</v>
      </c>
      <c r="F712">
        <v>358.2</v>
      </c>
      <c r="G712">
        <v>-5.7208766475404396</v>
      </c>
      <c r="H712">
        <v>-4.3969352122184304</v>
      </c>
      <c r="I712">
        <v>-20.6863216283394</v>
      </c>
      <c r="J712">
        <v>-3.3006218177609599</v>
      </c>
      <c r="K712">
        <v>359.57373436070498</v>
      </c>
      <c r="L712">
        <v>353.59693419029799</v>
      </c>
      <c r="M712">
        <v>37.261186199917702</v>
      </c>
      <c r="N712">
        <v>0.661270743544078</v>
      </c>
      <c r="O712">
        <v>17.881072026800599</v>
      </c>
      <c r="P712">
        <v>26.371494090668499</v>
      </c>
      <c r="Q712">
        <v>-4.7093651790031998E-2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370</v>
      </c>
      <c r="E713">
        <v>5955.0755048399997</v>
      </c>
      <c r="F713">
        <v>2201.65</v>
      </c>
      <c r="G713">
        <v>84.224692041018798</v>
      </c>
      <c r="H713">
        <v>13.013973634287799</v>
      </c>
      <c r="I713">
        <v>72.983230023190302</v>
      </c>
      <c r="J713">
        <v>8.3125098874578303</v>
      </c>
      <c r="K713">
        <v>1828.3351157275599</v>
      </c>
      <c r="L713">
        <v>1430.53877779662</v>
      </c>
      <c r="M713">
        <v>74.469786419815094</v>
      </c>
      <c r="N713">
        <v>0.73084426260638602</v>
      </c>
      <c r="O713">
        <v>2.8047146458337999</v>
      </c>
      <c r="P713">
        <v>134.717484008528</v>
      </c>
      <c r="Q713">
        <v>-3.1183217631361001E-2</v>
      </c>
    </row>
    <row r="714" spans="1:17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290</v>
      </c>
      <c r="E714">
        <v>5933.2761024900001</v>
      </c>
      <c r="F714">
        <v>1245.7</v>
      </c>
      <c r="G714">
        <v>123.669228429168</v>
      </c>
      <c r="H714">
        <v>-4.6817312861977101</v>
      </c>
      <c r="I714">
        <v>42.805233752877903</v>
      </c>
      <c r="J714">
        <v>2.45944713488956E-2</v>
      </c>
      <c r="K714">
        <v>1119.3944162719899</v>
      </c>
      <c r="L714">
        <v>909.290218471461</v>
      </c>
      <c r="M714">
        <v>52.554756279443502</v>
      </c>
      <c r="N714">
        <v>0.87968437050965398</v>
      </c>
      <c r="O714">
        <v>8.2925262904391008</v>
      </c>
      <c r="P714">
        <v>158.52443706547601</v>
      </c>
      <c r="Q714">
        <v>4.7695136489748997E-2</v>
      </c>
    </row>
    <row r="715" spans="1:17" hidden="1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418</v>
      </c>
      <c r="E715">
        <v>5883.6444010799996</v>
      </c>
      <c r="F715">
        <v>267.05</v>
      </c>
      <c r="G715">
        <v>141.83605583844701</v>
      </c>
      <c r="H715">
        <v>-4.7179745924516299</v>
      </c>
      <c r="I715">
        <v>40.641431795471199</v>
      </c>
      <c r="J715">
        <v>-2.4983087845518201</v>
      </c>
      <c r="K715">
        <v>262.70892122389</v>
      </c>
      <c r="L715">
        <v>211.52777648628299</v>
      </c>
      <c r="M715">
        <v>47.688167878935701</v>
      </c>
      <c r="N715">
        <v>0.94109728927165903</v>
      </c>
      <c r="O715">
        <v>12.338513387006101</v>
      </c>
      <c r="P715">
        <v>168.932527693857</v>
      </c>
      <c r="Q715">
        <v>0.124603752180516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271</v>
      </c>
      <c r="E716">
        <v>5856.7799243549998</v>
      </c>
      <c r="F716">
        <v>1913.55</v>
      </c>
      <c r="G716">
        <v>-34.231666203295099</v>
      </c>
      <c r="H716">
        <v>-2.6062042959690901</v>
      </c>
      <c r="I716">
        <v>-25.431392060141999</v>
      </c>
      <c r="J716">
        <v>-2.7876534549719998</v>
      </c>
      <c r="K716">
        <v>1899.54909200161</v>
      </c>
      <c r="L716">
        <v>1966.57902342903</v>
      </c>
      <c r="M716">
        <v>46.072645238278703</v>
      </c>
      <c r="N716">
        <v>0.60108831458414302</v>
      </c>
      <c r="O716">
        <v>52.614250999451201</v>
      </c>
      <c r="P716">
        <v>19.596875000000001</v>
      </c>
      <c r="Q716">
        <v>7.9466633891580006E-3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469</v>
      </c>
      <c r="E717">
        <v>5852.5505562199996</v>
      </c>
      <c r="F717">
        <v>1979.85</v>
      </c>
      <c r="G717">
        <v>-0.66562453317680603</v>
      </c>
      <c r="H717">
        <v>26.943748187269101</v>
      </c>
      <c r="I717">
        <v>42.7541062557234</v>
      </c>
      <c r="J717">
        <v>2.5555159529613398</v>
      </c>
      <c r="K717">
        <v>1621.7988669732799</v>
      </c>
      <c r="L717">
        <v>1442.68007900919</v>
      </c>
      <c r="M717">
        <v>71.476487912131802</v>
      </c>
      <c r="N717">
        <v>1.72256314611355</v>
      </c>
      <c r="O717">
        <v>2.27037401823371</v>
      </c>
      <c r="P717">
        <v>84.730580825752199</v>
      </c>
      <c r="Q717">
        <v>-0.121515350368486</v>
      </c>
    </row>
    <row r="718" spans="1:17" hidden="1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27</v>
      </c>
      <c r="E718">
        <v>5824.98</v>
      </c>
      <c r="F718">
        <v>97.08</v>
      </c>
      <c r="G718">
        <v>348.58769537243398</v>
      </c>
      <c r="H718">
        <v>112.53734649511</v>
      </c>
      <c r="I718">
        <v>99.905490038329106</v>
      </c>
      <c r="J718">
        <v>35.455214223968198</v>
      </c>
      <c r="K718">
        <v>51.146652389568501</v>
      </c>
      <c r="L718">
        <v>39.076976924183498</v>
      </c>
      <c r="M718">
        <v>97.899620423732998</v>
      </c>
      <c r="N718">
        <v>4.6674803099805802</v>
      </c>
      <c r="O718">
        <v>0</v>
      </c>
      <c r="P718">
        <v>401.70542635658899</v>
      </c>
      <c r="Q718">
        <v>0.117428019349125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370</v>
      </c>
      <c r="E719">
        <v>5801.4187938099903</v>
      </c>
      <c r="F719">
        <v>273.64999999999998</v>
      </c>
      <c r="G719">
        <v>-7.9623445530382497</v>
      </c>
      <c r="H719">
        <v>-2.2542266561068801E-2</v>
      </c>
      <c r="I719">
        <v>12.286606387107501</v>
      </c>
      <c r="J719">
        <v>2.0468004272240301</v>
      </c>
      <c r="K719">
        <v>253.48291864356</v>
      </c>
      <c r="L719">
        <v>233.585756462821</v>
      </c>
      <c r="M719">
        <v>57.684730769988299</v>
      </c>
      <c r="N719">
        <v>0.68960990894240903</v>
      </c>
      <c r="O719">
        <v>4.8967659418965797</v>
      </c>
      <c r="P719">
        <v>44.788359788359699</v>
      </c>
      <c r="Q719">
        <v>-8.9431535222212005E-2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418</v>
      </c>
      <c r="E720">
        <v>5798.0295111570003</v>
      </c>
      <c r="F720">
        <v>65.56</v>
      </c>
      <c r="G720">
        <v>8.9281140778163905</v>
      </c>
      <c r="H720">
        <v>-8.20842753109679</v>
      </c>
      <c r="I720">
        <v>-25.504994325199501</v>
      </c>
      <c r="J720">
        <v>1.07730776488669</v>
      </c>
      <c r="K720">
        <v>67.985939736940594</v>
      </c>
      <c r="L720">
        <v>67.401439760633806</v>
      </c>
      <c r="M720">
        <v>52.493350601452299</v>
      </c>
      <c r="N720">
        <v>0.63025280555492302</v>
      </c>
      <c r="O720">
        <v>33.923123856009703</v>
      </c>
      <c r="P720">
        <v>50.022883295194497</v>
      </c>
      <c r="Q720">
        <v>1.1645003101216999E-2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290</v>
      </c>
      <c r="E721">
        <v>5796.0095424000001</v>
      </c>
      <c r="F721">
        <v>785.45</v>
      </c>
      <c r="G721">
        <v>-3.5989123329495798</v>
      </c>
      <c r="H721">
        <v>-4.3064011153893302</v>
      </c>
      <c r="I721">
        <v>-13.822671243294</v>
      </c>
      <c r="J721">
        <v>1.2343340114511101</v>
      </c>
      <c r="K721">
        <v>778.01555481808703</v>
      </c>
      <c r="L721">
        <v>761.564324067082</v>
      </c>
      <c r="M721">
        <v>63.119058588446499</v>
      </c>
      <c r="N721">
        <v>1.14475828815338</v>
      </c>
      <c r="O721">
        <v>10.6117512254121</v>
      </c>
      <c r="P721">
        <v>26.07544141252</v>
      </c>
      <c r="Q721">
        <v>3.7847141263234997E-2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541</v>
      </c>
      <c r="E722">
        <v>5789.3846630400003</v>
      </c>
      <c r="F722">
        <v>5924</v>
      </c>
      <c r="G722">
        <v>56.955069929385502</v>
      </c>
      <c r="H722">
        <v>-8.0448747414829498</v>
      </c>
      <c r="I722">
        <v>27.525219263397702</v>
      </c>
      <c r="J722">
        <v>-1.1339213201643701</v>
      </c>
      <c r="K722">
        <v>5841.0073191757801</v>
      </c>
      <c r="L722">
        <v>4717.11585052181</v>
      </c>
      <c r="M722">
        <v>42.4772888351605</v>
      </c>
      <c r="N722">
        <v>0.337508017900079</v>
      </c>
      <c r="O722">
        <v>13.0806887238352</v>
      </c>
      <c r="P722">
        <v>107.30683090705401</v>
      </c>
      <c r="Q722">
        <v>0.12746759850705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418</v>
      </c>
      <c r="E723">
        <v>5772.4975077239997</v>
      </c>
      <c r="F723">
        <v>193.25</v>
      </c>
      <c r="G723">
        <v>164.70537753511201</v>
      </c>
      <c r="H723">
        <v>-20.8266931884813</v>
      </c>
      <c r="I723">
        <v>-1.48360065902826</v>
      </c>
      <c r="J723">
        <v>-1.4630495252925699</v>
      </c>
      <c r="K723">
        <v>190.59117534202801</v>
      </c>
      <c r="L723">
        <v>152.60031301439699</v>
      </c>
      <c r="M723">
        <v>38.008930673280297</v>
      </c>
      <c r="N723">
        <v>0.33880014200544201</v>
      </c>
      <c r="O723">
        <v>24.139715394566601</v>
      </c>
      <c r="P723">
        <v>206.50277557493999</v>
      </c>
      <c r="Q723">
        <v>3.8662598666154999E-2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138</v>
      </c>
      <c r="E724">
        <v>5754.0834361650004</v>
      </c>
      <c r="F724">
        <v>204.44</v>
      </c>
      <c r="G724">
        <v>145.629954920952</v>
      </c>
      <c r="H724">
        <v>-4.3082033230937702</v>
      </c>
      <c r="I724">
        <v>16.7906399084108</v>
      </c>
      <c r="J724">
        <v>-4.7093465549955402</v>
      </c>
      <c r="K724">
        <v>190.65223398453199</v>
      </c>
      <c r="L724">
        <v>151.94863199488901</v>
      </c>
      <c r="M724">
        <v>42.043570251005903</v>
      </c>
      <c r="N724">
        <v>0.58336495836978197</v>
      </c>
      <c r="O724">
        <v>16.890041087849699</v>
      </c>
      <c r="P724">
        <v>189.165487977369</v>
      </c>
      <c r="Q724">
        <v>0.143238550021688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290</v>
      </c>
      <c r="E725">
        <v>5624.6787493699903</v>
      </c>
      <c r="F725">
        <v>2452.6999999999998</v>
      </c>
      <c r="G725">
        <v>153.180035390944</v>
      </c>
      <c r="H725">
        <v>7.7484734087287199</v>
      </c>
      <c r="I725">
        <v>27.149598168631901</v>
      </c>
      <c r="J725">
        <v>3.3871388930306798</v>
      </c>
      <c r="K725">
        <v>2160.41397076262</v>
      </c>
      <c r="L725">
        <v>1746.2657648757399</v>
      </c>
      <c r="M725">
        <v>60.886480637509301</v>
      </c>
      <c r="N725">
        <v>1.0579120394538299</v>
      </c>
      <c r="O725">
        <v>7.6364822440575697</v>
      </c>
      <c r="P725">
        <v>199.932742280648</v>
      </c>
      <c r="Q725">
        <v>0.112392637478058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254</v>
      </c>
      <c r="E726">
        <v>5612.4681637499998</v>
      </c>
      <c r="F726">
        <v>5102.1499999999996</v>
      </c>
      <c r="G726">
        <v>129.873420661463</v>
      </c>
      <c r="H726">
        <v>1.5623918499741001</v>
      </c>
      <c r="I726">
        <v>55.146416436291197</v>
      </c>
      <c r="J726">
        <v>-2.9283271700012201</v>
      </c>
      <c r="K726">
        <v>4550.2962153684202</v>
      </c>
      <c r="L726">
        <v>3568.3478800548601</v>
      </c>
      <c r="M726">
        <v>56.296798302823802</v>
      </c>
      <c r="N726">
        <v>0.38408798343314399</v>
      </c>
      <c r="O726">
        <v>5.3869447193830098</v>
      </c>
      <c r="P726">
        <v>162.591353576942</v>
      </c>
      <c r="Q726">
        <v>0.100649304254443</v>
      </c>
    </row>
    <row r="727" spans="1:17" hidden="1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133</v>
      </c>
      <c r="E727">
        <v>5588.2647066400004</v>
      </c>
      <c r="F727">
        <v>357.3</v>
      </c>
      <c r="G727">
        <v>-23.682320326152901</v>
      </c>
      <c r="H727">
        <v>-3.7804798252921201</v>
      </c>
      <c r="I727">
        <v>-14.324587869763301</v>
      </c>
      <c r="J727">
        <v>0.95104494937102801</v>
      </c>
      <c r="O727">
        <v>4.1141897565071197</v>
      </c>
      <c r="P727">
        <v>9.9046447247000895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1595</v>
      </c>
      <c r="E728">
        <v>5576.2555378199904</v>
      </c>
      <c r="F728">
        <v>1060.55</v>
      </c>
      <c r="G728">
        <v>67.126904528713496</v>
      </c>
      <c r="H728">
        <v>6.65824999846879</v>
      </c>
      <c r="I728">
        <v>41.829309249721497</v>
      </c>
      <c r="J728">
        <v>11.766805700366699</v>
      </c>
      <c r="K728">
        <v>936.149674998416</v>
      </c>
      <c r="L728">
        <v>769.26468168629799</v>
      </c>
      <c r="M728">
        <v>84.791478339054606</v>
      </c>
      <c r="N728">
        <v>2.17588601967736</v>
      </c>
      <c r="O728">
        <v>5.2189901466220299</v>
      </c>
      <c r="P728">
        <v>98.233644859812998</v>
      </c>
      <c r="Q728">
        <v>1.5800847284751E-2</v>
      </c>
    </row>
    <row r="729" spans="1:17" hidden="1" x14ac:dyDescent="0.3">
      <c r="A729" t="s">
        <v>1596</v>
      </c>
      <c r="B729" t="s">
        <v>1597</v>
      </c>
      <c r="C729" t="str">
        <f>IFERROR(VLOOKUP(Table1[[#This Row],[Ticker]],[1]!Table1[[Symbol]:[Industry]],2,FALSE),"-")</f>
        <v>-</v>
      </c>
      <c r="D729" t="s">
        <v>21</v>
      </c>
      <c r="E729">
        <v>5543.6994327000002</v>
      </c>
      <c r="F729">
        <v>481.8</v>
      </c>
      <c r="G729">
        <v>-24.1156203635725</v>
      </c>
      <c r="H729">
        <v>-8.8904650402400698</v>
      </c>
      <c r="I729">
        <v>-21.0626922511555</v>
      </c>
      <c r="J729">
        <v>-7.2558966973743999</v>
      </c>
      <c r="K729">
        <v>483.643511724978</v>
      </c>
      <c r="L729">
        <v>466.00459460354898</v>
      </c>
      <c r="M729">
        <v>35.015179914474601</v>
      </c>
      <c r="N729">
        <v>0.68123317613110201</v>
      </c>
      <c r="O729">
        <v>24.325446243254401</v>
      </c>
      <c r="P729">
        <v>23.506793129966599</v>
      </c>
      <c r="Q729">
        <v>7.0483841203920997E-2</v>
      </c>
    </row>
    <row r="730" spans="1:17" x14ac:dyDescent="0.3">
      <c r="A730" t="s">
        <v>1598</v>
      </c>
      <c r="B730" t="s">
        <v>1599</v>
      </c>
      <c r="C730" t="str">
        <f>IFERROR(VLOOKUP(Table1[[#This Row],[Ticker]],[1]!Table1[[Symbol]:[Industry]],2,FALSE),"-")</f>
        <v>-</v>
      </c>
      <c r="D730" t="s">
        <v>469</v>
      </c>
      <c r="E730">
        <v>5541.6204292749999</v>
      </c>
      <c r="F730">
        <v>332.85</v>
      </c>
      <c r="G730">
        <v>-27.387269888476101</v>
      </c>
      <c r="H730">
        <v>0.112840751316514</v>
      </c>
      <c r="I730">
        <v>-53.334143796221298</v>
      </c>
      <c r="J730">
        <v>2.5814194916355202</v>
      </c>
      <c r="K730">
        <v>336.558800445614</v>
      </c>
      <c r="L730">
        <v>374.087798644347</v>
      </c>
      <c r="M730">
        <v>64.535138523587307</v>
      </c>
      <c r="N730">
        <v>1.0786018171255201</v>
      </c>
      <c r="O730">
        <v>62.956286615592497</v>
      </c>
      <c r="P730">
        <v>26.727584237578501</v>
      </c>
      <c r="Q730">
        <v>-0.12604340731404801</v>
      </c>
    </row>
    <row r="731" spans="1:17" x14ac:dyDescent="0.3">
      <c r="A731" t="s">
        <v>1600</v>
      </c>
      <c r="B731" t="s">
        <v>1601</v>
      </c>
      <c r="C731" t="str">
        <f>IFERROR(VLOOKUP(Table1[[#This Row],[Ticker]],[1]!Table1[[Symbol]:[Industry]],2,FALSE),"-")</f>
        <v>-</v>
      </c>
      <c r="D731" t="s">
        <v>1141</v>
      </c>
      <c r="E731">
        <v>5524.7839172499998</v>
      </c>
      <c r="F731">
        <v>3414.15</v>
      </c>
      <c r="G731">
        <v>12.9556833714901</v>
      </c>
      <c r="H731">
        <v>8.0411576038431001</v>
      </c>
      <c r="I731">
        <v>-1.07052857107295</v>
      </c>
      <c r="J731">
        <v>14.5775190418689</v>
      </c>
      <c r="K731">
        <v>3018.6715751168699</v>
      </c>
      <c r="L731">
        <v>2924.8463760138902</v>
      </c>
      <c r="M731">
        <v>76.080360672477099</v>
      </c>
      <c r="N731">
        <v>2.7265460448500201</v>
      </c>
      <c r="O731">
        <v>8.3725085306738105</v>
      </c>
      <c r="P731">
        <v>56.605201596256997</v>
      </c>
      <c r="Q731">
        <v>-6.3922204511065006E-2</v>
      </c>
    </row>
    <row r="732" spans="1:17" x14ac:dyDescent="0.3">
      <c r="A732" t="s">
        <v>1602</v>
      </c>
      <c r="B732" t="s">
        <v>1603</v>
      </c>
      <c r="C732" t="str">
        <f>IFERROR(VLOOKUP(Table1[[#This Row],[Ticker]],[1]!Table1[[Symbol]:[Industry]],2,FALSE),"-")</f>
        <v>-</v>
      </c>
      <c r="D732" t="s">
        <v>388</v>
      </c>
      <c r="E732">
        <v>5495.0829083279996</v>
      </c>
      <c r="F732">
        <v>111.82</v>
      </c>
      <c r="G732">
        <v>14.8936193335305</v>
      </c>
      <c r="H732">
        <v>2.0699954586423299</v>
      </c>
      <c r="I732">
        <v>-15.841112674697801</v>
      </c>
      <c r="J732">
        <v>-2.6111237787227601</v>
      </c>
      <c r="K732">
        <v>106.243598054439</v>
      </c>
      <c r="L732">
        <v>100.773470631989</v>
      </c>
      <c r="M732">
        <v>56.480047085727897</v>
      </c>
      <c r="N732">
        <v>1.79174540657865</v>
      </c>
      <c r="O732">
        <v>8.7014845287068496</v>
      </c>
      <c r="P732">
        <v>48.5980066445182</v>
      </c>
      <c r="Q732">
        <v>4.0951060535136002E-2</v>
      </c>
    </row>
    <row r="733" spans="1:17" hidden="1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D733" t="s">
        <v>285</v>
      </c>
      <c r="E733">
        <v>5484.0597120000002</v>
      </c>
      <c r="F733">
        <v>254.4</v>
      </c>
      <c r="G733">
        <v>293.47519331346501</v>
      </c>
      <c r="H733">
        <v>24.988235712944299</v>
      </c>
      <c r="I733">
        <v>292.69489700916102</v>
      </c>
      <c r="J733">
        <v>9.1209153561823904</v>
      </c>
      <c r="K733">
        <v>178.09930105048599</v>
      </c>
      <c r="L733">
        <v>105.664558626257</v>
      </c>
      <c r="M733">
        <v>71.655606741501202</v>
      </c>
      <c r="N733">
        <v>0.37661691782022999</v>
      </c>
      <c r="O733">
        <v>1.8081761006289301</v>
      </c>
      <c r="P733">
        <v>452.08333333333297</v>
      </c>
      <c r="Q733">
        <v>0.23050177630191901</v>
      </c>
    </row>
    <row r="734" spans="1:17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418</v>
      </c>
      <c r="E734">
        <v>5476.9979953709999</v>
      </c>
      <c r="F734">
        <v>50</v>
      </c>
      <c r="G734">
        <v>-26.224833416142399</v>
      </c>
      <c r="H734">
        <v>-8.5195026638264792</v>
      </c>
      <c r="I734">
        <v>-30.838232954837</v>
      </c>
      <c r="J734">
        <v>-3.28589069829001</v>
      </c>
      <c r="K734">
        <v>51.554716367085298</v>
      </c>
      <c r="L734">
        <v>52.280831194892997</v>
      </c>
      <c r="M734">
        <v>39.973758676122998</v>
      </c>
      <c r="N734">
        <v>0.90177203415979301</v>
      </c>
      <c r="O734">
        <v>36.599999999999902</v>
      </c>
      <c r="P734">
        <v>11.482720178372301</v>
      </c>
    </row>
    <row r="735" spans="1:17" hidden="1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568</v>
      </c>
      <c r="E735">
        <v>5458.0762322099999</v>
      </c>
      <c r="F735">
        <v>5719.25</v>
      </c>
      <c r="G735">
        <v>-22.7046053474667</v>
      </c>
      <c r="H735">
        <v>-8.5992875991131097</v>
      </c>
      <c r="I735">
        <v>-11.8795565792855</v>
      </c>
      <c r="J735">
        <v>-6.9731526112252</v>
      </c>
      <c r="K735">
        <v>5711.7567446815001</v>
      </c>
      <c r="L735">
        <v>5522.10902084602</v>
      </c>
      <c r="M735">
        <v>36.029380949385597</v>
      </c>
      <c r="N735">
        <v>1.09976477242239</v>
      </c>
      <c r="O735">
        <v>12.777024959566299</v>
      </c>
      <c r="P735">
        <v>14.7660231970141</v>
      </c>
      <c r="Q735">
        <v>1.1660639972636E-2</v>
      </c>
    </row>
    <row r="736" spans="1:17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D736" t="s">
        <v>290</v>
      </c>
      <c r="E736">
        <v>5434.3371356030002</v>
      </c>
      <c r="F736">
        <v>164.97</v>
      </c>
      <c r="G736">
        <v>-28.410408147617598</v>
      </c>
      <c r="H736">
        <v>-5.4989958499776304</v>
      </c>
      <c r="I736">
        <v>-27.6147700378257</v>
      </c>
      <c r="J736">
        <v>-2.8527384791349801</v>
      </c>
      <c r="K736">
        <v>165.74632235218999</v>
      </c>
      <c r="L736">
        <v>165.89495631429901</v>
      </c>
      <c r="M736">
        <v>43.939680603018203</v>
      </c>
      <c r="N736">
        <v>1.15471805113215</v>
      </c>
      <c r="O736">
        <v>33.1151118385161</v>
      </c>
      <c r="P736">
        <v>26.851211072664299</v>
      </c>
      <c r="Q736">
        <v>-8.9288671708246004E-2</v>
      </c>
    </row>
    <row r="737" spans="1:17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124</v>
      </c>
      <c r="E737">
        <v>5428.5659999999998</v>
      </c>
      <c r="F737">
        <v>565.95000000000005</v>
      </c>
      <c r="G737">
        <v>88.484343181266397</v>
      </c>
      <c r="H737">
        <v>-5.1462348567774798</v>
      </c>
      <c r="I737">
        <v>51.008754745809199</v>
      </c>
      <c r="J737">
        <v>7.49700995426132</v>
      </c>
      <c r="K737">
        <v>515.26655084036202</v>
      </c>
      <c r="L737">
        <v>380.45504050765999</v>
      </c>
      <c r="M737">
        <v>62.327311506377697</v>
      </c>
      <c r="N737">
        <v>0.52512664728472302</v>
      </c>
      <c r="O737">
        <v>28.518420355155001</v>
      </c>
      <c r="P737">
        <v>170.40133779264201</v>
      </c>
      <c r="Q737">
        <v>6.9411330904264004E-2</v>
      </c>
    </row>
    <row r="738" spans="1:17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989</v>
      </c>
      <c r="E738">
        <v>5418.6635936160001</v>
      </c>
      <c r="F738">
        <v>43.33</v>
      </c>
      <c r="G738">
        <v>102.82094599278101</v>
      </c>
      <c r="H738">
        <v>-2.1768301607541001</v>
      </c>
      <c r="I738">
        <v>25.061991526137799</v>
      </c>
      <c r="J738">
        <v>3.4172697651730299</v>
      </c>
      <c r="K738">
        <v>38.794960982734501</v>
      </c>
      <c r="L738">
        <v>32.485763132011101</v>
      </c>
      <c r="M738">
        <v>59.474482784827003</v>
      </c>
      <c r="N738">
        <v>0.89163786372402598</v>
      </c>
      <c r="O738">
        <v>3.7387491345488102</v>
      </c>
      <c r="P738">
        <v>172.51572327043999</v>
      </c>
      <c r="Q738">
        <v>6.8347152284512006E-2</v>
      </c>
    </row>
    <row r="739" spans="1:17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198</v>
      </c>
      <c r="E739">
        <v>5389.3802239650004</v>
      </c>
      <c r="F739">
        <v>136.06</v>
      </c>
      <c r="G739">
        <v>-0.48281744807860899</v>
      </c>
      <c r="H739">
        <v>0.99115469558756397</v>
      </c>
      <c r="I739">
        <v>4.6876797965092498</v>
      </c>
      <c r="J739">
        <v>5.2988053642973298</v>
      </c>
      <c r="K739">
        <v>127.54678558369601</v>
      </c>
      <c r="L739">
        <v>122.427429002266</v>
      </c>
      <c r="M739">
        <v>75.569131535212094</v>
      </c>
      <c r="N739">
        <v>1.07240860431653</v>
      </c>
      <c r="O739">
        <v>5.83566073790975</v>
      </c>
      <c r="P739">
        <v>32.936003908158298</v>
      </c>
      <c r="Q739">
        <v>1.6827695363622001E-2</v>
      </c>
    </row>
    <row r="740" spans="1:17" hidden="1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165</v>
      </c>
      <c r="E740">
        <v>5376.4985747999999</v>
      </c>
      <c r="F740">
        <v>4768</v>
      </c>
      <c r="G740">
        <v>128.28770040136001</v>
      </c>
      <c r="H740">
        <v>-5.37495555161789</v>
      </c>
      <c r="I740">
        <v>61.997995967104501</v>
      </c>
      <c r="J740">
        <v>8.7234998886751001</v>
      </c>
      <c r="K740">
        <v>4558.2851672099396</v>
      </c>
      <c r="L740">
        <v>3342.0972400117298</v>
      </c>
      <c r="M740">
        <v>48.1622676174945</v>
      </c>
      <c r="N740">
        <v>1.0930911631649101</v>
      </c>
      <c r="O740">
        <v>19.329907718120701</v>
      </c>
      <c r="P740">
        <v>178.42335766423301</v>
      </c>
      <c r="Q740">
        <v>0.19627272040239199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530</v>
      </c>
      <c r="E741">
        <v>5320.6714189980003</v>
      </c>
      <c r="F741">
        <v>108.54</v>
      </c>
      <c r="G741">
        <v>-30.0115890640595</v>
      </c>
      <c r="H741">
        <v>-3.3593035976501802</v>
      </c>
      <c r="I741">
        <v>-21.264535587794601</v>
      </c>
      <c r="J741">
        <v>-5.8466037712073797</v>
      </c>
      <c r="K741">
        <v>107.496107693242</v>
      </c>
      <c r="L741">
        <v>108.769006552473</v>
      </c>
      <c r="M741">
        <v>38.938961572470603</v>
      </c>
      <c r="N741">
        <v>0.80750725682854196</v>
      </c>
      <c r="O741">
        <v>26.865671641791</v>
      </c>
      <c r="P741">
        <v>18.622950819672099</v>
      </c>
      <c r="Q741">
        <v>-0.120865129848254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80</v>
      </c>
      <c r="E742">
        <v>5314.3041833159996</v>
      </c>
      <c r="F742">
        <v>233.99</v>
      </c>
      <c r="G742">
        <v>7.8297536554481004</v>
      </c>
      <c r="H742">
        <v>3.3192077676249401</v>
      </c>
      <c r="I742">
        <v>-16.907298883715999</v>
      </c>
      <c r="J742">
        <v>0.18822438154535301</v>
      </c>
      <c r="K742">
        <v>220.12260581031299</v>
      </c>
      <c r="L742">
        <v>207.79706062240501</v>
      </c>
      <c r="M742">
        <v>61.567637362832599</v>
      </c>
      <c r="N742">
        <v>1.70697770977671</v>
      </c>
      <c r="O742">
        <v>5.5600666695157797</v>
      </c>
      <c r="P742">
        <v>34.399770246984502</v>
      </c>
      <c r="Q742">
        <v>-9.8021494772610004E-2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60</v>
      </c>
      <c r="E743">
        <v>5313.8369017049999</v>
      </c>
      <c r="F743">
        <v>1315.2</v>
      </c>
      <c r="G743">
        <v>-9.7862933839074895</v>
      </c>
      <c r="H743">
        <v>-5.87245467686067</v>
      </c>
      <c r="I743">
        <v>-1.48881517292546</v>
      </c>
      <c r="J743">
        <v>-2.8298983567762299</v>
      </c>
      <c r="K743">
        <v>1297.0806302957401</v>
      </c>
      <c r="L743">
        <v>1207.21094512851</v>
      </c>
      <c r="M743">
        <v>37.484459078118299</v>
      </c>
      <c r="N743">
        <v>0.53817427895714898</v>
      </c>
      <c r="O743">
        <v>11.6940389294403</v>
      </c>
      <c r="P743">
        <v>30.937328886455202</v>
      </c>
      <c r="Q743">
        <v>-9.6261837434889995E-3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211</v>
      </c>
      <c r="E744">
        <v>5313.4028490399996</v>
      </c>
      <c r="F744">
        <v>605.20000000000005</v>
      </c>
      <c r="G744">
        <v>47.307209088851899</v>
      </c>
      <c r="H744">
        <v>-10.9986113328644</v>
      </c>
      <c r="I744">
        <v>-1.86051207091339</v>
      </c>
      <c r="J744">
        <v>-4.1293186764312999</v>
      </c>
      <c r="K744">
        <v>590.95204318585297</v>
      </c>
      <c r="L744">
        <v>512.81747036801801</v>
      </c>
      <c r="M744">
        <v>41.408544391594802</v>
      </c>
      <c r="N744">
        <v>0.44332777892189901</v>
      </c>
      <c r="O744">
        <v>9.5175148711169602</v>
      </c>
      <c r="P744">
        <v>83.366156642932793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418</v>
      </c>
      <c r="E745">
        <v>5268.4988011949999</v>
      </c>
      <c r="F745">
        <v>289.60000000000002</v>
      </c>
      <c r="G745">
        <v>-12.1850899288248</v>
      </c>
      <c r="H745">
        <v>-9.4399697956737008</v>
      </c>
      <c r="I745">
        <v>-28.519706289318901</v>
      </c>
      <c r="J745">
        <v>-2.1265729934611901</v>
      </c>
      <c r="K745">
        <v>295.11222553853599</v>
      </c>
      <c r="L745">
        <v>294.54488896539999</v>
      </c>
      <c r="M745">
        <v>47.424646009825999</v>
      </c>
      <c r="N745">
        <v>0.92533375069514001</v>
      </c>
      <c r="O745">
        <v>33.960635359115997</v>
      </c>
      <c r="P745">
        <v>17.4054054054054</v>
      </c>
      <c r="Q745">
        <v>-1.9851993159455E-2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127</v>
      </c>
      <c r="E746">
        <v>5251.0328134599904</v>
      </c>
      <c r="F746">
        <v>456.3</v>
      </c>
      <c r="G746">
        <v>67.632337771599794</v>
      </c>
      <c r="H746">
        <v>-3.2471482076038498</v>
      </c>
      <c r="I746">
        <v>86.536758258784999</v>
      </c>
      <c r="J746">
        <v>-4.6612717475147898</v>
      </c>
      <c r="K746">
        <v>391.45393482687399</v>
      </c>
      <c r="M746">
        <v>42.562898537179798</v>
      </c>
      <c r="N746">
        <v>0.253679252047462</v>
      </c>
      <c r="O746">
        <v>16.151654613192999</v>
      </c>
      <c r="P746">
        <v>169.36245572609201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198</v>
      </c>
      <c r="E747">
        <v>5249.8748520179997</v>
      </c>
      <c r="F747">
        <v>211.29</v>
      </c>
      <c r="G747">
        <v>10.574313136113799</v>
      </c>
      <c r="H747">
        <v>-7.2359298377788397</v>
      </c>
      <c r="I747">
        <v>13.1585933397833</v>
      </c>
      <c r="J747">
        <v>-1.9603420815533901</v>
      </c>
      <c r="K747">
        <v>196.510318496031</v>
      </c>
      <c r="L747">
        <v>168.99351625315501</v>
      </c>
      <c r="M747">
        <v>46.246680174632203</v>
      </c>
      <c r="N747">
        <v>0.399255567722968</v>
      </c>
      <c r="O747">
        <v>6.8200104122296299</v>
      </c>
      <c r="P747">
        <v>67.623958746529098</v>
      </c>
      <c r="Q747">
        <v>4.1484854382859003E-2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60</v>
      </c>
      <c r="E748">
        <v>5245.5657690349999</v>
      </c>
      <c r="F748">
        <v>1201.7</v>
      </c>
      <c r="G748">
        <v>-20.651184055301702</v>
      </c>
      <c r="H748">
        <v>7.6187928103380402</v>
      </c>
      <c r="I748">
        <v>-11.771760641441899</v>
      </c>
      <c r="J748">
        <v>3.5483000554884998</v>
      </c>
      <c r="K748">
        <v>1092.44490724305</v>
      </c>
      <c r="M748">
        <v>75.470857229265505</v>
      </c>
      <c r="N748">
        <v>0.98292939757808395</v>
      </c>
      <c r="O748">
        <v>4.68502954148288</v>
      </c>
      <c r="P748">
        <v>23.886597938144298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46</v>
      </c>
      <c r="E749">
        <v>5241.0406903399999</v>
      </c>
      <c r="F749">
        <v>762.7</v>
      </c>
      <c r="G749">
        <v>61.654217529056403</v>
      </c>
      <c r="H749">
        <v>24.576254592297602</v>
      </c>
      <c r="I749">
        <v>-31.9248477162872</v>
      </c>
      <c r="J749">
        <v>9.8981478334748392</v>
      </c>
      <c r="K749">
        <v>607.04744462459405</v>
      </c>
      <c r="L749">
        <v>583.23075313914103</v>
      </c>
      <c r="M749">
        <v>79.041366308785697</v>
      </c>
      <c r="N749">
        <v>2.13866871574908</v>
      </c>
      <c r="O749">
        <v>32.299724662383603</v>
      </c>
      <c r="P749">
        <v>90.674999999999997</v>
      </c>
      <c r="Q749">
        <v>0.125806262600792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285</v>
      </c>
      <c r="E750">
        <v>5178.0009440599997</v>
      </c>
      <c r="F750">
        <v>272.89999999999998</v>
      </c>
      <c r="G750">
        <v>157.08964781536801</v>
      </c>
      <c r="H750">
        <v>-11.808276518819101</v>
      </c>
      <c r="I750">
        <v>159.09787796219999</v>
      </c>
      <c r="J750">
        <v>-0.52213776058670003</v>
      </c>
      <c r="K750">
        <v>236.90641824346901</v>
      </c>
      <c r="L750">
        <v>152.980508066097</v>
      </c>
      <c r="M750">
        <v>44.855641681071099</v>
      </c>
      <c r="N750">
        <v>0.25459907580603602</v>
      </c>
      <c r="O750">
        <v>19.750824477830701</v>
      </c>
      <c r="P750">
        <v>254.41558441558399</v>
      </c>
      <c r="Q750">
        <v>0.133304878027285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1642</v>
      </c>
      <c r="E751">
        <v>5168.879891351</v>
      </c>
      <c r="F751">
        <v>59.99</v>
      </c>
      <c r="G751">
        <v>-8.7880233227180096</v>
      </c>
      <c r="H751">
        <v>-5.5995134144153598</v>
      </c>
      <c r="I751">
        <v>-3.0555338298686801</v>
      </c>
      <c r="J751">
        <v>-5.7400906913986196</v>
      </c>
      <c r="K751">
        <v>60.794130801690599</v>
      </c>
      <c r="L751">
        <v>56.988843116235103</v>
      </c>
      <c r="M751">
        <v>56.425916595309197</v>
      </c>
      <c r="N751">
        <v>1.6628660860778599</v>
      </c>
      <c r="O751">
        <v>8.0180030005000802</v>
      </c>
      <c r="P751">
        <v>25.5020920502092</v>
      </c>
      <c r="Q751">
        <v>-3.0196124243903E-2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1461</v>
      </c>
      <c r="E752">
        <v>5138.5545647700001</v>
      </c>
      <c r="F752">
        <v>930.9</v>
      </c>
      <c r="G752">
        <v>27.604169623309801</v>
      </c>
      <c r="H752">
        <v>-4.5130616631966403</v>
      </c>
      <c r="I752">
        <v>-8.6836002331195008</v>
      </c>
      <c r="J752">
        <v>-0.39526136053184602</v>
      </c>
      <c r="K752">
        <v>907.96232787425095</v>
      </c>
      <c r="L752">
        <v>857.11652233110703</v>
      </c>
      <c r="M752">
        <v>56.141984940123699</v>
      </c>
      <c r="N752">
        <v>0.60708543035250595</v>
      </c>
      <c r="O752">
        <v>18.7990117090987</v>
      </c>
      <c r="P752">
        <v>64.469964664310893</v>
      </c>
      <c r="Q752">
        <v>0.13769278060451501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290</v>
      </c>
      <c r="E753">
        <v>5115.6994420499996</v>
      </c>
      <c r="F753">
        <v>542.29999999999995</v>
      </c>
      <c r="G753">
        <v>-23.3662464294272</v>
      </c>
      <c r="H753">
        <v>-7.5774890485950497</v>
      </c>
      <c r="I753">
        <v>-25.027389288413499</v>
      </c>
      <c r="J753">
        <v>-2.81421533221961</v>
      </c>
      <c r="K753">
        <v>535.033346515022</v>
      </c>
      <c r="L753">
        <v>530.58287590118505</v>
      </c>
      <c r="M753">
        <v>42.095700186296298</v>
      </c>
      <c r="N753">
        <v>0.98679153476042003</v>
      </c>
      <c r="O753">
        <v>21.685413977503199</v>
      </c>
      <c r="P753">
        <v>24.6809978158409</v>
      </c>
      <c r="Q753">
        <v>2.3629380846805999E-2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290</v>
      </c>
      <c r="E754">
        <v>5076.1085957750001</v>
      </c>
      <c r="F754">
        <v>310.3</v>
      </c>
      <c r="G754">
        <v>19.807473018072699</v>
      </c>
      <c r="H754">
        <v>2.8685869021200898</v>
      </c>
      <c r="I754">
        <v>-1.7430609023085</v>
      </c>
      <c r="J754">
        <v>-2.6153448620801401</v>
      </c>
      <c r="K754">
        <v>284.14410590781199</v>
      </c>
      <c r="L754">
        <v>263.23197678414698</v>
      </c>
      <c r="M754">
        <v>57.1788537235931</v>
      </c>
      <c r="N754">
        <v>1.70871419336345</v>
      </c>
      <c r="O754">
        <v>3.04543989687398</v>
      </c>
      <c r="P754">
        <v>48.4688995215311</v>
      </c>
      <c r="Q754">
        <v>-1.9226901399994001E-2</v>
      </c>
    </row>
    <row r="755" spans="1:17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1428</v>
      </c>
      <c r="E755">
        <v>5035.0736763249997</v>
      </c>
      <c r="F755">
        <v>797.85</v>
      </c>
      <c r="G755">
        <v>-3.4589883118112601</v>
      </c>
      <c r="H755">
        <v>6.1785709230952204</v>
      </c>
      <c r="I755">
        <v>-13.6711536986087</v>
      </c>
      <c r="J755">
        <v>-4.9209802183618798</v>
      </c>
      <c r="K755">
        <v>773.53018740601794</v>
      </c>
      <c r="L755">
        <v>759.11965630308998</v>
      </c>
      <c r="M755">
        <v>41.529555886827701</v>
      </c>
      <c r="N755">
        <v>0.62367821826664105</v>
      </c>
      <c r="O755">
        <v>36.491821771009498</v>
      </c>
      <c r="P755">
        <v>38.756521739130399</v>
      </c>
      <c r="Q755">
        <v>9.5243201498557001E-2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388</v>
      </c>
      <c r="E756">
        <v>4988.7656123249999</v>
      </c>
      <c r="F756">
        <v>567.35</v>
      </c>
      <c r="G756">
        <v>-49.137340061143902</v>
      </c>
      <c r="H756">
        <v>-3.2253433035719898</v>
      </c>
      <c r="I756">
        <v>-39.102085860453499</v>
      </c>
      <c r="J756">
        <v>-2.2886678459032499</v>
      </c>
      <c r="K756">
        <v>573.67058307636603</v>
      </c>
      <c r="L756">
        <v>608.01420777067995</v>
      </c>
      <c r="M756">
        <v>45.272946136410397</v>
      </c>
      <c r="N756">
        <v>0.69277434171534702</v>
      </c>
      <c r="O756">
        <v>40.830175376751498</v>
      </c>
      <c r="P756">
        <v>10.9731051344743</v>
      </c>
      <c r="Q756">
        <v>5.1623244630029E-2</v>
      </c>
    </row>
    <row r="757" spans="1:17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1655</v>
      </c>
      <c r="E757">
        <v>4985.1279318919997</v>
      </c>
      <c r="F757">
        <v>75.17</v>
      </c>
      <c r="G757">
        <v>35.022084512705597</v>
      </c>
      <c r="H757">
        <v>-8.6915769661558198</v>
      </c>
      <c r="I757">
        <v>-0.75105478157121797</v>
      </c>
      <c r="J757">
        <v>-0.47349928605814401</v>
      </c>
      <c r="K757">
        <v>71.055586488672205</v>
      </c>
      <c r="L757">
        <v>62.876086047009501</v>
      </c>
      <c r="M757">
        <v>53.197325890440702</v>
      </c>
      <c r="N757">
        <v>0.82114779842406604</v>
      </c>
      <c r="O757">
        <v>11.999467872821601</v>
      </c>
      <c r="P757">
        <v>74.408352668213396</v>
      </c>
      <c r="Q757">
        <v>7.2280523617531997E-2</v>
      </c>
    </row>
    <row r="758" spans="1:17" hidden="1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295</v>
      </c>
      <c r="E758">
        <v>4975.4182691099904</v>
      </c>
      <c r="F758">
        <v>356.45</v>
      </c>
      <c r="G758">
        <v>-13.9705889748796</v>
      </c>
      <c r="H758">
        <v>-9.6146439932638508</v>
      </c>
      <c r="I758">
        <v>-16.4623800495723</v>
      </c>
      <c r="J758">
        <v>-2.81037964245315</v>
      </c>
      <c r="K758">
        <v>364.92116301502801</v>
      </c>
      <c r="L758">
        <v>356.63485773542101</v>
      </c>
      <c r="M758">
        <v>44.441313002989801</v>
      </c>
      <c r="N758">
        <v>0.52983104221854405</v>
      </c>
      <c r="O758">
        <v>12.4982465984009</v>
      </c>
      <c r="P758">
        <v>13.5191082802547</v>
      </c>
      <c r="Q758">
        <v>2.0121850664050001E-3</v>
      </c>
    </row>
    <row r="759" spans="1:17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54</v>
      </c>
      <c r="E759">
        <v>4971.7511654</v>
      </c>
      <c r="F759">
        <v>701.5</v>
      </c>
      <c r="G759">
        <v>-40.181629596009003</v>
      </c>
      <c r="H759">
        <v>-9.6968601448858607</v>
      </c>
      <c r="I759">
        <v>-47.601168571837199</v>
      </c>
      <c r="J759">
        <v>-5.5615195081399103</v>
      </c>
      <c r="K759">
        <v>754.19431028919098</v>
      </c>
      <c r="L759">
        <v>825.99228149380497</v>
      </c>
      <c r="M759">
        <v>32.1135090134647</v>
      </c>
      <c r="N759">
        <v>0.59929520847640305</v>
      </c>
      <c r="O759">
        <v>77.220242337847395</v>
      </c>
      <c r="P759">
        <v>3.4584470171816299</v>
      </c>
      <c r="Q759">
        <v>-8.4879546293659992E-3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373</v>
      </c>
      <c r="E760">
        <v>4971.6003769749996</v>
      </c>
      <c r="F760">
        <v>560.9</v>
      </c>
      <c r="G760">
        <v>1.7375260229457301</v>
      </c>
      <c r="H760">
        <v>20.7658032749661</v>
      </c>
      <c r="I760">
        <v>24.745372006361301</v>
      </c>
      <c r="J760">
        <v>10.0841827979397</v>
      </c>
      <c r="K760">
        <v>463.290081908883</v>
      </c>
      <c r="L760">
        <v>425.69603866733797</v>
      </c>
      <c r="M760">
        <v>79.371668800612099</v>
      </c>
      <c r="N760">
        <v>1.56284614885456</v>
      </c>
      <c r="O760">
        <v>0.99839543590658497</v>
      </c>
      <c r="P760">
        <v>76.355918880679098</v>
      </c>
      <c r="Q760">
        <v>3.5235191488183999E-2</v>
      </c>
    </row>
    <row r="761" spans="1:17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198</v>
      </c>
      <c r="E761">
        <v>4968.5022195450001</v>
      </c>
      <c r="F761">
        <v>649.75</v>
      </c>
      <c r="G761">
        <v>19.176278540299901</v>
      </c>
      <c r="H761">
        <v>10.580984826194401</v>
      </c>
      <c r="I761">
        <v>0.34338714060713099</v>
      </c>
      <c r="J761">
        <v>-3.2661276585653898</v>
      </c>
      <c r="K761">
        <v>601.83828305269799</v>
      </c>
      <c r="L761">
        <v>540.36119320807597</v>
      </c>
      <c r="M761">
        <v>53.007502907489503</v>
      </c>
      <c r="N761">
        <v>1.07076985962968</v>
      </c>
      <c r="O761">
        <v>8.1954597922277692</v>
      </c>
      <c r="P761">
        <v>61.931464174454803</v>
      </c>
      <c r="Q761">
        <v>0.12768726615170101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251</v>
      </c>
      <c r="E762">
        <v>4961.8380646899996</v>
      </c>
      <c r="F762">
        <v>250.45</v>
      </c>
      <c r="G762">
        <v>27.2545143017234</v>
      </c>
      <c r="H762">
        <v>-2.9274909287997501</v>
      </c>
      <c r="I762">
        <v>-10.7668097860687</v>
      </c>
      <c r="J762">
        <v>1.5159914010400299</v>
      </c>
      <c r="K762">
        <v>243.059493878913</v>
      </c>
      <c r="L762">
        <v>225.80303866218301</v>
      </c>
      <c r="M762">
        <v>68.425195332841199</v>
      </c>
      <c r="N762">
        <v>1.1999858698677199</v>
      </c>
      <c r="O762">
        <v>16.350568975843402</v>
      </c>
      <c r="P762">
        <v>52.573865367042302</v>
      </c>
      <c r="Q762">
        <v>0.174918239295866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165</v>
      </c>
      <c r="E763">
        <v>4944.6186459999999</v>
      </c>
      <c r="F763">
        <v>169.61</v>
      </c>
      <c r="G763">
        <v>117.800901241709</v>
      </c>
      <c r="H763">
        <v>-6.7455080125563098</v>
      </c>
      <c r="I763">
        <v>13.4621482927515</v>
      </c>
      <c r="J763">
        <v>0.15167895152861499</v>
      </c>
      <c r="K763">
        <v>156.27520096607699</v>
      </c>
      <c r="L763">
        <v>124.775419802497</v>
      </c>
      <c r="M763">
        <v>58.158393576045</v>
      </c>
      <c r="N763">
        <v>1.0344733126910699</v>
      </c>
      <c r="O763">
        <v>10.8425210777666</v>
      </c>
      <c r="P763">
        <v>180.811258278145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83</v>
      </c>
      <c r="E764">
        <v>4932.9227155849903</v>
      </c>
      <c r="F764">
        <v>1304.55</v>
      </c>
      <c r="G764">
        <v>61.182704969363101</v>
      </c>
      <c r="H764">
        <v>-15.4693023141983</v>
      </c>
      <c r="I764">
        <v>50.909524297630803</v>
      </c>
      <c r="J764">
        <v>-7.8921860566578896</v>
      </c>
      <c r="K764">
        <v>1210.4776188999399</v>
      </c>
      <c r="L764">
        <v>899.16950451523701</v>
      </c>
      <c r="M764">
        <v>31.470830544877298</v>
      </c>
      <c r="N764">
        <v>0.104805347389115</v>
      </c>
      <c r="O764">
        <v>22.088076348165998</v>
      </c>
      <c r="P764">
        <v>115.824303085449</v>
      </c>
      <c r="Q764">
        <v>8.1459527294709996E-2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198</v>
      </c>
      <c r="E765">
        <v>4913.6888482499999</v>
      </c>
      <c r="F765">
        <v>760.3</v>
      </c>
      <c r="G765">
        <v>78.943448861392</v>
      </c>
      <c r="H765">
        <v>-3.4396313124231699</v>
      </c>
      <c r="I765">
        <v>-10.261871671313401</v>
      </c>
      <c r="J765">
        <v>-1.31177150914829</v>
      </c>
      <c r="K765">
        <v>660.07820753429201</v>
      </c>
      <c r="L765">
        <v>590.81038229535</v>
      </c>
      <c r="M765">
        <v>52.338046106382201</v>
      </c>
      <c r="N765">
        <v>2.11680993047286</v>
      </c>
      <c r="O765">
        <v>1.1442851505984499</v>
      </c>
      <c r="P765">
        <v>132.33002291825801</v>
      </c>
      <c r="Q765">
        <v>0.136723877115312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271</v>
      </c>
      <c r="E766">
        <v>4884.9714537749996</v>
      </c>
      <c r="F766">
        <v>531.54999999999995</v>
      </c>
      <c r="G766">
        <v>-6.3578081036815197</v>
      </c>
      <c r="H766">
        <v>-12.0147437064184</v>
      </c>
      <c r="I766">
        <v>13.227443729336001</v>
      </c>
      <c r="J766">
        <v>1.1559886426463399</v>
      </c>
      <c r="K766">
        <v>521.69552478678804</v>
      </c>
      <c r="L766">
        <v>456.45909444721002</v>
      </c>
      <c r="M766">
        <v>49.4262987787097</v>
      </c>
      <c r="N766">
        <v>0.38415879447970203</v>
      </c>
      <c r="O766">
        <v>15.483021352647899</v>
      </c>
      <c r="P766">
        <v>47.6117745070813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118</v>
      </c>
      <c r="E767">
        <v>4883.0148225299999</v>
      </c>
      <c r="F767">
        <v>286.2</v>
      </c>
      <c r="G767">
        <v>65.437193700193404</v>
      </c>
      <c r="H767">
        <v>0.70321649891010696</v>
      </c>
      <c r="I767">
        <v>-9.2376113542154297</v>
      </c>
      <c r="J767">
        <v>-0.515945468855184</v>
      </c>
      <c r="K767">
        <v>276.916844106604</v>
      </c>
      <c r="L767">
        <v>238.641039330659</v>
      </c>
      <c r="M767">
        <v>53.474430457464102</v>
      </c>
      <c r="N767">
        <v>0.62095033421444801</v>
      </c>
      <c r="O767">
        <v>11.9671558350803</v>
      </c>
      <c r="P767">
        <v>121.174652241112</v>
      </c>
      <c r="Q767">
        <v>6.7334144274643001E-2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95</v>
      </c>
      <c r="E768">
        <v>4880.3297090400001</v>
      </c>
      <c r="F768">
        <v>1766.25</v>
      </c>
      <c r="G768">
        <v>33.060382105990399</v>
      </c>
      <c r="H768">
        <v>0.94986214519039902</v>
      </c>
      <c r="I768">
        <v>15.6984080324766</v>
      </c>
      <c r="J768">
        <v>-0.80140658546142296</v>
      </c>
      <c r="K768">
        <v>1599.67128372962</v>
      </c>
      <c r="L768">
        <v>1356.8186572023201</v>
      </c>
      <c r="M768">
        <v>49.686672511452798</v>
      </c>
      <c r="N768">
        <v>1.6081481105803801</v>
      </c>
      <c r="O768">
        <v>11.380042462844999</v>
      </c>
      <c r="P768">
        <v>68.8979201530002</v>
      </c>
      <c r="Q768">
        <v>0.12020428384149499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46</v>
      </c>
      <c r="E769">
        <v>4862.2587451709996</v>
      </c>
      <c r="F769">
        <v>60.42</v>
      </c>
      <c r="G769">
        <v>13.0529516351588</v>
      </c>
      <c r="H769">
        <v>-16.7574786854126</v>
      </c>
      <c r="I769">
        <v>-17.0149741356866</v>
      </c>
      <c r="J769">
        <v>-0.93929931713271098</v>
      </c>
      <c r="K769">
        <v>62.4909157046838</v>
      </c>
      <c r="L769">
        <v>58.013016301971703</v>
      </c>
      <c r="M769">
        <v>43.088173936686402</v>
      </c>
      <c r="N769">
        <v>0.64091600898269696</v>
      </c>
      <c r="O769">
        <v>30.7514068189341</v>
      </c>
      <c r="P769">
        <v>43.686087990487501</v>
      </c>
      <c r="Q769">
        <v>0.12847270559995999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111</v>
      </c>
      <c r="E770">
        <v>4857.3900000000003</v>
      </c>
      <c r="F770">
        <v>7837.55</v>
      </c>
      <c r="G770">
        <v>82.431248438353904</v>
      </c>
      <c r="H770">
        <v>4.6191091951437402</v>
      </c>
      <c r="I770">
        <v>1.48580806299381</v>
      </c>
      <c r="J770">
        <v>9.0085962398082202</v>
      </c>
      <c r="K770">
        <v>7072.24041641639</v>
      </c>
      <c r="L770">
        <v>6361.0096824195798</v>
      </c>
      <c r="M770">
        <v>64.393961598605998</v>
      </c>
      <c r="N770">
        <v>1.6402512581911299</v>
      </c>
      <c r="O770">
        <v>10.5128515926533</v>
      </c>
      <c r="P770">
        <v>111.311674305742</v>
      </c>
      <c r="Q770">
        <v>9.0385960826064995E-2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622</v>
      </c>
      <c r="E771">
        <v>4845.3087539999997</v>
      </c>
      <c r="F771">
        <v>232.49</v>
      </c>
      <c r="G771">
        <v>83.524758309497102</v>
      </c>
      <c r="H771">
        <v>11.690209409365799</v>
      </c>
      <c r="I771">
        <v>16.0514880083254</v>
      </c>
      <c r="J771">
        <v>7.6745994997770497</v>
      </c>
      <c r="K771">
        <v>199.63256648371501</v>
      </c>
      <c r="L771">
        <v>169.63017493531299</v>
      </c>
      <c r="M771">
        <v>70.708369477046503</v>
      </c>
      <c r="N771">
        <v>1.03908525346937</v>
      </c>
      <c r="O771">
        <v>4.6066497483762499</v>
      </c>
      <c r="P771">
        <v>114.672206832871</v>
      </c>
      <c r="Q771">
        <v>7.3337345888568994E-2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60</v>
      </c>
      <c r="E772">
        <v>4832.1036000000004</v>
      </c>
      <c r="F772">
        <v>526.70000000000005</v>
      </c>
      <c r="G772">
        <v>-35.171447883484298</v>
      </c>
      <c r="H772">
        <v>-1.9989889369851901</v>
      </c>
      <c r="I772">
        <v>-12.237976595244501</v>
      </c>
      <c r="J772">
        <v>-0.56867986430809203</v>
      </c>
      <c r="K772">
        <v>516.83998810643197</v>
      </c>
      <c r="L772">
        <v>502.49614602962799</v>
      </c>
      <c r="M772">
        <v>47.127928049119397</v>
      </c>
      <c r="N772">
        <v>0.668688898826857</v>
      </c>
      <c r="O772">
        <v>18.663375735712901</v>
      </c>
      <c r="P772">
        <v>22.1900011599582</v>
      </c>
      <c r="Q772">
        <v>-6.8287492720408002E-2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285</v>
      </c>
      <c r="E773">
        <v>4804.1415900000002</v>
      </c>
      <c r="F773">
        <v>2602.0500000000002</v>
      </c>
      <c r="G773">
        <v>672.46411972094904</v>
      </c>
      <c r="H773">
        <v>49.256099585767203</v>
      </c>
      <c r="I773">
        <v>171.82655533855001</v>
      </c>
      <c r="J773">
        <v>22.051995250826799</v>
      </c>
      <c r="K773">
        <v>1777.70773178122</v>
      </c>
      <c r="L773">
        <v>1230.1309633732401</v>
      </c>
      <c r="M773">
        <v>85.511204187360306</v>
      </c>
      <c r="N773">
        <v>1.5613273592831101</v>
      </c>
      <c r="O773">
        <v>0</v>
      </c>
      <c r="P773">
        <v>777.09550561797698</v>
      </c>
      <c r="Q773">
        <v>0.308832253014098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932</v>
      </c>
      <c r="E774">
        <v>4799.7068404000001</v>
      </c>
      <c r="F774">
        <v>199.4</v>
      </c>
      <c r="G774">
        <v>248.03733340718799</v>
      </c>
      <c r="H774">
        <v>7.1075958195883997</v>
      </c>
      <c r="I774">
        <v>47.874472847205901</v>
      </c>
      <c r="J774">
        <v>-2.0933208820764899</v>
      </c>
      <c r="K774">
        <v>169.51320662117701</v>
      </c>
      <c r="L774">
        <v>124.90156329231201</v>
      </c>
      <c r="M774">
        <v>50.887430188290701</v>
      </c>
      <c r="N774">
        <v>1.12149339711263</v>
      </c>
      <c r="O774">
        <v>12.236710130391099</v>
      </c>
      <c r="P774">
        <v>304.18918918918899</v>
      </c>
      <c r="Q774">
        <v>0.21747050495024201</v>
      </c>
    </row>
    <row r="775" spans="1:17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619</v>
      </c>
      <c r="E775">
        <v>4788.0856800000001</v>
      </c>
      <c r="F775">
        <v>1103.6500000000001</v>
      </c>
      <c r="G775">
        <v>57.653991673449703</v>
      </c>
      <c r="H775">
        <v>-4.3717457611205202</v>
      </c>
      <c r="I775">
        <v>26.939134362409501</v>
      </c>
      <c r="J775">
        <v>-0.303702534372287</v>
      </c>
      <c r="K775">
        <v>1118.2726504489301</v>
      </c>
      <c r="L775">
        <v>1001.31971275296</v>
      </c>
      <c r="M775">
        <v>58.148422590103003</v>
      </c>
      <c r="N775">
        <v>0.52934512758714303</v>
      </c>
      <c r="O775">
        <v>35.455080868028801</v>
      </c>
      <c r="P775">
        <v>87.583921135378603</v>
      </c>
      <c r="Q775">
        <v>0.16801307117520001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290</v>
      </c>
      <c r="E776">
        <v>4724.8177968749997</v>
      </c>
      <c r="F776">
        <v>2675.9</v>
      </c>
      <c r="G776">
        <v>100.125814441822</v>
      </c>
      <c r="H776">
        <v>27.979693269150602</v>
      </c>
      <c r="I776">
        <v>57.276709631254697</v>
      </c>
      <c r="J776">
        <v>4.6448102551957096</v>
      </c>
      <c r="K776">
        <v>2172.6385882588802</v>
      </c>
      <c r="L776">
        <v>1686.17463546814</v>
      </c>
      <c r="M776">
        <v>77.419620856503499</v>
      </c>
      <c r="N776">
        <v>1.3681410338115501</v>
      </c>
      <c r="O776">
        <v>2.0665944168317001</v>
      </c>
      <c r="P776">
        <v>169.952080706179</v>
      </c>
      <c r="Q776">
        <v>6.7393956477569003E-2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E777">
        <v>4711.7927285099904</v>
      </c>
      <c r="F777">
        <v>4225.3</v>
      </c>
      <c r="G777">
        <v>26.763338393626899</v>
      </c>
      <c r="H777">
        <v>-2.0227400982071502</v>
      </c>
      <c r="I777">
        <v>17.1313379726205</v>
      </c>
      <c r="J777">
        <v>0.79884102102796295</v>
      </c>
      <c r="K777">
        <v>4228.48689666273</v>
      </c>
      <c r="L777">
        <v>3685.0103348278799</v>
      </c>
      <c r="M777">
        <v>53.9873639985056</v>
      </c>
      <c r="N777">
        <v>1.0617782211421101</v>
      </c>
      <c r="O777">
        <v>13.0570610370861</v>
      </c>
      <c r="P777">
        <v>79.8</v>
      </c>
      <c r="Q777">
        <v>0.12542008764573301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1450</v>
      </c>
      <c r="E778">
        <v>4699.2811904999999</v>
      </c>
      <c r="F778">
        <v>8993.5</v>
      </c>
      <c r="G778">
        <v>9.1608672775662203</v>
      </c>
      <c r="H778">
        <v>5.9784177401674796</v>
      </c>
      <c r="I778">
        <v>7.16516707361877</v>
      </c>
      <c r="J778">
        <v>3.4370399917863299</v>
      </c>
      <c r="K778">
        <v>7794.5257807222897</v>
      </c>
      <c r="L778">
        <v>7140.2023511214102</v>
      </c>
      <c r="M778">
        <v>78.741772169078004</v>
      </c>
      <c r="N778">
        <v>3.3875471129870101</v>
      </c>
      <c r="O778">
        <v>1.17306943903929</v>
      </c>
      <c r="P778">
        <v>54.792127434359401</v>
      </c>
      <c r="Q778">
        <v>-1.3001767748945001E-2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198</v>
      </c>
      <c r="E779">
        <v>4686.2314988600001</v>
      </c>
      <c r="F779">
        <v>7229.8</v>
      </c>
      <c r="G779">
        <v>59.692205934068902</v>
      </c>
      <c r="H779">
        <v>-13.434556704421301</v>
      </c>
      <c r="I779">
        <v>-2.5839385781321802</v>
      </c>
      <c r="J779">
        <v>-1.23904952529257</v>
      </c>
      <c r="K779">
        <v>7342.26114246416</v>
      </c>
      <c r="L779">
        <v>6509.99053942096</v>
      </c>
      <c r="M779">
        <v>41.546243295070703</v>
      </c>
      <c r="N779">
        <v>0.73594172334146701</v>
      </c>
      <c r="O779">
        <v>25.631414423635501</v>
      </c>
      <c r="P779">
        <v>100.827777777777</v>
      </c>
      <c r="Q779">
        <v>0.12973117675373699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138</v>
      </c>
      <c r="E780">
        <v>4670.5666732700001</v>
      </c>
      <c r="F780">
        <v>100.91</v>
      </c>
      <c r="G780">
        <v>100.267182551921</v>
      </c>
      <c r="H780">
        <v>17.0517000585487</v>
      </c>
      <c r="I780">
        <v>110.966456349852</v>
      </c>
      <c r="J780">
        <v>7.44798270364075E-2</v>
      </c>
      <c r="K780">
        <v>82.2240332037766</v>
      </c>
      <c r="M780">
        <v>62.991863211469799</v>
      </c>
      <c r="N780">
        <v>1.37733257738786</v>
      </c>
      <c r="O780">
        <v>7.5711029630363802</v>
      </c>
      <c r="P780">
        <v>180.305555555555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373</v>
      </c>
      <c r="E781">
        <v>4648.5175478599904</v>
      </c>
      <c r="F781">
        <v>357.27</v>
      </c>
      <c r="G781">
        <v>149.04700024589701</v>
      </c>
      <c r="H781">
        <v>39.165240518527597</v>
      </c>
      <c r="I781">
        <v>138.93923462215901</v>
      </c>
      <c r="J781">
        <v>36.716561834063299</v>
      </c>
      <c r="K781">
        <v>252.78306439668401</v>
      </c>
      <c r="L781">
        <v>193.90643267521801</v>
      </c>
      <c r="M781">
        <v>93.229829785929496</v>
      </c>
      <c r="N781">
        <v>2.6861960732793602</v>
      </c>
      <c r="O781">
        <v>11.6802418339071</v>
      </c>
      <c r="P781">
        <v>217.587448331036</v>
      </c>
      <c r="Q781">
        <v>0.18142545220947401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271</v>
      </c>
      <c r="E782">
        <v>4640.8280619999996</v>
      </c>
      <c r="F782">
        <v>499.55</v>
      </c>
      <c r="G782">
        <v>42.834196545411899</v>
      </c>
      <c r="H782">
        <v>6.3243271015893399</v>
      </c>
      <c r="I782">
        <v>1.9157760502221599</v>
      </c>
      <c r="J782">
        <v>3.2124782830169401</v>
      </c>
      <c r="K782">
        <v>431.47541473000302</v>
      </c>
      <c r="L782">
        <v>370.43014354323498</v>
      </c>
      <c r="M782">
        <v>63.705040651462397</v>
      </c>
      <c r="N782">
        <v>1.3180232608786999</v>
      </c>
      <c r="O782">
        <v>1.07096386748073</v>
      </c>
      <c r="P782">
        <v>81.127628716461203</v>
      </c>
      <c r="Q782">
        <v>0.13166138577488901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388</v>
      </c>
      <c r="E783">
        <v>4619.8916244000002</v>
      </c>
      <c r="F783">
        <v>1201.3</v>
      </c>
      <c r="G783">
        <v>-47.5713970652942</v>
      </c>
      <c r="H783">
        <v>-1.14624424708809</v>
      </c>
      <c r="I783">
        <v>-26.124016033871101</v>
      </c>
      <c r="J783">
        <v>-1.49995150069323</v>
      </c>
      <c r="K783">
        <v>1166.35546658562</v>
      </c>
      <c r="L783">
        <v>1228.5189373263299</v>
      </c>
      <c r="M783">
        <v>50.724124128467302</v>
      </c>
      <c r="N783">
        <v>0.28073359434050399</v>
      </c>
      <c r="O783">
        <v>37.767418629817698</v>
      </c>
      <c r="P783">
        <v>20.388835997394299</v>
      </c>
      <c r="Q783">
        <v>-7.4504842761671006E-2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127</v>
      </c>
      <c r="E784">
        <v>4594.269918</v>
      </c>
      <c r="F784">
        <v>6014.5</v>
      </c>
      <c r="G784">
        <v>350.40176957257</v>
      </c>
      <c r="H784">
        <v>7.7124065018638701</v>
      </c>
      <c r="I784">
        <v>55.595933093476901</v>
      </c>
      <c r="J784">
        <v>-2.5367613251303598</v>
      </c>
      <c r="K784">
        <v>5665.9137251659604</v>
      </c>
      <c r="L784">
        <v>4210.5963729877503</v>
      </c>
      <c r="M784">
        <v>50.929410657844301</v>
      </c>
      <c r="N784">
        <v>0.70041057866767598</v>
      </c>
      <c r="O784">
        <v>12.5529969241001</v>
      </c>
      <c r="P784">
        <v>415.53593622765999</v>
      </c>
      <c r="Q784">
        <v>0.30340671842900102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133</v>
      </c>
      <c r="E785">
        <v>4575.5550383999998</v>
      </c>
      <c r="F785">
        <v>2273.3000000000002</v>
      </c>
      <c r="G785">
        <v>56.666490072197298</v>
      </c>
      <c r="H785">
        <v>-0.196218961487964</v>
      </c>
      <c r="I785">
        <v>40.238870226387597</v>
      </c>
      <c r="J785">
        <v>3.3128345326784401</v>
      </c>
      <c r="K785">
        <v>2101.1363452169999</v>
      </c>
      <c r="L785">
        <v>1767.6281489093201</v>
      </c>
      <c r="M785">
        <v>69.722121655049904</v>
      </c>
      <c r="N785">
        <v>1.0399854768555099</v>
      </c>
      <c r="O785">
        <v>4.7376061232569304</v>
      </c>
      <c r="P785">
        <v>88.969243557772202</v>
      </c>
      <c r="Q785">
        <v>0.31848856549101101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418</v>
      </c>
      <c r="E786">
        <v>4568.0419676219999</v>
      </c>
      <c r="F786">
        <v>122.98</v>
      </c>
      <c r="G786">
        <v>-37.737273776064299</v>
      </c>
      <c r="H786">
        <v>-2.8395447512212102</v>
      </c>
      <c r="I786">
        <v>-22.680606205660901</v>
      </c>
      <c r="J786">
        <v>-4.7785953357859103</v>
      </c>
      <c r="K786">
        <v>124.253318729402</v>
      </c>
      <c r="M786">
        <v>33.958402740269499</v>
      </c>
      <c r="N786">
        <v>1.0200031543071999</v>
      </c>
      <c r="O786">
        <v>24.8983574564969</v>
      </c>
      <c r="P786">
        <v>13.0850574712643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4545.3084168329997</v>
      </c>
      <c r="F787">
        <v>35.82</v>
      </c>
      <c r="G787">
        <v>6.7181883522422297</v>
      </c>
      <c r="H787">
        <v>2.8327141033261101</v>
      </c>
      <c r="I787">
        <v>-23.5344256510297</v>
      </c>
      <c r="J787">
        <v>-5.8063572176002696</v>
      </c>
      <c r="K787">
        <v>34.853280380523302</v>
      </c>
      <c r="L787">
        <v>33.027513560855802</v>
      </c>
      <c r="M787">
        <v>44.482270929334703</v>
      </c>
      <c r="N787">
        <v>0.99410616838312804</v>
      </c>
      <c r="O787">
        <v>33.305415968732497</v>
      </c>
      <c r="P787">
        <v>45.3733766233766</v>
      </c>
      <c r="Q787">
        <v>0.11249078086865399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E788">
        <v>4535.8947670890002</v>
      </c>
      <c r="F788">
        <v>57.62</v>
      </c>
      <c r="G788">
        <v>67.250038088739799</v>
      </c>
      <c r="H788">
        <v>2.8524418591767202</v>
      </c>
      <c r="I788">
        <v>-26.6831823228848</v>
      </c>
      <c r="J788">
        <v>1.69577222479745</v>
      </c>
      <c r="K788">
        <v>55.938415128392002</v>
      </c>
      <c r="L788">
        <v>54.629113534747702</v>
      </c>
      <c r="M788">
        <v>59.0363297915438</v>
      </c>
      <c r="N788">
        <v>1.9185611650607</v>
      </c>
      <c r="O788">
        <v>34.501909059354404</v>
      </c>
      <c r="P788">
        <v>98.689655172413794</v>
      </c>
      <c r="Q788">
        <v>-4.1857875301502999E-2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133</v>
      </c>
      <c r="E789">
        <v>4534.5617994800004</v>
      </c>
      <c r="F789">
        <v>46.74</v>
      </c>
      <c r="G789">
        <v>40.178530069651799</v>
      </c>
      <c r="H789">
        <v>-13.732191559567299</v>
      </c>
      <c r="I789">
        <v>-21.88407600068</v>
      </c>
      <c r="J789">
        <v>-0.14203941559157099</v>
      </c>
      <c r="K789">
        <v>47.759349098313997</v>
      </c>
      <c r="L789">
        <v>45.850388005259603</v>
      </c>
      <c r="M789">
        <v>49.253564115897099</v>
      </c>
      <c r="N789">
        <v>0.66319195179337598</v>
      </c>
      <c r="O789">
        <v>39.922978177150199</v>
      </c>
      <c r="P789">
        <v>78.738049713193107</v>
      </c>
      <c r="Q789">
        <v>5.3584796367841997E-2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133</v>
      </c>
      <c r="E790">
        <v>4516.8400252239999</v>
      </c>
      <c r="F790">
        <v>249.35</v>
      </c>
      <c r="G790">
        <v>-10.6053393475714</v>
      </c>
      <c r="H790">
        <v>11.344010625180699</v>
      </c>
      <c r="I790">
        <v>-6.6798286469493098</v>
      </c>
      <c r="J790">
        <v>1.1466688455559</v>
      </c>
      <c r="K790">
        <v>231.740760981785</v>
      </c>
      <c r="L790">
        <v>209.77087333240601</v>
      </c>
      <c r="M790">
        <v>55.6259924790483</v>
      </c>
      <c r="N790">
        <v>0.80642516738386005</v>
      </c>
      <c r="O790">
        <v>10.2025265690796</v>
      </c>
      <c r="P790">
        <v>56.774599182646902</v>
      </c>
      <c r="Q790">
        <v>8.3256174146021003E-2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133</v>
      </c>
      <c r="E791">
        <v>4505.9418158999997</v>
      </c>
      <c r="F791">
        <v>430.5</v>
      </c>
      <c r="G791">
        <v>-7.3131635543826903</v>
      </c>
      <c r="K791">
        <v>425.76520424318301</v>
      </c>
      <c r="L791">
        <v>384.46648021701702</v>
      </c>
      <c r="M791">
        <v>38.331602171758398</v>
      </c>
      <c r="N791">
        <v>1</v>
      </c>
      <c r="O791">
        <v>7.2938443670151001</v>
      </c>
      <c r="P791">
        <v>21.062992125984199</v>
      </c>
      <c r="Q791">
        <v>9.3594908740256E-2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555</v>
      </c>
      <c r="E792">
        <v>4503.3107157000004</v>
      </c>
      <c r="F792">
        <v>835.8</v>
      </c>
      <c r="G792">
        <v>-33.182551847594603</v>
      </c>
      <c r="H792">
        <v>-4.5481888763713796</v>
      </c>
      <c r="I792">
        <v>-6.6160814014957703</v>
      </c>
      <c r="J792">
        <v>-0.32843811477408402</v>
      </c>
      <c r="K792">
        <v>782.98199333377897</v>
      </c>
      <c r="L792">
        <v>764.76806449931496</v>
      </c>
      <c r="M792">
        <v>51.263642482677703</v>
      </c>
      <c r="N792">
        <v>0.84963393502820805</v>
      </c>
      <c r="O792">
        <v>6.9633883704235604</v>
      </c>
      <c r="P792">
        <v>27.2242940863079</v>
      </c>
      <c r="Q792">
        <v>-0.134702269564629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198</v>
      </c>
      <c r="E793">
        <v>4479.7389524999999</v>
      </c>
      <c r="F793">
        <v>704.35</v>
      </c>
      <c r="G793">
        <v>36.3150373373999</v>
      </c>
      <c r="H793">
        <v>-1.4476026955724699</v>
      </c>
      <c r="I793">
        <v>-10.215533366931799</v>
      </c>
      <c r="J793">
        <v>1.7144737130882299</v>
      </c>
      <c r="K793">
        <v>660.57783232727297</v>
      </c>
      <c r="L793">
        <v>573.00369890981995</v>
      </c>
      <c r="M793">
        <v>50.767381937378602</v>
      </c>
      <c r="N793">
        <v>0.66356699063171698</v>
      </c>
      <c r="O793">
        <v>10.286079363952499</v>
      </c>
      <c r="P793">
        <v>100.869813204049</v>
      </c>
      <c r="Q793">
        <v>6.1904800879226E-2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373</v>
      </c>
      <c r="E794">
        <v>4469.5895051999996</v>
      </c>
      <c r="F794">
        <v>11092.05</v>
      </c>
      <c r="G794">
        <v>-8.7009094089968908</v>
      </c>
      <c r="H794">
        <v>-14.172921113707201</v>
      </c>
      <c r="I794">
        <v>5.7070379282736097</v>
      </c>
      <c r="J794">
        <v>-5.1120717802075299</v>
      </c>
      <c r="K794">
        <v>10762.4492634041</v>
      </c>
      <c r="L794">
        <v>9870.7897511916799</v>
      </c>
      <c r="M794">
        <v>22.734127406293599</v>
      </c>
      <c r="N794">
        <v>1.1286609661237801</v>
      </c>
      <c r="O794">
        <v>19.697440959966801</v>
      </c>
      <c r="P794">
        <v>33.1139179742582</v>
      </c>
      <c r="Q794">
        <v>-8.6278714705830997E-2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619</v>
      </c>
      <c r="E795">
        <v>4453.2749096999996</v>
      </c>
      <c r="F795">
        <v>639.95000000000005</v>
      </c>
      <c r="G795">
        <v>26.538176426649699</v>
      </c>
      <c r="H795">
        <v>12.610240346506201</v>
      </c>
      <c r="I795">
        <v>35.428492482012899</v>
      </c>
      <c r="J795">
        <v>-10.2332330974304</v>
      </c>
      <c r="M795">
        <v>59.392876511197301</v>
      </c>
      <c r="O795">
        <v>18.423314321431299</v>
      </c>
      <c r="P795">
        <v>72.307485191168496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715</v>
      </c>
      <c r="E796">
        <v>4449.3999170859997</v>
      </c>
      <c r="F796">
        <v>276.06</v>
      </c>
      <c r="G796">
        <v>-0.67179105332081301</v>
      </c>
      <c r="H796">
        <v>-0.526634935240618</v>
      </c>
      <c r="I796">
        <v>-1.3072769752245099</v>
      </c>
      <c r="J796">
        <v>-2.2235017194221798</v>
      </c>
      <c r="K796">
        <v>264.07020274333098</v>
      </c>
      <c r="L796">
        <v>244.68221033210801</v>
      </c>
      <c r="M796">
        <v>58.987597709054498</v>
      </c>
      <c r="N796">
        <v>0.64810048446915303</v>
      </c>
      <c r="O796">
        <v>0.152140838948056</v>
      </c>
      <c r="P796">
        <v>33.265749456915202</v>
      </c>
      <c r="Q796">
        <v>3.7892634135868998E-2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271</v>
      </c>
      <c r="E797">
        <v>4425.5458455999997</v>
      </c>
      <c r="F797">
        <v>1426.95</v>
      </c>
      <c r="G797">
        <v>-3.34055688510538</v>
      </c>
      <c r="H797">
        <v>7.1316883241425399</v>
      </c>
      <c r="I797">
        <v>-7.3642048197919303</v>
      </c>
      <c r="J797">
        <v>-3.8032406992221399</v>
      </c>
      <c r="K797">
        <v>1357.16089589023</v>
      </c>
      <c r="L797">
        <v>1228.84563494643</v>
      </c>
      <c r="M797">
        <v>44.258834419607197</v>
      </c>
      <c r="N797">
        <v>0.86240356929511897</v>
      </c>
      <c r="O797">
        <v>6.98342618872418</v>
      </c>
      <c r="P797">
        <v>48.039215686274503</v>
      </c>
      <c r="Q797">
        <v>0.102705010159715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1450</v>
      </c>
      <c r="E798">
        <v>4420.0307658000002</v>
      </c>
      <c r="F798">
        <v>364.35</v>
      </c>
      <c r="G798">
        <v>-25.905399215649901</v>
      </c>
      <c r="H798">
        <v>2.3875987327871999</v>
      </c>
      <c r="I798">
        <v>-12.089210873435</v>
      </c>
      <c r="J798">
        <v>1.74913671515217</v>
      </c>
      <c r="K798">
        <v>354.20971414357598</v>
      </c>
      <c r="L798">
        <v>349.86147584114298</v>
      </c>
      <c r="M798">
        <v>58.249933125057197</v>
      </c>
      <c r="N798">
        <v>1.00759777613043</v>
      </c>
      <c r="O798">
        <v>15.273775216138301</v>
      </c>
      <c r="P798">
        <v>27.730061349693202</v>
      </c>
      <c r="Q798">
        <v>6.0184216557431003E-2</v>
      </c>
    </row>
    <row r="799" spans="1:17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54</v>
      </c>
      <c r="E799">
        <v>4412.5433472000004</v>
      </c>
      <c r="F799">
        <v>438.05</v>
      </c>
      <c r="G799">
        <v>-58.259787075263098</v>
      </c>
      <c r="H799">
        <v>-7.7485968001608496</v>
      </c>
      <c r="I799">
        <v>-46.726871359558302</v>
      </c>
      <c r="J799">
        <v>-1.88494187656737</v>
      </c>
      <c r="K799">
        <v>457.43189823022198</v>
      </c>
      <c r="L799">
        <v>499.32227786363501</v>
      </c>
      <c r="M799">
        <v>46.5951376585761</v>
      </c>
      <c r="N799">
        <v>0.89854029136594804</v>
      </c>
      <c r="O799">
        <v>57.744549708937299</v>
      </c>
      <c r="P799">
        <v>5.2498798654493104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555</v>
      </c>
      <c r="E800">
        <v>4405.309434625</v>
      </c>
      <c r="F800">
        <v>399.05</v>
      </c>
      <c r="G800">
        <v>1.43255972793685</v>
      </c>
      <c r="H800">
        <v>-1.1883259249782101</v>
      </c>
      <c r="I800">
        <v>-8.4132258198123093</v>
      </c>
      <c r="J800">
        <v>3.9545419299811102</v>
      </c>
      <c r="K800">
        <v>379.00121238134602</v>
      </c>
      <c r="L800">
        <v>362.17493032171097</v>
      </c>
      <c r="M800">
        <v>65.225218700525701</v>
      </c>
      <c r="N800">
        <v>1.31845544711646</v>
      </c>
      <c r="O800">
        <v>6.5405337676982702</v>
      </c>
      <c r="P800">
        <v>37.083476468567397</v>
      </c>
      <c r="Q800">
        <v>-5.5150445132856003E-2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E801">
        <v>4378.09765384</v>
      </c>
      <c r="F801">
        <v>435.95</v>
      </c>
      <c r="G801">
        <v>95.662607388522702</v>
      </c>
      <c r="H801">
        <v>6.8860694933034798</v>
      </c>
      <c r="I801">
        <v>79.272659592125507</v>
      </c>
      <c r="J801">
        <v>-4.0863514770721299</v>
      </c>
      <c r="K801">
        <v>365.02671147226499</v>
      </c>
      <c r="L801">
        <v>262.311043793343</v>
      </c>
      <c r="M801">
        <v>60.204583916342798</v>
      </c>
      <c r="N801">
        <v>0.63733071069828895</v>
      </c>
      <c r="O801">
        <v>5.1726115380204201</v>
      </c>
      <c r="P801">
        <v>172.46875</v>
      </c>
      <c r="Q801">
        <v>0.25742608774993903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290</v>
      </c>
      <c r="E802">
        <v>4374.3919896999996</v>
      </c>
      <c r="F802">
        <v>2628.15</v>
      </c>
      <c r="G802">
        <v>108.57830478121799</v>
      </c>
      <c r="H802">
        <v>14.295194977755701</v>
      </c>
      <c r="I802">
        <v>72.272028147028806</v>
      </c>
      <c r="J802">
        <v>8.2907377087499601</v>
      </c>
      <c r="K802">
        <v>2140.1670733232199</v>
      </c>
      <c r="L802">
        <v>1699.64388400041</v>
      </c>
      <c r="M802">
        <v>76.102806929946397</v>
      </c>
      <c r="N802">
        <v>0.73399272775451196</v>
      </c>
      <c r="O802">
        <v>1.7826227574529501</v>
      </c>
      <c r="P802">
        <v>143.52761304670099</v>
      </c>
      <c r="Q802">
        <v>-5.0839198040500001E-2</v>
      </c>
    </row>
    <row r="803" spans="1:17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60</v>
      </c>
      <c r="E803">
        <v>4356.2154975000003</v>
      </c>
      <c r="F803">
        <v>357.1</v>
      </c>
      <c r="G803">
        <v>0.90601675035822604</v>
      </c>
      <c r="H803">
        <v>-1.6563759256781501</v>
      </c>
      <c r="I803">
        <v>10.4127603543535</v>
      </c>
      <c r="J803">
        <v>1.8389956971727699</v>
      </c>
      <c r="K803">
        <v>328.50819921143801</v>
      </c>
      <c r="L803">
        <v>305.76618197206</v>
      </c>
      <c r="M803">
        <v>53.797128356910903</v>
      </c>
      <c r="N803">
        <v>0.91278913174780896</v>
      </c>
      <c r="O803">
        <v>5.83870064407727</v>
      </c>
      <c r="P803">
        <v>42.782886845261899</v>
      </c>
      <c r="Q803">
        <v>-6.1763883767034997E-2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95</v>
      </c>
      <c r="E804">
        <v>4313.4577894349904</v>
      </c>
      <c r="F804">
        <v>3389.15</v>
      </c>
      <c r="G804">
        <v>91.052246246857294</v>
      </c>
      <c r="H804">
        <v>20.310644302232401</v>
      </c>
      <c r="I804">
        <v>6.3669630026664699</v>
      </c>
      <c r="J804">
        <v>2.2408067088232499</v>
      </c>
      <c r="K804">
        <v>2997.22410581637</v>
      </c>
      <c r="L804">
        <v>2567.3445984996301</v>
      </c>
      <c r="M804">
        <v>72.123140637838304</v>
      </c>
      <c r="N804">
        <v>0.78247583697322698</v>
      </c>
      <c r="O804">
        <v>5.2771343847277201</v>
      </c>
      <c r="P804">
        <v>125.792804796802</v>
      </c>
      <c r="Q804">
        <v>0.206744112932949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46</v>
      </c>
      <c r="E805">
        <v>4302.0931904999998</v>
      </c>
      <c r="F805">
        <v>447</v>
      </c>
      <c r="G805">
        <v>104.41982397314599</v>
      </c>
      <c r="H805">
        <v>19.282991151870899</v>
      </c>
      <c r="I805">
        <v>47.909168716884999</v>
      </c>
      <c r="J805">
        <v>2.8091738249612201</v>
      </c>
      <c r="K805">
        <v>346.78520024863599</v>
      </c>
      <c r="L805">
        <v>269.08327582893202</v>
      </c>
      <c r="M805">
        <v>65.066235017590301</v>
      </c>
      <c r="N805">
        <v>1.3736445614394099</v>
      </c>
      <c r="O805">
        <v>0.67114093959732501</v>
      </c>
      <c r="P805">
        <v>189.22678744742799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133</v>
      </c>
      <c r="E806">
        <v>4273.4574018359999</v>
      </c>
      <c r="F806">
        <v>212.24</v>
      </c>
      <c r="G806">
        <v>-6.2662175816791397</v>
      </c>
      <c r="H806">
        <v>-1.77033737724689</v>
      </c>
      <c r="I806">
        <v>-33.740724571586497</v>
      </c>
      <c r="J806">
        <v>-3.1072635127205901</v>
      </c>
      <c r="K806">
        <v>220.09079113137699</v>
      </c>
      <c r="L806">
        <v>217.55358343737501</v>
      </c>
      <c r="M806">
        <v>54.483884763879701</v>
      </c>
      <c r="N806">
        <v>1.24879028771676</v>
      </c>
      <c r="O806">
        <v>30.983791933660001</v>
      </c>
      <c r="P806">
        <v>27.165967645296501</v>
      </c>
      <c r="Q806">
        <v>7.1186416548765993E-2</v>
      </c>
    </row>
    <row r="807" spans="1:17" hidden="1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D807" t="s">
        <v>133</v>
      </c>
      <c r="E807">
        <v>4272.5286634940003</v>
      </c>
      <c r="F807">
        <v>146.05000000000001</v>
      </c>
      <c r="G807">
        <v>44.607397991777702</v>
      </c>
      <c r="H807">
        <v>3.1369858802691</v>
      </c>
      <c r="I807">
        <v>20.827831809819202</v>
      </c>
      <c r="J807">
        <v>-5.1714819577249997</v>
      </c>
      <c r="K807">
        <v>129.35738319331</v>
      </c>
      <c r="L807">
        <v>105.687240065536</v>
      </c>
      <c r="M807">
        <v>53.6476533014579</v>
      </c>
      <c r="N807">
        <v>1.5641631089713199</v>
      </c>
      <c r="O807">
        <v>8.1136597055802593</v>
      </c>
      <c r="P807">
        <v>114.149560117302</v>
      </c>
      <c r="Q807">
        <v>0.139202564152582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1758</v>
      </c>
      <c r="E808">
        <v>4268.9727239839904</v>
      </c>
      <c r="F808">
        <v>142.88999999999999</v>
      </c>
      <c r="G808">
        <v>-2.1504594073330399</v>
      </c>
      <c r="H808">
        <v>15.5829183429639</v>
      </c>
      <c r="I808">
        <v>8.4319696588836894</v>
      </c>
      <c r="J808">
        <v>8.56426709638116</v>
      </c>
      <c r="K808">
        <v>122.46086107975</v>
      </c>
      <c r="L808">
        <v>109.855398439572</v>
      </c>
      <c r="M808">
        <v>63.7499597973611</v>
      </c>
      <c r="N808">
        <v>0.39450920092147901</v>
      </c>
      <c r="O808">
        <v>10.574567849394599</v>
      </c>
      <c r="P808">
        <v>80.4166666666666</v>
      </c>
      <c r="Q808">
        <v>7.2437478929594998E-2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46</v>
      </c>
      <c r="E809">
        <v>4266.1542477749999</v>
      </c>
      <c r="F809">
        <v>842.8</v>
      </c>
      <c r="G809">
        <v>148.90687529933101</v>
      </c>
      <c r="H809">
        <v>25.255030964836699</v>
      </c>
      <c r="I809">
        <v>59.770235842287299</v>
      </c>
      <c r="J809">
        <v>16.230369434951999</v>
      </c>
      <c r="K809">
        <v>610.46053415635799</v>
      </c>
      <c r="L809">
        <v>472.59237729081701</v>
      </c>
      <c r="M809">
        <v>72.079922351958501</v>
      </c>
      <c r="N809">
        <v>2.3626836374604099</v>
      </c>
      <c r="O809">
        <v>3.7019458946369199</v>
      </c>
      <c r="P809">
        <v>241.90669371196699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527</v>
      </c>
      <c r="E810">
        <v>4264.9862898299998</v>
      </c>
      <c r="F810">
        <v>392.15</v>
      </c>
      <c r="G810">
        <v>9.8777827169962507</v>
      </c>
      <c r="H810">
        <v>-2.52274142061004</v>
      </c>
      <c r="I810">
        <v>-3.4756324804540801</v>
      </c>
      <c r="J810">
        <v>-3.0595623458054</v>
      </c>
      <c r="K810">
        <v>369.95406746841599</v>
      </c>
      <c r="L810">
        <v>327.69916767212499</v>
      </c>
      <c r="M810">
        <v>40.697194749896497</v>
      </c>
      <c r="N810">
        <v>0.38576056683522197</v>
      </c>
      <c r="O810">
        <v>15.236516639041101</v>
      </c>
      <c r="P810">
        <v>66.659583510412205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555</v>
      </c>
      <c r="E811">
        <v>4238.0840197300004</v>
      </c>
      <c r="F811">
        <v>1626.05</v>
      </c>
      <c r="G811">
        <v>-23.769686679010299</v>
      </c>
      <c r="H811">
        <v>-8.0453019056039903</v>
      </c>
      <c r="I811">
        <v>-0.103787588075498</v>
      </c>
      <c r="J811">
        <v>-1.3354425601184401</v>
      </c>
      <c r="K811">
        <v>1567.58813382171</v>
      </c>
      <c r="L811">
        <v>1497.8774260730399</v>
      </c>
      <c r="M811">
        <v>51.219548549156698</v>
      </c>
      <c r="N811">
        <v>0.30341651769547801</v>
      </c>
      <c r="O811">
        <v>14.3445773500199</v>
      </c>
      <c r="P811">
        <v>38.269557823129198</v>
      </c>
      <c r="Q811">
        <v>3.8864852007037001E-2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555</v>
      </c>
      <c r="E812">
        <v>4234.9149048600002</v>
      </c>
      <c r="F812">
        <v>371.55</v>
      </c>
      <c r="G812">
        <v>-3.8742482139333498</v>
      </c>
      <c r="H812">
        <v>-9.3738382393104498</v>
      </c>
      <c r="I812">
        <v>-2.6497072288380501</v>
      </c>
      <c r="J812">
        <v>-0.51707704197968396</v>
      </c>
      <c r="K812">
        <v>371.42911947662202</v>
      </c>
      <c r="L812">
        <v>355.801418727878</v>
      </c>
      <c r="M812">
        <v>49.362718681684598</v>
      </c>
      <c r="N812">
        <v>0.56740894432507605</v>
      </c>
      <c r="O812">
        <v>23.4961647153815</v>
      </c>
      <c r="P812">
        <v>35.109090909090902</v>
      </c>
      <c r="Q812">
        <v>0.11937469200446101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46</v>
      </c>
      <c r="E813">
        <v>4227.1736490000003</v>
      </c>
      <c r="F813">
        <v>2288.4499999999998</v>
      </c>
      <c r="G813">
        <v>569.37235442199403</v>
      </c>
      <c r="H813">
        <v>-24.719424185897498</v>
      </c>
      <c r="I813">
        <v>220.798553490817</v>
      </c>
      <c r="J813">
        <v>-4.1619570142793503</v>
      </c>
      <c r="K813">
        <v>2237.2358878514101</v>
      </c>
      <c r="L813">
        <v>1277.8387749389699</v>
      </c>
      <c r="M813">
        <v>42.580205013910103</v>
      </c>
      <c r="N813">
        <v>0.90061221965699201</v>
      </c>
      <c r="O813">
        <v>30.393934759334901</v>
      </c>
      <c r="P813">
        <v>741.65134240529596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1771</v>
      </c>
      <c r="E814">
        <v>4218.1590235000003</v>
      </c>
      <c r="F814">
        <v>23.92</v>
      </c>
      <c r="G814">
        <v>30.696144300555201</v>
      </c>
      <c r="H814">
        <v>3.3918005973986198</v>
      </c>
      <c r="I814">
        <v>-16.0148173767044</v>
      </c>
      <c r="J814">
        <v>0.64209626350604299</v>
      </c>
      <c r="K814">
        <v>22.521273072284998</v>
      </c>
      <c r="L814">
        <v>21.236082636921999</v>
      </c>
      <c r="M814">
        <v>58.801752608111897</v>
      </c>
      <c r="N814">
        <v>1.9516279436578901</v>
      </c>
      <c r="O814">
        <v>16.847826086956498</v>
      </c>
      <c r="P814">
        <v>58.410596026489998</v>
      </c>
      <c r="Q814">
        <v>-5.4266363948983001E-2</v>
      </c>
    </row>
    <row r="815" spans="1:17" hidden="1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271</v>
      </c>
      <c r="E815">
        <v>4213.5747889599998</v>
      </c>
      <c r="F815">
        <v>1199.7</v>
      </c>
      <c r="G815">
        <v>133.04561899655701</v>
      </c>
      <c r="H815">
        <v>13.499042695252401</v>
      </c>
      <c r="I815">
        <v>68.374563348476499</v>
      </c>
      <c r="J815">
        <v>2.9711074784790199</v>
      </c>
      <c r="K815">
        <v>1037.1768499244099</v>
      </c>
      <c r="L815">
        <v>815.88491231693502</v>
      </c>
      <c r="M815">
        <v>69.801810801667799</v>
      </c>
      <c r="N815">
        <v>0.992973808082381</v>
      </c>
      <c r="O815">
        <v>0.75852296407434805</v>
      </c>
      <c r="P815">
        <v>174.279835390946</v>
      </c>
      <c r="Q815">
        <v>0.17724551556302301</v>
      </c>
    </row>
    <row r="816" spans="1:17" hidden="1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46</v>
      </c>
      <c r="E816">
        <v>4205.2192785750003</v>
      </c>
      <c r="F816">
        <v>754.25</v>
      </c>
      <c r="G816">
        <v>-16.711496688834</v>
      </c>
      <c r="H816">
        <v>-16.170306966454302</v>
      </c>
      <c r="I816">
        <v>-7.7128249399322</v>
      </c>
      <c r="J816">
        <v>-4.7794935161065597</v>
      </c>
      <c r="K816">
        <v>724.69827889562202</v>
      </c>
      <c r="M816">
        <v>40.982005451788197</v>
      </c>
      <c r="O816">
        <v>18.9592310241962</v>
      </c>
      <c r="P816">
        <v>37.136363636363598</v>
      </c>
    </row>
    <row r="817" spans="1:17" hidden="1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271</v>
      </c>
      <c r="E817">
        <v>4180.618858715</v>
      </c>
      <c r="F817">
        <v>3993.6</v>
      </c>
      <c r="G817">
        <v>66.715344868327904</v>
      </c>
      <c r="H817">
        <v>5.3934670705668202</v>
      </c>
      <c r="I817">
        <v>46.758993389862802</v>
      </c>
      <c r="J817">
        <v>2.9992243749181899E-2</v>
      </c>
      <c r="K817">
        <v>3520.5340707577798</v>
      </c>
      <c r="L817">
        <v>2818.6330627678599</v>
      </c>
      <c r="M817">
        <v>65.130095278299805</v>
      </c>
      <c r="N817">
        <v>0.447494655047046</v>
      </c>
      <c r="O817">
        <v>6.2950721153846203</v>
      </c>
      <c r="P817">
        <v>87.488556606652395</v>
      </c>
      <c r="Q817">
        <v>0.111370558569305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251</v>
      </c>
      <c r="E818">
        <v>4163.0117004249996</v>
      </c>
      <c r="F818">
        <v>495.8</v>
      </c>
      <c r="G818">
        <v>-23.147130847857099</v>
      </c>
      <c r="H818">
        <v>-5.1996383670948196</v>
      </c>
      <c r="I818">
        <v>-40.694470628674203</v>
      </c>
      <c r="J818">
        <v>-1.49183011174353</v>
      </c>
      <c r="K818">
        <v>505.07760353008302</v>
      </c>
      <c r="L818">
        <v>509.53658153399698</v>
      </c>
      <c r="M818">
        <v>45.916406916398202</v>
      </c>
      <c r="N818">
        <v>0.57671015211338295</v>
      </c>
      <c r="O818">
        <v>40.9842678499394</v>
      </c>
      <c r="P818">
        <v>10.9172259507829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E819">
        <v>4149.3966499999997</v>
      </c>
      <c r="F819">
        <v>362.9</v>
      </c>
      <c r="G819">
        <v>181.66026587834</v>
      </c>
      <c r="H819">
        <v>-22.122554996814401</v>
      </c>
      <c r="I819">
        <v>-52.176697506597897</v>
      </c>
      <c r="J819">
        <v>-4.6810312723590597</v>
      </c>
      <c r="K819">
        <v>429.06097042451</v>
      </c>
      <c r="L819">
        <v>410.52362291422099</v>
      </c>
      <c r="M819">
        <v>17.371910903468901</v>
      </c>
      <c r="N819">
        <v>1.0927602364459299</v>
      </c>
      <c r="O819">
        <v>75.943786166988104</v>
      </c>
      <c r="P819">
        <v>201.08686634033</v>
      </c>
      <c r="Q819">
        <v>0.26887464403148598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402</v>
      </c>
      <c r="E820">
        <v>4122.4662884999998</v>
      </c>
      <c r="F820">
        <v>705.6</v>
      </c>
      <c r="G820">
        <v>82.926004169390197</v>
      </c>
      <c r="H820">
        <v>-0.80852778772712697</v>
      </c>
      <c r="I820">
        <v>67.878165169010998</v>
      </c>
      <c r="J820">
        <v>4.5902038406804904</v>
      </c>
      <c r="K820">
        <v>631.62769894670498</v>
      </c>
      <c r="L820">
        <v>503.59778797985803</v>
      </c>
      <c r="M820">
        <v>68.197261711527005</v>
      </c>
      <c r="N820">
        <v>0.98227265944076403</v>
      </c>
      <c r="O820">
        <v>3.3871882086167799</v>
      </c>
      <c r="P820">
        <v>133.99104626098401</v>
      </c>
      <c r="Q820">
        <v>0.14526118413636899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285</v>
      </c>
      <c r="E821">
        <v>4122.2886962800003</v>
      </c>
      <c r="F821">
        <v>1522.25</v>
      </c>
      <c r="G821">
        <v>15.161407691362299</v>
      </c>
      <c r="H821">
        <v>2.5874747468677</v>
      </c>
      <c r="I821">
        <v>-20.994937922762301</v>
      </c>
      <c r="J821">
        <v>2.5947839710152101</v>
      </c>
      <c r="K821">
        <v>1396.65478129036</v>
      </c>
      <c r="L821">
        <v>1309.2652508983699</v>
      </c>
      <c r="M821">
        <v>76.163086590517096</v>
      </c>
      <c r="N821">
        <v>1.7307973262496801</v>
      </c>
      <c r="O821">
        <v>19.753654130398999</v>
      </c>
      <c r="P821">
        <v>61.084656084655997</v>
      </c>
      <c r="Q821">
        <v>6.8030840814653007E-2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290</v>
      </c>
      <c r="E822">
        <v>4122.1852568249997</v>
      </c>
      <c r="F822">
        <v>601.29999999999995</v>
      </c>
      <c r="G822">
        <v>64.872795746920005</v>
      </c>
      <c r="H822">
        <v>6.2613886102661206E-2</v>
      </c>
      <c r="I822">
        <v>50.812304143170799</v>
      </c>
      <c r="J822">
        <v>-1.2138986198599799</v>
      </c>
      <c r="K822">
        <v>562.20505102080494</v>
      </c>
      <c r="L822">
        <v>463.35603441086602</v>
      </c>
      <c r="M822">
        <v>52.173297823318997</v>
      </c>
      <c r="N822">
        <v>0.51663320070487895</v>
      </c>
      <c r="O822">
        <v>8.9306502577748095</v>
      </c>
      <c r="P822">
        <v>107.452130412282</v>
      </c>
      <c r="Q822">
        <v>5.8574204757530002E-2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469</v>
      </c>
      <c r="E823">
        <v>4117.4867357749999</v>
      </c>
      <c r="F823">
        <v>664.4</v>
      </c>
      <c r="G823">
        <v>-28.753863597466399</v>
      </c>
      <c r="H823">
        <v>-12.394384512334501</v>
      </c>
      <c r="I823">
        <v>-28.749014260452199</v>
      </c>
      <c r="J823">
        <v>-4.1242239438972303</v>
      </c>
      <c r="K823">
        <v>693.10367772645304</v>
      </c>
      <c r="L823">
        <v>692.76241130541598</v>
      </c>
      <c r="M823">
        <v>34.644214252303598</v>
      </c>
      <c r="N823">
        <v>0.49831372340046698</v>
      </c>
      <c r="O823">
        <v>24.540939193257</v>
      </c>
      <c r="P823">
        <v>7.1353704748851001</v>
      </c>
      <c r="Q823">
        <v>0.12483939379272201</v>
      </c>
    </row>
    <row r="824" spans="1:17" hidden="1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1461</v>
      </c>
      <c r="E824">
        <v>4112.950261344</v>
      </c>
      <c r="F824">
        <v>81.03</v>
      </c>
      <c r="G824">
        <v>18.070212854951698</v>
      </c>
      <c r="H824">
        <v>-9.7072417066262293</v>
      </c>
      <c r="I824">
        <v>-3.29576612366726</v>
      </c>
      <c r="J824">
        <v>0.368667516508068</v>
      </c>
      <c r="K824">
        <v>77.435008090866603</v>
      </c>
      <c r="L824">
        <v>70.9528244635802</v>
      </c>
      <c r="M824">
        <v>51.499799031395099</v>
      </c>
      <c r="N824">
        <v>0.793694937775826</v>
      </c>
      <c r="O824">
        <v>11.933851659879</v>
      </c>
      <c r="P824">
        <v>88.881118881118894</v>
      </c>
      <c r="Q824">
        <v>0.16075686724176799</v>
      </c>
    </row>
    <row r="825" spans="1:17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677</v>
      </c>
      <c r="E825">
        <v>4103.2884094999999</v>
      </c>
      <c r="F825">
        <v>622.5</v>
      </c>
      <c r="G825">
        <v>5.9153307000695303</v>
      </c>
      <c r="H825">
        <v>-13.2213103660635</v>
      </c>
      <c r="I825">
        <v>-34.754538783890098</v>
      </c>
      <c r="J825">
        <v>-8.8529985177827299</v>
      </c>
      <c r="K825">
        <v>657.85822497711297</v>
      </c>
      <c r="L825">
        <v>644.92561089737103</v>
      </c>
      <c r="M825">
        <v>22.140317308662301</v>
      </c>
      <c r="N825">
        <v>0.74700978583505695</v>
      </c>
      <c r="O825">
        <v>30.923694779116399</v>
      </c>
      <c r="P825">
        <v>33.784655061250803</v>
      </c>
      <c r="Q825">
        <v>8.2909994616947993E-2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295</v>
      </c>
      <c r="E826">
        <v>4095.8613332</v>
      </c>
      <c r="F826">
        <v>777.85</v>
      </c>
      <c r="G826">
        <v>6.6899832700542303</v>
      </c>
      <c r="H826">
        <v>17.869286937213801</v>
      </c>
      <c r="I826">
        <v>9.1817194874756591</v>
      </c>
      <c r="J826">
        <v>18.0637961599083</v>
      </c>
      <c r="K826">
        <v>651.75539060122196</v>
      </c>
      <c r="L826">
        <v>620.98715980098905</v>
      </c>
      <c r="M826">
        <v>91.192562856152307</v>
      </c>
      <c r="N826">
        <v>3.17175778716223</v>
      </c>
      <c r="O826">
        <v>4.3903066143857901</v>
      </c>
      <c r="P826">
        <v>53.482636148381999</v>
      </c>
      <c r="Q826">
        <v>-0.113752426670717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124</v>
      </c>
      <c r="E827">
        <v>4088.2693797000002</v>
      </c>
      <c r="F827">
        <v>335.8</v>
      </c>
      <c r="G827">
        <v>-32.982748520590299</v>
      </c>
      <c r="H827">
        <v>-7.5473337578763804</v>
      </c>
      <c r="I827">
        <v>-23.724916164100801</v>
      </c>
      <c r="J827">
        <v>-2.99080877068858</v>
      </c>
      <c r="K827">
        <v>330.79955579888002</v>
      </c>
      <c r="M827">
        <v>49.012080197119197</v>
      </c>
      <c r="N827">
        <v>1.1423921773238299</v>
      </c>
      <c r="O827">
        <v>16.989279332936199</v>
      </c>
      <c r="P827">
        <v>11.542933067596699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138</v>
      </c>
      <c r="E828">
        <v>4080.3039456299998</v>
      </c>
      <c r="F828">
        <v>407.05</v>
      </c>
      <c r="G828">
        <v>64.907805107841895</v>
      </c>
      <c r="H828">
        <v>-8.3049113023981498</v>
      </c>
      <c r="I828">
        <v>15.1253270384291</v>
      </c>
      <c r="J828">
        <v>-0.73143531209461898</v>
      </c>
      <c r="K828">
        <v>398.38456591813298</v>
      </c>
      <c r="L828">
        <v>326.24403137783202</v>
      </c>
      <c r="M828">
        <v>43.812807899091197</v>
      </c>
      <c r="N828">
        <v>0.53748963680564399</v>
      </c>
      <c r="O828">
        <v>15.219260533104</v>
      </c>
      <c r="P828">
        <v>109.927797833935</v>
      </c>
      <c r="Q828">
        <v>7.9757243329175997E-2</v>
      </c>
    </row>
    <row r="829" spans="1:17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143</v>
      </c>
      <c r="E829">
        <v>4076.3242500749998</v>
      </c>
      <c r="F829">
        <v>865.9</v>
      </c>
      <c r="G829">
        <v>46.507627882595997</v>
      </c>
      <c r="H829">
        <v>2.0769975463110399</v>
      </c>
      <c r="I829">
        <v>1.06206449612121</v>
      </c>
      <c r="J829">
        <v>2.4809023977843498</v>
      </c>
      <c r="K829">
        <v>824.19202173173403</v>
      </c>
      <c r="L829">
        <v>745.44420934301695</v>
      </c>
      <c r="M829">
        <v>63.135610538181602</v>
      </c>
      <c r="N829">
        <v>0.26952667589517598</v>
      </c>
      <c r="O829">
        <v>12.437925857489301</v>
      </c>
      <c r="P829">
        <v>78.868002478826597</v>
      </c>
      <c r="Q829">
        <v>-6.0773406770359001E-2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1804</v>
      </c>
      <c r="E830">
        <v>4065.434521575</v>
      </c>
      <c r="F830">
        <v>244.65</v>
      </c>
      <c r="G830">
        <v>-34.245466956501097</v>
      </c>
      <c r="H830">
        <v>-5.8056199341091999</v>
      </c>
      <c r="I830">
        <v>-11.667599862048201</v>
      </c>
      <c r="J830">
        <v>-0.28370165405685099</v>
      </c>
      <c r="K830">
        <v>237.35773969360201</v>
      </c>
      <c r="M830">
        <v>53.941789444884101</v>
      </c>
      <c r="N830">
        <v>0.562456302267895</v>
      </c>
      <c r="O830">
        <v>14.8579603515225</v>
      </c>
      <c r="P830">
        <v>24.440488301119</v>
      </c>
    </row>
    <row r="831" spans="1:17" hidden="1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469</v>
      </c>
      <c r="E831">
        <v>4063.3117221749999</v>
      </c>
      <c r="F831">
        <v>973.45</v>
      </c>
      <c r="G831">
        <v>152.89803439218801</v>
      </c>
      <c r="H831">
        <v>13.2451563607006</v>
      </c>
      <c r="I831">
        <v>58.051344838555899</v>
      </c>
      <c r="J831">
        <v>6.8009990183967401</v>
      </c>
      <c r="K831">
        <v>729.132165463413</v>
      </c>
      <c r="L831">
        <v>611.38948397159902</v>
      </c>
      <c r="M831">
        <v>82.7009033268411</v>
      </c>
      <c r="N831">
        <v>2.35848090430878</v>
      </c>
      <c r="O831">
        <v>1.0426832400225901</v>
      </c>
      <c r="P831">
        <v>218.64157119476201</v>
      </c>
      <c r="Q831">
        <v>0.13576564595194801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1428</v>
      </c>
      <c r="E832">
        <v>4061.1739726400001</v>
      </c>
      <c r="F832">
        <v>567.65</v>
      </c>
      <c r="G832">
        <v>6.7321319755863902</v>
      </c>
      <c r="H832">
        <v>4.0026182113839299</v>
      </c>
      <c r="I832">
        <v>5.2051140913998797</v>
      </c>
      <c r="J832">
        <v>1.01549592925287</v>
      </c>
      <c r="K832">
        <v>509.91205696933798</v>
      </c>
      <c r="L832">
        <v>468.59943710980201</v>
      </c>
      <c r="M832">
        <v>63.812975694766997</v>
      </c>
      <c r="N832">
        <v>0.57310917917764204</v>
      </c>
      <c r="O832">
        <v>2.6336651105434798</v>
      </c>
      <c r="P832">
        <v>53.026014287639804</v>
      </c>
      <c r="Q832">
        <v>-2.3537323565274E-2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1024</v>
      </c>
      <c r="E833">
        <v>4060.8879999999999</v>
      </c>
      <c r="F833">
        <v>118</v>
      </c>
      <c r="G833">
        <v>-23.842012850377401</v>
      </c>
      <c r="I833">
        <v>-14.584180493888001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302</v>
      </c>
      <c r="E834">
        <v>4012.2893217839901</v>
      </c>
      <c r="F834">
        <v>189.8</v>
      </c>
      <c r="G834">
        <v>-32.321247809169201</v>
      </c>
      <c r="H834">
        <v>-6.3134460239886598</v>
      </c>
      <c r="I834">
        <v>-23.063415452679799</v>
      </c>
      <c r="J834">
        <v>-5.5235491715313501E-2</v>
      </c>
      <c r="K834">
        <v>186.277627048553</v>
      </c>
      <c r="M834">
        <v>51.9092223131438</v>
      </c>
      <c r="N834">
        <v>0.73621389764708201</v>
      </c>
      <c r="O834">
        <v>23.8145416227608</v>
      </c>
      <c r="P834">
        <v>29.556313993174001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1815</v>
      </c>
      <c r="E835">
        <v>4010.1581249999999</v>
      </c>
      <c r="F835">
        <v>1577.55</v>
      </c>
      <c r="G835">
        <v>92.0756320252666</v>
      </c>
      <c r="H835">
        <v>25.092552433632999</v>
      </c>
      <c r="I835">
        <v>17.774380992866799</v>
      </c>
      <c r="J835">
        <v>5.6026100852069902</v>
      </c>
      <c r="K835">
        <v>1307.8714640273799</v>
      </c>
      <c r="L835">
        <v>1089.4695600340499</v>
      </c>
      <c r="M835">
        <v>74.409332537668107</v>
      </c>
      <c r="N835">
        <v>1.4992485306453001</v>
      </c>
      <c r="O835">
        <v>2.6908814300656099</v>
      </c>
      <c r="P835">
        <v>159.89291598022999</v>
      </c>
      <c r="Q835">
        <v>8.2533249590349994E-2</v>
      </c>
    </row>
    <row r="836" spans="1:17" hidden="1" x14ac:dyDescent="0.3">
      <c r="A836" t="s">
        <v>1816</v>
      </c>
      <c r="B836" t="s">
        <v>1817</v>
      </c>
      <c r="C836" t="str">
        <f>IFERROR(VLOOKUP(Table1[[#This Row],[Ticker]],[1]!Table1[[Symbol]:[Industry]],2,FALSE),"-")</f>
        <v>-</v>
      </c>
      <c r="D836" t="s">
        <v>622</v>
      </c>
      <c r="E836">
        <v>4009.5131697000002</v>
      </c>
      <c r="F836">
        <v>1581.1</v>
      </c>
      <c r="G836">
        <v>25.104319974650799</v>
      </c>
      <c r="H836">
        <v>7.0341736917292099</v>
      </c>
      <c r="I836">
        <v>35.918129367885399</v>
      </c>
      <c r="J836">
        <v>6.0184144243384496</v>
      </c>
      <c r="K836">
        <v>1350.9334934669901</v>
      </c>
      <c r="L836">
        <v>1132.34719407076</v>
      </c>
      <c r="M836">
        <v>72.358340586257896</v>
      </c>
      <c r="N836">
        <v>0.72822507169879702</v>
      </c>
      <c r="O836">
        <v>1.21118208841946</v>
      </c>
      <c r="P836">
        <v>94.920791468902095</v>
      </c>
      <c r="Q836">
        <v>0.116250251697489</v>
      </c>
    </row>
    <row r="837" spans="1:17" hidden="1" x14ac:dyDescent="0.3">
      <c r="A837" t="s">
        <v>1818</v>
      </c>
      <c r="B837" t="s">
        <v>1819</v>
      </c>
      <c r="C837" t="str">
        <f>IFERROR(VLOOKUP(Table1[[#This Row],[Ticker]],[1]!Table1[[Symbol]:[Industry]],2,FALSE),"-")</f>
        <v>-</v>
      </c>
      <c r="D837" t="s">
        <v>231</v>
      </c>
      <c r="E837">
        <v>3995.7905354639902</v>
      </c>
      <c r="F837">
        <v>2.96</v>
      </c>
      <c r="G837">
        <v>290.43384921858802</v>
      </c>
      <c r="H837">
        <v>1.00317129262865</v>
      </c>
      <c r="I837">
        <v>52.834538717934599</v>
      </c>
      <c r="J837">
        <v>18.301180359764899</v>
      </c>
      <c r="K837">
        <v>2.6534545260748899</v>
      </c>
      <c r="L837">
        <v>1.9176866907221899</v>
      </c>
      <c r="M837">
        <v>54.873905544424701</v>
      </c>
      <c r="N837">
        <v>2.89957968879646</v>
      </c>
      <c r="O837">
        <v>46.283783783783797</v>
      </c>
      <c r="P837">
        <v>322.85714285714198</v>
      </c>
      <c r="Q837">
        <v>1.7298391259585998E-2</v>
      </c>
    </row>
    <row r="838" spans="1:17" x14ac:dyDescent="0.3">
      <c r="A838" t="s">
        <v>1820</v>
      </c>
      <c r="B838" t="s">
        <v>1821</v>
      </c>
      <c r="C838" t="str">
        <f>IFERROR(VLOOKUP(Table1[[#This Row],[Ticker]],[1]!Table1[[Symbol]:[Industry]],2,FALSE),"-")</f>
        <v>-</v>
      </c>
      <c r="D838" t="s">
        <v>24</v>
      </c>
      <c r="E838">
        <v>3982.8472993250002</v>
      </c>
      <c r="F838">
        <v>125.29</v>
      </c>
      <c r="G838">
        <v>-24.5732993119917</v>
      </c>
      <c r="H838">
        <v>-14.4798499596233</v>
      </c>
      <c r="I838">
        <v>-24.453479715244999</v>
      </c>
      <c r="J838">
        <v>-7.3321071323826796</v>
      </c>
      <c r="K838">
        <v>133.45133461773401</v>
      </c>
      <c r="L838">
        <v>129.165304646419</v>
      </c>
      <c r="M838">
        <v>33.8751093133165</v>
      </c>
      <c r="N838">
        <v>0.91332567184681102</v>
      </c>
      <c r="O838">
        <v>30.457338973581201</v>
      </c>
      <c r="P838">
        <v>14.003639672429401</v>
      </c>
      <c r="Q838">
        <v>-3.9431411664630003E-3</v>
      </c>
    </row>
    <row r="839" spans="1:17" hidden="1" x14ac:dyDescent="0.3">
      <c r="A839" t="s">
        <v>1822</v>
      </c>
      <c r="B839" t="s">
        <v>1823</v>
      </c>
      <c r="C839" t="str">
        <f>IFERROR(VLOOKUP(Table1[[#This Row],[Ticker]],[1]!Table1[[Symbol]:[Industry]],2,FALSE),"-")</f>
        <v>-</v>
      </c>
      <c r="D839" t="s">
        <v>37</v>
      </c>
      <c r="E839">
        <v>3971.0477574000001</v>
      </c>
      <c r="F839">
        <v>580.54999999999995</v>
      </c>
      <c r="G839">
        <v>-3.8790143883932</v>
      </c>
      <c r="H839">
        <v>-8.9555674672550598</v>
      </c>
      <c r="I839">
        <v>12.331167504614299</v>
      </c>
      <c r="J839">
        <v>3.3055635809643502</v>
      </c>
      <c r="K839">
        <v>540.35943620984096</v>
      </c>
      <c r="M839">
        <v>57.516048248770801</v>
      </c>
      <c r="N839">
        <v>0.56734592759304403</v>
      </c>
      <c r="O839">
        <v>4.2115235552493404</v>
      </c>
      <c r="P839">
        <v>34.839159214957498</v>
      </c>
    </row>
    <row r="840" spans="1:17" hidden="1" x14ac:dyDescent="0.3">
      <c r="A840" t="s">
        <v>1824</v>
      </c>
      <c r="B840" t="s">
        <v>1825</v>
      </c>
      <c r="C840" t="str">
        <f>IFERROR(VLOOKUP(Table1[[#This Row],[Ticker]],[1]!Table1[[Symbol]:[Industry]],2,FALSE),"-")</f>
        <v>-</v>
      </c>
      <c r="D840" t="s">
        <v>271</v>
      </c>
      <c r="E840">
        <v>3960.4301509500001</v>
      </c>
      <c r="F840">
        <v>855.3</v>
      </c>
      <c r="G840">
        <v>182.99476411450701</v>
      </c>
      <c r="H840">
        <v>2.0862781897605198</v>
      </c>
      <c r="I840">
        <v>134.32904421244001</v>
      </c>
      <c r="J840">
        <v>2.01974023792196</v>
      </c>
      <c r="K840">
        <v>772.08440990132897</v>
      </c>
      <c r="L840">
        <v>567.44253424564704</v>
      </c>
      <c r="M840">
        <v>53.676464194707997</v>
      </c>
      <c r="N840">
        <v>0.87958335536559895</v>
      </c>
      <c r="O840">
        <v>8.1199579095054304</v>
      </c>
      <c r="P840">
        <v>228.683421720083</v>
      </c>
      <c r="Q840">
        <v>8.4226840192082E-2</v>
      </c>
    </row>
    <row r="841" spans="1:17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133</v>
      </c>
      <c r="E841">
        <v>3951.8684939699901</v>
      </c>
      <c r="F841">
        <v>746.45</v>
      </c>
      <c r="G841">
        <v>69.597718123464105</v>
      </c>
      <c r="H841">
        <v>-7.9252865137818898</v>
      </c>
      <c r="I841">
        <v>19.261968534757798</v>
      </c>
      <c r="J841">
        <v>0.63868884316141705</v>
      </c>
      <c r="K841">
        <v>728.42694609319199</v>
      </c>
      <c r="L841">
        <v>618.90516494338203</v>
      </c>
      <c r="M841">
        <v>54.090243813445397</v>
      </c>
      <c r="N841">
        <v>0.38337285556170397</v>
      </c>
      <c r="O841">
        <v>17.891352401366401</v>
      </c>
      <c r="P841">
        <v>127.022506082725</v>
      </c>
      <c r="Q841">
        <v>3.2053018374481997E-2</v>
      </c>
    </row>
    <row r="842" spans="1:17" hidden="1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133</v>
      </c>
      <c r="E842">
        <v>3943.6174403999999</v>
      </c>
      <c r="F842">
        <v>904.7</v>
      </c>
      <c r="G842">
        <v>102.738120130895</v>
      </c>
      <c r="H842">
        <v>-6.6299616761380999</v>
      </c>
      <c r="I842">
        <v>31.808904888764399</v>
      </c>
      <c r="J842">
        <v>-7.5982099295423797</v>
      </c>
      <c r="K842">
        <v>913.30529511692703</v>
      </c>
      <c r="L842">
        <v>755.58975706625904</v>
      </c>
      <c r="M842">
        <v>30.667155765450101</v>
      </c>
      <c r="N842">
        <v>0.80642076760065895</v>
      </c>
      <c r="O842">
        <v>19.708190560406699</v>
      </c>
      <c r="P842">
        <v>130.379424497071</v>
      </c>
      <c r="Q842">
        <v>5.9998075846527998E-2</v>
      </c>
    </row>
    <row r="843" spans="1:17" hidden="1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60</v>
      </c>
      <c r="E843">
        <v>3931.0730048519899</v>
      </c>
      <c r="F843">
        <v>156.93</v>
      </c>
      <c r="G843">
        <v>73.769786718587994</v>
      </c>
      <c r="H843">
        <v>32.3721993021842</v>
      </c>
      <c r="I843">
        <v>53.805502713288902</v>
      </c>
      <c r="J843">
        <v>4.8524265661835004</v>
      </c>
      <c r="K843">
        <v>121.100489025999</v>
      </c>
      <c r="L843">
        <v>99.6342671250802</v>
      </c>
      <c r="M843">
        <v>74.153881144635903</v>
      </c>
      <c r="N843">
        <v>1.25767517261469</v>
      </c>
      <c r="O843">
        <v>1.0004460587523101</v>
      </c>
      <c r="P843">
        <v>111.63857046527301</v>
      </c>
      <c r="Q843">
        <v>-2.0786838583989999E-3</v>
      </c>
    </row>
    <row r="844" spans="1:17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D844" t="s">
        <v>946</v>
      </c>
      <c r="E844">
        <v>3912.0130691750001</v>
      </c>
      <c r="F844">
        <v>324.55</v>
      </c>
      <c r="G844">
        <v>62.059961978231897</v>
      </c>
      <c r="H844">
        <v>-9.3916451351218999</v>
      </c>
      <c r="I844">
        <v>18.9208482417441</v>
      </c>
      <c r="J844">
        <v>-1.1282198862805499</v>
      </c>
      <c r="K844">
        <v>300.25280689467201</v>
      </c>
      <c r="L844">
        <v>251.19152437584799</v>
      </c>
      <c r="M844">
        <v>49.766392605891802</v>
      </c>
      <c r="N844">
        <v>0.76106467393587396</v>
      </c>
      <c r="O844">
        <v>6.9172700662455604</v>
      </c>
      <c r="P844">
        <v>118.03829358414499</v>
      </c>
      <c r="Q844">
        <v>3.3195059900548003E-2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198</v>
      </c>
      <c r="E845">
        <v>3910.2075358500001</v>
      </c>
      <c r="F845">
        <v>575.9</v>
      </c>
      <c r="G845">
        <v>30.7979811346414</v>
      </c>
      <c r="H845">
        <v>-1.2245001706373799</v>
      </c>
      <c r="I845">
        <v>41.364508406015197</v>
      </c>
      <c r="J845">
        <v>0.79741112388484203</v>
      </c>
      <c r="K845">
        <v>537.24224938840405</v>
      </c>
      <c r="L845">
        <v>458.47366117041901</v>
      </c>
      <c r="M845">
        <v>59.295791549697903</v>
      </c>
      <c r="N845">
        <v>0.58361424809642104</v>
      </c>
      <c r="O845">
        <v>5.91248480639001</v>
      </c>
      <c r="P845">
        <v>73.281179479464399</v>
      </c>
      <c r="Q845">
        <v>0.121023583527486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989</v>
      </c>
      <c r="E846">
        <v>3904.3609919999999</v>
      </c>
      <c r="F846">
        <v>3107.4</v>
      </c>
      <c r="G846">
        <v>-13.0668296004478</v>
      </c>
      <c r="H846">
        <v>-10.1737206367958</v>
      </c>
      <c r="I846">
        <v>10.4648288732844</v>
      </c>
      <c r="J846">
        <v>-4.8949635037872001</v>
      </c>
      <c r="K846">
        <v>2957.6376963656699</v>
      </c>
      <c r="L846">
        <v>2706.90682460683</v>
      </c>
      <c r="M846">
        <v>44.451573136314501</v>
      </c>
      <c r="N846">
        <v>0.87571577888654395</v>
      </c>
      <c r="O846">
        <v>12.309326124734399</v>
      </c>
      <c r="P846">
        <v>41.942262013520903</v>
      </c>
      <c r="Q846">
        <v>3.9520478215821997E-2</v>
      </c>
    </row>
    <row r="847" spans="1:17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946</v>
      </c>
      <c r="E847">
        <v>3900.77743495</v>
      </c>
      <c r="F847">
        <v>319.89999999999998</v>
      </c>
      <c r="G847">
        <v>-36.921870441437001</v>
      </c>
      <c r="H847">
        <v>-3.36684633898098</v>
      </c>
      <c r="I847">
        <v>-35.870802709559101</v>
      </c>
      <c r="J847">
        <v>-0.95531686451072595</v>
      </c>
      <c r="K847">
        <v>317.81885484732499</v>
      </c>
      <c r="L847">
        <v>334.49028471315302</v>
      </c>
      <c r="M847">
        <v>45.794596664841997</v>
      </c>
      <c r="N847">
        <v>0.56307317282375402</v>
      </c>
      <c r="O847">
        <v>40.637699281025299</v>
      </c>
      <c r="P847">
        <v>19.387945512222402</v>
      </c>
      <c r="Q847">
        <v>-2.0132457433980002E-3</v>
      </c>
    </row>
    <row r="848" spans="1:17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302</v>
      </c>
      <c r="E848">
        <v>3896.9121309239999</v>
      </c>
      <c r="F848">
        <v>184.09</v>
      </c>
      <c r="G848">
        <v>-2.0724269320395599</v>
      </c>
      <c r="H848">
        <v>-13.1387095278969</v>
      </c>
      <c r="I848">
        <v>-19.875631154099999</v>
      </c>
      <c r="J848">
        <v>-2.0900657057975902</v>
      </c>
      <c r="K848">
        <v>187.204296923969</v>
      </c>
      <c r="L848">
        <v>183.17963966828799</v>
      </c>
      <c r="M848">
        <v>37.089673760661398</v>
      </c>
      <c r="N848">
        <v>0.837799341592116</v>
      </c>
      <c r="O848">
        <v>29.2031071758378</v>
      </c>
      <c r="P848">
        <v>44.667976424361399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216</v>
      </c>
      <c r="E849">
        <v>3885.9648499699902</v>
      </c>
      <c r="F849">
        <v>360.6</v>
      </c>
      <c r="G849">
        <v>90.292300398209804</v>
      </c>
      <c r="H849">
        <v>-4.7538027979096302</v>
      </c>
      <c r="I849">
        <v>35.491302707470602</v>
      </c>
      <c r="J849">
        <v>-1.12731768171716</v>
      </c>
      <c r="K849">
        <v>347.57324909658701</v>
      </c>
      <c r="L849">
        <v>292.06963532558001</v>
      </c>
      <c r="M849">
        <v>50.744064439565598</v>
      </c>
      <c r="N849">
        <v>0.43562291517009499</v>
      </c>
      <c r="O849">
        <v>12.4930671103715</v>
      </c>
      <c r="P849">
        <v>124.378915516758</v>
      </c>
      <c r="Q849">
        <v>0.12596014787533</v>
      </c>
    </row>
    <row r="850" spans="1:17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E850">
        <v>3884.8297320000001</v>
      </c>
      <c r="F850">
        <v>87.76</v>
      </c>
      <c r="G850">
        <v>34.359187529367297</v>
      </c>
      <c r="H850">
        <v>-8.9529941352348601</v>
      </c>
      <c r="I850">
        <v>-9.5767890846974808</v>
      </c>
      <c r="J850">
        <v>-3.8754131616562</v>
      </c>
      <c r="K850">
        <v>87.433998087254807</v>
      </c>
      <c r="L850">
        <v>80.598141151793598</v>
      </c>
      <c r="M850">
        <v>43.9197498278266</v>
      </c>
      <c r="N850">
        <v>0.95996106482079302</v>
      </c>
      <c r="O850">
        <v>20.499088422971699</v>
      </c>
      <c r="P850">
        <v>64.8075117370892</v>
      </c>
      <c r="Q850">
        <v>8.5266921164466006E-2</v>
      </c>
    </row>
    <row r="851" spans="1:17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174</v>
      </c>
      <c r="E851">
        <v>3859.0025260749999</v>
      </c>
      <c r="F851">
        <v>275.14999999999998</v>
      </c>
      <c r="G851">
        <v>3.1856357836190101</v>
      </c>
      <c r="H851">
        <v>-2.5259212860506799</v>
      </c>
      <c r="I851">
        <v>11.046460561423199</v>
      </c>
      <c r="J851">
        <v>-3.3223828586259101</v>
      </c>
      <c r="K851">
        <v>259.76516140206098</v>
      </c>
      <c r="L851">
        <v>236.071810045788</v>
      </c>
      <c r="M851">
        <v>50.032026510121</v>
      </c>
      <c r="N851">
        <v>0.91717760332335296</v>
      </c>
      <c r="O851">
        <v>4.2703979647464996</v>
      </c>
      <c r="P851">
        <v>37.747183979974899</v>
      </c>
      <c r="Q851">
        <v>-6.2583038386691006E-2</v>
      </c>
    </row>
    <row r="852" spans="1:17" hidden="1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285</v>
      </c>
      <c r="E852">
        <v>3854.5240547099902</v>
      </c>
      <c r="F852">
        <v>322.8</v>
      </c>
      <c r="G852">
        <v>78.286075300053099</v>
      </c>
      <c r="H852">
        <v>7.0559319084960697</v>
      </c>
      <c r="I852">
        <v>27.734519593819101</v>
      </c>
      <c r="J852">
        <v>-0.42213458055446701</v>
      </c>
      <c r="K852">
        <v>296.82107476686502</v>
      </c>
      <c r="L852">
        <v>264.50640217252499</v>
      </c>
      <c r="M852">
        <v>61.453148302009602</v>
      </c>
      <c r="N852">
        <v>1.44821963924141</v>
      </c>
      <c r="O852">
        <v>20.6474597273853</v>
      </c>
      <c r="P852">
        <v>107.855763039278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E853">
        <v>3851.5338597189998</v>
      </c>
      <c r="F853">
        <v>73.319999999999993</v>
      </c>
      <c r="G853">
        <v>10836.4493530945</v>
      </c>
      <c r="H853">
        <v>44.240620037503099</v>
      </c>
      <c r="I853">
        <v>545.62144508296797</v>
      </c>
      <c r="J853">
        <v>6.9638403001137998</v>
      </c>
      <c r="K853">
        <v>50.572591556844202</v>
      </c>
      <c r="L853">
        <v>27.8604050396692</v>
      </c>
      <c r="M853">
        <v>99.8028966798623</v>
      </c>
      <c r="N853">
        <v>0.77446539440439</v>
      </c>
      <c r="O853">
        <v>0</v>
      </c>
      <c r="P853">
        <v>11639.069767441801</v>
      </c>
      <c r="Q853">
        <v>0.33894802147053099</v>
      </c>
    </row>
    <row r="854" spans="1:17" hidden="1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198</v>
      </c>
      <c r="E854">
        <v>3848.1461807999999</v>
      </c>
      <c r="F854">
        <v>1949.65</v>
      </c>
      <c r="G854">
        <v>0.24830266657879099</v>
      </c>
      <c r="H854">
        <v>19.4591597486171</v>
      </c>
      <c r="I854">
        <v>6.8728535858182997</v>
      </c>
      <c r="J854">
        <v>9.2524109138848303</v>
      </c>
      <c r="K854">
        <v>1661.88753063328</v>
      </c>
      <c r="M854">
        <v>79.528080812721996</v>
      </c>
      <c r="N854">
        <v>2.0011032530683899</v>
      </c>
      <c r="O854">
        <v>5.5215038596671198</v>
      </c>
      <c r="P854">
        <v>61.944513663925498</v>
      </c>
    </row>
    <row r="855" spans="1:17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295</v>
      </c>
      <c r="E855">
        <v>3843.5149314099999</v>
      </c>
      <c r="F855">
        <v>462.25</v>
      </c>
      <c r="G855">
        <v>8.5359908989834192</v>
      </c>
      <c r="H855">
        <v>0.947975810603914</v>
      </c>
      <c r="I855">
        <v>5.3044150662640304</v>
      </c>
      <c r="J855">
        <v>1.0923790461359899</v>
      </c>
      <c r="K855">
        <v>431.31454710790399</v>
      </c>
      <c r="L855">
        <v>409.28951178159099</v>
      </c>
      <c r="M855">
        <v>70.545303166892793</v>
      </c>
      <c r="N855">
        <v>1.04463531841151</v>
      </c>
      <c r="O855">
        <v>9.2266089778258493</v>
      </c>
      <c r="P855">
        <v>51.012740934335099</v>
      </c>
    </row>
    <row r="856" spans="1:17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906</v>
      </c>
      <c r="E856">
        <v>3818.92785568</v>
      </c>
      <c r="F856">
        <v>447.7</v>
      </c>
      <c r="G856">
        <v>84.344184282297306</v>
      </c>
      <c r="H856">
        <v>31.769460135253301</v>
      </c>
      <c r="I856">
        <v>32.453934441001998</v>
      </c>
      <c r="J856">
        <v>12.782996104033201</v>
      </c>
      <c r="K856">
        <v>342.509174061046</v>
      </c>
      <c r="L856">
        <v>301.72517454438298</v>
      </c>
      <c r="M856">
        <v>80.803012314659895</v>
      </c>
      <c r="N856">
        <v>2.0500700837883099</v>
      </c>
      <c r="O856">
        <v>4.7576502121956699</v>
      </c>
      <c r="P856">
        <v>121.688536766526</v>
      </c>
      <c r="Q856">
        <v>8.9618759411229001E-2</v>
      </c>
    </row>
    <row r="857" spans="1:17" hidden="1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890</v>
      </c>
      <c r="E857">
        <v>3810.47654435</v>
      </c>
      <c r="F857">
        <v>828.55</v>
      </c>
      <c r="G857">
        <v>-47.078224372826199</v>
      </c>
      <c r="H857">
        <v>-8.5811332916759095</v>
      </c>
      <c r="I857">
        <v>-29.748560798512099</v>
      </c>
      <c r="J857">
        <v>-9.6376180781890195</v>
      </c>
      <c r="K857">
        <v>856.89311419926503</v>
      </c>
      <c r="L857">
        <v>906.78200202392702</v>
      </c>
      <c r="M857">
        <v>20.4858311065517</v>
      </c>
      <c r="N857">
        <v>1.47576959669528</v>
      </c>
      <c r="O857">
        <v>29.261963671474199</v>
      </c>
      <c r="P857">
        <v>15.268503060656601</v>
      </c>
      <c r="Q857">
        <v>-0.111576309097493</v>
      </c>
    </row>
    <row r="858" spans="1:17" hidden="1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95</v>
      </c>
      <c r="E858">
        <v>3803.7460420080001</v>
      </c>
      <c r="F858">
        <v>85.81</v>
      </c>
      <c r="G858">
        <v>120.238360496783</v>
      </c>
      <c r="H858">
        <v>51.067488789096402</v>
      </c>
      <c r="I858">
        <v>34.765625237049299</v>
      </c>
      <c r="J858">
        <v>15.0033057584508</v>
      </c>
      <c r="K858">
        <v>60.568331453706897</v>
      </c>
      <c r="L858">
        <v>51.098484047286099</v>
      </c>
      <c r="M858">
        <v>84.923943626235896</v>
      </c>
      <c r="N858">
        <v>1.8686220835754399</v>
      </c>
      <c r="O858">
        <v>0</v>
      </c>
      <c r="P858">
        <v>237.17092337917401</v>
      </c>
      <c r="Q858">
        <v>9.5773415341227006E-2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138</v>
      </c>
      <c r="E859">
        <v>3794.8706643999999</v>
      </c>
      <c r="F859">
        <v>426.9</v>
      </c>
      <c r="G859">
        <v>-18.538574215139199</v>
      </c>
      <c r="H859">
        <v>-4.2724255716425201</v>
      </c>
      <c r="I859">
        <v>-13.749759866363901</v>
      </c>
      <c r="J859">
        <v>-2.2731270811092501</v>
      </c>
      <c r="K859">
        <v>425.870488561348</v>
      </c>
      <c r="L859">
        <v>421.76894041773397</v>
      </c>
      <c r="M859">
        <v>39.782849272524302</v>
      </c>
      <c r="N859">
        <v>0.15579967030608399</v>
      </c>
      <c r="O859">
        <v>11.2789880534083</v>
      </c>
      <c r="P859">
        <v>12.0472440944881</v>
      </c>
      <c r="Q859">
        <v>2.683880913818E-3</v>
      </c>
    </row>
    <row r="860" spans="1:17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133</v>
      </c>
      <c r="E860">
        <v>3794.6766750000002</v>
      </c>
      <c r="F860">
        <v>666.5</v>
      </c>
      <c r="G860">
        <v>-30.652239679906199</v>
      </c>
      <c r="H860">
        <v>15.540575836386999</v>
      </c>
      <c r="I860">
        <v>1.1676664168859101</v>
      </c>
      <c r="J860">
        <v>2.0537768173181599</v>
      </c>
      <c r="K860">
        <v>594.99355105856296</v>
      </c>
      <c r="L860">
        <v>559.22276035368395</v>
      </c>
      <c r="M860">
        <v>57.588808560743402</v>
      </c>
      <c r="N860">
        <v>2.0830579807540999</v>
      </c>
      <c r="O860">
        <v>8.7771942985746403</v>
      </c>
      <c r="P860">
        <v>44.891304347826001</v>
      </c>
      <c r="Q860">
        <v>0.187295599057685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127</v>
      </c>
      <c r="E861">
        <v>3775.6448896400002</v>
      </c>
      <c r="F861">
        <v>120.74</v>
      </c>
      <c r="G861">
        <v>94.219754660158003</v>
      </c>
      <c r="H861">
        <v>8.7123916425812702</v>
      </c>
      <c r="I861">
        <v>-13.8125629070956</v>
      </c>
      <c r="J861">
        <v>-3.0796869754917799</v>
      </c>
      <c r="K861">
        <v>110.075028573708</v>
      </c>
      <c r="L861">
        <v>101.88264634696699</v>
      </c>
      <c r="M861">
        <v>71.634333036783403</v>
      </c>
      <c r="N861">
        <v>2.3543658836955901</v>
      </c>
      <c r="O861">
        <v>33.924134503892603</v>
      </c>
      <c r="P861">
        <v>129.54372623574099</v>
      </c>
      <c r="Q861">
        <v>0.19367124199958899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60</v>
      </c>
      <c r="E862">
        <v>3767.7637112500001</v>
      </c>
      <c r="F862">
        <v>539.04999999999995</v>
      </c>
      <c r="G862">
        <v>16.588385083566902</v>
      </c>
      <c r="H862">
        <v>0.72568072642417603</v>
      </c>
      <c r="I862">
        <v>-3.2050872037726901</v>
      </c>
      <c r="J862">
        <v>1.6240922956656201</v>
      </c>
      <c r="K862">
        <v>536.18454679130002</v>
      </c>
      <c r="L862">
        <v>496.86992307361902</v>
      </c>
      <c r="M862">
        <v>54.7187585943459</v>
      </c>
      <c r="N862">
        <v>0.56735952720098304</v>
      </c>
      <c r="O862">
        <v>14.2101845839903</v>
      </c>
      <c r="P862">
        <v>43.269102990033197</v>
      </c>
      <c r="Q862">
        <v>3.0927697120433001E-2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228</v>
      </c>
      <c r="E863">
        <v>3764.7934553</v>
      </c>
      <c r="F863">
        <v>598.29999999999995</v>
      </c>
      <c r="G863">
        <v>177.56612982951199</v>
      </c>
      <c r="H863">
        <v>23.9028410672984</v>
      </c>
      <c r="I863">
        <v>91.434737130632996</v>
      </c>
      <c r="J863">
        <v>3.39860573339744</v>
      </c>
      <c r="K863">
        <v>482.91913080399303</v>
      </c>
      <c r="L863">
        <v>352.77117966032898</v>
      </c>
      <c r="M863">
        <v>62.637957334125197</v>
      </c>
      <c r="N863">
        <v>1.4536166912075399</v>
      </c>
      <c r="O863">
        <v>11.6162460304195</v>
      </c>
      <c r="P863">
        <v>234.24581005586501</v>
      </c>
      <c r="Q863">
        <v>0.164232954598688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271</v>
      </c>
      <c r="E864">
        <v>3754.1126507280001</v>
      </c>
      <c r="F864">
        <v>163.98</v>
      </c>
      <c r="G864">
        <v>-6.5683615404392102</v>
      </c>
      <c r="H864">
        <v>14.235701694804501</v>
      </c>
      <c r="I864">
        <v>-17.851398581031699</v>
      </c>
      <c r="J864">
        <v>0.96348212027703495</v>
      </c>
      <c r="K864">
        <v>147.35052422025399</v>
      </c>
      <c r="L864">
        <v>142.145326230591</v>
      </c>
      <c r="M864">
        <v>55.995524195728699</v>
      </c>
      <c r="N864">
        <v>1.1219454324696401</v>
      </c>
      <c r="O864">
        <v>7.9399926820343998</v>
      </c>
      <c r="P864">
        <v>46.345381526104397</v>
      </c>
      <c r="Q864">
        <v>-1.8609898557773001E-2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1024</v>
      </c>
      <c r="E865">
        <v>3730.8735000000001</v>
      </c>
      <c r="F865">
        <v>66.900000000000006</v>
      </c>
      <c r="G865">
        <v>-31.527067412931601</v>
      </c>
      <c r="H865">
        <v>-1.92519635329623</v>
      </c>
      <c r="I865">
        <v>-19.3377429792057</v>
      </c>
      <c r="J865">
        <v>-1.4032286297701799</v>
      </c>
      <c r="K865">
        <v>66.406788038336998</v>
      </c>
      <c r="L865">
        <v>67.488319611528496</v>
      </c>
      <c r="M865">
        <v>80.428401478298795</v>
      </c>
      <c r="N865">
        <v>1.473929975313</v>
      </c>
      <c r="O865">
        <v>11.6442451420029</v>
      </c>
      <c r="P865">
        <v>5.3543307086614202</v>
      </c>
      <c r="Q865">
        <v>-6.679688381315E-3</v>
      </c>
    </row>
    <row r="866" spans="1:17" hidden="1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715</v>
      </c>
      <c r="E866">
        <v>3724.7253936799998</v>
      </c>
      <c r="F866">
        <v>156.93</v>
      </c>
      <c r="G866">
        <v>0.69501262674638997</v>
      </c>
      <c r="H866">
        <v>-6.85733313756747</v>
      </c>
      <c r="I866">
        <v>-5.52116699534254</v>
      </c>
      <c r="J866">
        <v>-6.2642056142784401</v>
      </c>
      <c r="K866">
        <v>159.068517253761</v>
      </c>
      <c r="L866">
        <v>144.20893672638201</v>
      </c>
      <c r="M866">
        <v>58.331342908403499</v>
      </c>
      <c r="N866">
        <v>2.22937168974806</v>
      </c>
      <c r="O866">
        <v>11.514688077486699</v>
      </c>
      <c r="P866">
        <v>39.0607000443066</v>
      </c>
      <c r="Q866">
        <v>8.2626113561340003E-3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21</v>
      </c>
      <c r="E867">
        <v>3713.6744959500002</v>
      </c>
      <c r="F867">
        <v>650.65</v>
      </c>
      <c r="G867">
        <v>-10.902886405215799</v>
      </c>
      <c r="H867">
        <v>-1.920710381253</v>
      </c>
      <c r="I867">
        <v>-21.5097462678597</v>
      </c>
      <c r="J867">
        <v>-3.0955237842629302</v>
      </c>
      <c r="K867">
        <v>618.20708475462197</v>
      </c>
      <c r="L867">
        <v>596.02316065945797</v>
      </c>
      <c r="M867">
        <v>43.397464192460198</v>
      </c>
      <c r="N867">
        <v>1.08228925906667</v>
      </c>
      <c r="O867">
        <v>21.647583186044699</v>
      </c>
      <c r="P867">
        <v>44.588888888888803</v>
      </c>
      <c r="Q867">
        <v>6.9300315816323996E-2</v>
      </c>
    </row>
    <row r="868" spans="1:17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388</v>
      </c>
      <c r="E868">
        <v>3712.7540717299999</v>
      </c>
      <c r="F868">
        <v>535.15</v>
      </c>
      <c r="G868">
        <v>10.7746350368179</v>
      </c>
      <c r="H868">
        <v>1.4388484325023101</v>
      </c>
      <c r="I868">
        <v>5.9977037439724796</v>
      </c>
      <c r="J868">
        <v>-2.7113248599006101</v>
      </c>
      <c r="K868">
        <v>493.34773067241599</v>
      </c>
      <c r="L868">
        <v>443.46654142859899</v>
      </c>
      <c r="M868">
        <v>45.8219579063583</v>
      </c>
      <c r="N868">
        <v>1.17391892362618</v>
      </c>
      <c r="O868">
        <v>3.6531813510230799</v>
      </c>
      <c r="P868">
        <v>53.756644160321699</v>
      </c>
      <c r="Q868">
        <v>-9.1883571399583003E-2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285</v>
      </c>
      <c r="E869">
        <v>3704.4848983799998</v>
      </c>
      <c r="F869">
        <v>1364.6</v>
      </c>
      <c r="G869">
        <v>46.646553070355203</v>
      </c>
      <c r="H869">
        <v>-4.1871578738568003</v>
      </c>
      <c r="I869">
        <v>21.530065413461301</v>
      </c>
      <c r="J869">
        <v>-0.39930665010215299</v>
      </c>
      <c r="K869">
        <v>1336.6289502411701</v>
      </c>
      <c r="L869">
        <v>1175.00097575738</v>
      </c>
      <c r="M869">
        <v>52.756889759880202</v>
      </c>
      <c r="N869">
        <v>0.49540224697153501</v>
      </c>
      <c r="O869">
        <v>3.6933900043969001</v>
      </c>
      <c r="P869">
        <v>80.014510916166401</v>
      </c>
      <c r="Q869">
        <v>8.1922738404135997E-2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290</v>
      </c>
      <c r="E870">
        <v>3671.0832005749999</v>
      </c>
      <c r="F870">
        <v>716.55</v>
      </c>
      <c r="G870">
        <v>234.79587359982099</v>
      </c>
      <c r="H870">
        <v>-15.3712737617722</v>
      </c>
      <c r="I870">
        <v>130.82902033482</v>
      </c>
      <c r="J870">
        <v>4.13903689446051</v>
      </c>
      <c r="K870">
        <v>644.59024515723502</v>
      </c>
      <c r="L870">
        <v>437.17906100382697</v>
      </c>
      <c r="M870">
        <v>49.451035438876097</v>
      </c>
      <c r="N870">
        <v>0.42466962002862602</v>
      </c>
      <c r="O870">
        <v>26.829949061475102</v>
      </c>
      <c r="P870">
        <v>284.828141783028</v>
      </c>
      <c r="Q870">
        <v>0.19801310539977701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121</v>
      </c>
      <c r="E871">
        <v>3660.3727261650001</v>
      </c>
      <c r="F871">
        <v>55.87</v>
      </c>
      <c r="G871">
        <v>138.27644181118001</v>
      </c>
      <c r="H871">
        <v>20.629979740264002</v>
      </c>
      <c r="I871">
        <v>-27.272461851217301</v>
      </c>
      <c r="J871">
        <v>8.4203693702240692</v>
      </c>
      <c r="K871">
        <v>47.810030146241097</v>
      </c>
      <c r="L871">
        <v>40.639662193429999</v>
      </c>
      <c r="M871">
        <v>66.394211380970205</v>
      </c>
      <c r="N871">
        <v>2.0496804270192301</v>
      </c>
      <c r="O871">
        <v>21.6216216216216</v>
      </c>
      <c r="P871">
        <v>164.78672985781901</v>
      </c>
      <c r="Q871">
        <v>9.4117002187015006E-2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60</v>
      </c>
      <c r="E872">
        <v>3657.2375109499999</v>
      </c>
      <c r="F872">
        <v>483.75</v>
      </c>
      <c r="G872">
        <v>194.20646100720501</v>
      </c>
      <c r="H872">
        <v>-1.94836803084333</v>
      </c>
      <c r="I872">
        <v>34.345683443654202</v>
      </c>
      <c r="J872">
        <v>4.9516275470550202</v>
      </c>
      <c r="K872">
        <v>458.15078729269197</v>
      </c>
      <c r="L872">
        <v>355.93238223906502</v>
      </c>
      <c r="M872">
        <v>66.443403971327101</v>
      </c>
      <c r="N872">
        <v>0.48911859635974098</v>
      </c>
      <c r="O872">
        <v>9.5607235142118796</v>
      </c>
      <c r="P872">
        <v>213.87879574357601</v>
      </c>
      <c r="Q872">
        <v>0.160465940125294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65</v>
      </c>
      <c r="E873">
        <v>3655.43871158399</v>
      </c>
      <c r="F873">
        <v>242.72</v>
      </c>
      <c r="G873">
        <v>85.140039279616801</v>
      </c>
      <c r="H873">
        <v>-6.7839725215595701</v>
      </c>
      <c r="I873">
        <v>-7.87856635880678</v>
      </c>
      <c r="J873">
        <v>-2.9951470862681799</v>
      </c>
      <c r="K873">
        <v>228.692509503596</v>
      </c>
      <c r="L873">
        <v>189.130495894701</v>
      </c>
      <c r="M873">
        <v>47.5232957307094</v>
      </c>
      <c r="N873">
        <v>0.82101070125255704</v>
      </c>
      <c r="O873">
        <v>11.198088332234599</v>
      </c>
      <c r="P873">
        <v>120.554293502953</v>
      </c>
      <c r="Q873">
        <v>9.0317361912437999E-2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198</v>
      </c>
      <c r="E874">
        <v>3648.7637355749998</v>
      </c>
      <c r="F874">
        <v>235.92</v>
      </c>
      <c r="G874">
        <v>-32.580747861995803</v>
      </c>
      <c r="H874">
        <v>3.5912014951211502</v>
      </c>
      <c r="I874">
        <v>-31.261454690243301</v>
      </c>
      <c r="J874">
        <v>-3.1335642932250698</v>
      </c>
      <c r="K874">
        <v>226.23858391518701</v>
      </c>
      <c r="L874">
        <v>232.858810507306</v>
      </c>
      <c r="M874">
        <v>55.127588500376099</v>
      </c>
      <c r="N874">
        <v>1.3344906423743701</v>
      </c>
      <c r="O874">
        <v>26.737877246524199</v>
      </c>
      <c r="P874">
        <v>23.810023615848799</v>
      </c>
      <c r="Q874">
        <v>4.0582072578565997E-2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469</v>
      </c>
      <c r="E875">
        <v>3644.0445125599999</v>
      </c>
      <c r="F875">
        <v>585.75</v>
      </c>
      <c r="G875">
        <v>12.1042629951965</v>
      </c>
      <c r="H875">
        <v>3.3407259436161501</v>
      </c>
      <c r="I875">
        <v>29.075151418711101</v>
      </c>
      <c r="J875">
        <v>5.5810302742805797</v>
      </c>
      <c r="K875">
        <v>522.91422094917505</v>
      </c>
      <c r="L875">
        <v>455.22869548982197</v>
      </c>
      <c r="M875">
        <v>76.439619719927293</v>
      </c>
      <c r="N875">
        <v>1.0698918278481799</v>
      </c>
      <c r="O875">
        <v>0.50362782757149505</v>
      </c>
      <c r="P875">
        <v>78.039513677811499</v>
      </c>
      <c r="Q875">
        <v>-2.6546176100744001E-2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290</v>
      </c>
      <c r="E876">
        <v>3637.2022124999999</v>
      </c>
      <c r="F876">
        <v>1150</v>
      </c>
      <c r="G876">
        <v>66.968471852366605</v>
      </c>
      <c r="H876">
        <v>27.887751597020198</v>
      </c>
      <c r="I876">
        <v>8.8617496022883895</v>
      </c>
      <c r="J876">
        <v>14.272258242652301</v>
      </c>
      <c r="K876">
        <v>930.75103869064105</v>
      </c>
      <c r="L876">
        <v>831.51395097685202</v>
      </c>
      <c r="M876">
        <v>94.481048597989897</v>
      </c>
      <c r="N876">
        <v>3.1133286985731599</v>
      </c>
      <c r="O876">
        <v>5.2173913043478102</v>
      </c>
      <c r="P876">
        <v>90.176947246568503</v>
      </c>
      <c r="Q876">
        <v>4.1404556163952999E-2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198</v>
      </c>
      <c r="E877">
        <v>3634.3149490400001</v>
      </c>
      <c r="F877">
        <v>646.85</v>
      </c>
      <c r="G877">
        <v>46.898859215731697</v>
      </c>
      <c r="H877">
        <v>2.8199228792917399</v>
      </c>
      <c r="I877">
        <v>24.372412327578498</v>
      </c>
      <c r="J877">
        <v>0.590784356147662</v>
      </c>
      <c r="K877">
        <v>563.66936303181399</v>
      </c>
      <c r="L877">
        <v>495.02640602812198</v>
      </c>
      <c r="M877">
        <v>63.192308009364197</v>
      </c>
      <c r="N877">
        <v>0.86121151707082999</v>
      </c>
      <c r="O877">
        <v>1.6618999768106899</v>
      </c>
      <c r="P877">
        <v>87.356987690079606</v>
      </c>
      <c r="Q877">
        <v>6.2748269174372998E-2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290</v>
      </c>
      <c r="E878">
        <v>3629.10292218</v>
      </c>
      <c r="F878">
        <v>155.83000000000001</v>
      </c>
      <c r="G878">
        <v>43.806671518239597</v>
      </c>
      <c r="H878">
        <v>11.0240779047133</v>
      </c>
      <c r="I878">
        <v>29.395281388074199</v>
      </c>
      <c r="J878">
        <v>-3.8494355271746702E-2</v>
      </c>
      <c r="K878">
        <v>126.947217213646</v>
      </c>
      <c r="L878">
        <v>106.324349993122</v>
      </c>
      <c r="M878">
        <v>55.977499226643197</v>
      </c>
      <c r="N878">
        <v>1.0219513958413899</v>
      </c>
      <c r="O878">
        <v>5.5637553744465098</v>
      </c>
      <c r="P878">
        <v>90.968137254901904</v>
      </c>
      <c r="Q878">
        <v>7.1231262099340003E-3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479</v>
      </c>
      <c r="E879">
        <v>3620.5669989599901</v>
      </c>
      <c r="F879">
        <v>4330.2</v>
      </c>
      <c r="G879">
        <v>11.591013583319301</v>
      </c>
      <c r="H879">
        <v>-2.5382745581864299</v>
      </c>
      <c r="I879">
        <v>11.499712743448599</v>
      </c>
      <c r="J879">
        <v>1.4741857688250599</v>
      </c>
      <c r="K879">
        <v>3909.9881129586101</v>
      </c>
      <c r="L879">
        <v>3530.4661449578598</v>
      </c>
      <c r="M879">
        <v>62.566542077831301</v>
      </c>
      <c r="N879">
        <v>0.72091867507063001</v>
      </c>
      <c r="O879">
        <v>1.42718581127891</v>
      </c>
      <c r="P879">
        <v>45.552941176470497</v>
      </c>
      <c r="Q879">
        <v>5.7364428737316002E-2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625</v>
      </c>
      <c r="E880">
        <v>3613.3873830150001</v>
      </c>
      <c r="F880">
        <v>3000.1</v>
      </c>
      <c r="G880">
        <v>17.585465585043899</v>
      </c>
      <c r="H880">
        <v>22.223010384253001</v>
      </c>
      <c r="I880">
        <v>2.4017419173467598</v>
      </c>
      <c r="J880">
        <v>11.479989291712901</v>
      </c>
      <c r="K880">
        <v>2519.7548297029298</v>
      </c>
      <c r="L880">
        <v>2356.6888379901302</v>
      </c>
      <c r="M880">
        <v>89.087813482513099</v>
      </c>
      <c r="N880">
        <v>2.1384956981158898</v>
      </c>
      <c r="O880">
        <v>2.7632412252925</v>
      </c>
      <c r="P880">
        <v>54.084384068205701</v>
      </c>
      <c r="Q880">
        <v>7.3427649959176E-2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479</v>
      </c>
      <c r="E881">
        <v>3605.0623389000002</v>
      </c>
      <c r="F881">
        <v>2963.25</v>
      </c>
      <c r="G881">
        <v>19.796668506908699</v>
      </c>
      <c r="H881">
        <v>-5.7875574063909099</v>
      </c>
      <c r="I881">
        <v>17.839127194036699</v>
      </c>
      <c r="J881">
        <v>-3.7341250341566599</v>
      </c>
      <c r="K881">
        <v>2790.2174860432601</v>
      </c>
      <c r="L881">
        <v>2447.3872015658999</v>
      </c>
      <c r="M881">
        <v>55.134031741960698</v>
      </c>
      <c r="N881">
        <v>1.40016607446582</v>
      </c>
      <c r="O881">
        <v>7.9895385134565098</v>
      </c>
      <c r="P881">
        <v>54.472710212167001</v>
      </c>
      <c r="Q881">
        <v>2.8070169797953001E-2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622</v>
      </c>
      <c r="E882">
        <v>3603.1334382099999</v>
      </c>
      <c r="F882">
        <v>1803.1</v>
      </c>
      <c r="G882">
        <v>58.615042754661303</v>
      </c>
      <c r="H882">
        <v>-9.3838759924226505</v>
      </c>
      <c r="I882">
        <v>6.7072026393790498</v>
      </c>
      <c r="J882">
        <v>-1.65733291228727</v>
      </c>
      <c r="K882">
        <v>1788.3056311223299</v>
      </c>
      <c r="L882">
        <v>1529.74990299097</v>
      </c>
      <c r="M882">
        <v>53.600778710363301</v>
      </c>
      <c r="N882">
        <v>0.85099572786528299</v>
      </c>
      <c r="O882">
        <v>21.180189673340301</v>
      </c>
      <c r="P882">
        <v>88.313315926892898</v>
      </c>
      <c r="Q882">
        <v>0.13676235734787701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60</v>
      </c>
      <c r="E883">
        <v>3586.2863004300002</v>
      </c>
      <c r="F883">
        <v>609.75</v>
      </c>
      <c r="G883">
        <v>-9.8107019450617301</v>
      </c>
      <c r="H883">
        <v>17.641986630473099</v>
      </c>
      <c r="I883">
        <v>3.4853947381423298</v>
      </c>
      <c r="J883">
        <v>11.4767778128369</v>
      </c>
      <c r="K883">
        <v>519.62079662563497</v>
      </c>
      <c r="M883">
        <v>94.485330010755007</v>
      </c>
      <c r="N883">
        <v>2.22220117514795</v>
      </c>
      <c r="O883">
        <v>4.3050430504305099</v>
      </c>
      <c r="P883">
        <v>44.713421146315397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138</v>
      </c>
      <c r="E884">
        <v>3581.9493254099998</v>
      </c>
      <c r="F884">
        <v>802.8</v>
      </c>
      <c r="G884">
        <v>107.712901772252</v>
      </c>
      <c r="H884">
        <v>9.7124121271943498</v>
      </c>
      <c r="I884">
        <v>45.3509647003292</v>
      </c>
      <c r="J884">
        <v>10.393140896923301</v>
      </c>
      <c r="K884">
        <v>695.761632141213</v>
      </c>
      <c r="L884">
        <v>581.48302996165796</v>
      </c>
      <c r="M884">
        <v>77.093006208278595</v>
      </c>
      <c r="N884">
        <v>1.41294378248578</v>
      </c>
      <c r="O884">
        <v>2.8898854010961501</v>
      </c>
      <c r="P884">
        <v>159.80582524271799</v>
      </c>
      <c r="Q884">
        <v>0.177472220732596</v>
      </c>
    </row>
    <row r="885" spans="1:17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60</v>
      </c>
      <c r="E885">
        <v>3562.8597881800001</v>
      </c>
      <c r="F885">
        <v>350.15</v>
      </c>
      <c r="G885">
        <v>21.100515885254701</v>
      </c>
      <c r="H885">
        <v>-3.3957756842219902</v>
      </c>
      <c r="I885">
        <v>-15.4150753763704</v>
      </c>
      <c r="J885">
        <v>4.4327995034043599E-4</v>
      </c>
      <c r="K885">
        <v>345.10656410518499</v>
      </c>
      <c r="L885">
        <v>316.668424245403</v>
      </c>
      <c r="M885">
        <v>55.053382041185799</v>
      </c>
      <c r="N885">
        <v>0.54678369923743597</v>
      </c>
      <c r="O885">
        <v>10.509781522204699</v>
      </c>
      <c r="P885">
        <v>48.4944868532654</v>
      </c>
      <c r="Q885">
        <v>5.4502935443483003E-2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1529</v>
      </c>
      <c r="E886">
        <v>3561.5792829100001</v>
      </c>
      <c r="F886">
        <v>2082.4499999999998</v>
      </c>
      <c r="G886">
        <v>57.895320474922102</v>
      </c>
      <c r="H886">
        <v>3.96943535814429</v>
      </c>
      <c r="I886">
        <v>26.948311437836701</v>
      </c>
      <c r="J886">
        <v>-1.7035705472388101</v>
      </c>
      <c r="K886">
        <v>1953.8015624913701</v>
      </c>
      <c r="L886">
        <v>1690.6509707786499</v>
      </c>
      <c r="M886">
        <v>59.419275386146403</v>
      </c>
      <c r="N886">
        <v>0.99090714575433603</v>
      </c>
      <c r="O886">
        <v>4.2209896996326401</v>
      </c>
      <c r="P886">
        <v>93.033926585094505</v>
      </c>
      <c r="Q886">
        <v>9.1964829020919001E-2</v>
      </c>
    </row>
    <row r="887" spans="1:17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60</v>
      </c>
      <c r="E887">
        <v>3558.6942285599998</v>
      </c>
      <c r="F887">
        <v>144.82</v>
      </c>
      <c r="G887">
        <v>36.245853748599302</v>
      </c>
      <c r="H887">
        <v>15.019332908790201</v>
      </c>
      <c r="I887">
        <v>-12.531894204213</v>
      </c>
      <c r="J887">
        <v>9.4283808040751899E-2</v>
      </c>
      <c r="K887">
        <v>128.46953273264401</v>
      </c>
      <c r="L887">
        <v>119.243608249464</v>
      </c>
      <c r="M887">
        <v>62.265177971269402</v>
      </c>
      <c r="N887">
        <v>1.8347840110465301</v>
      </c>
      <c r="O887">
        <v>7.3746720066289102</v>
      </c>
      <c r="P887">
        <v>67.615740740740705</v>
      </c>
      <c r="Q887">
        <v>-8.1310055929809999E-2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E888">
        <v>3553.424561025</v>
      </c>
      <c r="F888">
        <v>966.6</v>
      </c>
      <c r="G888">
        <v>63.858436806961898</v>
      </c>
      <c r="H888">
        <v>-13.8139271439094</v>
      </c>
      <c r="I888">
        <v>-4.4592094223767802</v>
      </c>
      <c r="J888">
        <v>-0.55533345013600599</v>
      </c>
      <c r="K888">
        <v>980.30246889921102</v>
      </c>
      <c r="L888">
        <v>885.26066445936499</v>
      </c>
      <c r="M888">
        <v>21.724032830235501</v>
      </c>
      <c r="N888">
        <v>0.80043465107745104</v>
      </c>
      <c r="O888">
        <v>42.354645147941199</v>
      </c>
      <c r="P888">
        <v>97.9250563101495</v>
      </c>
    </row>
    <row r="889" spans="1:17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1461</v>
      </c>
      <c r="E889">
        <v>3541.5405289219998</v>
      </c>
      <c r="F889">
        <v>133.91</v>
      </c>
      <c r="G889">
        <v>-57.948563869346501</v>
      </c>
      <c r="H889">
        <v>-6.9187444944556598</v>
      </c>
      <c r="I889">
        <v>-19.587480577324001</v>
      </c>
      <c r="J889">
        <v>-6.4154188972455399</v>
      </c>
      <c r="K889">
        <v>132.06250912596099</v>
      </c>
      <c r="L889">
        <v>140.43723073542299</v>
      </c>
      <c r="M889">
        <v>39.323493658763297</v>
      </c>
      <c r="N889">
        <v>0.66351387929808003</v>
      </c>
      <c r="O889">
        <v>52.677171234411098</v>
      </c>
      <c r="P889">
        <v>28.204882719004299</v>
      </c>
      <c r="Q889">
        <v>-5.3215999220613999E-2</v>
      </c>
    </row>
    <row r="890" spans="1:17" hidden="1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1428</v>
      </c>
      <c r="E890">
        <v>3533.1256649699999</v>
      </c>
      <c r="F890">
        <v>798.45</v>
      </c>
      <c r="G890">
        <v>0.93099750756143196</v>
      </c>
      <c r="H890">
        <v>9.5765485205154999</v>
      </c>
      <c r="I890">
        <v>10.7322543674402</v>
      </c>
      <c r="J890">
        <v>1.5376668165746901</v>
      </c>
      <c r="K890">
        <v>684.49815916964894</v>
      </c>
      <c r="L890">
        <v>628.88594447452203</v>
      </c>
      <c r="M890">
        <v>72.531475099490393</v>
      </c>
      <c r="N890">
        <v>0.59276291064033704</v>
      </c>
      <c r="O890">
        <v>6.0867931617508697</v>
      </c>
      <c r="P890">
        <v>77.749332146037403</v>
      </c>
      <c r="Q890">
        <v>-4.7136618885298E-2</v>
      </c>
    </row>
    <row r="891" spans="1:17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198</v>
      </c>
      <c r="E891">
        <v>3517.7541572999999</v>
      </c>
      <c r="F891">
        <v>1328.4</v>
      </c>
      <c r="G891">
        <v>19.121264644839702</v>
      </c>
      <c r="H891">
        <v>-0.59518777699478198</v>
      </c>
      <c r="I891">
        <v>-3.6628370910521002</v>
      </c>
      <c r="J891">
        <v>-4.3805815203646903</v>
      </c>
      <c r="K891">
        <v>1285.2134790952</v>
      </c>
      <c r="L891">
        <v>1147.8662695344401</v>
      </c>
      <c r="M891">
        <v>51.709515687391402</v>
      </c>
      <c r="N891">
        <v>0.61505945490538605</v>
      </c>
      <c r="O891">
        <v>5.9018367961457301</v>
      </c>
      <c r="P891">
        <v>61.605839416058302</v>
      </c>
      <c r="Q891">
        <v>0.11877642625234899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1450</v>
      </c>
      <c r="E892">
        <v>3505.9349999999999</v>
      </c>
      <c r="F892">
        <v>318.05</v>
      </c>
      <c r="G892">
        <v>-57.896091863361598</v>
      </c>
      <c r="H892">
        <v>-8.2335919104624509</v>
      </c>
      <c r="I892">
        <v>-28.376330589699901</v>
      </c>
      <c r="J892">
        <v>-4.6488354580142799</v>
      </c>
      <c r="K892">
        <v>325.42654273864201</v>
      </c>
      <c r="L892">
        <v>347.24087805962102</v>
      </c>
      <c r="M892">
        <v>36.566697411812598</v>
      </c>
      <c r="N892">
        <v>0.94301976586571001</v>
      </c>
      <c r="O892">
        <v>50.841062725986397</v>
      </c>
      <c r="P892">
        <v>9.5213498622589601</v>
      </c>
      <c r="Q892">
        <v>-2.2033205435916001E-2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46</v>
      </c>
      <c r="E893">
        <v>3490.7646927599999</v>
      </c>
      <c r="F893">
        <v>3169.1</v>
      </c>
      <c r="G893">
        <v>75.219479782151197</v>
      </c>
      <c r="H893">
        <v>3.95669173692401</v>
      </c>
      <c r="I893">
        <v>56.4135041170439</v>
      </c>
      <c r="J893">
        <v>-1.4219669024434101</v>
      </c>
      <c r="K893">
        <v>3051.0428555455401</v>
      </c>
      <c r="L893">
        <v>2488.70077904753</v>
      </c>
      <c r="M893">
        <v>50.453291586555402</v>
      </c>
      <c r="N893">
        <v>0.86135589226250397</v>
      </c>
      <c r="O893">
        <v>17.0016723991038</v>
      </c>
      <c r="P893">
        <v>118.536013515843</v>
      </c>
      <c r="Q893">
        <v>0.122267768827741</v>
      </c>
    </row>
    <row r="894" spans="1:17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1529</v>
      </c>
      <c r="E894">
        <v>3484.3616269429999</v>
      </c>
      <c r="F894">
        <v>155.43</v>
      </c>
      <c r="G894">
        <v>-21.526974827342301</v>
      </c>
      <c r="H894">
        <v>-3.6235496921572499</v>
      </c>
      <c r="I894">
        <v>-9.8494143153334406</v>
      </c>
      <c r="J894">
        <v>-1.5174387522769099</v>
      </c>
      <c r="K894">
        <v>153.015114578484</v>
      </c>
      <c r="L894">
        <v>148.11922131505</v>
      </c>
      <c r="M894">
        <v>48.600547647367797</v>
      </c>
      <c r="N894">
        <v>0.82534291106979396</v>
      </c>
      <c r="O894">
        <v>13.169915717686401</v>
      </c>
      <c r="P894">
        <v>20.488372093023202</v>
      </c>
      <c r="Q894">
        <v>2.2983917062316998E-2</v>
      </c>
    </row>
    <row r="895" spans="1:17" x14ac:dyDescent="0.3">
      <c r="A895" t="s">
        <v>1934</v>
      </c>
      <c r="B895" t="s">
        <v>1935</v>
      </c>
      <c r="C895" t="str">
        <f>IFERROR(VLOOKUP(Table1[[#This Row],[Ticker]],[1]!Table1[[Symbol]:[Industry]],2,FALSE),"-")</f>
        <v>-</v>
      </c>
      <c r="D895" t="s">
        <v>51</v>
      </c>
      <c r="E895">
        <v>3474.5601751859999</v>
      </c>
      <c r="F895">
        <v>267.45</v>
      </c>
      <c r="G895">
        <v>-9.4636320010319199</v>
      </c>
      <c r="H895">
        <v>26.831869230915601</v>
      </c>
      <c r="I895">
        <v>26.483993374330002</v>
      </c>
      <c r="J895">
        <v>4.0127230981901798</v>
      </c>
      <c r="K895">
        <v>214.22329366631399</v>
      </c>
      <c r="L895">
        <v>192.24847732550799</v>
      </c>
      <c r="M895">
        <v>79.884405128401795</v>
      </c>
      <c r="N895">
        <v>2.16154130130889</v>
      </c>
      <c r="O895">
        <v>0.95344924284912402</v>
      </c>
      <c r="P895">
        <v>72.882999353587493</v>
      </c>
      <c r="Q895">
        <v>6.5584560246512005E-2</v>
      </c>
    </row>
    <row r="896" spans="1:17" hidden="1" x14ac:dyDescent="0.3">
      <c r="A896" t="s">
        <v>1936</v>
      </c>
      <c r="B896" t="s">
        <v>1937</v>
      </c>
      <c r="C896" t="str">
        <f>IFERROR(VLOOKUP(Table1[[#This Row],[Ticker]],[1]!Table1[[Symbol]:[Industry]],2,FALSE),"-")</f>
        <v>-</v>
      </c>
      <c r="D896" t="s">
        <v>290</v>
      </c>
      <c r="E896">
        <v>3453.23740184499</v>
      </c>
      <c r="F896">
        <v>2799.3</v>
      </c>
      <c r="G896">
        <v>11.542566822088499</v>
      </c>
      <c r="H896">
        <v>35.784463025175697</v>
      </c>
      <c r="I896">
        <v>13.692145978551199</v>
      </c>
      <c r="J896">
        <v>11.7724638607526</v>
      </c>
      <c r="K896">
        <v>2268.8771617687398</v>
      </c>
      <c r="L896">
        <v>2085.5848065666601</v>
      </c>
      <c r="M896">
        <v>82.3768398501348</v>
      </c>
      <c r="N896">
        <v>1.23368430209432</v>
      </c>
      <c r="O896">
        <v>3.23830957739432</v>
      </c>
      <c r="P896">
        <v>85.549995028667993</v>
      </c>
      <c r="Q896">
        <v>8.5436471862245997E-2</v>
      </c>
    </row>
    <row r="897" spans="1:17" hidden="1" x14ac:dyDescent="0.3">
      <c r="A897" t="s">
        <v>1938</v>
      </c>
      <c r="B897" t="s">
        <v>1939</v>
      </c>
      <c r="C897" t="str">
        <f>IFERROR(VLOOKUP(Table1[[#This Row],[Ticker]],[1]!Table1[[Symbol]:[Industry]],2,FALSE),"-")</f>
        <v>-</v>
      </c>
      <c r="D897" t="s">
        <v>1940</v>
      </c>
      <c r="E897">
        <v>3450.86</v>
      </c>
      <c r="F897">
        <v>1255.1500000000001</v>
      </c>
      <c r="G897">
        <v>215.12493422204301</v>
      </c>
      <c r="H897">
        <v>4.4429831435320599</v>
      </c>
      <c r="I897">
        <v>45.688325870379501</v>
      </c>
      <c r="J897">
        <v>-7.1588968535368496</v>
      </c>
      <c r="K897">
        <v>1140.7726101605899</v>
      </c>
      <c r="L897">
        <v>827.94827104330204</v>
      </c>
      <c r="M897">
        <v>40.874434486609999</v>
      </c>
      <c r="N897">
        <v>0.48661182336770298</v>
      </c>
      <c r="O897">
        <v>16.157431382703201</v>
      </c>
      <c r="P897">
        <v>251.927660171036</v>
      </c>
      <c r="Q897">
        <v>0.100974562339279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290</v>
      </c>
      <c r="E898">
        <v>3419.2512674</v>
      </c>
      <c r="F898">
        <v>339.1</v>
      </c>
      <c r="G898">
        <v>49.002589417228897</v>
      </c>
      <c r="H898">
        <v>5.7865751386866604</v>
      </c>
      <c r="I898">
        <v>23.497907095588701</v>
      </c>
      <c r="J898">
        <v>7.7169047977090504</v>
      </c>
      <c r="K898">
        <v>296.10532400920903</v>
      </c>
      <c r="L898">
        <v>255.94805183353799</v>
      </c>
      <c r="M898">
        <v>71.909214143072703</v>
      </c>
      <c r="N898">
        <v>1.1085713377873601</v>
      </c>
      <c r="O898">
        <v>1.6809200825715001</v>
      </c>
      <c r="P898">
        <v>79.750861383514405</v>
      </c>
      <c r="Q898">
        <v>4.2912819225462001E-2</v>
      </c>
    </row>
    <row r="899" spans="1:17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127</v>
      </c>
      <c r="E899">
        <v>3413.9648905499998</v>
      </c>
      <c r="F899">
        <v>522.5</v>
      </c>
      <c r="G899">
        <v>-37.393376357468398</v>
      </c>
      <c r="H899">
        <v>-11.5488947247838</v>
      </c>
      <c r="I899">
        <v>-16.470733634629099</v>
      </c>
      <c r="J899">
        <v>-1.17150151795879</v>
      </c>
      <c r="K899">
        <v>521.38335960589995</v>
      </c>
      <c r="L899">
        <v>513.82401973378398</v>
      </c>
      <c r="M899">
        <v>39.249866735869098</v>
      </c>
      <c r="N899">
        <v>0.56176937455681497</v>
      </c>
      <c r="O899">
        <v>18.6602870813397</v>
      </c>
      <c r="P899">
        <v>16.3049526989426</v>
      </c>
    </row>
    <row r="900" spans="1:17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83</v>
      </c>
      <c r="E900">
        <v>3412.2250285199998</v>
      </c>
      <c r="F900">
        <v>828.55</v>
      </c>
      <c r="G900">
        <v>-57.586361451960897</v>
      </c>
      <c r="H900">
        <v>-4.9090797301506601</v>
      </c>
      <c r="I900">
        <v>-0.99971081236943404</v>
      </c>
      <c r="J900">
        <v>-4.1915527345352004</v>
      </c>
      <c r="K900">
        <v>771.92388665214298</v>
      </c>
      <c r="L900">
        <v>805.49281906724696</v>
      </c>
      <c r="M900">
        <v>45.527181340262302</v>
      </c>
      <c r="N900">
        <v>0.76038302132035795</v>
      </c>
      <c r="O900">
        <v>43.437330275782998</v>
      </c>
      <c r="P900">
        <v>33.896250808015502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133</v>
      </c>
      <c r="E901">
        <v>3405.7784141020002</v>
      </c>
      <c r="F901">
        <v>191.02</v>
      </c>
      <c r="G901">
        <v>95.573384102308907</v>
      </c>
      <c r="H901">
        <v>-0.28826343216302902</v>
      </c>
      <c r="I901">
        <v>-25.216282182671598</v>
      </c>
      <c r="J901">
        <v>2.9920148175770902</v>
      </c>
      <c r="K901">
        <v>183.15615780425401</v>
      </c>
      <c r="L901">
        <v>163.62545391592599</v>
      </c>
      <c r="M901">
        <v>51.555399383298102</v>
      </c>
      <c r="N901">
        <v>1.15865671793613</v>
      </c>
      <c r="O901">
        <v>17.0558056747984</v>
      </c>
      <c r="P901">
        <v>124.72941176470501</v>
      </c>
      <c r="Q901">
        <v>7.1703861941479E-2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54</v>
      </c>
      <c r="E902">
        <v>3404.7039608999999</v>
      </c>
      <c r="F902">
        <v>249.44</v>
      </c>
      <c r="G902">
        <v>17.691793678937302</v>
      </c>
      <c r="H902">
        <v>-4.7537390281359304</v>
      </c>
      <c r="I902">
        <v>10.4396490547522</v>
      </c>
      <c r="J902">
        <v>3.0109504747074101</v>
      </c>
      <c r="K902">
        <v>242.388939808788</v>
      </c>
      <c r="L902">
        <v>213.90135471011899</v>
      </c>
      <c r="M902">
        <v>58.457083780554598</v>
      </c>
      <c r="N902">
        <v>1.2588975889763001</v>
      </c>
      <c r="O902">
        <v>12.251443232841501</v>
      </c>
      <c r="P902">
        <v>58.374603174603102</v>
      </c>
      <c r="Q902">
        <v>-3.4296462048558997E-2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1953</v>
      </c>
      <c r="E903">
        <v>3386.3809907200002</v>
      </c>
      <c r="F903">
        <v>297.5</v>
      </c>
      <c r="G903">
        <v>28.960165008061701</v>
      </c>
      <c r="H903">
        <v>-7.8449680185009001</v>
      </c>
      <c r="I903">
        <v>49.061331380524898</v>
      </c>
      <c r="J903">
        <v>2.8744256520123899</v>
      </c>
      <c r="K903">
        <v>280.25267047555002</v>
      </c>
      <c r="M903">
        <v>56.058621608405502</v>
      </c>
      <c r="N903">
        <v>1.04125553867306</v>
      </c>
      <c r="O903">
        <v>10.9243697478991</v>
      </c>
      <c r="P903">
        <v>174.82678983833699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158</v>
      </c>
      <c r="E904">
        <v>3364.8586844400002</v>
      </c>
      <c r="F904">
        <v>381.6</v>
      </c>
      <c r="G904">
        <v>96.871103527629401</v>
      </c>
      <c r="H904">
        <v>-19.8536746071381</v>
      </c>
      <c r="I904">
        <v>-28.229841794801299</v>
      </c>
      <c r="J904">
        <v>-0.23671532235421899</v>
      </c>
      <c r="K904">
        <v>380.599044363068</v>
      </c>
      <c r="L904">
        <v>346.57895930602501</v>
      </c>
      <c r="M904">
        <v>40.552786003653097</v>
      </c>
      <c r="N904">
        <v>0.83297460153885905</v>
      </c>
      <c r="O904">
        <v>26.624737945492601</v>
      </c>
      <c r="P904">
        <v>136.87150837988801</v>
      </c>
      <c r="Q904">
        <v>7.9105377907307997E-2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133</v>
      </c>
      <c r="E905">
        <v>3339.6770160000001</v>
      </c>
      <c r="F905">
        <v>1155.0999999999999</v>
      </c>
      <c r="G905">
        <v>-20.4519456672068</v>
      </c>
      <c r="H905">
        <v>-10.8548073565766</v>
      </c>
      <c r="I905">
        <v>-10.4135622826416</v>
      </c>
      <c r="J905">
        <v>-5.7504528880360404</v>
      </c>
      <c r="K905">
        <v>1196.9426579014</v>
      </c>
      <c r="L905">
        <v>1139.23162473918</v>
      </c>
      <c r="M905">
        <v>33.560089679808399</v>
      </c>
      <c r="N905">
        <v>0.52042155507972698</v>
      </c>
      <c r="O905">
        <v>17.6521513288892</v>
      </c>
      <c r="P905">
        <v>20.952879581151802</v>
      </c>
      <c r="Q905">
        <v>-2.8629551123441E-2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80</v>
      </c>
      <c r="E906">
        <v>3335.1904092</v>
      </c>
      <c r="F906">
        <v>254.77</v>
      </c>
      <c r="G906">
        <v>99.684175731430898</v>
      </c>
      <c r="H906">
        <v>3.7443329087902701</v>
      </c>
      <c r="I906">
        <v>15.3897947826246</v>
      </c>
      <c r="J906">
        <v>2.6690518523834399</v>
      </c>
      <c r="K906">
        <v>231.78379410591799</v>
      </c>
      <c r="L906">
        <v>187.147114157446</v>
      </c>
      <c r="M906">
        <v>54.1630755206575</v>
      </c>
      <c r="N906">
        <v>1.02415035977011</v>
      </c>
      <c r="O906">
        <v>10.6056443066295</v>
      </c>
      <c r="P906">
        <v>128.28853046594901</v>
      </c>
      <c r="Q906">
        <v>3.3132579969643E-2</v>
      </c>
    </row>
    <row r="907" spans="1:17" hidden="1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228</v>
      </c>
      <c r="E907">
        <v>3331.0917622500001</v>
      </c>
      <c r="F907">
        <v>247.18</v>
      </c>
      <c r="G907">
        <v>259.83676556547903</v>
      </c>
      <c r="H907">
        <v>53.080325816591603</v>
      </c>
      <c r="I907">
        <v>139.43922425484899</v>
      </c>
      <c r="J907">
        <v>-6.7021519349311296</v>
      </c>
      <c r="K907">
        <v>180.67183176226399</v>
      </c>
      <c r="L907">
        <v>119.49073549181701</v>
      </c>
      <c r="M907">
        <v>60.388601794423401</v>
      </c>
      <c r="N907">
        <v>1.1103329063244001</v>
      </c>
      <c r="O907">
        <v>12.254227688324301</v>
      </c>
      <c r="P907">
        <v>348.602540834845</v>
      </c>
      <c r="Q907">
        <v>0.12508070563028501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54</v>
      </c>
      <c r="E908">
        <v>3331.0797196899998</v>
      </c>
      <c r="F908">
        <v>541.70000000000005</v>
      </c>
      <c r="G908">
        <v>42.081834105237903</v>
      </c>
      <c r="H908">
        <v>-5.1157098262524503</v>
      </c>
      <c r="I908">
        <v>18.0085672681099</v>
      </c>
      <c r="J908">
        <v>-5.4574341268396003</v>
      </c>
      <c r="K908">
        <v>526.09703795914004</v>
      </c>
      <c r="L908">
        <v>454.706748861054</v>
      </c>
      <c r="M908">
        <v>38.976857280406698</v>
      </c>
      <c r="N908">
        <v>1.0343571973149299</v>
      </c>
      <c r="O908">
        <v>7.1810965479047297</v>
      </c>
      <c r="P908">
        <v>73.260834799296305</v>
      </c>
      <c r="Q908">
        <v>3.4996450302321999E-2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290</v>
      </c>
      <c r="E909">
        <v>3317.5553841599999</v>
      </c>
      <c r="F909">
        <v>1051.95</v>
      </c>
      <c r="G909">
        <v>-40.859514038866202</v>
      </c>
      <c r="H909">
        <v>0.56043659599641005</v>
      </c>
      <c r="I909">
        <v>-11.2131588265409</v>
      </c>
      <c r="J909">
        <v>1.22858997633151</v>
      </c>
      <c r="K909">
        <v>974.95502902929297</v>
      </c>
      <c r="L909">
        <v>1006.02049909864</v>
      </c>
      <c r="M909">
        <v>57.884331824540702</v>
      </c>
      <c r="N909">
        <v>0.72638748216715998</v>
      </c>
      <c r="O909">
        <v>25.766433765863301</v>
      </c>
      <c r="P909">
        <v>39.952105368189898</v>
      </c>
      <c r="Q909">
        <v>-6.2084141551750002E-2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77</v>
      </c>
      <c r="E910">
        <v>3317.5470620699998</v>
      </c>
      <c r="F910">
        <v>575.6</v>
      </c>
      <c r="G910">
        <v>-3.0069090752508001</v>
      </c>
      <c r="H910">
        <v>13.509995265257199</v>
      </c>
      <c r="I910">
        <v>4.9344409221022598</v>
      </c>
      <c r="J910">
        <v>-1.2648227211688601</v>
      </c>
      <c r="M910">
        <v>58.660301173883497</v>
      </c>
      <c r="O910">
        <v>9.0166782487838706</v>
      </c>
      <c r="P910">
        <v>22.415993194385301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1100</v>
      </c>
      <c r="E911">
        <v>3312.982300875</v>
      </c>
      <c r="F911">
        <v>459.4</v>
      </c>
      <c r="G911">
        <v>-47.804399551138701</v>
      </c>
      <c r="H911">
        <v>-0.96556567779541003</v>
      </c>
      <c r="I911">
        <v>-16.9033633237648</v>
      </c>
      <c r="J911">
        <v>3.9727516456407201</v>
      </c>
      <c r="K911">
        <v>422.77711377069198</v>
      </c>
      <c r="L911">
        <v>432.09780752944101</v>
      </c>
      <c r="M911">
        <v>62.690692365731998</v>
      </c>
      <c r="N911">
        <v>0.84694664982582901</v>
      </c>
      <c r="O911">
        <v>44.558119286025203</v>
      </c>
      <c r="P911">
        <v>45.841269841269799</v>
      </c>
      <c r="Q911">
        <v>5.5672040792099995E-4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395</v>
      </c>
      <c r="E912">
        <v>3300.7245435</v>
      </c>
      <c r="F912">
        <v>4355.3500000000004</v>
      </c>
      <c r="G912">
        <v>12.2853740092953</v>
      </c>
      <c r="H912">
        <v>-1.42056300116709</v>
      </c>
      <c r="I912">
        <v>-19.471116361599801</v>
      </c>
      <c r="J912">
        <v>-2.6837674179185802</v>
      </c>
      <c r="K912">
        <v>4298.8794714282103</v>
      </c>
      <c r="L912">
        <v>4085.9782936033398</v>
      </c>
      <c r="M912">
        <v>45.296448234226098</v>
      </c>
      <c r="N912">
        <v>0.95338072216979397</v>
      </c>
      <c r="O912">
        <v>17.0284822115329</v>
      </c>
      <c r="P912">
        <v>58.088929219600701</v>
      </c>
      <c r="Q912">
        <v>5.7613180513227003E-2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46</v>
      </c>
      <c r="E913">
        <v>3289.7762933849999</v>
      </c>
      <c r="F913">
        <v>513.79999999999995</v>
      </c>
      <c r="G913">
        <v>182.491765491801</v>
      </c>
      <c r="H913">
        <v>19.838742191490699</v>
      </c>
      <c r="I913">
        <v>87.904718141055199</v>
      </c>
      <c r="J913">
        <v>8.6901878104369601</v>
      </c>
      <c r="K913">
        <v>427.48636212507103</v>
      </c>
      <c r="L913">
        <v>314.85694932358899</v>
      </c>
      <c r="M913">
        <v>51.167016723984403</v>
      </c>
      <c r="N913">
        <v>0.63199031550571905</v>
      </c>
      <c r="O913">
        <v>25.729855975087499</v>
      </c>
      <c r="P913">
        <v>230.41800643086799</v>
      </c>
      <c r="Q913">
        <v>3.3968524751177002E-2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541</v>
      </c>
      <c r="E914">
        <v>3280.75968792</v>
      </c>
      <c r="F914">
        <v>57.96</v>
      </c>
      <c r="G914">
        <v>24.960165008061701</v>
      </c>
      <c r="H914">
        <v>5.4682703010935603</v>
      </c>
      <c r="I914">
        <v>36.217997364551103</v>
      </c>
      <c r="J914">
        <v>-1.23904952529257</v>
      </c>
      <c r="K914">
        <v>51.950637677571102</v>
      </c>
      <c r="L914">
        <v>45.694130803896698</v>
      </c>
      <c r="M914">
        <v>54.641344765240198</v>
      </c>
      <c r="N914">
        <v>1.2813680056890999</v>
      </c>
      <c r="O914">
        <v>7.4189095928226303</v>
      </c>
      <c r="P914">
        <v>74.315789473684205</v>
      </c>
      <c r="Q914">
        <v>-6.6675705073809002E-2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60</v>
      </c>
      <c r="E915">
        <v>3263.8092200999999</v>
      </c>
      <c r="F915">
        <v>1920.45</v>
      </c>
      <c r="G915">
        <v>66.175007399699595</v>
      </c>
      <c r="H915">
        <v>22.448611884891399</v>
      </c>
      <c r="I915">
        <v>2.1685007243418202</v>
      </c>
      <c r="J915">
        <v>7.78255149122585</v>
      </c>
      <c r="K915">
        <v>1642.5559666801701</v>
      </c>
      <c r="L915">
        <v>1466.2573987685701</v>
      </c>
      <c r="M915">
        <v>75.794162829340195</v>
      </c>
      <c r="N915">
        <v>3.9268983686930499</v>
      </c>
      <c r="O915">
        <v>7.5789528495925298</v>
      </c>
      <c r="P915">
        <v>90.143564356435604</v>
      </c>
      <c r="Q915">
        <v>0.14526357871471199</v>
      </c>
    </row>
    <row r="916" spans="1:17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46</v>
      </c>
      <c r="E916">
        <v>3261.7388873</v>
      </c>
      <c r="F916">
        <v>1949.75</v>
      </c>
      <c r="G916">
        <v>-4.3117404991538804</v>
      </c>
      <c r="H916">
        <v>4.6873762621806696</v>
      </c>
      <c r="I916">
        <v>2.0951551889719502</v>
      </c>
      <c r="J916">
        <v>-1.5265993931750601</v>
      </c>
      <c r="K916">
        <v>1816.10394497009</v>
      </c>
      <c r="L916">
        <v>1675.85880676898</v>
      </c>
      <c r="M916">
        <v>48.890649464212203</v>
      </c>
      <c r="N916">
        <v>1.4716842214986601</v>
      </c>
      <c r="O916">
        <v>7.1932299012694001</v>
      </c>
      <c r="P916">
        <v>37.888967468175302</v>
      </c>
      <c r="Q916">
        <v>2.0640914151977999E-2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228</v>
      </c>
      <c r="E917">
        <v>3249.9163016000002</v>
      </c>
      <c r="F917">
        <v>2035.35</v>
      </c>
      <c r="G917">
        <v>110.553338777752</v>
      </c>
      <c r="H917">
        <v>-21.388603599146201</v>
      </c>
      <c r="I917">
        <v>36.788827011160002</v>
      </c>
      <c r="J917">
        <v>5.5814632952202397</v>
      </c>
      <c r="K917">
        <v>1947.9206332014901</v>
      </c>
      <c r="L917">
        <v>1480.0259410798301</v>
      </c>
      <c r="M917">
        <v>53.408233129385998</v>
      </c>
      <c r="N917">
        <v>0.55709286047596795</v>
      </c>
      <c r="O917">
        <v>23.8116294494804</v>
      </c>
      <c r="P917">
        <v>146.70909090909001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46</v>
      </c>
      <c r="E918">
        <v>3233.6484374480001</v>
      </c>
      <c r="F918">
        <v>21.78</v>
      </c>
      <c r="G918">
        <v>31.992888417644998</v>
      </c>
      <c r="H918">
        <v>3.4370737265311</v>
      </c>
      <c r="I918">
        <v>-22.7672582038843</v>
      </c>
      <c r="J918">
        <v>15.465239413759299</v>
      </c>
      <c r="K918">
        <v>18.9568878808584</v>
      </c>
      <c r="L918">
        <v>18.307953719509399</v>
      </c>
      <c r="M918">
        <v>76.604235732856395</v>
      </c>
      <c r="N918">
        <v>1.4889535927272</v>
      </c>
      <c r="O918">
        <v>22.619727304379701</v>
      </c>
      <c r="P918">
        <v>83.266890634637505</v>
      </c>
      <c r="Q918">
        <v>0.11249242951558899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E919">
        <v>3228.4575</v>
      </c>
      <c r="F919">
        <v>609.45000000000005</v>
      </c>
      <c r="G919">
        <v>378.111535169001</v>
      </c>
      <c r="H919">
        <v>-11.1230959999459</v>
      </c>
      <c r="I919">
        <v>89.447927354955993</v>
      </c>
      <c r="J919">
        <v>-12.489876792003299</v>
      </c>
      <c r="K919">
        <v>608.03408943023896</v>
      </c>
      <c r="L919">
        <v>441.95530114610602</v>
      </c>
      <c r="M919">
        <v>42.485958625332799</v>
      </c>
      <c r="N919">
        <v>1.03684933893416</v>
      </c>
      <c r="O919">
        <v>30.0598900648125</v>
      </c>
      <c r="P919">
        <v>812.35029940119705</v>
      </c>
      <c r="Q919">
        <v>0.210734023797502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138</v>
      </c>
      <c r="E920">
        <v>3226.3688606999999</v>
      </c>
      <c r="F920">
        <v>619.29999999999995</v>
      </c>
      <c r="G920">
        <v>62.328266694316099</v>
      </c>
      <c r="H920">
        <v>4.4977605654933903</v>
      </c>
      <c r="I920">
        <v>37.192734989379097</v>
      </c>
      <c r="J920">
        <v>8.4875265805938493</v>
      </c>
      <c r="K920">
        <v>545.46950834915799</v>
      </c>
      <c r="L920">
        <v>462.22515129717698</v>
      </c>
      <c r="M920">
        <v>69.493260800016103</v>
      </c>
      <c r="N920">
        <v>1.1894821280335299</v>
      </c>
      <c r="O920">
        <v>4.53738091393509</v>
      </c>
      <c r="P920">
        <v>91.674404209223098</v>
      </c>
      <c r="Q920">
        <v>0.18739275516746901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619</v>
      </c>
      <c r="E921">
        <v>3219.20463875</v>
      </c>
      <c r="F921">
        <v>246.1</v>
      </c>
      <c r="G921">
        <v>65.413441055322707</v>
      </c>
      <c r="H921">
        <v>28.105408715150698</v>
      </c>
      <c r="I921">
        <v>17.441681575077499</v>
      </c>
      <c r="J921">
        <v>2.2786495897516601</v>
      </c>
      <c r="K921">
        <v>196.89821570698399</v>
      </c>
      <c r="L921">
        <v>172.031447627467</v>
      </c>
      <c r="M921">
        <v>74.118357532171203</v>
      </c>
      <c r="N921">
        <v>2.1382889756472601</v>
      </c>
      <c r="O921">
        <v>5.50589191385615</v>
      </c>
      <c r="P921">
        <v>107.591733445803</v>
      </c>
      <c r="Q921">
        <v>0.19700152555029801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989</v>
      </c>
      <c r="E922">
        <v>3217.33729425</v>
      </c>
      <c r="F922">
        <v>403.25</v>
      </c>
      <c r="G922">
        <v>-21.4267743077415</v>
      </c>
      <c r="H922">
        <v>-11.4007890661155</v>
      </c>
      <c r="I922">
        <v>-14.759590144892201</v>
      </c>
      <c r="J922">
        <v>-4.9454448741297901</v>
      </c>
      <c r="K922">
        <v>402.23921971107001</v>
      </c>
      <c r="L922">
        <v>396.27323252410201</v>
      </c>
      <c r="M922">
        <v>40.635690304984003</v>
      </c>
      <c r="N922">
        <v>0.76963833846153196</v>
      </c>
      <c r="O922">
        <v>21.512709237445701</v>
      </c>
      <c r="P922">
        <v>19.287087708918801</v>
      </c>
      <c r="Q922">
        <v>-5.0004037890842998E-2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493</v>
      </c>
      <c r="E923">
        <v>3208.2353063199998</v>
      </c>
      <c r="F923">
        <v>305.95</v>
      </c>
      <c r="G923">
        <v>-58.056725188153997</v>
      </c>
      <c r="H923">
        <v>-2.2242864255465702</v>
      </c>
      <c r="I923">
        <v>-21.952111794236298</v>
      </c>
      <c r="J923">
        <v>-3.2351860352732702</v>
      </c>
      <c r="K923">
        <v>304.16509421515701</v>
      </c>
      <c r="M923">
        <v>41.622839505330901</v>
      </c>
      <c r="N923">
        <v>0.75575020844040197</v>
      </c>
      <c r="O923">
        <v>68.132047720215695</v>
      </c>
      <c r="P923">
        <v>24.319382364892299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98</v>
      </c>
      <c r="E924">
        <v>3192.73456704</v>
      </c>
      <c r="F924">
        <v>303.2</v>
      </c>
      <c r="G924">
        <v>14312.5290873138</v>
      </c>
      <c r="H924">
        <v>11.70878428893</v>
      </c>
      <c r="I924">
        <v>1002.51086976695</v>
      </c>
      <c r="J924">
        <v>-1.23904952529257</v>
      </c>
      <c r="K924">
        <v>107.67430381285</v>
      </c>
      <c r="L924">
        <v>34.682211442469203</v>
      </c>
      <c r="M924">
        <v>99.556191605492401</v>
      </c>
      <c r="N924">
        <v>0.30407805896516299</v>
      </c>
      <c r="O924">
        <v>0</v>
      </c>
      <c r="P924">
        <v>15060</v>
      </c>
      <c r="Q924">
        <v>0.10901191184560199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1428</v>
      </c>
      <c r="E925">
        <v>3181.04884128</v>
      </c>
      <c r="F925">
        <v>216.2</v>
      </c>
      <c r="G925">
        <v>-11.9859038678317</v>
      </c>
      <c r="K925">
        <v>198.53034696656701</v>
      </c>
      <c r="L925">
        <v>172.215069946667</v>
      </c>
      <c r="M925">
        <v>81.1750791682543</v>
      </c>
      <c r="N925">
        <v>1</v>
      </c>
      <c r="O925">
        <v>2.8445883441258202</v>
      </c>
      <c r="P925">
        <v>14.1499472016895</v>
      </c>
      <c r="Q925">
        <v>0.14788253940821999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271</v>
      </c>
      <c r="E926">
        <v>3178.0920540000002</v>
      </c>
      <c r="F926">
        <v>328.85</v>
      </c>
      <c r="G926">
        <v>6.0677311936984397</v>
      </c>
      <c r="H926">
        <v>-11.0392497981543</v>
      </c>
      <c r="I926">
        <v>-21.058499453162799</v>
      </c>
      <c r="J926">
        <v>-0.33121755114271201</v>
      </c>
      <c r="K926">
        <v>328.83391689987002</v>
      </c>
      <c r="L926">
        <v>302.996994453019</v>
      </c>
      <c r="M926">
        <v>47.339391291888703</v>
      </c>
      <c r="N926">
        <v>0.36451719649792602</v>
      </c>
      <c r="O926">
        <v>22.107343773757002</v>
      </c>
      <c r="P926">
        <v>54.389671361502302</v>
      </c>
      <c r="Q926">
        <v>7.6661714199224004E-2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21</v>
      </c>
      <c r="E927">
        <v>3167.6070927199999</v>
      </c>
      <c r="F927">
        <v>599.85</v>
      </c>
      <c r="G927">
        <v>239.597530503331</v>
      </c>
      <c r="H927">
        <v>9.9079476607820691</v>
      </c>
      <c r="I927">
        <v>12.636221557880599</v>
      </c>
      <c r="J927">
        <v>-6.4954597817028201</v>
      </c>
      <c r="K927">
        <v>521.16645740956199</v>
      </c>
      <c r="L927">
        <v>437.89152479996397</v>
      </c>
      <c r="M927">
        <v>59.468479640282197</v>
      </c>
      <c r="N927">
        <v>3.3634224466876002</v>
      </c>
      <c r="O927">
        <v>10.360923564224301</v>
      </c>
      <c r="P927">
        <v>294.63815789473603</v>
      </c>
      <c r="Q927">
        <v>5.4663888252668998E-2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718</v>
      </c>
      <c r="E928">
        <v>3131.0364232000002</v>
      </c>
      <c r="F928">
        <v>760.3</v>
      </c>
      <c r="G928">
        <v>-22.668967113442601</v>
      </c>
      <c r="H928">
        <v>-4.2107644959295998</v>
      </c>
      <c r="I928">
        <v>-3.8295847907779699</v>
      </c>
      <c r="J928">
        <v>-2.3911530851631202</v>
      </c>
      <c r="K928">
        <v>748.01486901303304</v>
      </c>
      <c r="L928">
        <v>695.50905841743997</v>
      </c>
      <c r="M928">
        <v>46.305358487224098</v>
      </c>
      <c r="N928">
        <v>0.42997121587221399</v>
      </c>
      <c r="O928">
        <v>14.7704853347363</v>
      </c>
      <c r="P928">
        <v>35.477548111190202</v>
      </c>
      <c r="Q928">
        <v>-2.8462783766345999E-2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395</v>
      </c>
      <c r="E929">
        <v>3121.3374899999999</v>
      </c>
      <c r="F929">
        <v>1800.7</v>
      </c>
      <c r="G929">
        <v>329.98384921858798</v>
      </c>
      <c r="H929">
        <v>-11.7840426186358</v>
      </c>
      <c r="I929">
        <v>184.25919951865899</v>
      </c>
      <c r="J929">
        <v>9.8707065722683893</v>
      </c>
      <c r="K929">
        <v>1554.8905725750201</v>
      </c>
      <c r="L929">
        <v>996.38558596899998</v>
      </c>
      <c r="M929">
        <v>59.755638849665502</v>
      </c>
      <c r="N929">
        <v>1.03563434134752</v>
      </c>
      <c r="O929">
        <v>21.019603487532599</v>
      </c>
      <c r="P929">
        <v>405.81460674157302</v>
      </c>
      <c r="Q929">
        <v>0.28372962798102302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138</v>
      </c>
      <c r="E930">
        <v>3107.8202840099998</v>
      </c>
      <c r="F930">
        <v>409</v>
      </c>
      <c r="G930">
        <v>-17.918395088375199</v>
      </c>
      <c r="H930">
        <v>-11.9942045368048</v>
      </c>
      <c r="I930">
        <v>-38.292104786391199</v>
      </c>
      <c r="J930">
        <v>-5.1290483500663502</v>
      </c>
      <c r="K930">
        <v>442.62040853230201</v>
      </c>
      <c r="L930">
        <v>459.928515659261</v>
      </c>
      <c r="M930">
        <v>41.583381085855002</v>
      </c>
      <c r="N930">
        <v>1.0834128783200101</v>
      </c>
      <c r="O930">
        <v>43.031784841075698</v>
      </c>
      <c r="P930">
        <v>11.5201090661213</v>
      </c>
      <c r="Q930">
        <v>4.2643419943744001E-2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433</v>
      </c>
      <c r="E931">
        <v>3104.7925468349999</v>
      </c>
      <c r="F931">
        <v>89.15</v>
      </c>
      <c r="G931">
        <v>-4.7516711434028798</v>
      </c>
      <c r="H931">
        <v>8.1510093805555908</v>
      </c>
      <c r="I931">
        <v>-10.8677507135091</v>
      </c>
      <c r="J931">
        <v>13.4235271618239</v>
      </c>
      <c r="K931">
        <v>83.667158293346802</v>
      </c>
      <c r="L931">
        <v>85.818477427772606</v>
      </c>
      <c r="M931">
        <v>78.300535664757504</v>
      </c>
      <c r="N931">
        <v>2.4168598144851701</v>
      </c>
      <c r="O931">
        <v>34.604598990465497</v>
      </c>
      <c r="P931">
        <v>42.525979216626702</v>
      </c>
      <c r="Q931">
        <v>2.1106135022513999E-2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124</v>
      </c>
      <c r="E932">
        <v>3098.6375738500001</v>
      </c>
      <c r="F932">
        <v>4230.6000000000004</v>
      </c>
      <c r="G932">
        <v>21.237930001432101</v>
      </c>
      <c r="H932">
        <v>-3.57640352531824</v>
      </c>
      <c r="I932">
        <v>23.594788438616899</v>
      </c>
      <c r="J932">
        <v>-1.9229575712695799</v>
      </c>
      <c r="K932">
        <v>4334.3304990616398</v>
      </c>
      <c r="L932">
        <v>3715.6317906161198</v>
      </c>
      <c r="M932">
        <v>50.875021948242399</v>
      </c>
      <c r="N932">
        <v>0.69792703853000904</v>
      </c>
      <c r="O932">
        <v>21.566680849052101</v>
      </c>
      <c r="P932">
        <v>98.321770110631903</v>
      </c>
      <c r="Q932">
        <v>0.134574728111612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133</v>
      </c>
      <c r="E933">
        <v>3096.0991299699999</v>
      </c>
      <c r="F933">
        <v>17.86</v>
      </c>
      <c r="G933">
        <v>48.680690812368397</v>
      </c>
      <c r="H933">
        <v>-12.239858079432899</v>
      </c>
      <c r="I933">
        <v>-47.826723332897899</v>
      </c>
      <c r="J933">
        <v>-0.79087025358390395</v>
      </c>
      <c r="K933">
        <v>19.160218971437601</v>
      </c>
      <c r="L933">
        <v>17.891593043155201</v>
      </c>
      <c r="M933">
        <v>41.091635128485599</v>
      </c>
      <c r="N933">
        <v>0.74466620046851795</v>
      </c>
      <c r="O933">
        <v>90.089585666293402</v>
      </c>
      <c r="P933">
        <v>104.581901489117</v>
      </c>
      <c r="Q933">
        <v>7.7889782481132999E-2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60</v>
      </c>
      <c r="E934">
        <v>3083.6984819999998</v>
      </c>
      <c r="F934">
        <v>387.8</v>
      </c>
      <c r="G934">
        <v>33.088093525006201</v>
      </c>
      <c r="H934">
        <v>-6.5536950810316101</v>
      </c>
      <c r="I934">
        <v>11.3834826946033</v>
      </c>
      <c r="J934">
        <v>-7.8902859730937696</v>
      </c>
      <c r="K934">
        <v>386.71226763877002</v>
      </c>
      <c r="L934">
        <v>345.21399689307401</v>
      </c>
      <c r="M934">
        <v>38.956150694749702</v>
      </c>
      <c r="N934">
        <v>0.94211470377842699</v>
      </c>
      <c r="O934">
        <v>9.5152140278493995</v>
      </c>
      <c r="P934">
        <v>65.091528309919099</v>
      </c>
      <c r="Q934">
        <v>-5.2338071086533003E-2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133</v>
      </c>
      <c r="E935">
        <v>3082.3306223499999</v>
      </c>
      <c r="F935">
        <v>938.45</v>
      </c>
      <c r="G935">
        <v>69.200088358017098</v>
      </c>
      <c r="H935">
        <v>0.33182367006152702</v>
      </c>
      <c r="I935">
        <v>-26.483001363424499</v>
      </c>
      <c r="J935">
        <v>4.0564825442706898</v>
      </c>
      <c r="K935">
        <v>913.51598945238595</v>
      </c>
      <c r="L935">
        <v>861.73660055928303</v>
      </c>
      <c r="M935">
        <v>61.026034519651198</v>
      </c>
      <c r="N935">
        <v>0.96531648299676998</v>
      </c>
      <c r="O935">
        <v>24.540465661462999</v>
      </c>
      <c r="P935">
        <v>97.568421052631507</v>
      </c>
      <c r="Q935">
        <v>0.11256208035941399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785</v>
      </c>
      <c r="E936">
        <v>3081.0645</v>
      </c>
      <c r="F936">
        <v>34.6</v>
      </c>
      <c r="G936">
        <v>198.576418149321</v>
      </c>
      <c r="H936">
        <v>-9.6362603705689907</v>
      </c>
      <c r="I936">
        <v>-26.239334954923699</v>
      </c>
      <c r="J936">
        <v>-4.8390495252925803</v>
      </c>
      <c r="K936">
        <v>36.884993684875703</v>
      </c>
      <c r="L936">
        <v>31.6942999653788</v>
      </c>
      <c r="M936">
        <v>46.467313794717299</v>
      </c>
      <c r="N936">
        <v>0.62424091912090696</v>
      </c>
      <c r="O936">
        <v>30.7803468208092</v>
      </c>
      <c r="P936">
        <v>213.83219954648499</v>
      </c>
      <c r="Q936">
        <v>0.12543785875966601</v>
      </c>
    </row>
    <row r="937" spans="1:17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472</v>
      </c>
      <c r="E937">
        <v>3073.2173527999998</v>
      </c>
      <c r="F937">
        <v>422.15</v>
      </c>
      <c r="G937">
        <v>-0.44037392435363598</v>
      </c>
      <c r="H937">
        <v>14.516883852891899</v>
      </c>
      <c r="I937">
        <v>0.84167463737803405</v>
      </c>
      <c r="J937">
        <v>2.5155517017012801</v>
      </c>
      <c r="K937">
        <v>366.816189794791</v>
      </c>
      <c r="L937">
        <v>351.541105606325</v>
      </c>
      <c r="M937">
        <v>75.863373865226194</v>
      </c>
      <c r="N937">
        <v>1.9502608159831101</v>
      </c>
      <c r="O937">
        <v>9.6766552173398193</v>
      </c>
      <c r="P937">
        <v>43.077444500932003</v>
      </c>
      <c r="Q937">
        <v>-2.1699359426411002E-2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60</v>
      </c>
      <c r="E938">
        <v>3070.914082794</v>
      </c>
      <c r="F938">
        <v>147.86000000000001</v>
      </c>
      <c r="G938">
        <v>97.603421326353498</v>
      </c>
      <c r="H938">
        <v>36.772666242123599</v>
      </c>
      <c r="I938">
        <v>24.846812839993898</v>
      </c>
      <c r="J938">
        <v>5.0722897469405304</v>
      </c>
      <c r="K938">
        <v>116.86732758325699</v>
      </c>
      <c r="L938">
        <v>100.186261404017</v>
      </c>
      <c r="M938">
        <v>70.507481479449694</v>
      </c>
      <c r="N938">
        <v>1.1625827811748299</v>
      </c>
      <c r="O938">
        <v>0</v>
      </c>
      <c r="P938">
        <v>143.39094650205701</v>
      </c>
      <c r="Q938">
        <v>5.1469314064838997E-2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527</v>
      </c>
      <c r="E939">
        <v>3065.3369113499998</v>
      </c>
      <c r="F939">
        <v>875.4</v>
      </c>
      <c r="G939">
        <v>83.967822893436804</v>
      </c>
      <c r="H939">
        <v>16.263144896716099</v>
      </c>
      <c r="I939">
        <v>62.0898882186479</v>
      </c>
      <c r="J939">
        <v>-0.835617512110016</v>
      </c>
      <c r="K939">
        <v>737.99120661354505</v>
      </c>
      <c r="L939">
        <v>576.74433702924398</v>
      </c>
      <c r="M939">
        <v>70.640596695847094</v>
      </c>
      <c r="N939">
        <v>1.0485202378287399</v>
      </c>
      <c r="O939">
        <v>3.9524788668037401</v>
      </c>
      <c r="P939">
        <v>130.763147489126</v>
      </c>
      <c r="Q939">
        <v>0.167897482501251</v>
      </c>
    </row>
    <row r="940" spans="1:17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80</v>
      </c>
      <c r="E940">
        <v>3057.9030854600001</v>
      </c>
      <c r="F940">
        <v>238.3</v>
      </c>
      <c r="G940">
        <v>-10.4899087745255</v>
      </c>
      <c r="H940">
        <v>-8.2250933319087505</v>
      </c>
      <c r="I940">
        <v>-26.060259345202699</v>
      </c>
      <c r="J940">
        <v>-5.2398702064579403</v>
      </c>
      <c r="K940">
        <v>238.295470020116</v>
      </c>
      <c r="L940">
        <v>236.30440683238601</v>
      </c>
      <c r="M940">
        <v>34.121133549594703</v>
      </c>
      <c r="N940">
        <v>0.647022691331268</v>
      </c>
      <c r="O940">
        <v>27.9899286613512</v>
      </c>
      <c r="P940">
        <v>25.190438665615901</v>
      </c>
      <c r="Q940">
        <v>-5.9418623074136E-2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95</v>
      </c>
      <c r="E941">
        <v>3055.3179149849998</v>
      </c>
      <c r="F941">
        <v>2300.6</v>
      </c>
      <c r="G941">
        <v>690.24945205546703</v>
      </c>
      <c r="H941">
        <v>43.784944723136199</v>
      </c>
      <c r="I941">
        <v>75.288600167623798</v>
      </c>
      <c r="J941">
        <v>27.381545188363798</v>
      </c>
      <c r="K941">
        <v>1692.40365364485</v>
      </c>
      <c r="L941">
        <v>1174.8273833832</v>
      </c>
      <c r="M941">
        <v>91.212089067363905</v>
      </c>
      <c r="N941">
        <v>1.0600953662408299</v>
      </c>
      <c r="O941">
        <v>6.1679561853429599</v>
      </c>
      <c r="P941">
        <v>831.41700404858204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46</v>
      </c>
      <c r="E942">
        <v>3047.7431483750001</v>
      </c>
      <c r="F942">
        <v>2409.8000000000002</v>
      </c>
      <c r="G942">
        <v>69.177003326123497</v>
      </c>
      <c r="H942">
        <v>-2.8799818133048601E-2</v>
      </c>
      <c r="I942">
        <v>23.3376120940124</v>
      </c>
      <c r="J942">
        <v>17.0414341342033</v>
      </c>
      <c r="K942">
        <v>2157.1889288901798</v>
      </c>
      <c r="L942">
        <v>1827.5774495251401</v>
      </c>
      <c r="M942">
        <v>80.943858672288798</v>
      </c>
      <c r="N942">
        <v>0.93167447106675305</v>
      </c>
      <c r="O942">
        <v>5.9009046393891396</v>
      </c>
      <c r="P942">
        <v>99.983402489626499</v>
      </c>
      <c r="Q942">
        <v>0.145819152002475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568</v>
      </c>
      <c r="E943">
        <v>3042.238928455</v>
      </c>
      <c r="F943">
        <v>1018.2</v>
      </c>
      <c r="G943">
        <v>12.130892720380899</v>
      </c>
      <c r="H943">
        <v>-8.2594949024547102</v>
      </c>
      <c r="I943">
        <v>-16.489682083566599</v>
      </c>
      <c r="J943">
        <v>-1.8591667127925799</v>
      </c>
      <c r="K943">
        <v>1064.94520336758</v>
      </c>
      <c r="L943">
        <v>1014.54758342423</v>
      </c>
      <c r="M943">
        <v>36.3023596888886</v>
      </c>
      <c r="N943">
        <v>1.47925680059002</v>
      </c>
      <c r="O943">
        <v>24.135729719112099</v>
      </c>
      <c r="P943">
        <v>45.519508360726</v>
      </c>
      <c r="Q943">
        <v>6.8261693364639999E-3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98</v>
      </c>
      <c r="E944">
        <v>3038.2708744799902</v>
      </c>
      <c r="F944">
        <v>812.25</v>
      </c>
      <c r="G944">
        <v>91.436808594428697</v>
      </c>
      <c r="H944">
        <v>-15.990565198924401</v>
      </c>
      <c r="I944">
        <v>21.8646848922502</v>
      </c>
      <c r="J944">
        <v>-1.3876011469811</v>
      </c>
      <c r="K944">
        <v>848.41400056916905</v>
      </c>
      <c r="L944">
        <v>752.64530143098295</v>
      </c>
      <c r="M944">
        <v>40.168884604249698</v>
      </c>
      <c r="N944">
        <v>0.366009900311419</v>
      </c>
      <c r="O944">
        <v>25.0846414281317</v>
      </c>
      <c r="P944">
        <v>119.527027027027</v>
      </c>
      <c r="Q944">
        <v>4.0332508531472001E-2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198</v>
      </c>
      <c r="E945">
        <v>3037.5069749999998</v>
      </c>
      <c r="F945">
        <v>2077.75</v>
      </c>
      <c r="G945">
        <v>-34.090248537749197</v>
      </c>
      <c r="H945">
        <v>-8.8430708804341105</v>
      </c>
      <c r="I945">
        <v>-18.5364488658429</v>
      </c>
      <c r="J945">
        <v>-0.73904952529257795</v>
      </c>
      <c r="K945">
        <v>2017.22180654555</v>
      </c>
      <c r="L945">
        <v>2039.3346880541801</v>
      </c>
      <c r="M945">
        <v>42.792096058928301</v>
      </c>
      <c r="N945">
        <v>1.23303881147359</v>
      </c>
      <c r="O945">
        <v>18.3973047768018</v>
      </c>
      <c r="P945">
        <v>19.263553654966501</v>
      </c>
      <c r="Q945">
        <v>7.6625883284019997E-3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133</v>
      </c>
      <c r="E946">
        <v>3036.6712320000001</v>
      </c>
      <c r="F946">
        <v>624</v>
      </c>
      <c r="G946">
        <v>4.1677601096771602</v>
      </c>
      <c r="H946">
        <v>0.77766624212361801</v>
      </c>
      <c r="I946">
        <v>18.705475051574499</v>
      </c>
      <c r="J946">
        <v>-2.9348919760584198</v>
      </c>
      <c r="K946">
        <v>611.10163111648797</v>
      </c>
      <c r="L946">
        <v>529.31591431786796</v>
      </c>
      <c r="M946">
        <v>42.4337335578455</v>
      </c>
      <c r="N946">
        <v>0.64325242718446596</v>
      </c>
      <c r="O946">
        <v>16.955128205128101</v>
      </c>
      <c r="P946">
        <v>51.272727272727202</v>
      </c>
      <c r="Q946">
        <v>3.1486070746300998E-2</v>
      </c>
    </row>
    <row r="947" spans="1:17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60</v>
      </c>
      <c r="E947">
        <v>2988.086175075</v>
      </c>
      <c r="F947">
        <v>322.89999999999998</v>
      </c>
      <c r="G947">
        <v>-23.704952043241601</v>
      </c>
      <c r="H947">
        <v>-5.0097535562265296</v>
      </c>
      <c r="I947">
        <v>-29.681893206947901</v>
      </c>
      <c r="J947">
        <v>-5.4075639377094298</v>
      </c>
      <c r="K947">
        <v>329.05334703897699</v>
      </c>
      <c r="L947">
        <v>339.13544806378701</v>
      </c>
      <c r="M947">
        <v>39.754388213141297</v>
      </c>
      <c r="N947">
        <v>0.84351916439883901</v>
      </c>
      <c r="O947">
        <v>28.522762465159499</v>
      </c>
      <c r="P947">
        <v>12.665736217725</v>
      </c>
      <c r="Q947">
        <v>-0.105008582648078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271</v>
      </c>
      <c r="E948">
        <v>2974.3269636</v>
      </c>
      <c r="F948">
        <v>451.15</v>
      </c>
      <c r="G948">
        <v>-58.255784645153597</v>
      </c>
      <c r="H948">
        <v>-12.9538777679119</v>
      </c>
      <c r="I948">
        <v>-33.154692031041698</v>
      </c>
      <c r="J948">
        <v>-2.6755386102377199</v>
      </c>
      <c r="K948">
        <v>455.16278483487201</v>
      </c>
      <c r="L948">
        <v>492.31889492748098</v>
      </c>
      <c r="M948">
        <v>35.149664617777603</v>
      </c>
      <c r="N948">
        <v>0.98025013689184504</v>
      </c>
      <c r="O948">
        <v>45.971406405851702</v>
      </c>
      <c r="P948">
        <v>12.7874999999999</v>
      </c>
      <c r="Q948">
        <v>-7.8602590035351999E-2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295</v>
      </c>
      <c r="E949">
        <v>2974.1743561500002</v>
      </c>
      <c r="F949">
        <v>279.95</v>
      </c>
      <c r="G949">
        <v>18.149837816670399</v>
      </c>
      <c r="H949">
        <v>-3.4487485955328201</v>
      </c>
      <c r="I949">
        <v>-25.2972651089277</v>
      </c>
      <c r="J949">
        <v>-5.6183598701201598</v>
      </c>
      <c r="K949">
        <v>278.76632664881402</v>
      </c>
      <c r="L949">
        <v>265.15887361519498</v>
      </c>
      <c r="M949">
        <v>42.8078786151031</v>
      </c>
      <c r="N949">
        <v>2.0781465388409299</v>
      </c>
      <c r="O949">
        <v>21.271655652795101</v>
      </c>
      <c r="P949">
        <v>51.2425715829281</v>
      </c>
      <c r="Q949">
        <v>1.4918291707818001E-2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95</v>
      </c>
      <c r="E950">
        <v>2969.2660144000001</v>
      </c>
      <c r="F950">
        <v>1306.95</v>
      </c>
      <c r="G950">
        <v>364.15974890160101</v>
      </c>
      <c r="H950">
        <v>1.01286865021993</v>
      </c>
      <c r="I950">
        <v>66.366920934920898</v>
      </c>
      <c r="J950">
        <v>-7.77618343511784</v>
      </c>
      <c r="K950">
        <v>1270.4745220144</v>
      </c>
      <c r="L950">
        <v>952.70645744474598</v>
      </c>
      <c r="M950">
        <v>42.692794323382302</v>
      </c>
      <c r="N950">
        <v>1.05482474638726</v>
      </c>
      <c r="O950">
        <v>11.255212517693799</v>
      </c>
      <c r="P950">
        <v>412.529411764705</v>
      </c>
      <c r="Q950">
        <v>0.17296875425101699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290</v>
      </c>
      <c r="E951">
        <v>2966.58992898</v>
      </c>
      <c r="F951">
        <v>249.34</v>
      </c>
      <c r="G951">
        <v>34.566739584036497</v>
      </c>
      <c r="H951">
        <v>45.296530154638802</v>
      </c>
      <c r="I951">
        <v>62.686656449449302</v>
      </c>
      <c r="J951">
        <v>5.0431070746468896</v>
      </c>
      <c r="K951">
        <v>191.23642369039601</v>
      </c>
      <c r="L951">
        <v>148.84638132835599</v>
      </c>
      <c r="M951">
        <v>69.707768475210997</v>
      </c>
      <c r="N951">
        <v>0.94339936138205804</v>
      </c>
      <c r="O951">
        <v>4.2752867570385797</v>
      </c>
      <c r="P951">
        <v>143.44854520601399</v>
      </c>
      <c r="Q951">
        <v>0.178942448278407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409</v>
      </c>
      <c r="E952">
        <v>2956.1323600199999</v>
      </c>
      <c r="F952">
        <v>467.85</v>
      </c>
      <c r="G952">
        <v>217.90883981655699</v>
      </c>
      <c r="H952">
        <v>12.3262646111348</v>
      </c>
      <c r="I952">
        <v>9.4071188987373304</v>
      </c>
      <c r="J952">
        <v>-6.3014195876626404</v>
      </c>
      <c r="K952">
        <v>427.15539946332501</v>
      </c>
      <c r="L952">
        <v>348.42262002587699</v>
      </c>
      <c r="M952">
        <v>48.826549098983101</v>
      </c>
      <c r="N952">
        <v>1.0504533624846899</v>
      </c>
      <c r="O952">
        <v>9.8001496206048895</v>
      </c>
      <c r="P952">
        <v>256.18576322801601</v>
      </c>
      <c r="Q952">
        <v>0.117336792751429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271</v>
      </c>
      <c r="E953">
        <v>2949.52</v>
      </c>
      <c r="F953">
        <v>15099.65</v>
      </c>
      <c r="G953">
        <v>3.8801320524128902</v>
      </c>
      <c r="H953">
        <v>-8.1861421314673599</v>
      </c>
      <c r="I953">
        <v>-0.21342594973738799</v>
      </c>
      <c r="J953">
        <v>-5.4836360207259496</v>
      </c>
      <c r="K953">
        <v>14970.118041224299</v>
      </c>
      <c r="L953">
        <v>13490.8600898191</v>
      </c>
      <c r="M953">
        <v>32.833822011086099</v>
      </c>
      <c r="N953">
        <v>0.66585250208239799</v>
      </c>
      <c r="O953">
        <v>12.5857221856135</v>
      </c>
      <c r="P953">
        <v>45.174983174694702</v>
      </c>
      <c r="Q953">
        <v>0.12375519379526501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133</v>
      </c>
      <c r="E954">
        <v>2949.033535</v>
      </c>
      <c r="F954">
        <v>582.9</v>
      </c>
      <c r="G954">
        <v>-48.5864940323562</v>
      </c>
      <c r="H954">
        <v>-6.3680266024067702</v>
      </c>
      <c r="I954">
        <v>-29.702568480638998</v>
      </c>
      <c r="J954">
        <v>-2.4466352043469199</v>
      </c>
      <c r="K954">
        <v>589.04143545229897</v>
      </c>
      <c r="L954">
        <v>649.69555705258597</v>
      </c>
      <c r="M954">
        <v>43.430573179439399</v>
      </c>
      <c r="N954">
        <v>0.61718338072568102</v>
      </c>
      <c r="O954">
        <v>47.3666151998627</v>
      </c>
      <c r="P954">
        <v>16.3473053892215</v>
      </c>
      <c r="Q954">
        <v>7.8180826503959997E-3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469</v>
      </c>
      <c r="E955">
        <v>2945.8352728</v>
      </c>
      <c r="F955">
        <v>507.75</v>
      </c>
      <c r="G955">
        <v>1.9131361882089299</v>
      </c>
      <c r="H955">
        <v>-11.0399024748609</v>
      </c>
      <c r="I955">
        <v>-4.6167214165635002</v>
      </c>
      <c r="J955">
        <v>-0.949418322357648</v>
      </c>
      <c r="K955">
        <v>540.56632993338906</v>
      </c>
      <c r="L955">
        <v>506.42315735213703</v>
      </c>
      <c r="M955">
        <v>42.869234061849298</v>
      </c>
      <c r="N955">
        <v>0.67589903601250301</v>
      </c>
      <c r="O955">
        <v>29.975381585425801</v>
      </c>
      <c r="P955">
        <v>32.502609603340296</v>
      </c>
      <c r="Q955">
        <v>2.1554083915872001E-2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60</v>
      </c>
      <c r="E956">
        <v>2943.8205893720001</v>
      </c>
      <c r="F956">
        <v>58.22</v>
      </c>
      <c r="G956">
        <v>72.337629287316503</v>
      </c>
      <c r="H956">
        <v>-3.5236821607389999</v>
      </c>
      <c r="I956">
        <v>9.4368219638464108</v>
      </c>
      <c r="J956">
        <v>1.27074043554758</v>
      </c>
      <c r="K956">
        <v>53.684442589753402</v>
      </c>
      <c r="L956">
        <v>47.288225694480801</v>
      </c>
      <c r="M956">
        <v>58.3764300408019</v>
      </c>
      <c r="N956">
        <v>0.915030025404862</v>
      </c>
      <c r="O956">
        <v>4.3455857093782102</v>
      </c>
      <c r="P956">
        <v>102.152777777777</v>
      </c>
      <c r="Q956">
        <v>-2.4620984322727999E-2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118</v>
      </c>
      <c r="E957">
        <v>2942.0001122399999</v>
      </c>
      <c r="F957">
        <v>19.32</v>
      </c>
      <c r="G957">
        <v>-44.389680193176602</v>
      </c>
      <c r="H957">
        <v>-20.3126676969949</v>
      </c>
      <c r="I957">
        <v>-49.916565847602897</v>
      </c>
      <c r="J957">
        <v>-3.8803596150971198</v>
      </c>
      <c r="K957">
        <v>21.365798853841699</v>
      </c>
      <c r="L957">
        <v>24.810139191958299</v>
      </c>
      <c r="M957">
        <v>24.000701306903402</v>
      </c>
      <c r="N957">
        <v>1.2518543135504201</v>
      </c>
      <c r="O957">
        <v>133.695652173913</v>
      </c>
      <c r="P957">
        <v>15.688622754491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195</v>
      </c>
      <c r="E958">
        <v>2910.3927270599902</v>
      </c>
      <c r="F958">
        <v>2055.75</v>
      </c>
      <c r="G958">
        <v>69.541332728292303</v>
      </c>
      <c r="H958">
        <v>-8.3194141063067804</v>
      </c>
      <c r="I958">
        <v>37.317956656346396</v>
      </c>
      <c r="J958">
        <v>-1.53156315940264</v>
      </c>
      <c r="K958">
        <v>2057.4603404426098</v>
      </c>
      <c r="L958">
        <v>1791.2838856185899</v>
      </c>
      <c r="M958">
        <v>47.818732493079096</v>
      </c>
      <c r="N958">
        <v>0.42324791834865699</v>
      </c>
      <c r="O958">
        <v>20.637237018119901</v>
      </c>
      <c r="P958">
        <v>97.658766405461293</v>
      </c>
      <c r="Q958">
        <v>0.114548023181075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E959">
        <v>2910.236221056</v>
      </c>
      <c r="F959">
        <v>57.96</v>
      </c>
      <c r="G959">
        <v>106.480632844319</v>
      </c>
      <c r="H959">
        <v>31.8430772010277</v>
      </c>
      <c r="I959">
        <v>1.04337220071022</v>
      </c>
      <c r="J959">
        <v>6.9791322928892399</v>
      </c>
      <c r="K959">
        <v>46.786246545216798</v>
      </c>
      <c r="L959">
        <v>40.765590056460198</v>
      </c>
      <c r="M959">
        <v>79.519229723768206</v>
      </c>
      <c r="N959">
        <v>2.6392223023339199</v>
      </c>
      <c r="O959">
        <v>18.840579710144901</v>
      </c>
      <c r="P959">
        <v>135.60975609755999</v>
      </c>
      <c r="Q959">
        <v>6.0624387823108E-2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21</v>
      </c>
      <c r="E960">
        <v>2908.666017</v>
      </c>
      <c r="F960">
        <v>296.10000000000002</v>
      </c>
      <c r="G960">
        <v>-32.190602802843898</v>
      </c>
      <c r="H960">
        <v>-2.1515151894851599</v>
      </c>
      <c r="I960">
        <v>-21.541155678883101</v>
      </c>
      <c r="J960">
        <v>-5.5485337183042196</v>
      </c>
      <c r="K960">
        <v>283.480494319515</v>
      </c>
      <c r="L960">
        <v>282.21961310665699</v>
      </c>
      <c r="M960">
        <v>44.875337876497802</v>
      </c>
      <c r="N960">
        <v>1.49573056749012</v>
      </c>
      <c r="O960">
        <v>35.832489023978297</v>
      </c>
      <c r="P960">
        <v>41.0335794236723</v>
      </c>
      <c r="Q960">
        <v>0.140140134935649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361</v>
      </c>
      <c r="E961">
        <v>2901.9834367499998</v>
      </c>
      <c r="F961">
        <v>1933.85</v>
      </c>
      <c r="G961">
        <v>-54.777125029632003</v>
      </c>
      <c r="H961">
        <v>-8.7142291939271708</v>
      </c>
      <c r="I961">
        <v>-26.989118387972699</v>
      </c>
      <c r="J961">
        <v>-0.52957257034695104</v>
      </c>
      <c r="K961">
        <v>1927.7170650455901</v>
      </c>
      <c r="L961">
        <v>2009.21022104846</v>
      </c>
      <c r="M961">
        <v>55.530704189956502</v>
      </c>
      <c r="N961">
        <v>1.77194211703534</v>
      </c>
      <c r="O961">
        <v>45.047444217493599</v>
      </c>
      <c r="P961">
        <v>14.4289940828402</v>
      </c>
      <c r="Q961">
        <v>-9.3616743166408001E-2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138</v>
      </c>
      <c r="E962">
        <v>2898.8615600759999</v>
      </c>
      <c r="F962">
        <v>11.62</v>
      </c>
      <c r="G962">
        <v>695.17458995932805</v>
      </c>
      <c r="H962">
        <v>-10.545224053235</v>
      </c>
      <c r="I962">
        <v>-38.321741243714399</v>
      </c>
      <c r="J962">
        <v>1.5438818290673499</v>
      </c>
      <c r="K962">
        <v>10.9550861807004</v>
      </c>
      <c r="L962">
        <v>9.3841112752417306</v>
      </c>
      <c r="M962">
        <v>55.267213221328703</v>
      </c>
      <c r="N962">
        <v>0.88445759336205498</v>
      </c>
      <c r="O962">
        <v>70.395869191049897</v>
      </c>
      <c r="P962">
        <v>793.84615384615302</v>
      </c>
      <c r="Q962">
        <v>0.135659487657981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1771</v>
      </c>
      <c r="E963">
        <v>2888.9309056259999</v>
      </c>
      <c r="F963">
        <v>15.81</v>
      </c>
      <c r="G963">
        <v>-36.922082984801698</v>
      </c>
      <c r="H963">
        <v>-6.4727068922047302</v>
      </c>
      <c r="I963">
        <v>-35.0229713812206</v>
      </c>
      <c r="J963">
        <v>3.0134421690595699</v>
      </c>
      <c r="K963">
        <v>15.8702399083766</v>
      </c>
      <c r="L963">
        <v>17.389687455649099</v>
      </c>
      <c r="M963">
        <v>60.982997552120999</v>
      </c>
      <c r="N963">
        <v>0.86402482262999902</v>
      </c>
      <c r="O963">
        <v>64.769133459835501</v>
      </c>
      <c r="P963">
        <v>23.0350194552529</v>
      </c>
      <c r="Q963">
        <v>1.0253729927942001E-2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146</v>
      </c>
      <c r="E964">
        <v>2886.4805064500001</v>
      </c>
      <c r="F964">
        <v>851.75</v>
      </c>
      <c r="G964">
        <v>537.27431614465797</v>
      </c>
      <c r="H964">
        <v>12.8294169424037</v>
      </c>
      <c r="I964">
        <v>121.810216660344</v>
      </c>
      <c r="J964">
        <v>8.5635820536547893</v>
      </c>
      <c r="K964">
        <v>673.74012459666994</v>
      </c>
      <c r="L964">
        <v>452.47424072339999</v>
      </c>
      <c r="M964">
        <v>72.567253334468305</v>
      </c>
      <c r="N964">
        <v>1.0521191854784799</v>
      </c>
      <c r="O964">
        <v>2.60052832403874</v>
      </c>
      <c r="P964">
        <v>609.79166666666595</v>
      </c>
      <c r="Q964">
        <v>0.15785243636337001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21</v>
      </c>
      <c r="E965">
        <v>2878.0243583199999</v>
      </c>
      <c r="F965">
        <v>731.05</v>
      </c>
      <c r="G965">
        <v>112.924415256323</v>
      </c>
      <c r="H965">
        <v>21.598789502560901</v>
      </c>
      <c r="I965">
        <v>30.415213938348899</v>
      </c>
      <c r="J965">
        <v>12.3234504747074</v>
      </c>
      <c r="K965">
        <v>611.23524925822403</v>
      </c>
      <c r="L965">
        <v>526.13738436556298</v>
      </c>
      <c r="M965">
        <v>73.681368176619898</v>
      </c>
      <c r="N965">
        <v>1.95216061191209</v>
      </c>
      <c r="O965">
        <v>5.1501265303330799</v>
      </c>
      <c r="P965">
        <v>174.83082706766899</v>
      </c>
      <c r="Q965">
        <v>0.12350739021193401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1428</v>
      </c>
      <c r="E966">
        <v>2857.7499825599998</v>
      </c>
      <c r="F966">
        <v>376.2</v>
      </c>
      <c r="G966">
        <v>21.0720976200606</v>
      </c>
      <c r="H966">
        <v>-5.6210104388491997</v>
      </c>
      <c r="I966">
        <v>-5.2857420637007202</v>
      </c>
      <c r="J966">
        <v>-2.37556160889807</v>
      </c>
      <c r="K966">
        <v>357.37062760617403</v>
      </c>
      <c r="L966">
        <v>319.93088035225497</v>
      </c>
      <c r="M966">
        <v>49.543293910606003</v>
      </c>
      <c r="N966">
        <v>1.09352670557411</v>
      </c>
      <c r="O966">
        <v>8.24029771398191</v>
      </c>
      <c r="P966">
        <v>54.117165096271997</v>
      </c>
      <c r="Q966">
        <v>-7.3300924750910003E-3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228</v>
      </c>
      <c r="E967">
        <v>2851.3812809999999</v>
      </c>
      <c r="F967">
        <v>161.21</v>
      </c>
      <c r="G967">
        <v>42.610877669589001</v>
      </c>
      <c r="H967">
        <v>-10.659387590527</v>
      </c>
      <c r="I967">
        <v>-7.1983353453962602</v>
      </c>
      <c r="J967">
        <v>0.85921045423659304</v>
      </c>
      <c r="K967">
        <v>150.022000836339</v>
      </c>
      <c r="L967">
        <v>131.52373185778899</v>
      </c>
      <c r="M967">
        <v>55.404515751612301</v>
      </c>
      <c r="N967">
        <v>0.687223130389778</v>
      </c>
      <c r="O967">
        <v>8.8642143787606091</v>
      </c>
      <c r="P967">
        <v>83.089153889835302</v>
      </c>
      <c r="Q967">
        <v>0.140621635396949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E968">
        <v>2849.6118823000002</v>
      </c>
      <c r="F968">
        <v>5749.75</v>
      </c>
      <c r="G968">
        <v>76.425413944441601</v>
      </c>
      <c r="H968">
        <v>-10.026480059603299</v>
      </c>
      <c r="I968">
        <v>58.003121450174099</v>
      </c>
      <c r="J968">
        <v>-4.8468664619887498</v>
      </c>
      <c r="K968">
        <v>5069.5486163014002</v>
      </c>
      <c r="L968">
        <v>3820.92090097454</v>
      </c>
      <c r="M968">
        <v>49.109404654702402</v>
      </c>
      <c r="N968">
        <v>0.45348592736576898</v>
      </c>
      <c r="O968">
        <v>12.0570459585199</v>
      </c>
      <c r="P968">
        <v>142.19671440606501</v>
      </c>
      <c r="Q968">
        <v>0.15941228712650801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555</v>
      </c>
      <c r="E969">
        <v>2842.6129009000001</v>
      </c>
      <c r="F969">
        <v>4697.8</v>
      </c>
      <c r="G969">
        <v>49.711813549608102</v>
      </c>
      <c r="H969">
        <v>-0.39106920268309497</v>
      </c>
      <c r="I969">
        <v>14.640810494938099</v>
      </c>
      <c r="J969">
        <v>2.20882562141934</v>
      </c>
      <c r="K969">
        <v>4052.3130624693699</v>
      </c>
      <c r="L969">
        <v>3591.7545020150301</v>
      </c>
      <c r="M969">
        <v>61.910586836152902</v>
      </c>
      <c r="N969">
        <v>1.6686027658248701</v>
      </c>
      <c r="O969">
        <v>0.89829281791475801</v>
      </c>
      <c r="P969">
        <v>75.815868263473007</v>
      </c>
      <c r="Q969">
        <v>0.100939847934371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285</v>
      </c>
      <c r="E970">
        <v>2823.824687285</v>
      </c>
      <c r="F970">
        <v>1909.5</v>
      </c>
      <c r="G970">
        <v>5.6437531614392498</v>
      </c>
      <c r="H970">
        <v>5.0558957692285604</v>
      </c>
      <c r="I970">
        <v>-11.5547731524096</v>
      </c>
      <c r="J970">
        <v>-0.50156283732666096</v>
      </c>
      <c r="K970">
        <v>1774.7798607372499</v>
      </c>
      <c r="L970">
        <v>1668.6206347939201</v>
      </c>
      <c r="M970">
        <v>62.1036540664171</v>
      </c>
      <c r="N970">
        <v>2.1652285331300698</v>
      </c>
      <c r="O970">
        <v>11.411364231474201</v>
      </c>
      <c r="P970">
        <v>45.7633587786259</v>
      </c>
      <c r="Q970">
        <v>1.1997900307742001E-2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E971">
        <v>2810.4299685249998</v>
      </c>
      <c r="F971">
        <v>1156</v>
      </c>
      <c r="G971">
        <v>22.740038143669398</v>
      </c>
      <c r="H971">
        <v>-2.7795401635703301</v>
      </c>
      <c r="I971">
        <v>3.1810608711651498</v>
      </c>
      <c r="J971">
        <v>-6.2384235602631604</v>
      </c>
      <c r="K971">
        <v>1105.5314158050801</v>
      </c>
      <c r="L971">
        <v>966.10981942205501</v>
      </c>
      <c r="M971">
        <v>47.372357072037403</v>
      </c>
      <c r="N971">
        <v>0.87652253502710598</v>
      </c>
      <c r="O971">
        <v>5.8823529411764701</v>
      </c>
      <c r="P971">
        <v>92.682723560296594</v>
      </c>
      <c r="Q971">
        <v>-2.0027265109911999E-2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46</v>
      </c>
      <c r="E972">
        <v>2808.1046759999999</v>
      </c>
      <c r="F972">
        <v>236.33</v>
      </c>
      <c r="G972">
        <v>29.059792938560602</v>
      </c>
      <c r="H972">
        <v>3.4127187105233099</v>
      </c>
      <c r="I972">
        <v>-5.43334774699614</v>
      </c>
      <c r="J972">
        <v>7.3606130440012301</v>
      </c>
      <c r="K972">
        <v>194.58603809724701</v>
      </c>
      <c r="L972">
        <v>189.65486396159099</v>
      </c>
      <c r="M972">
        <v>75.896758022725507</v>
      </c>
      <c r="N972">
        <v>1.31607346157139</v>
      </c>
      <c r="O972">
        <v>2.3991875766935902</v>
      </c>
      <c r="P972">
        <v>67.609929078014204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622</v>
      </c>
      <c r="E973">
        <v>2807.0327990000001</v>
      </c>
      <c r="F973">
        <v>638.75</v>
      </c>
      <c r="G973">
        <v>-1.81336573830432</v>
      </c>
      <c r="H973">
        <v>-4.8780790994912904</v>
      </c>
      <c r="I973">
        <v>-0.43530255190661998</v>
      </c>
      <c r="J973">
        <v>3.8020688957600401</v>
      </c>
      <c r="K973">
        <v>600.463459709419</v>
      </c>
      <c r="L973">
        <v>550.171223782835</v>
      </c>
      <c r="M973">
        <v>64.033920720515894</v>
      </c>
      <c r="N973">
        <v>0.631025840230242</v>
      </c>
      <c r="O973">
        <v>8.9393346379647696</v>
      </c>
      <c r="P973">
        <v>40.384615384615302</v>
      </c>
      <c r="Q973">
        <v>-2.8637453751950001E-3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170</v>
      </c>
      <c r="E974">
        <v>2803.5810380749999</v>
      </c>
      <c r="F974">
        <v>451.35</v>
      </c>
      <c r="G974">
        <v>-3.57966429492545</v>
      </c>
      <c r="H974">
        <v>-8.1275938184077106</v>
      </c>
      <c r="I974">
        <v>24.452635886632098</v>
      </c>
      <c r="J974">
        <v>-1.73904952529257</v>
      </c>
      <c r="K974">
        <v>400.16011702687501</v>
      </c>
      <c r="L974">
        <v>346.87586388426701</v>
      </c>
      <c r="M974">
        <v>47.445546902964701</v>
      </c>
      <c r="N974">
        <v>0.63785206935317496</v>
      </c>
      <c r="O974">
        <v>7.2338539935748303</v>
      </c>
      <c r="P974">
        <v>82.732793522267201</v>
      </c>
      <c r="Q974">
        <v>0.11715869244810601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302</v>
      </c>
      <c r="E975">
        <v>2794.3861021049902</v>
      </c>
      <c r="F975">
        <v>931.65</v>
      </c>
      <c r="G975">
        <v>53.407407614528999</v>
      </c>
      <c r="H975">
        <v>-5.0137520712334798</v>
      </c>
      <c r="I975">
        <v>26.026109808214699</v>
      </c>
      <c r="J975">
        <v>2.5109504747074101</v>
      </c>
      <c r="K975">
        <v>865.79635230383496</v>
      </c>
      <c r="L975">
        <v>708.79026694742799</v>
      </c>
      <c r="M975">
        <v>54.020555716816702</v>
      </c>
      <c r="N975">
        <v>0.48330926983295902</v>
      </c>
      <c r="O975">
        <v>6.5260559222884096</v>
      </c>
      <c r="P975">
        <v>125.144997583373</v>
      </c>
      <c r="Q975">
        <v>9.5332047102829998E-2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2100</v>
      </c>
      <c r="E976">
        <v>2791.8665207849999</v>
      </c>
      <c r="F976">
        <v>660.8</v>
      </c>
      <c r="G976">
        <v>71.982429188692606</v>
      </c>
      <c r="H976">
        <v>35.389910066206902</v>
      </c>
      <c r="I976">
        <v>83.994803733307194</v>
      </c>
      <c r="J976">
        <v>7.2695711643625902</v>
      </c>
      <c r="K976">
        <v>508.09956346434899</v>
      </c>
      <c r="M976">
        <v>66.346148367074605</v>
      </c>
      <c r="N976">
        <v>0.40554793591028099</v>
      </c>
      <c r="O976">
        <v>4.7215496368038901</v>
      </c>
      <c r="P976">
        <v>158.32681782642601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271</v>
      </c>
      <c r="E977">
        <v>2786.6930415000002</v>
      </c>
      <c r="F977">
        <v>19806.349999999999</v>
      </c>
      <c r="G977">
        <v>43.7203388467045</v>
      </c>
      <c r="H977">
        <v>16.515624731170199</v>
      </c>
      <c r="I977">
        <v>15.929285770606199</v>
      </c>
      <c r="J977">
        <v>-4.1374533763186703</v>
      </c>
      <c r="K977">
        <v>16544.930502249201</v>
      </c>
      <c r="L977">
        <v>14614.1065161064</v>
      </c>
      <c r="M977">
        <v>72.422253077566097</v>
      </c>
      <c r="N977">
        <v>1.8555468749999999</v>
      </c>
      <c r="O977">
        <v>3.4516708025456402</v>
      </c>
      <c r="P977">
        <v>70.696572081097898</v>
      </c>
      <c r="Q977">
        <v>0.14057440518474101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98</v>
      </c>
      <c r="E978">
        <v>2763.9670500000002</v>
      </c>
      <c r="F978">
        <v>412.5</v>
      </c>
      <c r="G978">
        <v>230.388615894797</v>
      </c>
      <c r="H978">
        <v>1.0097004626559201</v>
      </c>
      <c r="I978">
        <v>10.8233848830701</v>
      </c>
      <c r="J978">
        <v>-3.1559824326408199</v>
      </c>
      <c r="K978">
        <v>420.25835710178598</v>
      </c>
      <c r="L978">
        <v>340.37911419790601</v>
      </c>
      <c r="M978">
        <v>38.026544630943199</v>
      </c>
      <c r="N978">
        <v>0.4318993011599</v>
      </c>
      <c r="O978">
        <v>24.5818181818181</v>
      </c>
      <c r="P978">
        <v>272.01262588306002</v>
      </c>
      <c r="Q978">
        <v>0.23782931901062501</v>
      </c>
    </row>
    <row r="979" spans="1:17" hidden="1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72</v>
      </c>
      <c r="E979">
        <v>2758.8830499999999</v>
      </c>
      <c r="F979">
        <v>1044.8</v>
      </c>
      <c r="G979">
        <v>362.82967266424498</v>
      </c>
      <c r="H979">
        <v>-26.660606929525098</v>
      </c>
      <c r="I979">
        <v>83.2333164108299</v>
      </c>
      <c r="J979">
        <v>-5.8152735609008896</v>
      </c>
      <c r="K979">
        <v>1186.10365347332</v>
      </c>
      <c r="L979">
        <v>908.64905476169304</v>
      </c>
      <c r="M979">
        <v>18.349991700885401</v>
      </c>
      <c r="N979">
        <v>0.561414009383159</v>
      </c>
      <c r="O979">
        <v>51.990811638591097</v>
      </c>
      <c r="P979">
        <v>405.95641646489099</v>
      </c>
      <c r="Q979">
        <v>0.15688716232045899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60</v>
      </c>
      <c r="E980">
        <v>2738.5936833599999</v>
      </c>
      <c r="F980">
        <v>1156.6500000000001</v>
      </c>
      <c r="G980">
        <v>195.279896375314</v>
      </c>
      <c r="H980">
        <v>-1.61920090830899</v>
      </c>
      <c r="I980">
        <v>61.788532756846699</v>
      </c>
      <c r="J980">
        <v>-1.14814043438348</v>
      </c>
      <c r="K980">
        <v>1078.80495915184</v>
      </c>
      <c r="L980">
        <v>867.68039374313105</v>
      </c>
      <c r="M980">
        <v>54.650847663610101</v>
      </c>
      <c r="N980">
        <v>0.66292528937215001</v>
      </c>
      <c r="O980">
        <v>6.0649288894652598</v>
      </c>
      <c r="P980">
        <v>229.425632911392</v>
      </c>
      <c r="Q980">
        <v>0.22151923198999801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228</v>
      </c>
      <c r="E981">
        <v>2732.1378825299998</v>
      </c>
      <c r="F981">
        <v>121.9</v>
      </c>
      <c r="G981">
        <v>14.955488656822499</v>
      </c>
      <c r="H981">
        <v>33.687243160878502</v>
      </c>
      <c r="I981">
        <v>31.988518558045801</v>
      </c>
      <c r="J981">
        <v>5.1400513252541904</v>
      </c>
      <c r="K981">
        <v>97.864993876943203</v>
      </c>
      <c r="L981">
        <v>84.888952404492599</v>
      </c>
      <c r="M981">
        <v>71.527398923058499</v>
      </c>
      <c r="N981">
        <v>2.7789559082594</v>
      </c>
      <c r="O981">
        <v>6.4889253486464202</v>
      </c>
      <c r="P981">
        <v>75.395683453237396</v>
      </c>
      <c r="Q981">
        <v>0.26639721939094002</v>
      </c>
    </row>
    <row r="982" spans="1:17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402</v>
      </c>
      <c r="E982">
        <v>2730.6975558099998</v>
      </c>
      <c r="F982">
        <v>53.57</v>
      </c>
      <c r="G982">
        <v>-35.937616922108802</v>
      </c>
      <c r="H982">
        <v>-4.4855298506278896</v>
      </c>
      <c r="I982">
        <v>-35.993475846211801</v>
      </c>
      <c r="J982">
        <v>1.8032785170354599</v>
      </c>
      <c r="K982">
        <v>54.537495629449303</v>
      </c>
      <c r="L982">
        <v>61.388906707169099</v>
      </c>
      <c r="M982">
        <v>67.7137278049467</v>
      </c>
      <c r="N982">
        <v>1.1511543679602501</v>
      </c>
      <c r="O982">
        <v>56.8975172671271</v>
      </c>
      <c r="P982">
        <v>11.3721413721413</v>
      </c>
    </row>
    <row r="983" spans="1:17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812</v>
      </c>
      <c r="E983">
        <v>2728.9501524900002</v>
      </c>
      <c r="F983">
        <v>517.35</v>
      </c>
      <c r="G983">
        <v>-39.8614135435474</v>
      </c>
      <c r="H983">
        <v>1.70524356171123</v>
      </c>
      <c r="I983">
        <v>-13.598372028257799</v>
      </c>
      <c r="J983">
        <v>3.9065019302219599</v>
      </c>
      <c r="K983">
        <v>479.31562641596099</v>
      </c>
      <c r="L983">
        <v>486.17737022710702</v>
      </c>
      <c r="M983">
        <v>66.260363451380101</v>
      </c>
      <c r="N983">
        <v>0.882809445694134</v>
      </c>
      <c r="O983">
        <v>18.9716826133178</v>
      </c>
      <c r="P983">
        <v>32.960678488820299</v>
      </c>
      <c r="Q983">
        <v>-9.3899382820284996E-2</v>
      </c>
    </row>
    <row r="984" spans="1:17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402</v>
      </c>
      <c r="E984">
        <v>2728.5056731599998</v>
      </c>
      <c r="F984">
        <v>1914.35</v>
      </c>
      <c r="G984">
        <v>-24.722686329273301</v>
      </c>
      <c r="H984">
        <v>-7.6866372404634502</v>
      </c>
      <c r="I984">
        <v>-18.687206747207</v>
      </c>
      <c r="J984">
        <v>3.1142814733335298</v>
      </c>
      <c r="K984">
        <v>1876.6345033716</v>
      </c>
      <c r="L984">
        <v>1858.5846556881399</v>
      </c>
      <c r="M984">
        <v>61.924122174021797</v>
      </c>
      <c r="N984">
        <v>1.20476167960027</v>
      </c>
      <c r="O984">
        <v>20.923551074777301</v>
      </c>
      <c r="P984">
        <v>25.039190071848399</v>
      </c>
      <c r="Q984">
        <v>-9.8513850337169001E-2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906</v>
      </c>
      <c r="E985">
        <v>2725.6101444000001</v>
      </c>
      <c r="F985">
        <v>420.3</v>
      </c>
      <c r="G985">
        <v>3.0808165591790302</v>
      </c>
      <c r="H985">
        <v>18.319530147449001</v>
      </c>
      <c r="I985">
        <v>14.422630253149</v>
      </c>
      <c r="J985">
        <v>-4.3545332451332799</v>
      </c>
      <c r="K985">
        <v>372.59992975162498</v>
      </c>
      <c r="M985">
        <v>54.622140658559601</v>
      </c>
      <c r="N985">
        <v>1.1157141106311701</v>
      </c>
      <c r="O985">
        <v>12.990720913633099</v>
      </c>
      <c r="P985">
        <v>48.936924167257203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198</v>
      </c>
      <c r="E986">
        <v>2719.8628413799902</v>
      </c>
      <c r="F986">
        <v>2896.75</v>
      </c>
      <c r="G986">
        <v>13.4022074275432</v>
      </c>
      <c r="H986">
        <v>-2.7275777287120699</v>
      </c>
      <c r="I986">
        <v>1.15209558071381</v>
      </c>
      <c r="J986">
        <v>-2.123747339266</v>
      </c>
      <c r="K986">
        <v>2787.33229485529</v>
      </c>
      <c r="L986">
        <v>2519.5974425373201</v>
      </c>
      <c r="M986">
        <v>53.888304438487303</v>
      </c>
      <c r="N986">
        <v>0.477386989297445</v>
      </c>
      <c r="O986">
        <v>4.7311642357814803</v>
      </c>
      <c r="P986">
        <v>45.928314148258202</v>
      </c>
      <c r="Q986">
        <v>5.1426032954416001E-2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555</v>
      </c>
      <c r="E987">
        <v>2719.2766356450002</v>
      </c>
      <c r="F987">
        <v>196.09</v>
      </c>
      <c r="G987">
        <v>45.037409791753397</v>
      </c>
      <c r="H987">
        <v>-5.7092449557539497</v>
      </c>
      <c r="I987">
        <v>-3.4182781255557599</v>
      </c>
      <c r="J987">
        <v>0.73343944434146402</v>
      </c>
      <c r="K987">
        <v>194.785186433137</v>
      </c>
      <c r="L987">
        <v>182.06063175208399</v>
      </c>
      <c r="M987">
        <v>60.366536304707097</v>
      </c>
      <c r="N987">
        <v>0.66084337173227303</v>
      </c>
      <c r="O987">
        <v>18.313019531847601</v>
      </c>
      <c r="P987">
        <v>72.008771929824505</v>
      </c>
      <c r="Q987">
        <v>-1.1932569472319E-2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E988">
        <v>2716.77319446</v>
      </c>
      <c r="F988">
        <v>1188.4000000000001</v>
      </c>
      <c r="G988">
        <v>-41.287081013970003</v>
      </c>
      <c r="H988">
        <v>-4.0643116865690896</v>
      </c>
      <c r="I988">
        <v>-30.701057223366501</v>
      </c>
      <c r="J988">
        <v>-3.47197058447744</v>
      </c>
      <c r="K988">
        <v>1183.9665721597</v>
      </c>
      <c r="L988">
        <v>1216.9909131703901</v>
      </c>
      <c r="M988">
        <v>40.202413395913403</v>
      </c>
      <c r="N988">
        <v>1.1272926712298901</v>
      </c>
      <c r="O988">
        <v>21.865533490407199</v>
      </c>
      <c r="P988">
        <v>8.9275893675527094</v>
      </c>
      <c r="Q988">
        <v>-6.6356129405018005E-2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541</v>
      </c>
      <c r="E989">
        <v>2711.180992434</v>
      </c>
      <c r="F989">
        <v>113.61</v>
      </c>
      <c r="G989">
        <v>111.114433769736</v>
      </c>
      <c r="H989">
        <v>3.6573973840578602</v>
      </c>
      <c r="I989">
        <v>17.823912980036098</v>
      </c>
      <c r="J989">
        <v>-3.94244808348</v>
      </c>
      <c r="K989">
        <v>103.632484118989</v>
      </c>
      <c r="L989">
        <v>84.9211354196229</v>
      </c>
      <c r="M989">
        <v>59.2178388879057</v>
      </c>
      <c r="N989">
        <v>1.9704237799691999</v>
      </c>
      <c r="O989">
        <v>10.4656280257019</v>
      </c>
      <c r="P989">
        <v>148.056768558952</v>
      </c>
      <c r="Q989">
        <v>1.169973083977E-3</v>
      </c>
    </row>
    <row r="990" spans="1:17" hidden="1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409</v>
      </c>
      <c r="E990">
        <v>2691.1521910000001</v>
      </c>
      <c r="F990">
        <v>153.4</v>
      </c>
      <c r="G990">
        <v>66.526872474401998</v>
      </c>
      <c r="H990">
        <v>10.6232350549706</v>
      </c>
      <c r="I990">
        <v>-13.147592130369601</v>
      </c>
      <c r="J990">
        <v>-0.47413030340006401</v>
      </c>
      <c r="K990">
        <v>136.20878684708299</v>
      </c>
      <c r="L990">
        <v>123.902118215352</v>
      </c>
      <c r="M990">
        <v>69.289909836993402</v>
      </c>
      <c r="N990">
        <v>1.9832917135385899</v>
      </c>
      <c r="O990">
        <v>10.821382007822599</v>
      </c>
      <c r="P990">
        <v>107.718348002708</v>
      </c>
      <c r="Q990">
        <v>6.699386162781E-2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E991">
        <v>2687.75</v>
      </c>
      <c r="F991">
        <v>536.85</v>
      </c>
      <c r="G991">
        <v>130.07670636144499</v>
      </c>
      <c r="H991">
        <v>-12.1584448689875</v>
      </c>
      <c r="I991">
        <v>139.33453871793401</v>
      </c>
      <c r="J991">
        <v>-4.5573948490335896</v>
      </c>
      <c r="K991">
        <v>556.54420894904797</v>
      </c>
      <c r="M991">
        <v>36.997941628731503</v>
      </c>
      <c r="N991">
        <v>0.30358001724216099</v>
      </c>
      <c r="O991">
        <v>33.510291515320802</v>
      </c>
      <c r="P991">
        <v>168.42500000000001</v>
      </c>
    </row>
    <row r="992" spans="1:17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46</v>
      </c>
      <c r="E992">
        <v>2677.6047730949999</v>
      </c>
      <c r="F992">
        <v>685.25</v>
      </c>
      <c r="G992">
        <v>-33.215863660821199</v>
      </c>
      <c r="H992">
        <v>-3.52646166917931</v>
      </c>
      <c r="I992">
        <v>-26.7799672360016</v>
      </c>
      <c r="J992">
        <v>-1.94467245803788</v>
      </c>
      <c r="K992">
        <v>676.27495681953098</v>
      </c>
      <c r="L992">
        <v>697.74274618097002</v>
      </c>
      <c r="M992">
        <v>44.341219514925797</v>
      </c>
      <c r="N992">
        <v>0.70910558109772603</v>
      </c>
      <c r="O992">
        <v>23.458591754834</v>
      </c>
      <c r="P992">
        <v>14.2273712285381</v>
      </c>
      <c r="Q992">
        <v>1.0097712905957E-2</v>
      </c>
    </row>
    <row r="993" spans="1:17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1538</v>
      </c>
      <c r="E993">
        <v>2669.5634768999998</v>
      </c>
      <c r="F993">
        <v>648.15</v>
      </c>
      <c r="G993">
        <v>-37.202142601452799</v>
      </c>
      <c r="H993">
        <v>-14.772973011504501</v>
      </c>
      <c r="I993">
        <v>-39.221020613314401</v>
      </c>
      <c r="J993">
        <v>0.24574896634068899</v>
      </c>
      <c r="K993">
        <v>690.75541772762097</v>
      </c>
      <c r="L993">
        <v>720.82098747754605</v>
      </c>
      <c r="M993">
        <v>42.052113513992197</v>
      </c>
      <c r="N993">
        <v>1.47290177014611</v>
      </c>
      <c r="O993">
        <v>39.628172490935697</v>
      </c>
      <c r="P993">
        <v>4.31318902389956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254</v>
      </c>
      <c r="E994">
        <v>2664.1462517999998</v>
      </c>
      <c r="F994">
        <v>6265.3</v>
      </c>
      <c r="G994">
        <v>211.318371188117</v>
      </c>
      <c r="H994">
        <v>-2.8797604528478602</v>
      </c>
      <c r="I994">
        <v>55.860242051025899</v>
      </c>
      <c r="J994">
        <v>-4.0278941468065197</v>
      </c>
      <c r="K994">
        <v>5513.8751730617696</v>
      </c>
      <c r="L994">
        <v>4173.4049161728099</v>
      </c>
      <c r="M994">
        <v>45.645089128480201</v>
      </c>
      <c r="N994">
        <v>0.210004170555875</v>
      </c>
      <c r="O994">
        <v>7.8982650471645304</v>
      </c>
      <c r="P994">
        <v>249.22661018366199</v>
      </c>
      <c r="Q994">
        <v>0.109423601885294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541</v>
      </c>
      <c r="E995">
        <v>2660.9948367500001</v>
      </c>
      <c r="F995">
        <v>558.79999999999995</v>
      </c>
      <c r="G995">
        <v>82.708169009866396</v>
      </c>
      <c r="H995">
        <v>7.6684557158078102</v>
      </c>
      <c r="I995">
        <v>57.610137846474899</v>
      </c>
      <c r="J995">
        <v>1.1042484496350899</v>
      </c>
      <c r="K995">
        <v>475.38715168483799</v>
      </c>
      <c r="L995">
        <v>383.638049236065</v>
      </c>
      <c r="M995">
        <v>59.124586863904199</v>
      </c>
      <c r="N995">
        <v>1.03835832264212</v>
      </c>
      <c r="O995">
        <v>1.6284896206156101</v>
      </c>
      <c r="P995">
        <v>116.379477250726</v>
      </c>
    </row>
    <row r="996" spans="1:17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211</v>
      </c>
      <c r="E996">
        <v>2649.6343055000002</v>
      </c>
      <c r="F996">
        <v>168.45</v>
      </c>
      <c r="G996">
        <v>-14.381940255096101</v>
      </c>
      <c r="H996">
        <v>-5.7972320196053504</v>
      </c>
      <c r="I996">
        <v>-29.141436148078999</v>
      </c>
      <c r="J996">
        <v>1.29705046257297</v>
      </c>
      <c r="K996">
        <v>176.48927013679</v>
      </c>
      <c r="L996">
        <v>183.532988287303</v>
      </c>
      <c r="M996">
        <v>57.340904976955699</v>
      </c>
      <c r="N996">
        <v>0.50170576473084505</v>
      </c>
      <c r="O996">
        <v>68.002374591866996</v>
      </c>
      <c r="P996">
        <v>26.6541353383458</v>
      </c>
      <c r="Q996">
        <v>-3.3866777891205999E-2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24</v>
      </c>
      <c r="E997">
        <v>2646.483249978</v>
      </c>
      <c r="F997">
        <v>51.45</v>
      </c>
      <c r="G997">
        <v>-51.112856067436503</v>
      </c>
      <c r="H997">
        <v>-9.1248817637847992</v>
      </c>
      <c r="I997">
        <v>-42.332761271795199</v>
      </c>
      <c r="J997">
        <v>-1.60726657955615</v>
      </c>
      <c r="K997">
        <v>53.597007474560897</v>
      </c>
      <c r="M997">
        <v>46.100007210845902</v>
      </c>
      <c r="N997">
        <v>0.80391869942531602</v>
      </c>
      <c r="O997">
        <v>60.1554907677356</v>
      </c>
      <c r="P997">
        <v>5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1642</v>
      </c>
      <c r="E998">
        <v>2644.090741</v>
      </c>
      <c r="F998">
        <v>61.53</v>
      </c>
      <c r="G998">
        <v>-7.3130926774364102</v>
      </c>
      <c r="H998">
        <v>-4.9443384030790103</v>
      </c>
      <c r="I998">
        <v>-3.6985087616721199</v>
      </c>
      <c r="J998">
        <v>-4.8833416916218004</v>
      </c>
      <c r="K998">
        <v>62.726762845990102</v>
      </c>
      <c r="L998">
        <v>58.717901170741499</v>
      </c>
      <c r="M998">
        <v>53.860821394049402</v>
      </c>
      <c r="N998">
        <v>1.3324343665065701</v>
      </c>
      <c r="O998">
        <v>7.1834877295628097</v>
      </c>
      <c r="P998">
        <v>25.290164935858201</v>
      </c>
      <c r="Q998">
        <v>-2.7484158448541001E-2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484</v>
      </c>
      <c r="E999">
        <v>2635.1290367249999</v>
      </c>
      <c r="F999">
        <v>3212.7</v>
      </c>
      <c r="G999">
        <v>56.5521395354791</v>
      </c>
      <c r="H999">
        <v>19.608880688940999</v>
      </c>
      <c r="I999">
        <v>95.653151522956307</v>
      </c>
      <c r="J999">
        <v>11.6058895468554</v>
      </c>
      <c r="K999">
        <v>2339.0176424962401</v>
      </c>
      <c r="L999">
        <v>1865.58952141234</v>
      </c>
      <c r="M999">
        <v>73.139484558671199</v>
      </c>
      <c r="N999">
        <v>1.70775960464097</v>
      </c>
      <c r="O999">
        <v>5.1763314346188602</v>
      </c>
      <c r="P999">
        <v>148.49750551107999</v>
      </c>
      <c r="Q999">
        <v>-1.3957381809889999E-3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251</v>
      </c>
      <c r="E1000">
        <v>2619.4332517500002</v>
      </c>
      <c r="F1000">
        <v>879.6</v>
      </c>
      <c r="G1000">
        <v>-38.110729094664897</v>
      </c>
      <c r="H1000">
        <v>10.8070966218704</v>
      </c>
      <c r="I1000">
        <v>-7.6620733656339501</v>
      </c>
      <c r="J1000">
        <v>6.94623722801611</v>
      </c>
      <c r="K1000">
        <v>814.24277577326802</v>
      </c>
      <c r="L1000">
        <v>822.45071724041895</v>
      </c>
      <c r="M1000">
        <v>78.536821783393194</v>
      </c>
      <c r="N1000">
        <v>1.45822082628507</v>
      </c>
      <c r="O1000">
        <v>26.642792178262798</v>
      </c>
      <c r="P1000">
        <v>33.010736428247398</v>
      </c>
      <c r="Q1000">
        <v>1.2229390660929E-2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E1001">
        <v>2618.5590379800001</v>
      </c>
      <c r="F1001">
        <v>1977.65</v>
      </c>
      <c r="G1001">
        <v>328.57596360333599</v>
      </c>
      <c r="H1001">
        <v>-5.7331766793371202</v>
      </c>
      <c r="I1001">
        <v>112.917992789218</v>
      </c>
      <c r="J1001">
        <v>2.0835938688507301</v>
      </c>
      <c r="K1001">
        <v>1844.73531609202</v>
      </c>
      <c r="L1001">
        <v>1331.5349546399</v>
      </c>
      <c r="M1001">
        <v>50.567896205438899</v>
      </c>
      <c r="N1001">
        <v>0.79554313825519596</v>
      </c>
      <c r="O1001">
        <v>13.5387960458119</v>
      </c>
      <c r="P1001">
        <v>365.32941176470501</v>
      </c>
      <c r="Q1001">
        <v>0.227810984303153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402</v>
      </c>
      <c r="E1002">
        <v>2614.8053199999999</v>
      </c>
      <c r="F1002">
        <v>10187.65</v>
      </c>
      <c r="G1002">
        <v>-51.393300132321201</v>
      </c>
      <c r="H1002">
        <v>-9.2688821785765594</v>
      </c>
      <c r="I1002">
        <v>-40.096521947632297</v>
      </c>
      <c r="J1002">
        <v>0.60235483911060095</v>
      </c>
      <c r="K1002">
        <v>10607.8434320094</v>
      </c>
      <c r="L1002">
        <v>12153.387113492399</v>
      </c>
      <c r="M1002">
        <v>52.398116833365002</v>
      </c>
      <c r="N1002">
        <v>1.9375313161954999</v>
      </c>
      <c r="O1002">
        <v>94.273949340623204</v>
      </c>
      <c r="P1002">
        <v>3.7438900203665901</v>
      </c>
      <c r="Q1002">
        <v>-0.109952310024015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361</v>
      </c>
      <c r="E1003">
        <v>2614.6170980900001</v>
      </c>
      <c r="F1003">
        <v>797.45</v>
      </c>
      <c r="G1003">
        <v>-49.413235223705598</v>
      </c>
      <c r="H1003">
        <v>-4.7352045139031302</v>
      </c>
      <c r="I1003">
        <v>-21.430269644434599</v>
      </c>
      <c r="J1003">
        <v>-3.4937079103857398</v>
      </c>
      <c r="K1003">
        <v>797.80257706552402</v>
      </c>
      <c r="L1003">
        <v>841.56551265885798</v>
      </c>
      <c r="M1003">
        <v>43.8403474047796</v>
      </c>
      <c r="N1003">
        <v>1.1995922695882799</v>
      </c>
      <c r="O1003">
        <v>31.036428616214099</v>
      </c>
      <c r="P1003">
        <v>11.593898684578701</v>
      </c>
      <c r="Q1003">
        <v>1.7148069130787001E-2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1771</v>
      </c>
      <c r="E1004">
        <v>2588.8389130199998</v>
      </c>
      <c r="F1004">
        <v>55.46</v>
      </c>
      <c r="G1004">
        <v>11.037622803493701</v>
      </c>
      <c r="H1004">
        <v>-5.6242777491760103</v>
      </c>
      <c r="I1004">
        <v>-23.7978930704604</v>
      </c>
      <c r="J1004">
        <v>0.50350247021051298</v>
      </c>
      <c r="K1004">
        <v>53.362095606473602</v>
      </c>
      <c r="L1004">
        <v>51.591644025945698</v>
      </c>
      <c r="M1004">
        <v>54.437614911068998</v>
      </c>
      <c r="N1004">
        <v>1.2773047936594299</v>
      </c>
      <c r="O1004">
        <v>25.135232600072101</v>
      </c>
      <c r="P1004">
        <v>48.288770053475901</v>
      </c>
      <c r="Q1004">
        <v>-3.0080450923430001E-2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46</v>
      </c>
      <c r="E1005">
        <v>2588.0376753700002</v>
      </c>
      <c r="F1005">
        <v>316.14999999999998</v>
      </c>
      <c r="G1005">
        <v>20.448169027657201</v>
      </c>
      <c r="H1005">
        <v>-6.1436691715425704</v>
      </c>
      <c r="I1005">
        <v>2.2998226367919901</v>
      </c>
      <c r="J1005">
        <v>5.4392416691276404</v>
      </c>
      <c r="K1005">
        <v>299.54282027394601</v>
      </c>
      <c r="L1005">
        <v>271.13586120678502</v>
      </c>
      <c r="M1005">
        <v>63.387630331642399</v>
      </c>
      <c r="N1005">
        <v>0.81291338795066603</v>
      </c>
      <c r="O1005">
        <v>5.3297485370868296</v>
      </c>
      <c r="P1005">
        <v>68.793379604911806</v>
      </c>
      <c r="Q1005">
        <v>2.3909135690111001E-2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1318</v>
      </c>
      <c r="E1006">
        <v>2580.8388</v>
      </c>
      <c r="F1006">
        <v>999.99</v>
      </c>
      <c r="G1006">
        <v>-25.5671507814119</v>
      </c>
      <c r="H1006">
        <v>-4.0473337578763804</v>
      </c>
      <c r="I1006">
        <v>-16.308318424922401</v>
      </c>
      <c r="J1006">
        <v>-1.23804951529247</v>
      </c>
      <c r="K1006">
        <v>999.995946681693</v>
      </c>
      <c r="L1006">
        <v>999.99665313596995</v>
      </c>
      <c r="M1006">
        <v>55.379180563809697</v>
      </c>
      <c r="N1006">
        <v>0.968527898009233</v>
      </c>
      <c r="O1006">
        <v>3.0010300103000902</v>
      </c>
      <c r="P1006">
        <v>3.09175257731959</v>
      </c>
      <c r="Q1006">
        <v>-0.101916752053546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60</v>
      </c>
      <c r="E1007">
        <v>2577.51822257</v>
      </c>
      <c r="F1007">
        <v>616.95000000000005</v>
      </c>
      <c r="G1007">
        <v>45.007650819257897</v>
      </c>
      <c r="H1007">
        <v>28.288910783608301</v>
      </c>
      <c r="I1007">
        <v>54.179807660700497</v>
      </c>
      <c r="J1007">
        <v>8.5616751123885795</v>
      </c>
      <c r="K1007">
        <v>522.60169103976102</v>
      </c>
      <c r="L1007">
        <v>433.08648760158002</v>
      </c>
      <c r="M1007">
        <v>62.0367149030441</v>
      </c>
      <c r="N1007">
        <v>0.44560113040285998</v>
      </c>
      <c r="O1007">
        <v>3.6874949347596999</v>
      </c>
      <c r="P1007">
        <v>134.093311586797</v>
      </c>
      <c r="Q1007">
        <v>-7.8572158629112002E-2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1329</v>
      </c>
      <c r="E1008">
        <v>2576.9287795499999</v>
      </c>
      <c r="F1008">
        <v>514.85</v>
      </c>
      <c r="G1008">
        <v>64.321271578836402</v>
      </c>
      <c r="H1008">
        <v>14.6495844658557</v>
      </c>
      <c r="I1008">
        <v>92.5557789381606</v>
      </c>
      <c r="J1008">
        <v>11.4813099631277</v>
      </c>
      <c r="K1008">
        <v>393.37220754494098</v>
      </c>
      <c r="L1008">
        <v>306.59591377010901</v>
      </c>
      <c r="M1008">
        <v>74.901515701318203</v>
      </c>
      <c r="N1008">
        <v>1.1640865419686499</v>
      </c>
      <c r="O1008">
        <v>3.1368359716422201</v>
      </c>
      <c r="P1008">
        <v>143.25537443893199</v>
      </c>
      <c r="Q1008">
        <v>6.3795778270668999E-2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555</v>
      </c>
      <c r="E1009">
        <v>2574.30506289</v>
      </c>
      <c r="F1009">
        <v>424.55</v>
      </c>
      <c r="G1009">
        <v>14.164599505897099</v>
      </c>
      <c r="H1009">
        <v>-0.26730693187955801</v>
      </c>
      <c r="I1009">
        <v>12.206892714777799</v>
      </c>
      <c r="J1009">
        <v>6.4678601178357402</v>
      </c>
      <c r="K1009">
        <v>389.78259335579003</v>
      </c>
      <c r="L1009">
        <v>350.804696624261</v>
      </c>
      <c r="M1009">
        <v>65.298971057903501</v>
      </c>
      <c r="N1009">
        <v>1.22731743961907</v>
      </c>
      <c r="O1009">
        <v>4.6402072782946604</v>
      </c>
      <c r="P1009">
        <v>49.3842364532019</v>
      </c>
      <c r="Q1009">
        <v>2.9743974613622999E-2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138</v>
      </c>
      <c r="E1010">
        <v>2567.0090789000001</v>
      </c>
      <c r="F1010">
        <v>147.36000000000001</v>
      </c>
      <c r="G1010">
        <v>171.785544133842</v>
      </c>
      <c r="H1010">
        <v>17.4678177572751</v>
      </c>
      <c r="I1010">
        <v>31.941178556968801</v>
      </c>
      <c r="J1010">
        <v>7.8214835386595496</v>
      </c>
      <c r="K1010">
        <v>115.69966558904299</v>
      </c>
      <c r="L1010">
        <v>95.396312079781694</v>
      </c>
      <c r="M1010">
        <v>71.7821284020701</v>
      </c>
      <c r="N1010">
        <v>0.54058786490576405</v>
      </c>
      <c r="O1010">
        <v>0</v>
      </c>
      <c r="P1010">
        <v>250.43995243757399</v>
      </c>
      <c r="Q1010">
        <v>3.9199279422228998E-2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133</v>
      </c>
      <c r="E1011">
        <v>2559.8005343240002</v>
      </c>
      <c r="F1011">
        <v>49.01</v>
      </c>
      <c r="G1011">
        <v>29.408175277638101</v>
      </c>
      <c r="H1011">
        <v>10.928856718314</v>
      </c>
      <c r="I1011">
        <v>-1.0449129686666201</v>
      </c>
      <c r="J1011">
        <v>-4.5430142830018196</v>
      </c>
      <c r="K1011">
        <v>43.068808146041398</v>
      </c>
      <c r="L1011">
        <v>38.439743771322703</v>
      </c>
      <c r="M1011">
        <v>55.696685424029297</v>
      </c>
      <c r="N1011">
        <v>1.6301140642015099</v>
      </c>
      <c r="O1011">
        <v>7.1209957151601797</v>
      </c>
      <c r="P1011">
        <v>72.509679690249897</v>
      </c>
      <c r="Q1011">
        <v>7.5057887806897997E-2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402</v>
      </c>
      <c r="E1012">
        <v>2554.438447345</v>
      </c>
      <c r="F1012">
        <v>232.99</v>
      </c>
      <c r="G1012">
        <v>-17.1698803851415</v>
      </c>
      <c r="H1012">
        <v>-6.0245681592254599</v>
      </c>
      <c r="I1012">
        <v>3.1124914161846302</v>
      </c>
      <c r="J1012">
        <v>0.918243972071216</v>
      </c>
      <c r="K1012">
        <v>227.28788195857601</v>
      </c>
      <c r="L1012">
        <v>212.59989380830501</v>
      </c>
      <c r="M1012">
        <v>55.105355891733502</v>
      </c>
      <c r="N1012">
        <v>0.73634298754183503</v>
      </c>
      <c r="O1012">
        <v>12.4297180136486</v>
      </c>
      <c r="P1012">
        <v>30.1620111731843</v>
      </c>
      <c r="Q1012">
        <v>-1.957809878573E-3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138</v>
      </c>
      <c r="E1013">
        <v>2551.8947856250002</v>
      </c>
      <c r="F1013">
        <v>728.2</v>
      </c>
      <c r="G1013">
        <v>62.030040688524103</v>
      </c>
      <c r="H1013">
        <v>-1.7573117110802801</v>
      </c>
      <c r="I1013">
        <v>12.0880493790094</v>
      </c>
      <c r="J1013">
        <v>-1.4818016407038599</v>
      </c>
      <c r="K1013">
        <v>720.74559646460705</v>
      </c>
      <c r="L1013">
        <v>630.69726495318798</v>
      </c>
      <c r="M1013">
        <v>47.901623873288699</v>
      </c>
      <c r="N1013">
        <v>0.59371787973650203</v>
      </c>
      <c r="O1013">
        <v>21.868992035155099</v>
      </c>
      <c r="P1013">
        <v>123.134671365098</v>
      </c>
      <c r="Q1013">
        <v>7.4384848968893996E-2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409</v>
      </c>
      <c r="E1014">
        <v>2549.6368059599999</v>
      </c>
      <c r="F1014">
        <v>614.95000000000005</v>
      </c>
      <c r="G1014">
        <v>-41.105032091098103</v>
      </c>
      <c r="H1014">
        <v>-5.7150592979018002</v>
      </c>
      <c r="I1014">
        <v>-28.1118322291533</v>
      </c>
      <c r="J1014">
        <v>-1.3761573565692899</v>
      </c>
      <c r="K1014">
        <v>637.44823776217004</v>
      </c>
      <c r="L1014">
        <v>655.90789905038105</v>
      </c>
      <c r="M1014">
        <v>44.2266155808625</v>
      </c>
      <c r="N1014">
        <v>0.49117579387555399</v>
      </c>
      <c r="O1014">
        <v>29.872347345312601</v>
      </c>
      <c r="P1014">
        <v>4.5300016998130301</v>
      </c>
      <c r="Q1014">
        <v>2.4057158634535E-2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E1015">
        <v>2548.8153090400001</v>
      </c>
      <c r="F1015">
        <v>512.4</v>
      </c>
      <c r="G1015">
        <v>97.666040342487193</v>
      </c>
      <c r="H1015">
        <v>-14.840016684705599</v>
      </c>
      <c r="I1015">
        <v>-1.5105140113457101</v>
      </c>
      <c r="J1015">
        <v>-1.81186505927316</v>
      </c>
      <c r="K1015">
        <v>501.74878815798598</v>
      </c>
      <c r="L1015">
        <v>396.315996568743</v>
      </c>
      <c r="M1015">
        <v>34.929856964226701</v>
      </c>
      <c r="N1015">
        <v>0.50599140447632995</v>
      </c>
      <c r="O1015">
        <v>20.6088992974238</v>
      </c>
      <c r="P1015">
        <v>164.123711340206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198</v>
      </c>
      <c r="E1016">
        <v>2547.2807812799902</v>
      </c>
      <c r="F1016">
        <v>830.4</v>
      </c>
      <c r="G1016">
        <v>11.893023492099401</v>
      </c>
      <c r="H1016">
        <v>-1.2992899394100199</v>
      </c>
      <c r="I1016">
        <v>29.108019899217201</v>
      </c>
      <c r="J1016">
        <v>0.52795400871448905</v>
      </c>
      <c r="K1016">
        <v>770.35006048907496</v>
      </c>
      <c r="L1016">
        <v>673.94412775438695</v>
      </c>
      <c r="M1016">
        <v>54.592445077981203</v>
      </c>
      <c r="N1016">
        <v>0.832227797682353</v>
      </c>
      <c r="O1016">
        <v>4.1666666666666696</v>
      </c>
      <c r="P1016">
        <v>50.421157503849301</v>
      </c>
      <c r="Q1016">
        <v>6.3986600653140005E-2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158</v>
      </c>
      <c r="E1017">
        <v>2545.5357199999999</v>
      </c>
      <c r="F1017">
        <v>1345.65</v>
      </c>
      <c r="G1017">
        <v>387.062420647159</v>
      </c>
      <c r="H1017">
        <v>-12.7541199294512</v>
      </c>
      <c r="I1017">
        <v>396.32025300364899</v>
      </c>
      <c r="J1017">
        <v>25.291562719605299</v>
      </c>
      <c r="K1017">
        <v>1209.60571506048</v>
      </c>
      <c r="M1017">
        <v>63.874915255000197</v>
      </c>
      <c r="N1017">
        <v>0.61880261927034597</v>
      </c>
      <c r="O1017">
        <v>16.597926652546999</v>
      </c>
      <c r="P1017">
        <v>481.65117786902903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285</v>
      </c>
      <c r="E1018">
        <v>2542.1408526</v>
      </c>
      <c r="F1018">
        <v>1712.75</v>
      </c>
      <c r="G1018">
        <v>46.189765784973901</v>
      </c>
      <c r="H1018">
        <v>1.9104339645972099</v>
      </c>
      <c r="I1018">
        <v>4.5973712545918399</v>
      </c>
      <c r="J1018">
        <v>-3.7316757470264199</v>
      </c>
      <c r="K1018">
        <v>1654.89831553006</v>
      </c>
      <c r="L1018">
        <v>1470.9029134095799</v>
      </c>
      <c r="M1018">
        <v>44.187684401789397</v>
      </c>
      <c r="N1018">
        <v>0.56571612913503699</v>
      </c>
      <c r="O1018">
        <v>14.155597722960101</v>
      </c>
      <c r="P1018">
        <v>89.1809797315955</v>
      </c>
      <c r="Q1018">
        <v>4.9154253525349996E-3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133</v>
      </c>
      <c r="E1019">
        <v>2539.4637184500002</v>
      </c>
      <c r="F1019">
        <v>382</v>
      </c>
      <c r="G1019">
        <v>-15.8947920792766</v>
      </c>
      <c r="H1019">
        <v>5.5129355622689804</v>
      </c>
      <c r="I1019">
        <v>-2.38728776763989</v>
      </c>
      <c r="J1019">
        <v>-2.3328303517966499E-4</v>
      </c>
      <c r="M1019">
        <v>60.576774898598401</v>
      </c>
      <c r="O1019">
        <v>4.7120418848167498</v>
      </c>
      <c r="P1019">
        <v>23.225806451612801</v>
      </c>
    </row>
    <row r="1020" spans="1:17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622</v>
      </c>
      <c r="E1020">
        <v>2533.3879826309999</v>
      </c>
      <c r="F1020">
        <v>172.41</v>
      </c>
      <c r="G1020">
        <v>-55.361985816119997</v>
      </c>
      <c r="H1020">
        <v>-9.4555643916791894</v>
      </c>
      <c r="I1020">
        <v>-47.025618002981503</v>
      </c>
      <c r="J1020">
        <v>-0.689309774429956</v>
      </c>
      <c r="K1020">
        <v>179.74793224976301</v>
      </c>
      <c r="L1020">
        <v>222.898545817403</v>
      </c>
      <c r="M1020">
        <v>49.620130025943801</v>
      </c>
      <c r="N1020">
        <v>0.72068887390226599</v>
      </c>
      <c r="O1020">
        <v>80.9639812075865</v>
      </c>
      <c r="P1020">
        <v>19.7291666666666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402</v>
      </c>
      <c r="E1021">
        <v>2531.696479922</v>
      </c>
      <c r="F1021">
        <v>171.87</v>
      </c>
      <c r="G1021">
        <v>18.983891270732698</v>
      </c>
      <c r="H1021">
        <v>-4.60945707730151</v>
      </c>
      <c r="I1021">
        <v>24.974049022673</v>
      </c>
      <c r="J1021">
        <v>-1.93928100677406</v>
      </c>
      <c r="K1021">
        <v>161.17584851416501</v>
      </c>
      <c r="L1021">
        <v>135.848108707579</v>
      </c>
      <c r="M1021">
        <v>55.057234234674297</v>
      </c>
      <c r="N1021">
        <v>0.276083654951294</v>
      </c>
      <c r="O1021">
        <v>7.2613021469715298</v>
      </c>
      <c r="P1021">
        <v>80.9157894736842</v>
      </c>
      <c r="Q1021">
        <v>0.113932058677194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80</v>
      </c>
      <c r="E1022">
        <v>2501.0167395899998</v>
      </c>
      <c r="F1022">
        <v>947.75</v>
      </c>
      <c r="G1022">
        <v>175.26070551096399</v>
      </c>
      <c r="H1022">
        <v>1.20029410604399</v>
      </c>
      <c r="I1022">
        <v>19.462758145523701</v>
      </c>
      <c r="J1022">
        <v>-3.0632170464755899</v>
      </c>
      <c r="K1022">
        <v>880.24807272694795</v>
      </c>
      <c r="L1022">
        <v>721.53681405663895</v>
      </c>
      <c r="M1022">
        <v>57.9972883930375</v>
      </c>
      <c r="N1022">
        <v>1.15610904474437</v>
      </c>
      <c r="O1022">
        <v>1.7145871801635499</v>
      </c>
      <c r="P1022">
        <v>222.254335260115</v>
      </c>
      <c r="Q1022">
        <v>6.1970118178634001E-2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370</v>
      </c>
      <c r="E1023">
        <v>2490.5743686179999</v>
      </c>
      <c r="F1023">
        <v>262.27999999999997</v>
      </c>
      <c r="G1023">
        <v>-0.33493690857956399</v>
      </c>
      <c r="H1023">
        <v>9.0366157854032991</v>
      </c>
      <c r="I1023">
        <v>10.030795255231601</v>
      </c>
      <c r="J1023">
        <v>0.31563797470742799</v>
      </c>
      <c r="K1023">
        <v>231.96595608179399</v>
      </c>
      <c r="M1023">
        <v>53.513861644649197</v>
      </c>
      <c r="N1023">
        <v>1.00547924858017</v>
      </c>
      <c r="O1023">
        <v>9.0437700167759605</v>
      </c>
      <c r="P1023">
        <v>74.156706507304094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285</v>
      </c>
      <c r="E1024">
        <v>2488.4511876000001</v>
      </c>
      <c r="F1024">
        <v>4033.5</v>
      </c>
      <c r="G1024">
        <v>2134.0977147648</v>
      </c>
      <c r="H1024">
        <v>-1.59506058330445</v>
      </c>
      <c r="I1024">
        <v>261.23649366849202</v>
      </c>
      <c r="J1024">
        <v>4.2798693936263303</v>
      </c>
      <c r="K1024">
        <v>2978.0032234365399</v>
      </c>
      <c r="L1024">
        <v>1307.8727684533001</v>
      </c>
      <c r="M1024">
        <v>64.332701575190995</v>
      </c>
      <c r="N1024">
        <v>0.476806640625</v>
      </c>
      <c r="O1024">
        <v>3.5081194991942501</v>
      </c>
      <c r="P1024">
        <v>2286.6863905325399</v>
      </c>
    </row>
    <row r="1025" spans="1:17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388</v>
      </c>
      <c r="E1025">
        <v>2485.5896250000001</v>
      </c>
      <c r="F1025">
        <v>473.1</v>
      </c>
      <c r="G1025">
        <v>-64.618289645018706</v>
      </c>
      <c r="H1025">
        <v>-8.3840684517539401</v>
      </c>
      <c r="I1025">
        <v>-30.117755480852502</v>
      </c>
      <c r="J1025">
        <v>-2.31533949047143</v>
      </c>
      <c r="K1025">
        <v>484.03339474849702</v>
      </c>
      <c r="L1025">
        <v>503.09715450130898</v>
      </c>
      <c r="M1025">
        <v>42.117221984027097</v>
      </c>
      <c r="N1025">
        <v>0.54130741784785996</v>
      </c>
      <c r="O1025">
        <v>79.031917142253207</v>
      </c>
      <c r="P1025">
        <v>7.5227272727272698</v>
      </c>
    </row>
    <row r="1026" spans="1:17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80</v>
      </c>
      <c r="E1026">
        <v>2483.2878380000002</v>
      </c>
      <c r="F1026">
        <v>99.23</v>
      </c>
      <c r="G1026">
        <v>-19.168807117881201</v>
      </c>
      <c r="H1026">
        <v>-4.7907514140457197</v>
      </c>
      <c r="I1026">
        <v>-33.959770707080096</v>
      </c>
      <c r="J1026">
        <v>-4.1184190949025998</v>
      </c>
      <c r="K1026">
        <v>97.381823064154304</v>
      </c>
      <c r="L1026">
        <v>100.386778663976</v>
      </c>
      <c r="M1026">
        <v>42.616383165677</v>
      </c>
      <c r="N1026">
        <v>0.80620776673814298</v>
      </c>
      <c r="O1026">
        <v>57.210521011790703</v>
      </c>
      <c r="P1026">
        <v>19.698431845597099</v>
      </c>
      <c r="Q1026">
        <v>3.1062405876182999E-2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373</v>
      </c>
      <c r="E1027">
        <v>2479.227752625</v>
      </c>
      <c r="F1027">
        <v>1282.95</v>
      </c>
      <c r="G1027">
        <v>-24.264067448078599</v>
      </c>
      <c r="H1027">
        <v>-7.2867543122279201</v>
      </c>
      <c r="I1027">
        <v>17.4716607200201</v>
      </c>
      <c r="J1027">
        <v>-3.3620447947052798</v>
      </c>
      <c r="K1027">
        <v>1272.39442491867</v>
      </c>
      <c r="L1027">
        <v>1217.40710595012</v>
      </c>
      <c r="M1027">
        <v>38.7057710212896</v>
      </c>
      <c r="N1027">
        <v>0.48331566161918998</v>
      </c>
      <c r="O1027">
        <v>16.138586850617699</v>
      </c>
      <c r="P1027">
        <v>55.4996666868674</v>
      </c>
      <c r="Q1027">
        <v>-5.0697982279490003E-2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295</v>
      </c>
      <c r="E1028">
        <v>2467.3787950000001</v>
      </c>
      <c r="F1028">
        <v>271.24</v>
      </c>
      <c r="G1028">
        <v>116.911326696065</v>
      </c>
      <c r="H1028">
        <v>4.3934398118254601</v>
      </c>
      <c r="I1028">
        <v>36.116520012840901</v>
      </c>
      <c r="J1028">
        <v>9.8605954842013404</v>
      </c>
      <c r="K1028">
        <v>244.048823197871</v>
      </c>
      <c r="L1028">
        <v>207.79934855286001</v>
      </c>
      <c r="M1028">
        <v>75.989534904308599</v>
      </c>
      <c r="N1028">
        <v>1.5028732579761801</v>
      </c>
      <c r="O1028">
        <v>4.2619082731160498</v>
      </c>
      <c r="P1028">
        <v>147.368901048791</v>
      </c>
      <c r="Q1028">
        <v>0.107310567313182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54</v>
      </c>
      <c r="E1029">
        <v>2463.9516016379998</v>
      </c>
      <c r="F1029">
        <v>223.97</v>
      </c>
      <c r="G1029">
        <v>-14.168836012640099</v>
      </c>
      <c r="H1029">
        <v>-7.4869889302901704</v>
      </c>
      <c r="I1029">
        <v>-30.016659784968699</v>
      </c>
      <c r="J1029">
        <v>1.1045934003778599</v>
      </c>
      <c r="K1029">
        <v>225.273340174293</v>
      </c>
      <c r="L1029">
        <v>227.00737336755799</v>
      </c>
      <c r="M1029">
        <v>62.128152040194202</v>
      </c>
      <c r="N1029">
        <v>0.73963459721098301</v>
      </c>
      <c r="O1029">
        <v>26.6017770237085</v>
      </c>
      <c r="P1029">
        <v>22.3545479377219</v>
      </c>
      <c r="Q1029">
        <v>8.4817000438336995E-2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622</v>
      </c>
      <c r="E1030">
        <v>2462.4360000000001</v>
      </c>
      <c r="F1030">
        <v>426.6</v>
      </c>
      <c r="G1030">
        <v>61.653340562892303</v>
      </c>
      <c r="H1030">
        <v>21.454098906879999</v>
      </c>
      <c r="I1030">
        <v>5.3861616777732699</v>
      </c>
      <c r="J1030">
        <v>4.1634291174700202</v>
      </c>
      <c r="K1030">
        <v>369.45881492024898</v>
      </c>
      <c r="L1030">
        <v>337.63620691406601</v>
      </c>
      <c r="M1030">
        <v>72.761486527283594</v>
      </c>
      <c r="N1030">
        <v>3.7484752807212001</v>
      </c>
      <c r="O1030">
        <v>4.7937177684013097</v>
      </c>
      <c r="P1030">
        <v>87.929515418502206</v>
      </c>
      <c r="Q1030">
        <v>4.3488638000223998E-2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315</v>
      </c>
      <c r="E1031">
        <v>2454.2990780499999</v>
      </c>
      <c r="F1031">
        <v>581.20000000000005</v>
      </c>
      <c r="G1031">
        <v>533.35736196646303</v>
      </c>
      <c r="H1031">
        <v>-7.6687806792321496</v>
      </c>
      <c r="I1031">
        <v>65.231584745466407</v>
      </c>
      <c r="J1031">
        <v>6.0487733529362</v>
      </c>
      <c r="K1031">
        <v>575.45398510295399</v>
      </c>
      <c r="L1031">
        <v>438.94204234477598</v>
      </c>
      <c r="M1031">
        <v>58.827707775843898</v>
      </c>
      <c r="N1031">
        <v>0.75916181287851603</v>
      </c>
      <c r="O1031">
        <v>28.002408809359899</v>
      </c>
      <c r="P1031">
        <v>594.384707287933</v>
      </c>
      <c r="Q1031">
        <v>0.16775021371385501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133</v>
      </c>
      <c r="E1032">
        <v>2451.2227307319999</v>
      </c>
      <c r="F1032">
        <v>181.87</v>
      </c>
      <c r="G1032">
        <v>6.5588038135753299</v>
      </c>
      <c r="H1032">
        <v>-1.86071849373567</v>
      </c>
      <c r="I1032">
        <v>-19.1814826438811</v>
      </c>
      <c r="J1032">
        <v>-7.3077095474409699</v>
      </c>
      <c r="K1032">
        <v>166.277115641455</v>
      </c>
      <c r="L1032">
        <v>164.39634639030101</v>
      </c>
      <c r="M1032">
        <v>52.847939052305101</v>
      </c>
      <c r="N1032">
        <v>2.14306954098564</v>
      </c>
      <c r="O1032">
        <v>17.0066531038654</v>
      </c>
      <c r="P1032">
        <v>34.718518518518501</v>
      </c>
      <c r="Q1032">
        <v>-2.2223330683849999E-3</v>
      </c>
    </row>
    <row r="1033" spans="1:17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373</v>
      </c>
      <c r="E1033">
        <v>2445.4970923800001</v>
      </c>
      <c r="F1033">
        <v>215.43</v>
      </c>
      <c r="G1033">
        <v>-29.0872775419753</v>
      </c>
      <c r="H1033">
        <v>-11.861529546893101</v>
      </c>
      <c r="I1033">
        <v>-58.898591576154999</v>
      </c>
      <c r="J1033">
        <v>-2.0100775626757499</v>
      </c>
      <c r="K1033">
        <v>226.30147262474199</v>
      </c>
      <c r="L1033">
        <v>262.960635105888</v>
      </c>
      <c r="M1033">
        <v>44.621633804493101</v>
      </c>
      <c r="N1033">
        <v>0.52278561115815503</v>
      </c>
      <c r="O1033">
        <v>100.41312723390401</v>
      </c>
      <c r="P1033">
        <v>12.4960835509138</v>
      </c>
      <c r="Q1033">
        <v>-5.6600094169848E-2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24</v>
      </c>
      <c r="E1034">
        <v>2429.8576183999999</v>
      </c>
      <c r="F1034">
        <v>300.7</v>
      </c>
      <c r="G1034">
        <v>-24.3354348861094</v>
      </c>
      <c r="H1034">
        <v>-11.7882500295983</v>
      </c>
      <c r="I1034">
        <v>-25.007270907084301</v>
      </c>
      <c r="J1034">
        <v>-4.1807148069944304</v>
      </c>
      <c r="K1034">
        <v>297.65319871617402</v>
      </c>
      <c r="L1034">
        <v>292.71012273279899</v>
      </c>
      <c r="M1034">
        <v>39.473144415025303</v>
      </c>
      <c r="N1034">
        <v>0.37423278472702498</v>
      </c>
      <c r="O1034">
        <v>27.702028599933399</v>
      </c>
      <c r="P1034">
        <v>20.569366479550901</v>
      </c>
      <c r="Q1034">
        <v>-7.4976131569473997E-2</v>
      </c>
    </row>
    <row r="1035" spans="1:17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290</v>
      </c>
      <c r="E1035">
        <v>2420.4278474600001</v>
      </c>
      <c r="F1035">
        <v>414</v>
      </c>
      <c r="G1035">
        <v>-15.6487954095111</v>
      </c>
      <c r="H1035">
        <v>-2.13162494561585</v>
      </c>
      <c r="I1035">
        <v>-20.474985091589101</v>
      </c>
      <c r="J1035">
        <v>-1.1540877580878099</v>
      </c>
      <c r="K1035">
        <v>404.12236280025701</v>
      </c>
      <c r="L1035">
        <v>406.21977104717598</v>
      </c>
      <c r="M1035">
        <v>49.398646920497399</v>
      </c>
      <c r="N1035">
        <v>0.66983366256179599</v>
      </c>
      <c r="O1035">
        <v>29.4444444444444</v>
      </c>
      <c r="P1035">
        <v>25.132235151881499</v>
      </c>
      <c r="Q1035">
        <v>-7.6223004230987004E-2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285</v>
      </c>
      <c r="E1036">
        <v>2418.8691176000002</v>
      </c>
      <c r="F1036">
        <v>1752.75</v>
      </c>
      <c r="G1036">
        <v>483.445158959558</v>
      </c>
      <c r="H1036">
        <v>-11.3084448689875</v>
      </c>
      <c r="I1036">
        <v>105.432462143108</v>
      </c>
      <c r="J1036">
        <v>-7.28396425484737</v>
      </c>
      <c r="K1036">
        <v>1552.0619928891799</v>
      </c>
      <c r="L1036">
        <v>1062.2191719330899</v>
      </c>
      <c r="M1036">
        <v>47.079421058464099</v>
      </c>
      <c r="N1036">
        <v>1.4145970352019801</v>
      </c>
      <c r="O1036">
        <v>14.1064042219369</v>
      </c>
      <c r="P1036">
        <v>592.78656126482201</v>
      </c>
      <c r="Q1036">
        <v>0.246279490328011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285</v>
      </c>
      <c r="E1037">
        <v>2418.5732499999999</v>
      </c>
      <c r="F1037">
        <v>3843.45</v>
      </c>
      <c r="G1037">
        <v>1970.67055497261</v>
      </c>
      <c r="H1037">
        <v>57.959307408951403</v>
      </c>
      <c r="I1037">
        <v>373.64642693807002</v>
      </c>
      <c r="J1037">
        <v>23.857914172148199</v>
      </c>
      <c r="K1037">
        <v>2699.74975448842</v>
      </c>
      <c r="L1037">
        <v>1636.9874479029299</v>
      </c>
      <c r="M1037">
        <v>92.097311704643801</v>
      </c>
      <c r="N1037">
        <v>1.28342189553979</v>
      </c>
      <c r="O1037">
        <v>5.2439865225253302</v>
      </c>
      <c r="P1037">
        <v>2257.94478527607</v>
      </c>
      <c r="Q1037">
        <v>0.21877515454697299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254</v>
      </c>
      <c r="E1038">
        <v>2418.4500557400002</v>
      </c>
      <c r="F1038">
        <v>657.9</v>
      </c>
      <c r="G1038">
        <v>45.738545056368103</v>
      </c>
      <c r="H1038">
        <v>-7.2072130942263204</v>
      </c>
      <c r="I1038">
        <v>10.3083097505971</v>
      </c>
      <c r="J1038">
        <v>-1.58826572892442</v>
      </c>
      <c r="K1038">
        <v>624.38869497576104</v>
      </c>
      <c r="L1038">
        <v>556.12238522989196</v>
      </c>
      <c r="M1038">
        <v>46.353530153323703</v>
      </c>
      <c r="N1038">
        <v>0.39078610062315799</v>
      </c>
      <c r="O1038">
        <v>10.655114759081901</v>
      </c>
      <c r="P1038">
        <v>75.721153846153797</v>
      </c>
      <c r="Q1038">
        <v>3.9073135213083997E-2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133</v>
      </c>
      <c r="E1039">
        <v>2415.5141119199998</v>
      </c>
      <c r="F1039">
        <v>295.95</v>
      </c>
      <c r="G1039">
        <v>27.730978776384699</v>
      </c>
      <c r="H1039">
        <v>-13.6677027165591</v>
      </c>
      <c r="I1039">
        <v>22.962269810371598</v>
      </c>
      <c r="J1039">
        <v>-1.23904952529257</v>
      </c>
      <c r="K1039">
        <v>295.69100156762403</v>
      </c>
      <c r="L1039">
        <v>252.035751687139</v>
      </c>
      <c r="M1039">
        <v>46.018913503750497</v>
      </c>
      <c r="N1039">
        <v>0.40421771105944099</v>
      </c>
      <c r="O1039">
        <v>14.951849974657801</v>
      </c>
      <c r="P1039">
        <v>69.307780320366106</v>
      </c>
      <c r="Q1039">
        <v>7.3747153079680994E-2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133</v>
      </c>
      <c r="E1040">
        <v>2408.385384657</v>
      </c>
      <c r="F1040">
        <v>179.72</v>
      </c>
      <c r="G1040">
        <v>93.819221068618702</v>
      </c>
      <c r="H1040">
        <v>0.84246935702222603</v>
      </c>
      <c r="I1040">
        <v>8.2377661211620392</v>
      </c>
      <c r="J1040">
        <v>-0.96937145349079701</v>
      </c>
      <c r="K1040">
        <v>164.743278152296</v>
      </c>
      <c r="L1040">
        <v>137.263672611564</v>
      </c>
      <c r="M1040">
        <v>55.136396175684297</v>
      </c>
      <c r="N1040">
        <v>0.85412775493507198</v>
      </c>
      <c r="O1040">
        <v>6.6659247718673296</v>
      </c>
      <c r="P1040">
        <v>131.74725983236601</v>
      </c>
      <c r="Q1040">
        <v>0.133856037507636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271</v>
      </c>
      <c r="E1041">
        <v>2406.0589348799999</v>
      </c>
      <c r="F1041">
        <v>410.75</v>
      </c>
      <c r="G1041">
        <v>703.77453185585705</v>
      </c>
      <c r="H1041">
        <v>22.965653255110599</v>
      </c>
      <c r="I1041">
        <v>91.403438844356899</v>
      </c>
      <c r="J1041">
        <v>-0.401312703537197</v>
      </c>
      <c r="K1041">
        <v>315.76520669763801</v>
      </c>
      <c r="L1041">
        <v>224.81783250161399</v>
      </c>
      <c r="M1041">
        <v>79.778024792031403</v>
      </c>
      <c r="N1041">
        <v>1.6664531942559999</v>
      </c>
      <c r="O1041">
        <v>0</v>
      </c>
      <c r="P1041">
        <v>788.10810810810801</v>
      </c>
      <c r="Q1041">
        <v>0.22708979276816099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198</v>
      </c>
      <c r="E1042">
        <v>2400.599416215</v>
      </c>
      <c r="F1042">
        <v>1698.95</v>
      </c>
      <c r="G1042">
        <v>39.926738367234002</v>
      </c>
      <c r="H1042">
        <v>24.2098896926077</v>
      </c>
      <c r="I1042">
        <v>24.741909885579702</v>
      </c>
      <c r="J1042">
        <v>-4.8127298141674597</v>
      </c>
      <c r="K1042">
        <v>1499.9159534036201</v>
      </c>
      <c r="L1042">
        <v>1276.9181741494799</v>
      </c>
      <c r="M1042">
        <v>51.635508691757501</v>
      </c>
      <c r="N1042">
        <v>0.30621292499914299</v>
      </c>
      <c r="O1042">
        <v>10.9508814267635</v>
      </c>
      <c r="P1042">
        <v>89.816211384838795</v>
      </c>
      <c r="Q1042">
        <v>7.4282225390377002E-2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541</v>
      </c>
      <c r="E1043">
        <v>2394.8945294999999</v>
      </c>
      <c r="F1043">
        <v>262.39999999999998</v>
      </c>
      <c r="G1043">
        <v>-24.4044857281689</v>
      </c>
      <c r="H1043">
        <v>-10.274900161322099</v>
      </c>
      <c r="I1043">
        <v>-19.873184283062798</v>
      </c>
      <c r="J1043">
        <v>-0.951141655810812</v>
      </c>
      <c r="K1043">
        <v>269.15154066245498</v>
      </c>
      <c r="L1043">
        <v>262.30414273274999</v>
      </c>
      <c r="M1043">
        <v>40.259709605920797</v>
      </c>
      <c r="N1043">
        <v>0.42166289426437198</v>
      </c>
      <c r="O1043">
        <v>21.627286585365798</v>
      </c>
      <c r="P1043">
        <v>23.1924882629107</v>
      </c>
      <c r="Q1043">
        <v>7.0523420303965995E-2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1815</v>
      </c>
      <c r="E1044">
        <v>2394.8741817</v>
      </c>
      <c r="F1044">
        <v>625.20000000000005</v>
      </c>
      <c r="G1044">
        <v>5105.10226337324</v>
      </c>
      <c r="H1044">
        <v>-23.469905936353999</v>
      </c>
      <c r="I1044">
        <v>218.56045500839301</v>
      </c>
      <c r="J1044">
        <v>-4.6825979123893502</v>
      </c>
      <c r="K1044">
        <v>647.21808716510895</v>
      </c>
      <c r="L1044">
        <v>357.36897448423701</v>
      </c>
      <c r="M1044">
        <v>26.8559007928597</v>
      </c>
      <c r="N1044">
        <v>0.47858264199970202</v>
      </c>
      <c r="O1044">
        <v>51.743442098528398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198</v>
      </c>
      <c r="E1045">
        <v>2392.4597506499999</v>
      </c>
      <c r="F1045">
        <v>432.65</v>
      </c>
      <c r="G1045">
        <v>-9.3404959795314895</v>
      </c>
      <c r="H1045">
        <v>-7.4719912921229596</v>
      </c>
      <c r="I1045">
        <v>0.94100406830243299</v>
      </c>
      <c r="J1045">
        <v>-0.76007756267575299</v>
      </c>
      <c r="K1045">
        <v>415.289241493036</v>
      </c>
      <c r="L1045">
        <v>381.26435951292899</v>
      </c>
      <c r="M1045">
        <v>56.176284569511601</v>
      </c>
      <c r="N1045">
        <v>0.58199917518128097</v>
      </c>
      <c r="O1045">
        <v>5.9979197966023303</v>
      </c>
      <c r="P1045">
        <v>38.204759623063403</v>
      </c>
      <c r="Q1045">
        <v>-3.5403839305500001E-3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46</v>
      </c>
      <c r="E1046">
        <v>2391.4671100400001</v>
      </c>
      <c r="F1046">
        <v>571.45000000000005</v>
      </c>
      <c r="G1046">
        <v>-3.68480390808217</v>
      </c>
      <c r="H1046">
        <v>-2.0616450280016001</v>
      </c>
      <c r="I1046">
        <v>-44.823454777186598</v>
      </c>
      <c r="J1046">
        <v>0.58270435932968301</v>
      </c>
      <c r="K1046">
        <v>567.46584602393398</v>
      </c>
      <c r="L1046">
        <v>572.477675833994</v>
      </c>
      <c r="M1046">
        <v>51.795841906476397</v>
      </c>
      <c r="N1046">
        <v>0.59532189662035895</v>
      </c>
      <c r="O1046">
        <v>48.744422084171802</v>
      </c>
      <c r="P1046">
        <v>32.111894578661399</v>
      </c>
      <c r="Q1046">
        <v>0.15077497762421299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302</v>
      </c>
      <c r="E1047">
        <v>2359.2951677999999</v>
      </c>
      <c r="F1047">
        <v>143.1</v>
      </c>
      <c r="G1047">
        <v>21.211626996365801</v>
      </c>
      <c r="H1047">
        <v>-9.5078647819943196</v>
      </c>
      <c r="I1047">
        <v>-0.249924264338552</v>
      </c>
      <c r="J1047">
        <v>-2.2135622689207701</v>
      </c>
      <c r="K1047">
        <v>136.91423912777501</v>
      </c>
      <c r="L1047">
        <v>124.921446407601</v>
      </c>
      <c r="M1047">
        <v>42.272914524690798</v>
      </c>
      <c r="N1047">
        <v>0.73148105609152303</v>
      </c>
      <c r="O1047">
        <v>8.1761006289308291</v>
      </c>
      <c r="P1047">
        <v>81.024667931688796</v>
      </c>
      <c r="Q1047">
        <v>0.12844191028141499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124</v>
      </c>
      <c r="E1048">
        <v>2355.3885617599999</v>
      </c>
      <c r="F1048">
        <v>198.88</v>
      </c>
      <c r="G1048">
        <v>0.69583004925897196</v>
      </c>
      <c r="H1048">
        <v>7.4650815920107396</v>
      </c>
      <c r="I1048">
        <v>-20.807718184826399</v>
      </c>
      <c r="J1048">
        <v>-3.4221097698349201</v>
      </c>
      <c r="K1048">
        <v>190.42215056233101</v>
      </c>
      <c r="L1048">
        <v>195.719114737127</v>
      </c>
      <c r="M1048">
        <v>57.504289933630602</v>
      </c>
      <c r="N1048">
        <v>2.3832455259720802</v>
      </c>
      <c r="O1048">
        <v>45.690868865647602</v>
      </c>
      <c r="P1048">
        <v>32.763684913217602</v>
      </c>
      <c r="Q1048">
        <v>2.4547655957421002E-2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402</v>
      </c>
      <c r="E1049">
        <v>2349.1970495999999</v>
      </c>
      <c r="F1049">
        <v>949.65</v>
      </c>
      <c r="G1049">
        <v>-10.5577995525882</v>
      </c>
      <c r="H1049">
        <v>25.8718037084308</v>
      </c>
      <c r="I1049">
        <v>-4.5650696163092102</v>
      </c>
      <c r="J1049">
        <v>11.753976320103799</v>
      </c>
      <c r="K1049">
        <v>793.595498779217</v>
      </c>
      <c r="L1049">
        <v>787.42601860749005</v>
      </c>
      <c r="M1049">
        <v>78.160163717336403</v>
      </c>
      <c r="N1049">
        <v>1.3416753835414399</v>
      </c>
      <c r="O1049">
        <v>14.7791291528457</v>
      </c>
      <c r="P1049">
        <v>47.3582124292031</v>
      </c>
      <c r="Q1049">
        <v>-5.8661467338419003E-2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402</v>
      </c>
      <c r="E1050">
        <v>2340.8634367499999</v>
      </c>
      <c r="F1050">
        <v>724.4</v>
      </c>
      <c r="G1050">
        <v>29.0879909777682</v>
      </c>
      <c r="H1050">
        <v>-8.4715147778020796</v>
      </c>
      <c r="I1050">
        <v>-22.230396347000401</v>
      </c>
      <c r="J1050">
        <v>-4.4604434107997104</v>
      </c>
      <c r="K1050">
        <v>708.82935126440998</v>
      </c>
      <c r="L1050">
        <v>672.00673885777201</v>
      </c>
      <c r="M1050">
        <v>41.815734700680103</v>
      </c>
      <c r="N1050">
        <v>0.97387693002060105</v>
      </c>
      <c r="O1050">
        <v>16.924351187189401</v>
      </c>
      <c r="P1050">
        <v>57.478260869565197</v>
      </c>
      <c r="Q1050">
        <v>-2.7977741032573E-2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60</v>
      </c>
      <c r="E1051">
        <v>2340.7979335599998</v>
      </c>
      <c r="F1051">
        <v>279.77</v>
      </c>
      <c r="G1051">
        <v>118.709467593146</v>
      </c>
      <c r="H1051">
        <v>15.8867398021513</v>
      </c>
      <c r="I1051">
        <v>110.869919496311</v>
      </c>
      <c r="J1051">
        <v>14.819038277947501</v>
      </c>
      <c r="K1051">
        <v>232.41834296555501</v>
      </c>
      <c r="L1051">
        <v>180.173067084308</v>
      </c>
      <c r="M1051">
        <v>76.152362700491906</v>
      </c>
      <c r="N1051">
        <v>1.00816455492194</v>
      </c>
      <c r="O1051">
        <v>1.86939271544483</v>
      </c>
      <c r="P1051">
        <v>150.12963790791201</v>
      </c>
      <c r="Q1051">
        <v>2.9762949769814001E-2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890</v>
      </c>
      <c r="E1052">
        <v>2337.8310709829998</v>
      </c>
      <c r="F1052">
        <v>22</v>
      </c>
      <c r="G1052">
        <v>11.2792750860959</v>
      </c>
      <c r="H1052">
        <v>-10.3540292222392</v>
      </c>
      <c r="I1052">
        <v>-26.695283801704502</v>
      </c>
      <c r="J1052">
        <v>1.80133052221336</v>
      </c>
      <c r="K1052">
        <v>22.7003114612513</v>
      </c>
      <c r="L1052">
        <v>22.346781885785699</v>
      </c>
      <c r="M1052">
        <v>47.809877948715503</v>
      </c>
      <c r="N1052">
        <v>0.89991332013075898</v>
      </c>
      <c r="O1052">
        <v>46.363636363636303</v>
      </c>
      <c r="P1052">
        <v>51.202749140893403</v>
      </c>
      <c r="Q1052">
        <v>-3.663920211176E-2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80</v>
      </c>
      <c r="E1053">
        <v>2337.1508270700001</v>
      </c>
      <c r="F1053">
        <v>3076.1</v>
      </c>
      <c r="G1053">
        <v>-15.0840190640961</v>
      </c>
      <c r="H1053">
        <v>2.4614809780251901</v>
      </c>
      <c r="I1053">
        <v>-10.072888195777701</v>
      </c>
      <c r="J1053">
        <v>0.71160836944426897</v>
      </c>
      <c r="K1053">
        <v>2853.26448489213</v>
      </c>
      <c r="L1053">
        <v>2799.6582395390001</v>
      </c>
      <c r="M1053">
        <v>71.07612472241</v>
      </c>
      <c r="N1053">
        <v>1.7247867726709201</v>
      </c>
      <c r="O1053">
        <v>4.5479665810604404</v>
      </c>
      <c r="P1053">
        <v>31.14062200243</v>
      </c>
      <c r="Q1053">
        <v>-0.17365696319461699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80</v>
      </c>
      <c r="E1054">
        <v>2331.8367072000001</v>
      </c>
      <c r="F1054">
        <v>42.34</v>
      </c>
      <c r="G1054">
        <v>37.891609532929898</v>
      </c>
      <c r="H1054">
        <v>-12.113632100417799</v>
      </c>
      <c r="I1054">
        <v>-7.68851339670287</v>
      </c>
      <c r="J1054">
        <v>-1.86016753771493</v>
      </c>
      <c r="K1054">
        <v>41.731100306370301</v>
      </c>
      <c r="L1054">
        <v>37.356016483679198</v>
      </c>
      <c r="M1054">
        <v>38.054786945798703</v>
      </c>
      <c r="N1054">
        <v>0.86325242543774305</v>
      </c>
      <c r="O1054">
        <v>14.785073216816199</v>
      </c>
      <c r="P1054">
        <v>69.36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46</v>
      </c>
      <c r="E1055">
        <v>2325.8644800000002</v>
      </c>
      <c r="F1055">
        <v>106.21</v>
      </c>
      <c r="G1055">
        <v>115.48525108774599</v>
      </c>
      <c r="H1055">
        <v>7.4034602358580903</v>
      </c>
      <c r="I1055">
        <v>45.1050554352598</v>
      </c>
      <c r="J1055">
        <v>-1.25843124832775</v>
      </c>
      <c r="K1055">
        <v>90.145808550563899</v>
      </c>
      <c r="L1055">
        <v>72.910185821705397</v>
      </c>
      <c r="M1055">
        <v>57.5191990985942</v>
      </c>
      <c r="N1055">
        <v>1.0789290769472599</v>
      </c>
      <c r="O1055">
        <v>4.5099331513040299</v>
      </c>
      <c r="P1055">
        <v>173.737113402061</v>
      </c>
      <c r="Q1055">
        <v>0.13170135229423399</v>
      </c>
    </row>
    <row r="1056" spans="1:17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228</v>
      </c>
      <c r="E1056">
        <v>2323.4442755650002</v>
      </c>
      <c r="F1056">
        <v>300.3</v>
      </c>
      <c r="G1056">
        <v>-52.272635423050097</v>
      </c>
      <c r="H1056">
        <v>-5.5058719420782998</v>
      </c>
      <c r="I1056">
        <v>-25.322104214954301</v>
      </c>
      <c r="J1056">
        <v>-3.2276395823423001</v>
      </c>
      <c r="K1056">
        <v>298.39241640485602</v>
      </c>
      <c r="L1056">
        <v>320.48802126332498</v>
      </c>
      <c r="M1056">
        <v>44.437445805116297</v>
      </c>
      <c r="N1056">
        <v>1.2767713310306099</v>
      </c>
      <c r="O1056">
        <v>45.754245754245702</v>
      </c>
      <c r="P1056">
        <v>22.346710124261499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555</v>
      </c>
      <c r="E1057">
        <v>2318.8544121499999</v>
      </c>
      <c r="F1057">
        <v>1000</v>
      </c>
      <c r="G1057">
        <v>-65.150499879412905</v>
      </c>
      <c r="H1057">
        <v>-15.221168883324401</v>
      </c>
      <c r="I1057">
        <v>-40.973076598796197</v>
      </c>
      <c r="J1057">
        <v>-13.5133858084784</v>
      </c>
      <c r="K1057">
        <v>1112.86626307195</v>
      </c>
      <c r="L1057">
        <v>1296.1027993181499</v>
      </c>
      <c r="M1057">
        <v>16.0585604087271</v>
      </c>
      <c r="N1057">
        <v>1.16903706506937</v>
      </c>
      <c r="O1057">
        <v>77.239999999999995</v>
      </c>
      <c r="P1057">
        <v>4.5259747047141197</v>
      </c>
      <c r="Q1057">
        <v>-0.16497598401650199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89</v>
      </c>
      <c r="E1058">
        <v>2314.95588344</v>
      </c>
      <c r="F1058">
        <v>27.48</v>
      </c>
      <c r="G1058">
        <v>181.98413879604999</v>
      </c>
      <c r="H1058">
        <v>-10.0025833275837</v>
      </c>
      <c r="I1058">
        <v>-24.392388649810599</v>
      </c>
      <c r="J1058">
        <v>3.5155517017012898</v>
      </c>
      <c r="K1058">
        <v>26.227121897740801</v>
      </c>
      <c r="L1058">
        <v>22.389462012369801</v>
      </c>
      <c r="M1058">
        <v>60.962505096376503</v>
      </c>
      <c r="N1058">
        <v>0.84320635037934699</v>
      </c>
      <c r="O1058">
        <v>22.088791848617099</v>
      </c>
      <c r="P1058">
        <v>225.08119796169399</v>
      </c>
      <c r="Q1058">
        <v>7.4486120827835997E-2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219</v>
      </c>
      <c r="E1059">
        <v>2312.867223625</v>
      </c>
      <c r="F1059">
        <v>609.20000000000005</v>
      </c>
      <c r="G1059">
        <v>13.806990376217801</v>
      </c>
      <c r="H1059">
        <v>12.841597467118801</v>
      </c>
      <c r="I1059">
        <v>19.901854856240099</v>
      </c>
      <c r="J1059">
        <v>4.3088603319240004</v>
      </c>
      <c r="K1059">
        <v>533.13173556002096</v>
      </c>
      <c r="L1059">
        <v>461.89074744307698</v>
      </c>
      <c r="M1059">
        <v>67.174069132206398</v>
      </c>
      <c r="N1059">
        <v>0.57231095520990505</v>
      </c>
      <c r="O1059">
        <v>9.0610636900853407</v>
      </c>
      <c r="P1059">
        <v>78.337236533957807</v>
      </c>
      <c r="Q1059">
        <v>0.105434103698562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1340</v>
      </c>
      <c r="E1060">
        <v>2309.02621271</v>
      </c>
      <c r="F1060">
        <v>881.1</v>
      </c>
      <c r="G1060">
        <v>136.034106287996</v>
      </c>
      <c r="H1060">
        <v>69.147007269673793</v>
      </c>
      <c r="I1060">
        <v>49.063303196699103</v>
      </c>
      <c r="J1060">
        <v>33.100884468106699</v>
      </c>
      <c r="K1060">
        <v>565.862811829679</v>
      </c>
      <c r="L1060">
        <v>482.80210400009997</v>
      </c>
      <c r="M1060">
        <v>88.528386000789297</v>
      </c>
      <c r="N1060">
        <v>3.60787201405115</v>
      </c>
      <c r="O1060">
        <v>2.3720349563046201</v>
      </c>
      <c r="P1060">
        <v>184.363401645957</v>
      </c>
      <c r="Q1060">
        <v>7.2436246763424E-2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662</v>
      </c>
      <c r="E1061">
        <v>2307.1708600000002</v>
      </c>
      <c r="F1061">
        <v>394.15</v>
      </c>
      <c r="G1061">
        <v>421.66416991829601</v>
      </c>
      <c r="H1061">
        <v>31.1345171603807</v>
      </c>
      <c r="I1061">
        <v>43.6227020660493</v>
      </c>
      <c r="J1061">
        <v>-14.5415899409969</v>
      </c>
      <c r="K1061">
        <v>321.85067376002303</v>
      </c>
      <c r="L1061">
        <v>242.74705690062601</v>
      </c>
      <c r="M1061">
        <v>48.642567389582403</v>
      </c>
      <c r="N1061">
        <v>1.97553930357242</v>
      </c>
      <c r="O1061">
        <v>12.9011797539008</v>
      </c>
      <c r="P1061">
        <v>556.91666666666595</v>
      </c>
      <c r="Q1061">
        <v>0.14851292904441499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254</v>
      </c>
      <c r="E1062">
        <v>2305.392443365</v>
      </c>
      <c r="F1062">
        <v>4468.8999999999996</v>
      </c>
      <c r="G1062">
        <v>56.3848808777554</v>
      </c>
      <c r="H1062">
        <v>-0.60307112276772901</v>
      </c>
      <c r="I1062">
        <v>25.606575192098699</v>
      </c>
      <c r="J1062">
        <v>1.06758204045895</v>
      </c>
      <c r="K1062">
        <v>4041.3724216743599</v>
      </c>
      <c r="L1062">
        <v>3422.74413954901</v>
      </c>
      <c r="M1062">
        <v>61.606124956579102</v>
      </c>
      <c r="N1062">
        <v>0.54758340346399403</v>
      </c>
      <c r="O1062">
        <v>6.8495602944796197</v>
      </c>
      <c r="P1062">
        <v>90.125505211657</v>
      </c>
      <c r="Q1062">
        <v>7.3504475226650004E-2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622</v>
      </c>
      <c r="E1063">
        <v>2300.4903120399999</v>
      </c>
      <c r="F1063">
        <v>520.04999999999995</v>
      </c>
      <c r="G1063">
        <v>-33.484065972549601</v>
      </c>
      <c r="H1063">
        <v>-0.99886307400279795</v>
      </c>
      <c r="I1063">
        <v>-19.4376841695439</v>
      </c>
      <c r="J1063">
        <v>-2.1865001992523201</v>
      </c>
      <c r="K1063">
        <v>491.84327654679697</v>
      </c>
      <c r="L1063">
        <v>498.04005285426501</v>
      </c>
      <c r="M1063">
        <v>53.947153089983203</v>
      </c>
      <c r="N1063">
        <v>0.96162175315807097</v>
      </c>
      <c r="O1063">
        <v>22.103643880396099</v>
      </c>
      <c r="P1063">
        <v>26.965332031249901</v>
      </c>
      <c r="Q1063">
        <v>1.487482789323E-3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170</v>
      </c>
      <c r="E1064">
        <v>2297.5822314900001</v>
      </c>
      <c r="F1064">
        <v>1533.85</v>
      </c>
      <c r="G1064">
        <v>181.23452928659401</v>
      </c>
      <c r="H1064">
        <v>-18.525334935633499</v>
      </c>
      <c r="I1064">
        <v>150.49460382242401</v>
      </c>
      <c r="J1064">
        <v>8.3209610920052399E-2</v>
      </c>
      <c r="K1064">
        <v>1435.8227142368</v>
      </c>
      <c r="L1064">
        <v>1085.71143685988</v>
      </c>
      <c r="M1064">
        <v>52.9972779645543</v>
      </c>
      <c r="N1064">
        <v>0.44727995722424702</v>
      </c>
      <c r="O1064">
        <v>16.2466994816963</v>
      </c>
      <c r="P1064">
        <v>210.40169988869701</v>
      </c>
      <c r="Q1064">
        <v>0.10814441666665001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555</v>
      </c>
      <c r="E1065">
        <v>2291.5472319999999</v>
      </c>
      <c r="F1065">
        <v>467.25</v>
      </c>
      <c r="G1065">
        <v>-38.058726508990603</v>
      </c>
      <c r="H1065">
        <v>-7.4499595784453101</v>
      </c>
      <c r="I1065">
        <v>-19.075980478819002</v>
      </c>
      <c r="J1065">
        <v>-0.68096296492811603</v>
      </c>
      <c r="K1065">
        <v>439.02983092442003</v>
      </c>
      <c r="L1065">
        <v>459.65323023104997</v>
      </c>
      <c r="M1065">
        <v>50.282575864149202</v>
      </c>
      <c r="N1065">
        <v>1.0375804387435099</v>
      </c>
      <c r="O1065">
        <v>20.567148207597601</v>
      </c>
      <c r="P1065">
        <v>21.9973890339425</v>
      </c>
      <c r="Q1065">
        <v>2.5451514815069999E-3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60</v>
      </c>
      <c r="E1066">
        <v>2288.5775838</v>
      </c>
      <c r="F1066">
        <v>247.49</v>
      </c>
      <c r="G1066">
        <v>38.689365138788801</v>
      </c>
      <c r="H1066">
        <v>8.77027059784049</v>
      </c>
      <c r="I1066">
        <v>-8.2576744607225301</v>
      </c>
      <c r="J1066">
        <v>9.0465887253948996</v>
      </c>
      <c r="K1066">
        <v>221.230610064366</v>
      </c>
      <c r="L1066">
        <v>204.489072169324</v>
      </c>
      <c r="M1066">
        <v>74.668173061853096</v>
      </c>
      <c r="N1066">
        <v>1.5949832442515299</v>
      </c>
      <c r="O1066">
        <v>6.6103680956806299</v>
      </c>
      <c r="P1066">
        <v>74.288732394366093</v>
      </c>
      <c r="Q1066">
        <v>9.3639292842628993E-2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469</v>
      </c>
      <c r="E1067">
        <v>2285.9949092799998</v>
      </c>
      <c r="F1067">
        <v>278.58</v>
      </c>
      <c r="G1067">
        <v>12.627802095522</v>
      </c>
      <c r="H1067">
        <v>9.3634546238663408</v>
      </c>
      <c r="I1067">
        <v>-6.8896224312068597</v>
      </c>
      <c r="J1067">
        <v>-5.4884802487117303</v>
      </c>
      <c r="K1067">
        <v>249.589744469506</v>
      </c>
      <c r="L1067">
        <v>230.66004057767299</v>
      </c>
      <c r="M1067">
        <v>50.343237527380701</v>
      </c>
      <c r="N1067">
        <v>2.1839391548073701</v>
      </c>
      <c r="O1067">
        <v>11.099145667312801</v>
      </c>
      <c r="P1067">
        <v>54.295209083356298</v>
      </c>
      <c r="Q1067">
        <v>0.110983918841758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541</v>
      </c>
      <c r="E1068">
        <v>2282.5439999999999</v>
      </c>
      <c r="F1068">
        <v>130.72</v>
      </c>
      <c r="G1068">
        <v>169.519173450669</v>
      </c>
      <c r="H1068">
        <v>-10.610734334245199</v>
      </c>
      <c r="I1068">
        <v>86.358348241744096</v>
      </c>
      <c r="J1068">
        <v>3.3580954057502499</v>
      </c>
      <c r="K1068">
        <v>129.59576444902001</v>
      </c>
      <c r="L1068">
        <v>99.538225872133296</v>
      </c>
      <c r="M1068">
        <v>50.816602785478402</v>
      </c>
      <c r="N1068">
        <v>0.40115887839937098</v>
      </c>
      <c r="O1068">
        <v>29.398714810281501</v>
      </c>
      <c r="P1068">
        <v>201.19815668202699</v>
      </c>
      <c r="Q1068">
        <v>-3.063459406722E-3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541</v>
      </c>
      <c r="E1069">
        <v>2281.0884180479902</v>
      </c>
      <c r="F1069">
        <v>127.12</v>
      </c>
      <c r="G1069">
        <v>67.310561547355107</v>
      </c>
      <c r="H1069">
        <v>-10.7954388428715</v>
      </c>
      <c r="I1069">
        <v>-1.5790765476661599</v>
      </c>
      <c r="J1069">
        <v>-2.73924385098243</v>
      </c>
      <c r="K1069">
        <v>121.80049099643</v>
      </c>
      <c r="L1069">
        <v>105.682067104352</v>
      </c>
      <c r="M1069">
        <v>44.7609749356685</v>
      </c>
      <c r="N1069">
        <v>0.50145331670094795</v>
      </c>
      <c r="O1069">
        <v>17.212083071113899</v>
      </c>
      <c r="P1069">
        <v>106.531275385865</v>
      </c>
      <c r="Q1069">
        <v>4.1103095005341997E-2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1428</v>
      </c>
      <c r="E1070">
        <v>2277.430013705</v>
      </c>
      <c r="F1070">
        <v>2520.6</v>
      </c>
      <c r="G1070">
        <v>22.017317375669901</v>
      </c>
      <c r="H1070">
        <v>-2.8144846860442501</v>
      </c>
      <c r="I1070">
        <v>1.0216634211883699</v>
      </c>
      <c r="J1070">
        <v>0.30729006221527499</v>
      </c>
      <c r="K1070">
        <v>2377.1034372397698</v>
      </c>
      <c r="L1070">
        <v>2171.7046422748299</v>
      </c>
      <c r="M1070">
        <v>54.552229967271003</v>
      </c>
      <c r="N1070">
        <v>0.42035287032424501</v>
      </c>
      <c r="O1070">
        <v>8.7538681266365206</v>
      </c>
      <c r="P1070">
        <v>59.375296386456299</v>
      </c>
      <c r="Q1070">
        <v>0.14565559670301501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1100</v>
      </c>
      <c r="E1071">
        <v>2273.9588701500002</v>
      </c>
      <c r="F1071">
        <v>791.8</v>
      </c>
      <c r="G1071">
        <v>-2.54539751469403</v>
      </c>
      <c r="H1071">
        <v>-7.1647671719199701</v>
      </c>
      <c r="I1071">
        <v>-22.913649871018201</v>
      </c>
      <c r="J1071">
        <v>3.2254110190583098</v>
      </c>
      <c r="K1071">
        <v>828.59796902227401</v>
      </c>
      <c r="L1071">
        <v>837.82029865631603</v>
      </c>
      <c r="M1071">
        <v>56.706049277267802</v>
      </c>
      <c r="N1071">
        <v>1.0091902819460701</v>
      </c>
      <c r="O1071">
        <v>45.358676433442803</v>
      </c>
      <c r="P1071">
        <v>33.513194502993002</v>
      </c>
      <c r="Q1071">
        <v>6.1688778208060001E-3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373</v>
      </c>
      <c r="E1072">
        <v>2269.7101303449999</v>
      </c>
      <c r="F1072">
        <v>773.8</v>
      </c>
      <c r="G1072">
        <v>56.654501520483699</v>
      </c>
      <c r="H1072">
        <v>2.0470215271263799</v>
      </c>
      <c r="I1072">
        <v>3.6699744659992599</v>
      </c>
      <c r="J1072">
        <v>-8.4848232587130396E-2</v>
      </c>
      <c r="K1072">
        <v>676.53992398436003</v>
      </c>
      <c r="L1072">
        <v>598.50034594797103</v>
      </c>
      <c r="M1072">
        <v>58.8214038878981</v>
      </c>
      <c r="N1072">
        <v>1.5005529779604301</v>
      </c>
      <c r="O1072">
        <v>4.5489790643577104</v>
      </c>
      <c r="P1072">
        <v>83.364928909952596</v>
      </c>
      <c r="Q1072">
        <v>1.6603741841613E-2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60</v>
      </c>
      <c r="E1073">
        <v>2252.8156481999999</v>
      </c>
      <c r="F1073">
        <v>753.05</v>
      </c>
      <c r="G1073">
        <v>-5.9542471152054697</v>
      </c>
      <c r="H1073">
        <v>-0.219104729913671</v>
      </c>
      <c r="I1073">
        <v>13.092832876735701</v>
      </c>
      <c r="J1073">
        <v>3.1451539552964398</v>
      </c>
      <c r="K1073">
        <v>742.12123272187398</v>
      </c>
      <c r="L1073">
        <v>683.92237197213001</v>
      </c>
      <c r="M1073">
        <v>70.135556480538099</v>
      </c>
      <c r="N1073">
        <v>0.40589954524168897</v>
      </c>
      <c r="O1073">
        <v>9.5743974503684992</v>
      </c>
      <c r="P1073">
        <v>33.543181415144502</v>
      </c>
      <c r="Q1073">
        <v>-3.3945713299518003E-2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1428</v>
      </c>
      <c r="E1074">
        <v>2250.9616015249999</v>
      </c>
      <c r="F1074">
        <v>868.95</v>
      </c>
      <c r="G1074">
        <v>10.164870774351799</v>
      </c>
      <c r="H1074">
        <v>6.2172097934780401</v>
      </c>
      <c r="I1074">
        <v>22.004455152475</v>
      </c>
      <c r="J1074">
        <v>-0.65455878455184202</v>
      </c>
      <c r="K1074">
        <v>755.71764502685301</v>
      </c>
      <c r="L1074">
        <v>658.66898064313</v>
      </c>
      <c r="M1074">
        <v>58.398477601033697</v>
      </c>
      <c r="N1074">
        <v>1.0239140441283301</v>
      </c>
      <c r="O1074">
        <v>6.9163933482938997</v>
      </c>
      <c r="P1074">
        <v>92.458471760797295</v>
      </c>
      <c r="Q1074">
        <v>-4.7064670758210003E-3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198</v>
      </c>
      <c r="E1075">
        <v>2249.6824267500001</v>
      </c>
      <c r="F1075">
        <v>361.35</v>
      </c>
      <c r="G1075">
        <v>85.868553633509407</v>
      </c>
      <c r="H1075">
        <v>10.1287314050308</v>
      </c>
      <c r="I1075">
        <v>17.327036604663299</v>
      </c>
      <c r="J1075">
        <v>-1.0879091020993901</v>
      </c>
      <c r="K1075">
        <v>329.73627519649</v>
      </c>
      <c r="L1075">
        <v>279.14701864276498</v>
      </c>
      <c r="M1075">
        <v>58.575993862851902</v>
      </c>
      <c r="N1075">
        <v>1.0920928865384101</v>
      </c>
      <c r="O1075">
        <v>9.4783450947834407</v>
      </c>
      <c r="P1075">
        <v>115.461212807823</v>
      </c>
      <c r="Q1075">
        <v>0.143746750541455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469</v>
      </c>
      <c r="E1076">
        <v>2245.3759516</v>
      </c>
      <c r="F1076">
        <v>285.5</v>
      </c>
      <c r="G1076">
        <v>-27.219612717340301</v>
      </c>
      <c r="H1076">
        <v>-3.88770268302713</v>
      </c>
      <c r="I1076">
        <v>-9.4595160297128995</v>
      </c>
      <c r="J1076">
        <v>-2.3770047073653999</v>
      </c>
      <c r="K1076">
        <v>274.14093345514198</v>
      </c>
      <c r="L1076">
        <v>268.86713409373499</v>
      </c>
      <c r="M1076">
        <v>52.492775702123602</v>
      </c>
      <c r="N1076">
        <v>1.1708697312096299</v>
      </c>
      <c r="O1076">
        <v>8.1085814360770403</v>
      </c>
      <c r="P1076">
        <v>25.8540886048049</v>
      </c>
      <c r="Q1076">
        <v>-0.10248886048728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677</v>
      </c>
      <c r="E1077">
        <v>2244.6210011599901</v>
      </c>
      <c r="F1077">
        <v>569.95000000000005</v>
      </c>
      <c r="G1077">
        <v>8.1462396473963707</v>
      </c>
      <c r="H1077">
        <v>-3.0271082343396101</v>
      </c>
      <c r="I1077">
        <v>-24.046076417637899</v>
      </c>
      <c r="J1077">
        <v>-1.5569583914176299</v>
      </c>
      <c r="K1077">
        <v>558.33247813565004</v>
      </c>
      <c r="L1077">
        <v>534.82288117927897</v>
      </c>
      <c r="M1077">
        <v>37.400343109583901</v>
      </c>
      <c r="N1077">
        <v>0.86298583847812205</v>
      </c>
      <c r="O1077">
        <v>18.413895955785499</v>
      </c>
      <c r="P1077">
        <v>40.019653605208198</v>
      </c>
      <c r="Q1077">
        <v>7.4177569885713002E-2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174</v>
      </c>
      <c r="E1078">
        <v>2242.9109228399998</v>
      </c>
      <c r="F1078">
        <v>87.75</v>
      </c>
      <c r="G1078">
        <v>437.73629235253901</v>
      </c>
      <c r="H1078">
        <v>-14.272897667650801</v>
      </c>
      <c r="I1078">
        <v>-18.8489265048891</v>
      </c>
      <c r="J1078">
        <v>-1.7390495252925799</v>
      </c>
      <c r="K1078">
        <v>91.7091212773108</v>
      </c>
      <c r="L1078">
        <v>80.899176515835407</v>
      </c>
      <c r="M1078">
        <v>28.687882668245699</v>
      </c>
      <c r="N1078">
        <v>0.480658460320395</v>
      </c>
      <c r="O1078">
        <v>59.544159544159498</v>
      </c>
      <c r="P1078">
        <v>570.74335944964605</v>
      </c>
      <c r="Q1078">
        <v>0.171144843801526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906</v>
      </c>
      <c r="E1079">
        <v>2237.69317125</v>
      </c>
      <c r="F1079">
        <v>627.70000000000005</v>
      </c>
      <c r="G1079">
        <v>86.353822318789796</v>
      </c>
      <c r="H1079">
        <v>27.241073699680101</v>
      </c>
      <c r="I1079">
        <v>80.586286342956996</v>
      </c>
      <c r="J1079">
        <v>1.74297661849827</v>
      </c>
      <c r="K1079">
        <v>505.87476919250702</v>
      </c>
      <c r="L1079">
        <v>381.76659822961199</v>
      </c>
      <c r="M1079">
        <v>67.726953981046805</v>
      </c>
      <c r="N1079">
        <v>0.35516839532015798</v>
      </c>
      <c r="O1079">
        <v>8.9612872391269693</v>
      </c>
      <c r="P1079">
        <v>146.06036848294701</v>
      </c>
      <c r="Q1079">
        <v>0.131717079940909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80</v>
      </c>
      <c r="E1080">
        <v>2229.49764</v>
      </c>
      <c r="F1080">
        <v>724.3</v>
      </c>
      <c r="G1080">
        <v>58.7475747087841</v>
      </c>
      <c r="H1080">
        <v>-5.0386596562654704</v>
      </c>
      <c r="I1080">
        <v>39.538911268461</v>
      </c>
      <c r="J1080">
        <v>0.36462408827153597</v>
      </c>
      <c r="K1080">
        <v>662.29459775496503</v>
      </c>
      <c r="L1080">
        <v>548.57540270278002</v>
      </c>
      <c r="M1080">
        <v>50.7849705132707</v>
      </c>
      <c r="N1080">
        <v>0.594978767524456</v>
      </c>
      <c r="O1080">
        <v>9.9751484191633306</v>
      </c>
      <c r="P1080">
        <v>88.6197916666666</v>
      </c>
      <c r="Q1080">
        <v>4.9965210475793997E-2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276</v>
      </c>
      <c r="E1081">
        <v>2228.5113102</v>
      </c>
      <c r="F1081">
        <v>884.45</v>
      </c>
      <c r="G1081">
        <v>41.326952341524098</v>
      </c>
      <c r="H1081">
        <v>-5.5749616754185496</v>
      </c>
      <c r="I1081">
        <v>53.126547475460598</v>
      </c>
      <c r="J1081">
        <v>9.8720615858185301</v>
      </c>
      <c r="K1081">
        <v>808.74939526068295</v>
      </c>
      <c r="L1081">
        <v>649.95765340443495</v>
      </c>
      <c r="M1081">
        <v>69.701799610921199</v>
      </c>
      <c r="N1081">
        <v>1.05947416976322</v>
      </c>
      <c r="O1081">
        <v>11.933970264005801</v>
      </c>
      <c r="P1081">
        <v>120.012437810945</v>
      </c>
      <c r="Q1081">
        <v>0.224587365905912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361</v>
      </c>
      <c r="E1082">
        <v>2226.9309926649998</v>
      </c>
      <c r="F1082">
        <v>1017.1</v>
      </c>
      <c r="G1082">
        <v>-12.126489840077999</v>
      </c>
      <c r="H1082">
        <v>-7.9551065175626201</v>
      </c>
      <c r="I1082">
        <v>-33.055474027770899</v>
      </c>
      <c r="J1082">
        <v>-3.89268081020878</v>
      </c>
      <c r="K1082">
        <v>1019.35048592969</v>
      </c>
      <c r="L1082">
        <v>1017.23524485375</v>
      </c>
      <c r="M1082">
        <v>49.128482398593398</v>
      </c>
      <c r="N1082">
        <v>1.1305115330420199</v>
      </c>
      <c r="O1082">
        <v>27.598072952511998</v>
      </c>
      <c r="P1082">
        <v>22.979263647905199</v>
      </c>
      <c r="Q1082">
        <v>0.13380422397439001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271</v>
      </c>
      <c r="E1083">
        <v>2223.4453538399998</v>
      </c>
      <c r="F1083">
        <v>624.5</v>
      </c>
      <c r="G1083">
        <v>36.235580139123002</v>
      </c>
      <c r="H1083">
        <v>-12.7757900046402</v>
      </c>
      <c r="I1083">
        <v>-40.450438072660098</v>
      </c>
      <c r="J1083">
        <v>-3.4656739309978</v>
      </c>
      <c r="K1083">
        <v>635.98491887846399</v>
      </c>
      <c r="L1083">
        <v>608.17220846918599</v>
      </c>
      <c r="M1083">
        <v>38.8617091975322</v>
      </c>
      <c r="N1083">
        <v>0.87060969967312296</v>
      </c>
      <c r="O1083">
        <v>49.719775820656501</v>
      </c>
      <c r="P1083">
        <v>64.6236984315276</v>
      </c>
      <c r="Q1083">
        <v>2.8934123043971E-2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527</v>
      </c>
      <c r="E1084">
        <v>2220.5363786599901</v>
      </c>
      <c r="F1084">
        <v>75.16</v>
      </c>
      <c r="G1084">
        <v>53.7965943166272</v>
      </c>
      <c r="H1084">
        <v>-3.5253557358983501</v>
      </c>
      <c r="I1084">
        <v>-50.666397027542502</v>
      </c>
      <c r="J1084">
        <v>-1.1296104008055501</v>
      </c>
      <c r="K1084">
        <v>74.991423482677604</v>
      </c>
      <c r="L1084">
        <v>72.7016637333452</v>
      </c>
      <c r="M1084">
        <v>46.416203619928801</v>
      </c>
      <c r="N1084">
        <v>1.6797618393062701</v>
      </c>
      <c r="O1084">
        <v>55.468334220329901</v>
      </c>
      <c r="P1084">
        <v>102.587601078167</v>
      </c>
      <c r="Q1084">
        <v>0.11072529528363199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388</v>
      </c>
      <c r="E1085">
        <v>2210.524692166</v>
      </c>
      <c r="F1085">
        <v>148.1</v>
      </c>
      <c r="G1085">
        <v>115.979901850167</v>
      </c>
      <c r="H1085">
        <v>25.333337548616399</v>
      </c>
      <c r="I1085">
        <v>14.811646161177499</v>
      </c>
      <c r="J1085">
        <v>24.7993988097572</v>
      </c>
      <c r="K1085">
        <v>115.49737053785699</v>
      </c>
      <c r="L1085">
        <v>98.759125996194498</v>
      </c>
      <c r="M1085">
        <v>82.001540542880306</v>
      </c>
      <c r="N1085">
        <v>1.91772108949765</v>
      </c>
      <c r="O1085">
        <v>4.5914922349763598</v>
      </c>
      <c r="P1085">
        <v>166.12758310871499</v>
      </c>
      <c r="Q1085">
        <v>9.2068210723908001E-2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622</v>
      </c>
      <c r="E1086">
        <v>2210.3238947999998</v>
      </c>
      <c r="F1086">
        <v>27.34</v>
      </c>
      <c r="G1086">
        <v>-15.3205961666786</v>
      </c>
      <c r="H1086">
        <v>11.685999575456901</v>
      </c>
      <c r="I1086">
        <v>-0.55895347996060096</v>
      </c>
      <c r="J1086">
        <v>14.4942838080407</v>
      </c>
      <c r="M1086">
        <v>100</v>
      </c>
      <c r="O1086">
        <v>0</v>
      </c>
      <c r="P1086">
        <v>21.511111111111099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555</v>
      </c>
      <c r="E1087">
        <v>2205.8021960000001</v>
      </c>
      <c r="F1087">
        <v>1929.9</v>
      </c>
      <c r="G1087">
        <v>-12.464859063602599</v>
      </c>
      <c r="H1087">
        <v>-3.2634795912097201</v>
      </c>
      <c r="I1087">
        <v>1.71755076139068</v>
      </c>
      <c r="J1087">
        <v>-0.92541551803493405</v>
      </c>
      <c r="K1087">
        <v>1882.0472850079</v>
      </c>
      <c r="L1087">
        <v>1791.78337607293</v>
      </c>
      <c r="M1087">
        <v>62.482622434712603</v>
      </c>
      <c r="N1087">
        <v>0.86141283490720699</v>
      </c>
      <c r="O1087">
        <v>25.739675630861701</v>
      </c>
      <c r="P1087">
        <v>27.386138613861299</v>
      </c>
    </row>
    <row r="1088" spans="1:17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271</v>
      </c>
      <c r="E1088">
        <v>2192.5907412199999</v>
      </c>
      <c r="F1088">
        <v>492.45</v>
      </c>
      <c r="G1088">
        <v>-51.615365757257301</v>
      </c>
      <c r="H1088">
        <v>-12.3065340575299</v>
      </c>
      <c r="I1088">
        <v>-31.1829943108343</v>
      </c>
      <c r="J1088">
        <v>-4.2486525348955801</v>
      </c>
      <c r="K1088">
        <v>516.090280834792</v>
      </c>
      <c r="L1088">
        <v>541.33956065787004</v>
      </c>
      <c r="M1088">
        <v>13.871530005992501</v>
      </c>
      <c r="N1088">
        <v>1.19277368831577</v>
      </c>
      <c r="O1088">
        <v>46.745862524114102</v>
      </c>
      <c r="P1088">
        <v>8.4691629955947008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271</v>
      </c>
      <c r="E1089">
        <v>2180.71326</v>
      </c>
      <c r="F1089">
        <v>1625.5</v>
      </c>
      <c r="G1089">
        <v>-9.2084626679986403</v>
      </c>
      <c r="H1089">
        <v>2.9486885705656398</v>
      </c>
      <c r="I1089">
        <v>13.3789322532329</v>
      </c>
      <c r="J1089">
        <v>3.8633933431077399</v>
      </c>
      <c r="K1089">
        <v>1421.5345580687699</v>
      </c>
      <c r="L1089">
        <v>1309.27710254062</v>
      </c>
      <c r="M1089">
        <v>65.904103329992296</v>
      </c>
      <c r="N1089">
        <v>3.7139757764222998</v>
      </c>
      <c r="O1089">
        <v>5.9520147646877799</v>
      </c>
      <c r="P1089">
        <v>58.099499100325801</v>
      </c>
      <c r="Q1089">
        <v>3.9405417177934998E-2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290</v>
      </c>
      <c r="E1090">
        <v>2180.6938350999999</v>
      </c>
      <c r="F1090">
        <v>436.3</v>
      </c>
      <c r="G1090">
        <v>-11.8278817511721</v>
      </c>
      <c r="H1090">
        <v>-11.6313673713217</v>
      </c>
      <c r="I1090">
        <v>-28.750622257954799</v>
      </c>
      <c r="J1090">
        <v>-5.8470946299223003</v>
      </c>
      <c r="K1090">
        <v>442.64321636449301</v>
      </c>
      <c r="L1090">
        <v>443.82649278411998</v>
      </c>
      <c r="M1090">
        <v>38.669310324139303</v>
      </c>
      <c r="N1090">
        <v>0.80360056035637695</v>
      </c>
      <c r="O1090">
        <v>46.882878753151502</v>
      </c>
      <c r="P1090">
        <v>32.212121212121197</v>
      </c>
      <c r="Q1090">
        <v>3.4646188775215997E-2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715</v>
      </c>
      <c r="E1091">
        <v>2180.653534008</v>
      </c>
      <c r="F1091">
        <v>274.64</v>
      </c>
      <c r="G1091">
        <v>-0.72903604549400203</v>
      </c>
      <c r="H1091">
        <v>-0.65420398688402703</v>
      </c>
      <c r="I1091">
        <v>-1.38175860569832</v>
      </c>
      <c r="J1091">
        <v>-2.3813019156290398</v>
      </c>
      <c r="K1091">
        <v>262.52317820139302</v>
      </c>
      <c r="L1091">
        <v>243.27254955614001</v>
      </c>
      <c r="M1091">
        <v>58.290846172297002</v>
      </c>
      <c r="N1091">
        <v>0.53563913150970599</v>
      </c>
      <c r="O1091">
        <v>2.0244683949897899</v>
      </c>
      <c r="P1091">
        <v>32.5482625482625</v>
      </c>
      <c r="Q1091">
        <v>3.2968413234804997E-2</v>
      </c>
    </row>
    <row r="1092" spans="1:17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295</v>
      </c>
      <c r="E1092">
        <v>2178.5903096099901</v>
      </c>
      <c r="F1092">
        <v>696.15</v>
      </c>
      <c r="G1092">
        <v>19.796339792755901</v>
      </c>
      <c r="H1092">
        <v>3.2181670370361699</v>
      </c>
      <c r="I1092">
        <v>-17.063896156763601</v>
      </c>
      <c r="J1092">
        <v>0.97273656772363404</v>
      </c>
      <c r="K1092">
        <v>638.80892063557303</v>
      </c>
      <c r="L1092">
        <v>625.87733594662097</v>
      </c>
      <c r="M1092">
        <v>58.627914768735998</v>
      </c>
      <c r="N1092">
        <v>0.692751782520443</v>
      </c>
      <c r="O1092">
        <v>10.306686777275001</v>
      </c>
      <c r="P1092">
        <v>51.567602873938597</v>
      </c>
      <c r="Q1092">
        <v>-5.8341958672470003E-2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290</v>
      </c>
      <c r="E1093">
        <v>2171.8583250000001</v>
      </c>
      <c r="F1093">
        <v>435.35</v>
      </c>
      <c r="G1093">
        <v>-13.9951615451228</v>
      </c>
      <c r="H1093">
        <v>-6.7545717039553601</v>
      </c>
      <c r="I1093">
        <v>-9.9957421123461696</v>
      </c>
      <c r="J1093">
        <v>-2.5104764750030899</v>
      </c>
      <c r="K1093">
        <v>446.19123506699702</v>
      </c>
      <c r="L1093">
        <v>436.842659204163</v>
      </c>
      <c r="M1093">
        <v>47.190788099504999</v>
      </c>
      <c r="N1093">
        <v>0.40499130195181698</v>
      </c>
      <c r="O1093">
        <v>14.138049844952301</v>
      </c>
      <c r="P1093">
        <v>14.100380028829701</v>
      </c>
      <c r="Q1093">
        <v>-7.5769482699339996E-3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21</v>
      </c>
      <c r="E1094">
        <v>2170.4707566000002</v>
      </c>
      <c r="F1094">
        <v>349.65</v>
      </c>
      <c r="G1094">
        <v>17.703670976424501</v>
      </c>
      <c r="H1094">
        <v>-15.3655761014183</v>
      </c>
      <c r="I1094">
        <v>-33.921419273178799</v>
      </c>
      <c r="J1094">
        <v>-1.79153571313788</v>
      </c>
      <c r="K1094">
        <v>363.22244704942102</v>
      </c>
      <c r="L1094">
        <v>372.78113828165499</v>
      </c>
      <c r="M1094">
        <v>40.1673931469564</v>
      </c>
      <c r="N1094">
        <v>1.15111206488405</v>
      </c>
      <c r="O1094">
        <v>97.554697554697498</v>
      </c>
      <c r="P1094">
        <v>56.793721973094101</v>
      </c>
      <c r="Q1094">
        <v>0.101705730805023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251</v>
      </c>
      <c r="E1095">
        <v>2169.8312712960001</v>
      </c>
      <c r="F1095">
        <v>111.31</v>
      </c>
      <c r="G1095">
        <v>-36.8261188834853</v>
      </c>
      <c r="H1095">
        <v>-5.3511031592067599</v>
      </c>
      <c r="I1095">
        <v>-15.7209336427066</v>
      </c>
      <c r="J1095">
        <v>-1.95282539966802</v>
      </c>
      <c r="K1095">
        <v>116.079101070338</v>
      </c>
      <c r="L1095">
        <v>113.908017202736</v>
      </c>
      <c r="M1095">
        <v>47.875491951061598</v>
      </c>
      <c r="N1095">
        <v>0.61935822569552501</v>
      </c>
      <c r="O1095">
        <v>40.149133051837197</v>
      </c>
      <c r="P1095">
        <v>28.7416146194772</v>
      </c>
      <c r="Q1095">
        <v>0.15722559881422901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271</v>
      </c>
      <c r="E1096">
        <v>2168.2243563500001</v>
      </c>
      <c r="F1096">
        <v>687.05</v>
      </c>
      <c r="G1096">
        <v>86.355502519019893</v>
      </c>
      <c r="H1096">
        <v>27.197913390412499</v>
      </c>
      <c r="I1096">
        <v>41.9069953344327</v>
      </c>
      <c r="J1096">
        <v>0.28300929823683602</v>
      </c>
      <c r="K1096">
        <v>564.612424064484</v>
      </c>
      <c r="L1096">
        <v>447.76679795191899</v>
      </c>
      <c r="M1096">
        <v>65.084143561713006</v>
      </c>
      <c r="N1096">
        <v>0.827821307051543</v>
      </c>
      <c r="O1096">
        <v>8.6674914489484003</v>
      </c>
      <c r="P1096">
        <v>130.39906103286299</v>
      </c>
      <c r="Q1096">
        <v>0.150911380722555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290</v>
      </c>
      <c r="E1097">
        <v>2164.4458930999999</v>
      </c>
      <c r="F1097">
        <v>66.900000000000006</v>
      </c>
      <c r="G1097">
        <v>91.517456855191</v>
      </c>
      <c r="H1097">
        <v>2.5988499419942399</v>
      </c>
      <c r="I1097">
        <v>-34.871921589864598</v>
      </c>
      <c r="J1097">
        <v>9.0821281260958493</v>
      </c>
      <c r="K1097">
        <v>62.956489907476701</v>
      </c>
      <c r="L1097">
        <v>59.526655878305597</v>
      </c>
      <c r="M1097">
        <v>75.501043795342298</v>
      </c>
      <c r="N1097">
        <v>1.49558512045793</v>
      </c>
      <c r="O1097">
        <v>43.3482810164424</v>
      </c>
      <c r="P1097">
        <v>129.10958904109501</v>
      </c>
      <c r="Q1097">
        <v>1.7201179473417001E-2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E1098">
        <v>2163.3587779</v>
      </c>
      <c r="F1098">
        <v>2019.25</v>
      </c>
      <c r="G1098">
        <v>395.37013010285301</v>
      </c>
      <c r="H1098">
        <v>13.131710908224701</v>
      </c>
      <c r="I1098">
        <v>77.607940098077606</v>
      </c>
      <c r="J1098">
        <v>-12.6107309412217</v>
      </c>
      <c r="K1098">
        <v>1810.1734899445401</v>
      </c>
      <c r="L1098">
        <v>1277.5068820585</v>
      </c>
      <c r="M1098">
        <v>46.338581523686003</v>
      </c>
      <c r="N1098">
        <v>1.3348035853690099</v>
      </c>
      <c r="O1098">
        <v>11.922743592918099</v>
      </c>
      <c r="P1098">
        <v>473.24343506032602</v>
      </c>
      <c r="Q1098">
        <v>0.25573732098773999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65</v>
      </c>
      <c r="E1099">
        <v>2153.0488940400001</v>
      </c>
      <c r="F1099">
        <v>21.83</v>
      </c>
      <c r="G1099">
        <v>54.9236451369554</v>
      </c>
      <c r="H1099">
        <v>16.115709720384402</v>
      </c>
      <c r="I1099">
        <v>-34.7008417894084</v>
      </c>
      <c r="J1099">
        <v>3.0534033048960998</v>
      </c>
      <c r="K1099">
        <v>18.999831804995299</v>
      </c>
      <c r="L1099">
        <v>18.055066251333098</v>
      </c>
      <c r="M1099">
        <v>70.984604319558997</v>
      </c>
      <c r="N1099">
        <v>3.0418109483929099</v>
      </c>
      <c r="O1099">
        <v>28.492899679340301</v>
      </c>
      <c r="P1099">
        <v>82.677824267782398</v>
      </c>
      <c r="Q1099">
        <v>2.8451467359947E-2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469</v>
      </c>
      <c r="E1100">
        <v>2145.6682259999998</v>
      </c>
      <c r="F1100">
        <v>859.7</v>
      </c>
      <c r="G1100">
        <v>58.207758524412199</v>
      </c>
      <c r="H1100">
        <v>14.5518340645924</v>
      </c>
      <c r="I1100">
        <v>26.191267187542199</v>
      </c>
      <c r="J1100">
        <v>-3.5245026163678799</v>
      </c>
      <c r="K1100">
        <v>731.57462380614299</v>
      </c>
      <c r="L1100">
        <v>618.18482880184001</v>
      </c>
      <c r="M1100">
        <v>62.526260861765998</v>
      </c>
      <c r="N1100">
        <v>0.61511534674845603</v>
      </c>
      <c r="O1100">
        <v>2.94288705362335</v>
      </c>
      <c r="P1100">
        <v>99.814061592097602</v>
      </c>
      <c r="Q1100">
        <v>9.1619705504454002E-2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677</v>
      </c>
      <c r="E1101">
        <v>2143.0553971999998</v>
      </c>
      <c r="F1101">
        <v>343.55</v>
      </c>
      <c r="G1101">
        <v>0.18421525079889201</v>
      </c>
      <c r="H1101">
        <v>-6.8088160872511096</v>
      </c>
      <c r="I1101">
        <v>-14.8314317021341</v>
      </c>
      <c r="J1101">
        <v>-6.4684457043470998</v>
      </c>
      <c r="K1101">
        <v>342.22659047364999</v>
      </c>
      <c r="L1101">
        <v>331.09441832273899</v>
      </c>
      <c r="M1101">
        <v>38.596375900403103</v>
      </c>
      <c r="N1101">
        <v>1.01010942742803</v>
      </c>
      <c r="O1101">
        <v>22.7914422936981</v>
      </c>
      <c r="P1101">
        <v>35.176077119811097</v>
      </c>
      <c r="Q1101">
        <v>3.6756625695192002E-2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409</v>
      </c>
      <c r="E1102">
        <v>2134.9292609599902</v>
      </c>
      <c r="F1102">
        <v>705.75</v>
      </c>
      <c r="G1102">
        <v>-4.9328961675747998</v>
      </c>
      <c r="H1102">
        <v>13.062286688756799</v>
      </c>
      <c r="I1102">
        <v>1.8187214947360399</v>
      </c>
      <c r="J1102">
        <v>0.32206976778548102</v>
      </c>
      <c r="K1102">
        <v>611.63222060096405</v>
      </c>
      <c r="L1102">
        <v>578.78667086430903</v>
      </c>
      <c r="M1102">
        <v>68.014437966726007</v>
      </c>
      <c r="N1102">
        <v>2.5010701340605102</v>
      </c>
      <c r="O1102">
        <v>5.2355650017711799</v>
      </c>
      <c r="P1102">
        <v>60.379502329280697</v>
      </c>
      <c r="Q1102">
        <v>0.14828977181654199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1529</v>
      </c>
      <c r="E1103">
        <v>2133.2295198719999</v>
      </c>
      <c r="F1103">
        <v>101.8</v>
      </c>
      <c r="G1103">
        <v>-23.3059800129538</v>
      </c>
      <c r="H1103">
        <v>3.7981768055038998</v>
      </c>
      <c r="I1103">
        <v>-13.790695061377599</v>
      </c>
      <c r="J1103">
        <v>-2.82555419443606</v>
      </c>
      <c r="K1103">
        <v>95.257051260281401</v>
      </c>
      <c r="L1103">
        <v>96.751017646310004</v>
      </c>
      <c r="M1103">
        <v>61.0779532376106</v>
      </c>
      <c r="N1103">
        <v>1.7593292250730801</v>
      </c>
      <c r="O1103">
        <v>27.210216110019601</v>
      </c>
      <c r="P1103">
        <v>22.650602409638498</v>
      </c>
      <c r="Q1103">
        <v>1.9162990733490998E-2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80</v>
      </c>
      <c r="E1104">
        <v>2124.9121706800001</v>
      </c>
      <c r="F1104">
        <v>247.41</v>
      </c>
      <c r="G1104">
        <v>16.6237998430434</v>
      </c>
      <c r="H1104">
        <v>-7.6734607707509097</v>
      </c>
      <c r="I1104">
        <v>-12.615946253924999</v>
      </c>
      <c r="J1104">
        <v>-1.03026416483079</v>
      </c>
      <c r="K1104">
        <v>244.42492275040999</v>
      </c>
      <c r="L1104">
        <v>224.05324875475199</v>
      </c>
      <c r="M1104">
        <v>43.872237632156903</v>
      </c>
      <c r="N1104">
        <v>0.68285634813081497</v>
      </c>
      <c r="O1104">
        <v>10.949436158603101</v>
      </c>
      <c r="P1104">
        <v>45.792575132586897</v>
      </c>
      <c r="Q1104">
        <v>-9.9162681470015002E-2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165</v>
      </c>
      <c r="E1105">
        <v>2123.3627999999999</v>
      </c>
      <c r="F1105">
        <v>2054.5</v>
      </c>
      <c r="G1105">
        <v>310.74590595617599</v>
      </c>
      <c r="H1105">
        <v>26.198252848859301</v>
      </c>
      <c r="I1105">
        <v>110.382622764529</v>
      </c>
      <c r="J1105">
        <v>-11.2631253077555</v>
      </c>
      <c r="K1105">
        <v>1739.7569058557599</v>
      </c>
      <c r="L1105">
        <v>1219.2353129836399</v>
      </c>
      <c r="M1105">
        <v>56.280735156083203</v>
      </c>
      <c r="N1105">
        <v>1.2658074668883399</v>
      </c>
      <c r="O1105">
        <v>8.1601362862010198</v>
      </c>
      <c r="P1105">
        <v>436.42297650130502</v>
      </c>
      <c r="Q1105">
        <v>0.153478924760275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622</v>
      </c>
      <c r="E1106">
        <v>2117.37873231</v>
      </c>
      <c r="F1106">
        <v>428.8</v>
      </c>
      <c r="G1106">
        <v>6.5552480785479901</v>
      </c>
      <c r="H1106">
        <v>1.6747709815190499</v>
      </c>
      <c r="I1106">
        <v>-26.2432060535719</v>
      </c>
      <c r="J1106">
        <v>5.5188954564936203</v>
      </c>
      <c r="K1106">
        <v>408.573090441749</v>
      </c>
      <c r="L1106">
        <v>398.63227212317003</v>
      </c>
      <c r="M1106">
        <v>68.654217372934497</v>
      </c>
      <c r="N1106">
        <v>1.0374314825722399</v>
      </c>
      <c r="O1106">
        <v>46.909981343283498</v>
      </c>
      <c r="P1106">
        <v>56.6392694063927</v>
      </c>
      <c r="Q1106">
        <v>0.103297501119456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118</v>
      </c>
      <c r="E1107">
        <v>2115.17776301</v>
      </c>
      <c r="F1107">
        <v>960.45</v>
      </c>
      <c r="G1107">
        <v>101.612297186164</v>
      </c>
      <c r="H1107">
        <v>1.9718028687368701</v>
      </c>
      <c r="I1107">
        <v>37.425174972436402</v>
      </c>
      <c r="J1107">
        <v>-8.1936998753302501E-2</v>
      </c>
      <c r="K1107">
        <v>869.92415876183998</v>
      </c>
      <c r="L1107">
        <v>689.53094982411005</v>
      </c>
      <c r="M1107">
        <v>72.786655269691707</v>
      </c>
      <c r="N1107">
        <v>1.05417253677962</v>
      </c>
      <c r="O1107">
        <v>2.3478577750012999</v>
      </c>
      <c r="P1107">
        <v>148.75679875679799</v>
      </c>
      <c r="Q1107">
        <v>5.8282220988843003E-2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619</v>
      </c>
      <c r="E1108">
        <v>2113.2251727900002</v>
      </c>
      <c r="F1108">
        <v>319.60000000000002</v>
      </c>
      <c r="G1108">
        <v>-12.991300482010701</v>
      </c>
      <c r="H1108">
        <v>4.5727625944979904</v>
      </c>
      <c r="I1108">
        <v>-24.2576271806828</v>
      </c>
      <c r="J1108">
        <v>-1.0486035643340099</v>
      </c>
      <c r="K1108">
        <v>306.51162884241597</v>
      </c>
      <c r="L1108">
        <v>308.323749999999</v>
      </c>
      <c r="M1108">
        <v>55.669979320598998</v>
      </c>
      <c r="N1108">
        <v>1.4709062859598601</v>
      </c>
      <c r="O1108">
        <v>20.4317897371714</v>
      </c>
      <c r="P1108">
        <v>35.826604334891599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170</v>
      </c>
      <c r="E1109">
        <v>2107.8172500000001</v>
      </c>
      <c r="F1109">
        <v>2075.25</v>
      </c>
      <c r="G1109">
        <v>-0.68582455955744503</v>
      </c>
      <c r="H1109">
        <v>-12.169426022757399</v>
      </c>
      <c r="I1109">
        <v>-18.575908139531101</v>
      </c>
      <c r="J1109">
        <v>-4.7989053054942996</v>
      </c>
      <c r="K1109">
        <v>2169.07884596349</v>
      </c>
      <c r="L1109">
        <v>2063.9345308768902</v>
      </c>
      <c r="M1109">
        <v>37.982513246035801</v>
      </c>
      <c r="N1109">
        <v>0.78456785073175805</v>
      </c>
      <c r="O1109">
        <v>33.897120828815702</v>
      </c>
      <c r="P1109">
        <v>23.596676692177098</v>
      </c>
      <c r="Q1109">
        <v>0.16413076818280201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98</v>
      </c>
      <c r="E1110">
        <v>2101.6914827109999</v>
      </c>
      <c r="F1110">
        <v>21.47</v>
      </c>
      <c r="G1110">
        <v>52.096983097158301</v>
      </c>
      <c r="H1110">
        <v>-1.1668728841365801</v>
      </c>
      <c r="I1110">
        <v>-27.954408959901901</v>
      </c>
      <c r="J1110">
        <v>1.78979662855357</v>
      </c>
      <c r="K1110">
        <v>20.976967219513899</v>
      </c>
      <c r="L1110">
        <v>19.827366777676101</v>
      </c>
      <c r="M1110">
        <v>55.814724568179599</v>
      </c>
      <c r="N1110">
        <v>1.1114778646257399</v>
      </c>
      <c r="O1110">
        <v>60.456450861667399</v>
      </c>
      <c r="P1110">
        <v>90.345405716895101</v>
      </c>
      <c r="Q1110">
        <v>0.14478027656210499</v>
      </c>
    </row>
    <row r="1111" spans="1:17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530</v>
      </c>
      <c r="E1111">
        <v>2100.9052576700001</v>
      </c>
      <c r="F1111">
        <v>549.45000000000005</v>
      </c>
      <c r="G1111">
        <v>-44.752795876278803</v>
      </c>
      <c r="H1111">
        <v>-5.8283183226768198</v>
      </c>
      <c r="I1111">
        <v>-25.632520091726601</v>
      </c>
      <c r="J1111">
        <v>-2.57849906657697</v>
      </c>
      <c r="K1111">
        <v>549.889468466376</v>
      </c>
      <c r="L1111">
        <v>595.05595881032605</v>
      </c>
      <c r="M1111">
        <v>43.160345760851001</v>
      </c>
      <c r="N1111">
        <v>1.03183101195094</v>
      </c>
      <c r="O1111">
        <v>44.089544089543999</v>
      </c>
      <c r="P1111">
        <v>19.173625420236402</v>
      </c>
      <c r="Q1111">
        <v>-7.9259245070248993E-2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302</v>
      </c>
      <c r="E1112">
        <v>2100.5000825000002</v>
      </c>
      <c r="F1112">
        <v>334.55</v>
      </c>
      <c r="G1112">
        <v>1.10935092248808</v>
      </c>
      <c r="H1112">
        <v>-6.6636128276438296</v>
      </c>
      <c r="I1112">
        <v>12.861565744961601</v>
      </c>
      <c r="J1112">
        <v>2.1879341116324</v>
      </c>
      <c r="K1112">
        <v>337.88010228011098</v>
      </c>
      <c r="L1112">
        <v>312.53848496490599</v>
      </c>
      <c r="M1112">
        <v>62.723173865646103</v>
      </c>
      <c r="N1112">
        <v>0.47289652912293101</v>
      </c>
      <c r="O1112">
        <v>26.333881333133998</v>
      </c>
      <c r="P1112">
        <v>57.2872590503056</v>
      </c>
      <c r="Q1112">
        <v>9.5777609341297004E-2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138</v>
      </c>
      <c r="E1113">
        <v>2099.72625552</v>
      </c>
      <c r="F1113">
        <v>122.69</v>
      </c>
      <c r="G1113">
        <v>438.252242699379</v>
      </c>
      <c r="H1113">
        <v>-9.0080872900584907</v>
      </c>
      <c r="I1113">
        <v>54.950754718572703</v>
      </c>
      <c r="J1113">
        <v>-1.17293382281324</v>
      </c>
      <c r="K1113">
        <v>119.52542967465401</v>
      </c>
      <c r="L1113">
        <v>88.895166919675106</v>
      </c>
      <c r="M1113">
        <v>47.8804332918996</v>
      </c>
      <c r="N1113">
        <v>0.72605800438227197</v>
      </c>
      <c r="O1113">
        <v>12.217784660526499</v>
      </c>
      <c r="P1113">
        <v>485.35305343511402</v>
      </c>
    </row>
    <row r="1114" spans="1:17" hidden="1" x14ac:dyDescent="0.3">
      <c r="A1114" t="s">
        <v>1653</v>
      </c>
      <c r="B1114" t="s">
        <v>2375</v>
      </c>
      <c r="C1114" t="str">
        <f>IFERROR(VLOOKUP(Table1[[#This Row],[Ticker]],[1]!Table1[[Symbol]:[Industry]],2,FALSE),"-")</f>
        <v>-</v>
      </c>
      <c r="D1114" t="s">
        <v>1655</v>
      </c>
      <c r="E1114">
        <v>2091.9342556299998</v>
      </c>
      <c r="F1114">
        <v>41.74</v>
      </c>
      <c r="G1114">
        <v>27.3202551776196</v>
      </c>
      <c r="H1114">
        <v>-11.592378802921401</v>
      </c>
      <c r="I1114">
        <v>-3.6497489242477101</v>
      </c>
      <c r="J1114">
        <v>-7.3031227518372104</v>
      </c>
      <c r="K1114">
        <v>39.294965491280699</v>
      </c>
      <c r="L1114">
        <v>34.490416004001197</v>
      </c>
      <c r="M1114">
        <v>49.333103027404697</v>
      </c>
      <c r="N1114">
        <v>0.88445658126558202</v>
      </c>
      <c r="O1114">
        <v>10.0862482031624</v>
      </c>
      <c r="P1114">
        <v>80.302375809935199</v>
      </c>
      <c r="Q1114">
        <v>7.0291434656782004E-2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315</v>
      </c>
      <c r="E1115">
        <v>2085.3784139999998</v>
      </c>
      <c r="F1115">
        <v>830.2</v>
      </c>
      <c r="G1115">
        <v>121.097621110323</v>
      </c>
      <c r="H1115">
        <v>-21.0573167138052</v>
      </c>
      <c r="I1115">
        <v>124.015896367377</v>
      </c>
      <c r="J1115">
        <v>-2.1576541764553601</v>
      </c>
      <c r="K1115">
        <v>809.22069809362904</v>
      </c>
      <c r="M1115">
        <v>41.6579823998864</v>
      </c>
      <c r="N1115">
        <v>0.58703019538188195</v>
      </c>
      <c r="O1115">
        <v>36.3165502288605</v>
      </c>
      <c r="P1115">
        <v>253.27659574468001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127</v>
      </c>
      <c r="E1116">
        <v>2084.7688515499999</v>
      </c>
      <c r="F1116">
        <v>1640.6</v>
      </c>
      <c r="G1116">
        <v>-13.2663140382114</v>
      </c>
      <c r="H1116">
        <v>-7.3985041264752303</v>
      </c>
      <c r="I1116">
        <v>-10.643809359775799</v>
      </c>
      <c r="J1116">
        <v>-1.7008721853911</v>
      </c>
      <c r="K1116">
        <v>1675.8503804961999</v>
      </c>
      <c r="L1116">
        <v>1592.48628824196</v>
      </c>
      <c r="M1116">
        <v>47.2486270952827</v>
      </c>
      <c r="N1116">
        <v>0.41638912087968599</v>
      </c>
      <c r="O1116">
        <v>27.940997196147698</v>
      </c>
      <c r="P1116">
        <v>31.8598296093875</v>
      </c>
      <c r="Q1116">
        <v>9.8093268613084997E-2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370</v>
      </c>
      <c r="E1117">
        <v>2084.4091813349901</v>
      </c>
      <c r="F1117">
        <v>634.70000000000005</v>
      </c>
      <c r="G1117">
        <v>4.9491637881244701</v>
      </c>
      <c r="H1117">
        <v>0.218186619076567</v>
      </c>
      <c r="I1117">
        <v>28.336166534056499</v>
      </c>
      <c r="J1117">
        <v>4.3620891217268296</v>
      </c>
      <c r="K1117">
        <v>567.25301481737802</v>
      </c>
      <c r="L1117">
        <v>508.83426753470599</v>
      </c>
      <c r="M1117">
        <v>66.851370611555197</v>
      </c>
      <c r="N1117">
        <v>0.55601566465582097</v>
      </c>
      <c r="O1117">
        <v>3.4031826059555499</v>
      </c>
      <c r="P1117">
        <v>54.993894993894997</v>
      </c>
      <c r="Q1117">
        <v>-5.1095179470019E-2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290</v>
      </c>
      <c r="E1118">
        <v>2084.3256059999999</v>
      </c>
      <c r="F1118">
        <v>925.2</v>
      </c>
      <c r="G1118">
        <v>44.689298011650997</v>
      </c>
      <c r="H1118">
        <v>18.1733930254345</v>
      </c>
      <c r="I1118">
        <v>20.343332117873398</v>
      </c>
      <c r="J1118">
        <v>0.224637625545413</v>
      </c>
      <c r="K1118">
        <v>792.91515614654395</v>
      </c>
      <c r="L1118">
        <v>680.99120178091903</v>
      </c>
      <c r="M1118">
        <v>65.207984193480399</v>
      </c>
      <c r="N1118">
        <v>1.2004757391026899</v>
      </c>
      <c r="O1118">
        <v>2.6750972762645802</v>
      </c>
      <c r="P1118">
        <v>92.229378765842498</v>
      </c>
      <c r="Q1118">
        <v>8.7539127342393996E-2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60</v>
      </c>
      <c r="E1119">
        <v>2077.3709059950002</v>
      </c>
      <c r="F1119">
        <v>1521.15</v>
      </c>
      <c r="G1119">
        <v>-2.0967630263099002</v>
      </c>
      <c r="H1119">
        <v>-4.5414283126836503</v>
      </c>
      <c r="I1119">
        <v>-11.8265545675147</v>
      </c>
      <c r="J1119">
        <v>1.0963256661316301</v>
      </c>
      <c r="K1119">
        <v>1467.2417730268401</v>
      </c>
      <c r="L1119">
        <v>1416.74457979862</v>
      </c>
      <c r="M1119">
        <v>71.490468857197499</v>
      </c>
      <c r="N1119">
        <v>1.5011634432469501</v>
      </c>
      <c r="O1119">
        <v>14.6501002530979</v>
      </c>
      <c r="P1119">
        <v>38.135670177987599</v>
      </c>
      <c r="Q1119">
        <v>4.4887879154742003E-2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E1120">
        <v>2070.630275</v>
      </c>
      <c r="F1120">
        <v>404.25</v>
      </c>
      <c r="G1120">
        <v>-61.744977553743702</v>
      </c>
      <c r="H1120">
        <v>-7.52570791108118</v>
      </c>
      <c r="I1120">
        <v>-39.198161057254303</v>
      </c>
      <c r="J1120">
        <v>-11.973989284328701</v>
      </c>
      <c r="K1120">
        <v>399.762998752008</v>
      </c>
      <c r="L1120">
        <v>442.91644142105901</v>
      </c>
      <c r="M1120">
        <v>41.931588356930398</v>
      </c>
      <c r="N1120">
        <v>2.0892021912126002</v>
      </c>
      <c r="O1120">
        <v>52.133580705009201</v>
      </c>
      <c r="P1120">
        <v>24.384615384615302</v>
      </c>
      <c r="Q1120">
        <v>0.29239992591002301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290</v>
      </c>
      <c r="E1121">
        <v>2066.8115927969998</v>
      </c>
      <c r="F1121">
        <v>85.42</v>
      </c>
      <c r="G1121">
        <v>-19.651705648119901</v>
      </c>
      <c r="H1121">
        <v>-7.4353508762786804</v>
      </c>
      <c r="I1121">
        <v>-15.398690545418599</v>
      </c>
      <c r="J1121">
        <v>-0.47029565052507599</v>
      </c>
      <c r="K1121">
        <v>82.296758560675997</v>
      </c>
      <c r="L1121">
        <v>83.835964952786796</v>
      </c>
      <c r="M1121">
        <v>50.951985406067003</v>
      </c>
      <c r="N1121">
        <v>1.1983634801860601</v>
      </c>
      <c r="O1121">
        <v>22.336689299929699</v>
      </c>
      <c r="P1121">
        <v>19.6358543417366</v>
      </c>
      <c r="Q1121">
        <v>-3.6481268501542E-2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402</v>
      </c>
      <c r="E1122">
        <v>2064.9318953749998</v>
      </c>
      <c r="F1122">
        <v>898.15</v>
      </c>
      <c r="G1122">
        <v>-22.214495864456499</v>
      </c>
      <c r="H1122">
        <v>-11.6381457236883</v>
      </c>
      <c r="I1122">
        <v>-45.288668719470401</v>
      </c>
      <c r="J1122">
        <v>-5.2880816402185298</v>
      </c>
      <c r="K1122">
        <v>896.85141398469796</v>
      </c>
      <c r="L1122">
        <v>937.08667449072402</v>
      </c>
      <c r="M1122">
        <v>33.128637754575401</v>
      </c>
      <c r="N1122">
        <v>0.97301765915160898</v>
      </c>
      <c r="O1122">
        <v>61.442966096977102</v>
      </c>
      <c r="P1122">
        <v>20.2825766706843</v>
      </c>
      <c r="Q1122">
        <v>-1.5415613595358001E-2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1595</v>
      </c>
      <c r="E1123">
        <v>2064.1162976000001</v>
      </c>
      <c r="F1123">
        <v>199.17</v>
      </c>
      <c r="G1123">
        <v>-57.913297520542301</v>
      </c>
      <c r="H1123">
        <v>-2.2097703060997298</v>
      </c>
      <c r="I1123">
        <v>-37.802208846680401</v>
      </c>
      <c r="J1123">
        <v>-2.4260662223324201</v>
      </c>
      <c r="K1123">
        <v>203.81923796957901</v>
      </c>
      <c r="L1123">
        <v>225.43434131321101</v>
      </c>
      <c r="M1123">
        <v>37.233559640227298</v>
      </c>
      <c r="N1123">
        <v>0.88286761307031603</v>
      </c>
      <c r="O1123">
        <v>51.604157252598199</v>
      </c>
      <c r="P1123">
        <v>8.8360655737704796</v>
      </c>
      <c r="Q1123">
        <v>0.13518675798868701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271</v>
      </c>
      <c r="E1124">
        <v>2063.5829993249999</v>
      </c>
      <c r="F1124">
        <v>673.6</v>
      </c>
      <c r="G1124">
        <v>-51.584461181061002</v>
      </c>
      <c r="H1124">
        <v>-2.52009933115355</v>
      </c>
      <c r="I1124">
        <v>-44.469146025839599</v>
      </c>
      <c r="J1124">
        <v>-4.8737253322048897</v>
      </c>
      <c r="K1124">
        <v>717.32400777041698</v>
      </c>
      <c r="L1124">
        <v>802.67005644787901</v>
      </c>
      <c r="M1124">
        <v>37.084326181031599</v>
      </c>
      <c r="N1124">
        <v>0.60355405266406004</v>
      </c>
      <c r="O1124">
        <v>70.724465558194694</v>
      </c>
      <c r="P1124">
        <v>5.3899710553078197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138</v>
      </c>
      <c r="E1125">
        <v>2063.3589544799902</v>
      </c>
      <c r="F1125">
        <v>67.150000000000006</v>
      </c>
      <c r="G1125">
        <v>86.961671158174696</v>
      </c>
      <c r="H1125">
        <v>-11.4711564725578</v>
      </c>
      <c r="I1125">
        <v>1.39545019909154</v>
      </c>
      <c r="J1125">
        <v>-0.34848348755672398</v>
      </c>
      <c r="K1125">
        <v>65.783766436079702</v>
      </c>
      <c r="L1125">
        <v>54.481970596865899</v>
      </c>
      <c r="M1125">
        <v>45.618913084287897</v>
      </c>
      <c r="N1125">
        <v>0.32427444740747502</v>
      </c>
      <c r="O1125">
        <v>16.500372300818999</v>
      </c>
      <c r="P1125">
        <v>138.54351687388899</v>
      </c>
      <c r="Q1125">
        <v>0.12451532087667801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198</v>
      </c>
      <c r="E1126">
        <v>2061.0369500000002</v>
      </c>
      <c r="F1126">
        <v>865.5</v>
      </c>
      <c r="G1126">
        <v>-14.8600878497158</v>
      </c>
      <c r="H1126">
        <v>-2.8902594173488101</v>
      </c>
      <c r="I1126">
        <v>8.4574304578798607</v>
      </c>
      <c r="J1126">
        <v>-0.97163806819725995</v>
      </c>
      <c r="K1126">
        <v>780.48749915172402</v>
      </c>
      <c r="L1126">
        <v>695.62455318689001</v>
      </c>
      <c r="M1126">
        <v>51.932737797829297</v>
      </c>
      <c r="N1126">
        <v>0.35678901742979502</v>
      </c>
      <c r="O1126">
        <v>5.7134604274985596</v>
      </c>
      <c r="P1126">
        <v>57.937956204379503</v>
      </c>
      <c r="Q1126">
        <v>-3.4471120603307003E-2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541</v>
      </c>
      <c r="E1127">
        <v>2056.89582814</v>
      </c>
      <c r="F1127">
        <v>613.95000000000005</v>
      </c>
      <c r="G1127">
        <v>71.338916569454</v>
      </c>
      <c r="H1127">
        <v>10.9498258709817</v>
      </c>
      <c r="I1127">
        <v>-7.7790626356348804</v>
      </c>
      <c r="J1127">
        <v>11.7995730898772</v>
      </c>
      <c r="K1127">
        <v>545.91073428702305</v>
      </c>
      <c r="L1127">
        <v>507.70098707376701</v>
      </c>
      <c r="M1127">
        <v>75.212754705415605</v>
      </c>
      <c r="N1127">
        <v>3.6275770417226898</v>
      </c>
      <c r="O1127">
        <v>12.378858213209501</v>
      </c>
      <c r="P1127">
        <v>102.757595772787</v>
      </c>
      <c r="Q1127">
        <v>0.13302645830940599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18</v>
      </c>
      <c r="E1128">
        <v>2052.9173862719999</v>
      </c>
      <c r="F1128">
        <v>212.54</v>
      </c>
      <c r="G1128">
        <v>-55.0485661762361</v>
      </c>
      <c r="H1128">
        <v>-4.7902476839635604</v>
      </c>
      <c r="I1128">
        <v>-30.572134479783301</v>
      </c>
      <c r="J1128">
        <v>1.0280266777204199</v>
      </c>
      <c r="K1128">
        <v>212.22122685089099</v>
      </c>
      <c r="M1128">
        <v>54.9262593910207</v>
      </c>
      <c r="N1128">
        <v>0.64235014888087905</v>
      </c>
      <c r="O1128">
        <v>61.875411687211802</v>
      </c>
      <c r="P1128">
        <v>16.492189640997498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290</v>
      </c>
      <c r="E1129">
        <v>2048.1145670800001</v>
      </c>
      <c r="F1129">
        <v>80.75</v>
      </c>
      <c r="G1129">
        <v>-33.654386075529601</v>
      </c>
      <c r="H1129">
        <v>14.306635652174499</v>
      </c>
      <c r="I1129">
        <v>-23.171063522961699</v>
      </c>
      <c r="J1129">
        <v>-1.55802879164027</v>
      </c>
      <c r="K1129">
        <v>72.896997627357706</v>
      </c>
      <c r="L1129">
        <v>77.458387509167295</v>
      </c>
      <c r="M1129">
        <v>68.820455163400993</v>
      </c>
      <c r="N1129">
        <v>1.3271723269250599</v>
      </c>
      <c r="O1129">
        <v>36.222910216718198</v>
      </c>
      <c r="P1129">
        <v>64.460285132382893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E1130">
        <v>2041.3874766649999</v>
      </c>
      <c r="F1130">
        <v>779.15</v>
      </c>
      <c r="G1130">
        <v>44.240508724495598</v>
      </c>
      <c r="H1130">
        <v>-11.1788616906731</v>
      </c>
      <c r="I1130">
        <v>-35.024087033758697</v>
      </c>
      <c r="J1130">
        <v>-1.74880408791057</v>
      </c>
      <c r="K1130">
        <v>836.02759002498999</v>
      </c>
      <c r="L1130">
        <v>798.86560789714304</v>
      </c>
      <c r="M1130">
        <v>43.172987941385102</v>
      </c>
      <c r="N1130">
        <v>0.70158005253933897</v>
      </c>
      <c r="O1130">
        <v>66.848488737726996</v>
      </c>
      <c r="P1130">
        <v>71.204130960228497</v>
      </c>
      <c r="Q1130">
        <v>0.171308687529061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21</v>
      </c>
      <c r="E1131">
        <v>2037.0023937000001</v>
      </c>
      <c r="F1131">
        <v>228.3</v>
      </c>
      <c r="G1131">
        <v>-64.309320180319006</v>
      </c>
      <c r="H1131">
        <v>-18.474814673906899</v>
      </c>
      <c r="I1131">
        <v>-53.931269244594603</v>
      </c>
      <c r="J1131">
        <v>-5.0158735596273401</v>
      </c>
      <c r="K1131">
        <v>254.51785055783</v>
      </c>
      <c r="M1131">
        <v>29.479135106855502</v>
      </c>
      <c r="N1131">
        <v>1.06837982651381</v>
      </c>
      <c r="O1131">
        <v>85.589137100306601</v>
      </c>
      <c r="P1131">
        <v>5.6944444444444402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388</v>
      </c>
      <c r="E1132">
        <v>2031.1159299999999</v>
      </c>
      <c r="F1132">
        <v>3356.9</v>
      </c>
      <c r="G1132">
        <v>274.06480159953998</v>
      </c>
      <c r="H1132">
        <v>14.7039687777262</v>
      </c>
      <c r="I1132">
        <v>103.420040272508</v>
      </c>
      <c r="J1132">
        <v>-2.2481122695957798</v>
      </c>
      <c r="K1132">
        <v>2850.2808712433998</v>
      </c>
      <c r="L1132">
        <v>2051.2739186574099</v>
      </c>
      <c r="M1132">
        <v>59.048780964222502</v>
      </c>
      <c r="N1132">
        <v>1.02145350682323</v>
      </c>
      <c r="O1132">
        <v>12.454943549107799</v>
      </c>
      <c r="P1132">
        <v>304.42142039636099</v>
      </c>
      <c r="Q1132">
        <v>0.117290959412747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395</v>
      </c>
      <c r="E1133">
        <v>2012.38616357</v>
      </c>
      <c r="F1133">
        <v>14983.1</v>
      </c>
      <c r="G1133">
        <v>290.76099907032199</v>
      </c>
      <c r="H1133">
        <v>42.398235150008702</v>
      </c>
      <c r="I1133">
        <v>180.618981146029</v>
      </c>
      <c r="J1133">
        <v>2.13697787196769</v>
      </c>
      <c r="K1133">
        <v>12015.642524397699</v>
      </c>
      <c r="L1133">
        <v>7827.6717060204201</v>
      </c>
      <c r="M1133">
        <v>67.352747597649994</v>
      </c>
      <c r="N1133">
        <v>0.29998801813869402</v>
      </c>
      <c r="O1133">
        <v>11.7525745673458</v>
      </c>
      <c r="P1133">
        <v>338.51264340903703</v>
      </c>
      <c r="Q1133">
        <v>0.24141064960658201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95</v>
      </c>
      <c r="E1134">
        <v>2010.097786284</v>
      </c>
      <c r="F1134">
        <v>193.59</v>
      </c>
      <c r="G1134">
        <v>25.3721010229184</v>
      </c>
      <c r="H1134">
        <v>8.5985457082795698</v>
      </c>
      <c r="I1134">
        <v>-5.9062653881389098</v>
      </c>
      <c r="J1134">
        <v>5.5221529704533001</v>
      </c>
      <c r="K1134">
        <v>172.967209163391</v>
      </c>
      <c r="L1134">
        <v>166.965646000454</v>
      </c>
      <c r="M1134">
        <v>67.415630817110099</v>
      </c>
      <c r="N1134">
        <v>1.5124592311232301</v>
      </c>
      <c r="O1134">
        <v>11.8342889612066</v>
      </c>
      <c r="P1134">
        <v>60.989604989604999</v>
      </c>
      <c r="Q1134">
        <v>3.4213125090966003E-2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143</v>
      </c>
      <c r="E1135">
        <v>2009.3118513649999</v>
      </c>
      <c r="F1135">
        <v>132.25</v>
      </c>
      <c r="G1135">
        <v>-28.251949162574501</v>
      </c>
      <c r="H1135">
        <v>-3.9457077416162099</v>
      </c>
      <c r="I1135">
        <v>-38.3537059875514</v>
      </c>
      <c r="J1135">
        <v>0.38793460169155702</v>
      </c>
      <c r="K1135">
        <v>131.11653548685001</v>
      </c>
      <c r="L1135">
        <v>144.51315223880499</v>
      </c>
      <c r="M1135">
        <v>60.735961832146401</v>
      </c>
      <c r="N1135">
        <v>1.3781844973285</v>
      </c>
      <c r="O1135">
        <v>46.691871455576504</v>
      </c>
      <c r="P1135">
        <v>10.2083333333333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E1136">
        <v>2007.2119997279999</v>
      </c>
      <c r="F1136">
        <v>113.17</v>
      </c>
      <c r="G1136">
        <v>139.767182551921</v>
      </c>
      <c r="H1136">
        <v>-12.9389000229366</v>
      </c>
      <c r="I1136">
        <v>-64.644314772788206</v>
      </c>
      <c r="J1136">
        <v>-2.0002043809356098</v>
      </c>
      <c r="K1136">
        <v>121.367346170123</v>
      </c>
      <c r="L1136">
        <v>126.959351484132</v>
      </c>
      <c r="M1136">
        <v>53.491979319153501</v>
      </c>
      <c r="N1136">
        <v>0.76741143396207101</v>
      </c>
      <c r="O1136">
        <v>142.46708491649699</v>
      </c>
      <c r="P1136">
        <v>223.34285714285701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198</v>
      </c>
      <c r="E1137">
        <v>2005.897964</v>
      </c>
      <c r="F1137">
        <v>1244.1500000000001</v>
      </c>
      <c r="G1137">
        <v>22.123025463798701</v>
      </c>
      <c r="H1137">
        <v>-7.3041660681551397</v>
      </c>
      <c r="I1137">
        <v>6.3224045557093298</v>
      </c>
      <c r="J1137">
        <v>-2.3461195864411999</v>
      </c>
      <c r="K1137">
        <v>1179.33321912462</v>
      </c>
      <c r="L1137">
        <v>999.17720960312101</v>
      </c>
      <c r="M1137">
        <v>43.866198326417198</v>
      </c>
      <c r="N1137">
        <v>0.35673294134949801</v>
      </c>
      <c r="O1137">
        <v>12.4462484427118</v>
      </c>
      <c r="P1137">
        <v>60.421636258139401</v>
      </c>
      <c r="Q1137">
        <v>2.7526929898402001E-2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133</v>
      </c>
      <c r="E1138">
        <v>2004.8536961099901</v>
      </c>
      <c r="F1138">
        <v>157.94999999999999</v>
      </c>
      <c r="G1138">
        <v>-30.601372833479299</v>
      </c>
      <c r="H1138">
        <v>-8.1010532776189308</v>
      </c>
      <c r="I1138">
        <v>-13.9427967139698</v>
      </c>
      <c r="J1138">
        <v>-1.6053734327475799</v>
      </c>
      <c r="K1138">
        <v>150.58862933804201</v>
      </c>
      <c r="L1138">
        <v>150.870647207807</v>
      </c>
      <c r="M1138">
        <v>53.206324526756603</v>
      </c>
      <c r="N1138">
        <v>0.93024070407396298</v>
      </c>
      <c r="O1138">
        <v>24.3114909781576</v>
      </c>
      <c r="P1138">
        <v>37.347826086956502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54</v>
      </c>
      <c r="E1139">
        <v>1999.75205455999</v>
      </c>
      <c r="F1139">
        <v>1900.95</v>
      </c>
      <c r="G1139">
        <v>-42.175283401031699</v>
      </c>
      <c r="H1139">
        <v>-16.686381594909999</v>
      </c>
      <c r="I1139">
        <v>-34.434341338179401</v>
      </c>
      <c r="J1139">
        <v>-5.8834145788813901</v>
      </c>
      <c r="K1139">
        <v>2088.6604628344699</v>
      </c>
      <c r="L1139">
        <v>2104.7107623470201</v>
      </c>
      <c r="M1139">
        <v>25.227730651384402</v>
      </c>
      <c r="N1139">
        <v>0.863348195599556</v>
      </c>
      <c r="O1139">
        <v>40.982140508693</v>
      </c>
      <c r="P1139">
        <v>12.044677590475001</v>
      </c>
      <c r="Q1139">
        <v>8.7035909013488996E-2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899</v>
      </c>
      <c r="E1140">
        <v>1998.7277005599999</v>
      </c>
      <c r="F1140">
        <v>306.10000000000002</v>
      </c>
      <c r="G1140">
        <v>359.67523802268602</v>
      </c>
      <c r="H1140">
        <v>-0.94864733147017499</v>
      </c>
      <c r="I1140">
        <v>114.722860120207</v>
      </c>
      <c r="J1140">
        <v>4.3126746126384603</v>
      </c>
      <c r="K1140">
        <v>273.61402470653201</v>
      </c>
      <c r="L1140">
        <v>186.98197376816699</v>
      </c>
      <c r="M1140">
        <v>57.127511965518302</v>
      </c>
      <c r="N1140">
        <v>1.13567643099364</v>
      </c>
      <c r="O1140">
        <v>9.1473374714145592</v>
      </c>
      <c r="Q1140">
        <v>0.14224672244779299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254</v>
      </c>
      <c r="E1141">
        <v>1997.0972613900001</v>
      </c>
      <c r="F1141">
        <v>1864</v>
      </c>
      <c r="G1141">
        <v>93.200353531715194</v>
      </c>
      <c r="H1141">
        <v>1.2282251180502901</v>
      </c>
      <c r="I1141">
        <v>26.0904592679728</v>
      </c>
      <c r="J1141">
        <v>-5.2778132759473602</v>
      </c>
      <c r="K1141">
        <v>1686.05965059954</v>
      </c>
      <c r="L1141">
        <v>1369.7969971381799</v>
      </c>
      <c r="M1141">
        <v>46.796362977306003</v>
      </c>
      <c r="N1141">
        <v>0.52602157781651304</v>
      </c>
      <c r="O1141">
        <v>7.0278969957081596</v>
      </c>
      <c r="P1141">
        <v>121.39081893223999</v>
      </c>
      <c r="Q1141">
        <v>9.0801363675257998E-2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Row],[Ticker]],[1]!Table1[[Symbol]:[Industry]],2,FALSE),"-")</f>
        <v>-</v>
      </c>
      <c r="D1142" t="s">
        <v>271</v>
      </c>
      <c r="E1142">
        <v>1994.21522255999</v>
      </c>
      <c r="F1142">
        <v>361.87</v>
      </c>
      <c r="G1142">
        <v>245.67675793442001</v>
      </c>
      <c r="H1142">
        <v>49.502154296731099</v>
      </c>
      <c r="I1142">
        <v>81.488893928179394</v>
      </c>
      <c r="J1142">
        <v>10.422911818671601</v>
      </c>
      <c r="K1142">
        <v>275.70682652022498</v>
      </c>
      <c r="L1142">
        <v>211.219439531386</v>
      </c>
      <c r="M1142">
        <v>73.165580132826307</v>
      </c>
      <c r="N1142">
        <v>1.8846416608629299</v>
      </c>
      <c r="O1142">
        <v>5.5710614309005804</v>
      </c>
      <c r="P1142">
        <v>288.89844169801103</v>
      </c>
      <c r="Q1142">
        <v>0.13204950641566099</v>
      </c>
    </row>
    <row r="1143" spans="1:17" x14ac:dyDescent="0.3">
      <c r="A1143" t="s">
        <v>2432</v>
      </c>
      <c r="B1143" t="s">
        <v>2433</v>
      </c>
      <c r="C1143" t="str">
        <f>IFERROR(VLOOKUP(Table1[[#This Row],[Ticker]],[1]!Table1[[Symbol]:[Industry]],2,FALSE),"-")</f>
        <v>-</v>
      </c>
      <c r="D1143" t="s">
        <v>118</v>
      </c>
      <c r="E1143">
        <v>1988.2224684</v>
      </c>
      <c r="F1143">
        <v>8.5</v>
      </c>
      <c r="G1143">
        <v>-21.0500217491538</v>
      </c>
      <c r="H1143">
        <v>-21.394272533386602</v>
      </c>
      <c r="I1143">
        <v>-79.983532100136102</v>
      </c>
      <c r="J1143">
        <v>7.0497205281833404</v>
      </c>
      <c r="K1143">
        <v>10.798548850784501</v>
      </c>
      <c r="L1143">
        <v>14.707905161781399</v>
      </c>
      <c r="M1143">
        <v>55.131427413916199</v>
      </c>
      <c r="N1143">
        <v>0.70959526350572</v>
      </c>
      <c r="O1143">
        <v>219.41176470588201</v>
      </c>
      <c r="P1143">
        <v>26.676602086438098</v>
      </c>
      <c r="Q1143">
        <v>-5.4408888528949999E-3</v>
      </c>
    </row>
    <row r="1144" spans="1:17" hidden="1" x14ac:dyDescent="0.3">
      <c r="A1144" t="s">
        <v>2434</v>
      </c>
      <c r="B1144" t="s">
        <v>2435</v>
      </c>
      <c r="C1144" t="str">
        <f>IFERROR(VLOOKUP(Table1[[#This Row],[Ticker]],[1]!Table1[[Symbol]:[Industry]],2,FALSE),"-")</f>
        <v>-</v>
      </c>
      <c r="D1144" t="s">
        <v>1506</v>
      </c>
      <c r="E1144">
        <v>1986.107239536</v>
      </c>
      <c r="F1144">
        <v>282.22000000000003</v>
      </c>
      <c r="G1144">
        <v>30.141435425484602</v>
      </c>
      <c r="H1144">
        <v>31.8578554734931</v>
      </c>
      <c r="I1144">
        <v>-15.856280695789099</v>
      </c>
      <c r="J1144">
        <v>-3.4636109288013399</v>
      </c>
      <c r="K1144">
        <v>234.52560364899199</v>
      </c>
      <c r="L1144">
        <v>220.12514306537099</v>
      </c>
      <c r="M1144">
        <v>52.226718547771597</v>
      </c>
      <c r="N1144">
        <v>0.58108965883162</v>
      </c>
      <c r="O1144">
        <v>19.374955708312601</v>
      </c>
      <c r="P1144">
        <v>109.051851851851</v>
      </c>
      <c r="Q1144">
        <v>7.3272035872759003E-2</v>
      </c>
    </row>
    <row r="1145" spans="1:17" hidden="1" x14ac:dyDescent="0.3">
      <c r="A1145" t="s">
        <v>2436</v>
      </c>
      <c r="B1145" t="s">
        <v>2437</v>
      </c>
      <c r="C1145" t="str">
        <f>IFERROR(VLOOKUP(Table1[[#This Row],[Ticker]],[1]!Table1[[Symbol]:[Industry]],2,FALSE),"-")</f>
        <v>-</v>
      </c>
      <c r="D1145" t="s">
        <v>1642</v>
      </c>
      <c r="E1145">
        <v>1984.1380216</v>
      </c>
      <c r="F1145">
        <v>58.48</v>
      </c>
      <c r="G1145">
        <v>-10.6132465427934</v>
      </c>
      <c r="H1145">
        <v>-6.72825481050796</v>
      </c>
      <c r="I1145">
        <v>-6.2800964117522202</v>
      </c>
      <c r="J1145">
        <v>-7.16909722004615</v>
      </c>
      <c r="K1145">
        <v>61.087358399200099</v>
      </c>
      <c r="L1145">
        <v>57.2590078572008</v>
      </c>
      <c r="M1145">
        <v>58.880462682991599</v>
      </c>
      <c r="N1145">
        <v>1.9434432308686</v>
      </c>
      <c r="O1145">
        <v>9.3536251709986402</v>
      </c>
      <c r="P1145">
        <v>21.8333333333333</v>
      </c>
      <c r="Q1145">
        <v>-2.8254867209200001E-2</v>
      </c>
    </row>
    <row r="1146" spans="1:17" hidden="1" x14ac:dyDescent="0.3">
      <c r="A1146" t="s">
        <v>2438</v>
      </c>
      <c r="B1146" t="s">
        <v>2439</v>
      </c>
      <c r="C1146" t="str">
        <f>IFERROR(VLOOKUP(Table1[[#This Row],[Ticker]],[1]!Table1[[Symbol]:[Industry]],2,FALSE),"-")</f>
        <v>-</v>
      </c>
      <c r="D1146" t="s">
        <v>271</v>
      </c>
      <c r="E1146">
        <v>1977.76</v>
      </c>
      <c r="F1146">
        <v>630.15</v>
      </c>
      <c r="G1146">
        <v>83.196479664173495</v>
      </c>
      <c r="H1146">
        <v>3.0577697860106201</v>
      </c>
      <c r="I1146">
        <v>25.969848204113401</v>
      </c>
      <c r="J1146">
        <v>-3.6008188775832601</v>
      </c>
      <c r="K1146">
        <v>562.99089302836296</v>
      </c>
      <c r="L1146">
        <v>461.56351051249197</v>
      </c>
      <c r="M1146">
        <v>57.087219116141597</v>
      </c>
      <c r="N1146">
        <v>1.2419723406457299</v>
      </c>
      <c r="O1146">
        <v>4.1021978893914097</v>
      </c>
      <c r="P1146">
        <v>120.409233997901</v>
      </c>
      <c r="Q1146">
        <v>0.13707736879124599</v>
      </c>
    </row>
    <row r="1147" spans="1:17" hidden="1" x14ac:dyDescent="0.3">
      <c r="A1147" t="s">
        <v>2440</v>
      </c>
      <c r="B1147" t="s">
        <v>2441</v>
      </c>
      <c r="C1147" t="str">
        <f>IFERROR(VLOOKUP(Table1[[#This Row],[Ticker]],[1]!Table1[[Symbol]:[Industry]],2,FALSE),"-")</f>
        <v>-</v>
      </c>
      <c r="D1147" t="s">
        <v>2442</v>
      </c>
      <c r="E1147">
        <v>1977.4174564</v>
      </c>
      <c r="F1147">
        <v>721.75</v>
      </c>
      <c r="G1147">
        <v>69.172848945289303</v>
      </c>
      <c r="H1147">
        <v>13.9245205467593</v>
      </c>
      <c r="I1147">
        <v>5.9496641278004603</v>
      </c>
      <c r="J1147">
        <v>-1.4281516404347501</v>
      </c>
      <c r="K1147">
        <v>650.85000599020702</v>
      </c>
      <c r="L1147">
        <v>564.31936935397005</v>
      </c>
      <c r="M1147">
        <v>48.162102184720602</v>
      </c>
      <c r="N1147">
        <v>0.28697438765092398</v>
      </c>
      <c r="O1147">
        <v>16.993418773813602</v>
      </c>
      <c r="P1147">
        <v>120.348038467409</v>
      </c>
      <c r="Q1147">
        <v>0.100713817574243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285</v>
      </c>
      <c r="E1148">
        <v>1976.9043538200001</v>
      </c>
      <c r="F1148">
        <v>1280.25</v>
      </c>
      <c r="G1148">
        <v>-45.796604487145103</v>
      </c>
      <c r="H1148">
        <v>-3.2720173021801799</v>
      </c>
      <c r="I1148">
        <v>-25.5168851932367</v>
      </c>
      <c r="J1148">
        <v>-1.6611883620655601</v>
      </c>
      <c r="K1148">
        <v>1274.6504042471399</v>
      </c>
      <c r="L1148">
        <v>1314.45419196633</v>
      </c>
      <c r="M1148">
        <v>49.716966303356301</v>
      </c>
      <c r="N1148">
        <v>0.960881610903773</v>
      </c>
      <c r="O1148">
        <v>38.816637375512599</v>
      </c>
      <c r="P1148">
        <v>11.724408761672001</v>
      </c>
      <c r="Q1148">
        <v>-1.7328046837803E-2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373</v>
      </c>
      <c r="E1149">
        <v>1964.5959948</v>
      </c>
      <c r="F1149">
        <v>224.23</v>
      </c>
      <c r="G1149">
        <v>-52.070002608981198</v>
      </c>
      <c r="H1149">
        <v>-5.5844439906387899</v>
      </c>
      <c r="I1149">
        <v>-34.112570624335902</v>
      </c>
      <c r="J1149">
        <v>-0.80002076442886005</v>
      </c>
      <c r="K1149">
        <v>230.12246245316999</v>
      </c>
      <c r="L1149">
        <v>251.34199080782301</v>
      </c>
      <c r="M1149">
        <v>44.569879079912504</v>
      </c>
      <c r="N1149">
        <v>0.40996645711700702</v>
      </c>
      <c r="O1149">
        <v>55.353877714846298</v>
      </c>
      <c r="P1149">
        <v>6.7761904761904601</v>
      </c>
      <c r="Q1149">
        <v>0.14946961438023601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555</v>
      </c>
      <c r="E1150">
        <v>1960.55412525</v>
      </c>
      <c r="F1150">
        <v>637.25</v>
      </c>
      <c r="G1150">
        <v>9.2031125547438499</v>
      </c>
      <c r="H1150">
        <v>-0.12992577615762499</v>
      </c>
      <c r="I1150">
        <v>12.3510799195152</v>
      </c>
      <c r="J1150">
        <v>6.0494573840434498</v>
      </c>
      <c r="K1150">
        <v>574.25573087822397</v>
      </c>
      <c r="L1150">
        <v>517.97955559656305</v>
      </c>
      <c r="M1150">
        <v>67.276542112414901</v>
      </c>
      <c r="N1150">
        <v>0.793615772824387</v>
      </c>
      <c r="O1150">
        <v>4.3546488819144802</v>
      </c>
      <c r="P1150">
        <v>58.322981366459601</v>
      </c>
      <c r="Q1150">
        <v>-3.9412872260732999E-2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1815</v>
      </c>
      <c r="E1151">
        <v>1956.16</v>
      </c>
      <c r="F1151">
        <v>307.55</v>
      </c>
      <c r="G1151">
        <v>17.729676691630601</v>
      </c>
      <c r="H1151">
        <v>-4.9375268594319101E-2</v>
      </c>
      <c r="I1151">
        <v>3.2446456178374699</v>
      </c>
      <c r="J1151">
        <v>-2.3071835275583199</v>
      </c>
      <c r="K1151">
        <v>297.13012150802803</v>
      </c>
      <c r="L1151">
        <v>271.15188440872799</v>
      </c>
      <c r="M1151">
        <v>53.054244451150502</v>
      </c>
      <c r="N1151">
        <v>1.2360016560184</v>
      </c>
      <c r="O1151">
        <v>10.0308892862948</v>
      </c>
      <c r="P1151">
        <v>45.310654382234802</v>
      </c>
      <c r="Q1151">
        <v>0.17627270368600501</v>
      </c>
    </row>
    <row r="1152" spans="1:17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555</v>
      </c>
      <c r="E1152">
        <v>1951.821647171</v>
      </c>
      <c r="F1152">
        <v>120.84</v>
      </c>
      <c r="G1152">
        <v>-47.955360800679699</v>
      </c>
      <c r="H1152">
        <v>4.8490310678408202</v>
      </c>
      <c r="I1152">
        <v>-22.415544532148498</v>
      </c>
      <c r="J1152">
        <v>-1.0498998391090999</v>
      </c>
      <c r="K1152">
        <v>107.32921647483801</v>
      </c>
      <c r="L1152">
        <v>118.199822197033</v>
      </c>
      <c r="M1152">
        <v>62.123258414479501</v>
      </c>
      <c r="N1152">
        <v>2.9967498249373201</v>
      </c>
      <c r="O1152">
        <v>54.212181396888397</v>
      </c>
      <c r="P1152">
        <v>51.1444652908067</v>
      </c>
      <c r="Q1152">
        <v>-7.7064560562931997E-2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1379</v>
      </c>
      <c r="E1153">
        <v>1939.0922598750001</v>
      </c>
      <c r="F1153">
        <v>274.13</v>
      </c>
      <c r="G1153">
        <v>62.057136889820903</v>
      </c>
      <c r="H1153">
        <v>13.5191898472738</v>
      </c>
      <c r="I1153">
        <v>37.222905321927101</v>
      </c>
      <c r="J1153">
        <v>-3.0562538263678398</v>
      </c>
      <c r="K1153">
        <v>249.77886146962101</v>
      </c>
      <c r="L1153">
        <v>212.86239952292701</v>
      </c>
      <c r="M1153">
        <v>59.3298139631693</v>
      </c>
      <c r="N1153">
        <v>1.14786236150181</v>
      </c>
      <c r="O1153">
        <v>7.481851676212</v>
      </c>
      <c r="P1153">
        <v>98.285714285714207</v>
      </c>
      <c r="Q1153">
        <v>0.20631704855240901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101</v>
      </c>
      <c r="E1154">
        <v>1935.024684</v>
      </c>
      <c r="F1154">
        <v>351.95</v>
      </c>
      <c r="G1154">
        <v>-30.069802390824901</v>
      </c>
      <c r="H1154">
        <v>5.2899223585683401</v>
      </c>
      <c r="I1154">
        <v>-25.2828431889209</v>
      </c>
      <c r="J1154">
        <v>-5.5226336380755496</v>
      </c>
      <c r="K1154">
        <v>337.867232177137</v>
      </c>
      <c r="L1154">
        <v>344.35039452336503</v>
      </c>
      <c r="M1154">
        <v>51.333115955054502</v>
      </c>
      <c r="N1154">
        <v>2.0383211709036799</v>
      </c>
      <c r="O1154">
        <v>26.1542832788748</v>
      </c>
      <c r="P1154">
        <v>24.782839921999599</v>
      </c>
      <c r="Q1154">
        <v>6.5983640799220006E-2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E1155">
        <v>1921.37783935999</v>
      </c>
      <c r="F1155">
        <v>386.55</v>
      </c>
      <c r="G1155">
        <v>50.5787569424431</v>
      </c>
      <c r="H1155">
        <v>-0.60288931343194996</v>
      </c>
      <c r="I1155">
        <v>59.836589298932601</v>
      </c>
      <c r="J1155">
        <v>-3.2390495252925802</v>
      </c>
      <c r="M1155">
        <v>52.142416890187199</v>
      </c>
      <c r="O1155">
        <v>7.8127021083947703</v>
      </c>
      <c r="P1155">
        <v>84.952153110047803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1642</v>
      </c>
      <c r="E1156">
        <v>1906.0882018</v>
      </c>
      <c r="F1156">
        <v>61.41</v>
      </c>
      <c r="G1156">
        <v>-6.6254484210204696</v>
      </c>
      <c r="H1156">
        <v>-5.0061065287296902</v>
      </c>
      <c r="I1156">
        <v>-3.5259492789169902</v>
      </c>
      <c r="J1156">
        <v>-4.9669153221238904</v>
      </c>
      <c r="K1156">
        <v>62.728882276401897</v>
      </c>
      <c r="L1156">
        <v>58.721931998076798</v>
      </c>
      <c r="M1156">
        <v>59.453032016997597</v>
      </c>
      <c r="N1156">
        <v>1.81762993983393</v>
      </c>
      <c r="O1156">
        <v>7.3277967757694196</v>
      </c>
      <c r="P1156">
        <v>24.060606060605998</v>
      </c>
      <c r="Q1156">
        <v>-2.8326200589973E-2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433</v>
      </c>
      <c r="E1157">
        <v>1905.6955</v>
      </c>
      <c r="F1157">
        <v>1275.3499999999999</v>
      </c>
      <c r="G1157">
        <v>5.8426372235859603</v>
      </c>
      <c r="H1157">
        <v>-9.2703737098138994</v>
      </c>
      <c r="I1157">
        <v>-27.138592852470101</v>
      </c>
      <c r="J1157">
        <v>-5.9863984818569804</v>
      </c>
      <c r="K1157">
        <v>1302.6422110118799</v>
      </c>
      <c r="L1157">
        <v>1243.1867569062199</v>
      </c>
      <c r="M1157">
        <v>33.863080512192099</v>
      </c>
      <c r="N1157">
        <v>0.58132078187216396</v>
      </c>
      <c r="O1157">
        <v>25.847806484494399</v>
      </c>
      <c r="P1157">
        <v>36.408364083640798</v>
      </c>
      <c r="Q1157">
        <v>4.9057677840254998E-2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1642</v>
      </c>
      <c r="E1158">
        <v>1905.052968</v>
      </c>
      <c r="F1158">
        <v>60.38</v>
      </c>
      <c r="G1158">
        <v>-9.9083314191816498</v>
      </c>
      <c r="H1158">
        <v>-6.6036526586592599</v>
      </c>
      <c r="I1158">
        <v>-6.4466008121131697</v>
      </c>
      <c r="J1158">
        <v>-6.6222328948240499</v>
      </c>
      <c r="K1158">
        <v>62.591527704066301</v>
      </c>
      <c r="L1158">
        <v>58.681803457933398</v>
      </c>
      <c r="M1158">
        <v>55.931821315525497</v>
      </c>
      <c r="N1158">
        <v>2.1989279042229799</v>
      </c>
      <c r="O1158">
        <v>10.3842331897979</v>
      </c>
      <c r="P1158">
        <v>22.698638488112099</v>
      </c>
      <c r="Q1158">
        <v>-2.9924776916618E-2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24</v>
      </c>
      <c r="E1159">
        <v>1904.485093125</v>
      </c>
      <c r="F1159">
        <v>182.77</v>
      </c>
      <c r="G1159">
        <v>-21.8635184412326</v>
      </c>
      <c r="H1159">
        <v>-12.5465680610923</v>
      </c>
      <c r="I1159">
        <v>-5.4041922113302601</v>
      </c>
      <c r="J1159">
        <v>-3.1327608711411901</v>
      </c>
      <c r="K1159">
        <v>188.91020123923701</v>
      </c>
      <c r="L1159">
        <v>178.60391927549301</v>
      </c>
      <c r="M1159">
        <v>37.481672267467303</v>
      </c>
      <c r="N1159">
        <v>0.55546409663588803</v>
      </c>
      <c r="O1159">
        <v>19.1114515511298</v>
      </c>
      <c r="P1159">
        <v>28.439915671117301</v>
      </c>
      <c r="Q1159">
        <v>-1.6901306684430999E-2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715</v>
      </c>
      <c r="E1160">
        <v>1901.11000107</v>
      </c>
      <c r="F1160">
        <v>782.52</v>
      </c>
      <c r="G1160">
        <v>37.4237542067115</v>
      </c>
      <c r="H1160">
        <v>-1.8704073298047199</v>
      </c>
      <c r="I1160">
        <v>17.446638501099599</v>
      </c>
      <c r="J1160">
        <v>-1.29199442385789</v>
      </c>
      <c r="K1160">
        <v>750.83775050033796</v>
      </c>
      <c r="L1160">
        <v>646.59161312604704</v>
      </c>
      <c r="M1160">
        <v>43.078312623575101</v>
      </c>
      <c r="N1160">
        <v>1.10678324841197</v>
      </c>
      <c r="O1160">
        <v>3.7545366252619701</v>
      </c>
      <c r="P1160">
        <v>76.422049374365898</v>
      </c>
      <c r="Q1160">
        <v>-3.6227040049000002E-5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271</v>
      </c>
      <c r="E1161">
        <v>1894.742399445</v>
      </c>
      <c r="F1161">
        <v>1435.15</v>
      </c>
      <c r="G1161">
        <v>-13.4478647222689</v>
      </c>
      <c r="H1161">
        <v>-0.76354145959241304</v>
      </c>
      <c r="I1161">
        <v>-25.306130796121799</v>
      </c>
      <c r="J1161">
        <v>-3.8700767789613399</v>
      </c>
      <c r="K1161">
        <v>1387.6783236070401</v>
      </c>
      <c r="L1161">
        <v>1356.3394793150001</v>
      </c>
      <c r="M1161">
        <v>45.1088618554964</v>
      </c>
      <c r="N1161">
        <v>0.594836172977801</v>
      </c>
      <c r="O1161">
        <v>23.332055882660299</v>
      </c>
      <c r="P1161">
        <v>40.425636007827798</v>
      </c>
      <c r="Q1161">
        <v>5.4110691009781997E-2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251</v>
      </c>
      <c r="E1162">
        <v>1894.46685515999</v>
      </c>
      <c r="F1162">
        <v>818.6</v>
      </c>
      <c r="G1162">
        <v>49.193586193803</v>
      </c>
      <c r="H1162">
        <v>20.973397489767699</v>
      </c>
      <c r="I1162">
        <v>41.308748734658501</v>
      </c>
      <c r="J1162">
        <v>1.6393623853774</v>
      </c>
      <c r="K1162">
        <v>735.07964981333998</v>
      </c>
      <c r="L1162">
        <v>610.962591986647</v>
      </c>
      <c r="M1162">
        <v>56.194870048705397</v>
      </c>
      <c r="N1162">
        <v>0.39485796154042102</v>
      </c>
      <c r="O1162">
        <v>15.807476178841901</v>
      </c>
      <c r="P1162">
        <v>79.203152364273194</v>
      </c>
      <c r="Q1162">
        <v>4.3663995862163997E-2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2475</v>
      </c>
      <c r="E1163">
        <v>1894.2680853299901</v>
      </c>
      <c r="F1163">
        <v>1184.3499999999999</v>
      </c>
      <c r="G1163">
        <v>9.2258596891963602</v>
      </c>
      <c r="H1163">
        <v>-0.65940272339363304</v>
      </c>
      <c r="I1163">
        <v>-24.434142643369398</v>
      </c>
      <c r="J1163">
        <v>-0.20707951560469601</v>
      </c>
      <c r="K1163">
        <v>1169.3110993376299</v>
      </c>
      <c r="L1163">
        <v>1146.1060282263099</v>
      </c>
      <c r="M1163">
        <v>54.093979867310203</v>
      </c>
      <c r="N1163">
        <v>0.94419708178401496</v>
      </c>
      <c r="O1163">
        <v>22.5102376831173</v>
      </c>
      <c r="P1163">
        <v>36.926989999421899</v>
      </c>
      <c r="Q1163">
        <v>8.3649564945331004E-2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46</v>
      </c>
      <c r="E1164">
        <v>1887.09968</v>
      </c>
      <c r="F1164">
        <v>170.3</v>
      </c>
      <c r="G1164">
        <v>311.042193767713</v>
      </c>
      <c r="H1164">
        <v>9.7772276456323706</v>
      </c>
      <c r="I1164">
        <v>61.643614699424397</v>
      </c>
      <c r="J1164">
        <v>-4.6914304776735296</v>
      </c>
      <c r="K1164">
        <v>144.70171317175101</v>
      </c>
      <c r="L1164">
        <v>102.031758334693</v>
      </c>
      <c r="M1164">
        <v>46.909465830329403</v>
      </c>
      <c r="N1164">
        <v>1.0445322932723899</v>
      </c>
      <c r="O1164">
        <v>19.788608338226599</v>
      </c>
      <c r="P1164">
        <v>372.39944521497898</v>
      </c>
      <c r="Q1164">
        <v>0.17267377451487101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46</v>
      </c>
      <c r="E1165">
        <v>1882.4505545229999</v>
      </c>
      <c r="F1165">
        <v>205.24</v>
      </c>
      <c r="G1165">
        <v>256.958311058118</v>
      </c>
      <c r="H1165">
        <v>17.3626041303223</v>
      </c>
      <c r="I1165">
        <v>44.6642305946853</v>
      </c>
      <c r="J1165">
        <v>13.070891995175201</v>
      </c>
      <c r="K1165">
        <v>161.85296373241201</v>
      </c>
      <c r="L1165">
        <v>130.29821723846601</v>
      </c>
      <c r="M1165">
        <v>77.590327667456293</v>
      </c>
      <c r="N1165">
        <v>0.42762552958876399</v>
      </c>
      <c r="O1165">
        <v>0</v>
      </c>
      <c r="P1165">
        <v>310.48</v>
      </c>
      <c r="Q1165">
        <v>0.151982543868837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402</v>
      </c>
      <c r="E1166">
        <v>1872.76775867999</v>
      </c>
      <c r="F1166">
        <v>218.97</v>
      </c>
      <c r="G1166">
        <v>76.479837017743293</v>
      </c>
      <c r="H1166">
        <v>-9.1476202908276694</v>
      </c>
      <c r="I1166">
        <v>-0.481817499241465</v>
      </c>
      <c r="J1166">
        <v>-3.4289632008945699</v>
      </c>
      <c r="K1166">
        <v>215.16709468822501</v>
      </c>
      <c r="L1166">
        <v>184.68439268485</v>
      </c>
      <c r="M1166">
        <v>45.692782172062103</v>
      </c>
      <c r="N1166">
        <v>0.74463425158323004</v>
      </c>
      <c r="O1166">
        <v>10.745764259944201</v>
      </c>
      <c r="P1166">
        <v>107.554502369668</v>
      </c>
      <c r="Q1166">
        <v>9.0621450212492002E-2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932</v>
      </c>
      <c r="E1167">
        <v>1870.196064</v>
      </c>
      <c r="F1167">
        <v>833.45</v>
      </c>
      <c r="G1167">
        <v>-21.191747725060399</v>
      </c>
      <c r="H1167">
        <v>-0.20191088806327101</v>
      </c>
      <c r="I1167">
        <v>-12.561508192769599</v>
      </c>
      <c r="J1167">
        <v>0.936354077524855</v>
      </c>
      <c r="K1167">
        <v>798.17042345341395</v>
      </c>
      <c r="L1167">
        <v>767.624609098056</v>
      </c>
      <c r="M1167">
        <v>50.081892939949299</v>
      </c>
      <c r="N1167">
        <v>0.63946213880129699</v>
      </c>
      <c r="O1167">
        <v>14.8239246505489</v>
      </c>
      <c r="P1167">
        <v>29.7097502139911</v>
      </c>
      <c r="Q1167">
        <v>7.0094215570978002E-2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285</v>
      </c>
      <c r="E1168">
        <v>1869.9581393639901</v>
      </c>
      <c r="F1168">
        <v>35.83</v>
      </c>
      <c r="G1168">
        <v>-26.1847074824428</v>
      </c>
      <c r="H1168">
        <v>4.0936918831492601</v>
      </c>
      <c r="I1168">
        <v>-19.470480587084602</v>
      </c>
      <c r="J1168">
        <v>6.5909281033427698</v>
      </c>
      <c r="K1168">
        <v>31.0480178961832</v>
      </c>
      <c r="L1168">
        <v>32.1112449089538</v>
      </c>
      <c r="M1168">
        <v>72.604898101807095</v>
      </c>
      <c r="N1168">
        <v>2.3051563011569698</v>
      </c>
      <c r="O1168">
        <v>27.825844264582699</v>
      </c>
      <c r="P1168">
        <v>59.244444444444397</v>
      </c>
      <c r="Q1168">
        <v>-4.6990030606375001E-2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785</v>
      </c>
      <c r="E1169">
        <v>1864.493692474</v>
      </c>
      <c r="F1169">
        <v>16.71</v>
      </c>
      <c r="G1169">
        <v>6.1138492185880597</v>
      </c>
      <c r="H1169">
        <v>-19.201972933134101</v>
      </c>
      <c r="I1169">
        <v>-48.104236792269397</v>
      </c>
      <c r="J1169">
        <v>-4.4155201135278599</v>
      </c>
      <c r="K1169">
        <v>17.649104604352999</v>
      </c>
      <c r="L1169">
        <v>18.199467482074699</v>
      </c>
      <c r="M1169">
        <v>23.350022195172802</v>
      </c>
      <c r="N1169">
        <v>0.42225799595984298</v>
      </c>
      <c r="O1169">
        <v>75.344105326152004</v>
      </c>
      <c r="P1169">
        <v>35.8536585365853</v>
      </c>
      <c r="Q1169">
        <v>6.9905928778752999E-2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177</v>
      </c>
      <c r="E1170">
        <v>1862.8775454900001</v>
      </c>
      <c r="F1170">
        <v>460.4</v>
      </c>
      <c r="G1170">
        <v>-28.260856477280001</v>
      </c>
      <c r="H1170">
        <v>-6.1827953627081396</v>
      </c>
      <c r="I1170">
        <v>-25.660553116790901</v>
      </c>
      <c r="J1170">
        <v>-3.6586645376594902</v>
      </c>
      <c r="K1170">
        <v>473.85212179432199</v>
      </c>
      <c r="M1170">
        <v>45.758089162068003</v>
      </c>
      <c r="N1170">
        <v>0.81027472069075901</v>
      </c>
      <c r="O1170">
        <v>39.2267593397046</v>
      </c>
      <c r="P1170">
        <v>6.6728452270620799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1771</v>
      </c>
      <c r="E1171">
        <v>1861.3757419379999</v>
      </c>
      <c r="F1171">
        <v>164.56</v>
      </c>
      <c r="G1171">
        <v>-1.12254175885556</v>
      </c>
      <c r="H1171">
        <v>-11.506098085525201</v>
      </c>
      <c r="I1171">
        <v>-33.176214358238902</v>
      </c>
      <c r="J1171">
        <v>-2.1312650941548501</v>
      </c>
      <c r="K1171">
        <v>171.49746654670199</v>
      </c>
      <c r="L1171">
        <v>171.72254108842799</v>
      </c>
      <c r="M1171">
        <v>40.452263587238001</v>
      </c>
      <c r="N1171">
        <v>0.91315749027784499</v>
      </c>
      <c r="O1171">
        <v>32.352941176470502</v>
      </c>
      <c r="P1171">
        <v>26.6333205078876</v>
      </c>
      <c r="Q1171">
        <v>-3.6267928151585999E-2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373</v>
      </c>
      <c r="E1172">
        <v>1861.2033189000001</v>
      </c>
      <c r="F1172">
        <v>116.48</v>
      </c>
      <c r="G1172">
        <v>15.668568044993901</v>
      </c>
      <c r="H1172">
        <v>4.9946671859650396</v>
      </c>
      <c r="I1172">
        <v>-17.596454018142801</v>
      </c>
      <c r="J1172">
        <v>-4.1550159118471903</v>
      </c>
      <c r="K1172">
        <v>108.88531473078</v>
      </c>
      <c r="L1172">
        <v>95.802760951951697</v>
      </c>
      <c r="M1172">
        <v>44.771517609439897</v>
      </c>
      <c r="N1172">
        <v>1.1919316475595401</v>
      </c>
      <c r="O1172">
        <v>15.0412087912087</v>
      </c>
      <c r="P1172">
        <v>64.869072894550598</v>
      </c>
      <c r="Q1172">
        <v>0.107393577485092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271</v>
      </c>
      <c r="E1173">
        <v>1859.1504855000001</v>
      </c>
      <c r="F1173">
        <v>3372.75</v>
      </c>
      <c r="G1173">
        <v>301.20821362536702</v>
      </c>
      <c r="H1173">
        <v>19.9666721677075</v>
      </c>
      <c r="I1173">
        <v>117.894167513554</v>
      </c>
      <c r="J1173">
        <v>8.9489846627415996</v>
      </c>
      <c r="K1173">
        <v>2494.4795184631698</v>
      </c>
      <c r="L1173">
        <v>1822.8902365188801</v>
      </c>
      <c r="M1173">
        <v>70.641760335859402</v>
      </c>
      <c r="N1173">
        <v>1.6932101147557601</v>
      </c>
      <c r="O1173">
        <v>0.338003113186569</v>
      </c>
      <c r="P1173">
        <v>376.37711864406702</v>
      </c>
      <c r="Q1173">
        <v>0.160589012769601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124</v>
      </c>
      <c r="E1174">
        <v>1857.7580619599901</v>
      </c>
      <c r="F1174">
        <v>62.28</v>
      </c>
      <c r="G1174">
        <v>8.3772414296967792</v>
      </c>
      <c r="H1174">
        <v>9.0117644997129602</v>
      </c>
      <c r="I1174">
        <v>-32.878981519363201</v>
      </c>
      <c r="J1174">
        <v>10.993475439043999</v>
      </c>
      <c r="K1174">
        <v>55.938094756896</v>
      </c>
      <c r="L1174">
        <v>57.582716244893398</v>
      </c>
      <c r="M1174">
        <v>83.194312927968397</v>
      </c>
      <c r="N1174">
        <v>2.6341673573638702</v>
      </c>
      <c r="O1174">
        <v>38.567758509954999</v>
      </c>
      <c r="P1174">
        <v>44.1666666666666</v>
      </c>
      <c r="Q1174">
        <v>7.4013620175334E-2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228</v>
      </c>
      <c r="E1175">
        <v>1853.6889666</v>
      </c>
      <c r="F1175">
        <v>1243.75</v>
      </c>
      <c r="G1175">
        <v>132.79487954679701</v>
      </c>
      <c r="H1175">
        <v>-7.7637228764150299</v>
      </c>
      <c r="I1175">
        <v>52.955426811876599</v>
      </c>
      <c r="J1175">
        <v>1.0914944077618001</v>
      </c>
      <c r="K1175">
        <v>1221.29785569607</v>
      </c>
      <c r="L1175">
        <v>985.92874196764205</v>
      </c>
      <c r="M1175">
        <v>51.546821983448197</v>
      </c>
      <c r="N1175">
        <v>0.80567011974119895</v>
      </c>
      <c r="O1175">
        <v>20.020100502512499</v>
      </c>
      <c r="P1175">
        <v>168.88984974597301</v>
      </c>
      <c r="Q1175">
        <v>0.13159284463796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228</v>
      </c>
      <c r="E1176">
        <v>1850.84853479399</v>
      </c>
      <c r="F1176">
        <v>82.93</v>
      </c>
      <c r="G1176">
        <v>180.02799912718001</v>
      </c>
      <c r="H1176">
        <v>9.2046987624488104</v>
      </c>
      <c r="I1176">
        <v>120.63453871793401</v>
      </c>
      <c r="J1176">
        <v>-10.2428600859893</v>
      </c>
      <c r="K1176">
        <v>72.6498886903845</v>
      </c>
      <c r="L1176">
        <v>50.217966763311502</v>
      </c>
      <c r="M1176">
        <v>41.420424293360497</v>
      </c>
      <c r="N1176">
        <v>1.06194038601614</v>
      </c>
      <c r="O1176">
        <v>20.5112745689135</v>
      </c>
      <c r="P1176">
        <v>262.932166301969</v>
      </c>
      <c r="Q1176">
        <v>0.140464946140098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21</v>
      </c>
      <c r="E1177">
        <v>1822.9417536000001</v>
      </c>
      <c r="F1177">
        <v>1565.7</v>
      </c>
      <c r="G1177">
        <v>174.802459171056</v>
      </c>
      <c r="H1177">
        <v>17.098988620840299</v>
      </c>
      <c r="I1177">
        <v>228.635501799796</v>
      </c>
      <c r="J1177">
        <v>6.2783115858185301</v>
      </c>
      <c r="K1177">
        <v>1277.62422426134</v>
      </c>
      <c r="L1177">
        <v>932.54181383479704</v>
      </c>
      <c r="M1177">
        <v>63.618988329544798</v>
      </c>
      <c r="N1177">
        <v>1.55695160181198</v>
      </c>
      <c r="O1177">
        <v>7.1693172382959602</v>
      </c>
      <c r="P1177">
        <v>275.783031321252</v>
      </c>
      <c r="Q1177">
        <v>0.13523357148978801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E1178">
        <v>1820.344848</v>
      </c>
      <c r="F1178">
        <v>773.4</v>
      </c>
      <c r="G1178">
        <v>2392.4803608464899</v>
      </c>
      <c r="H1178">
        <v>-13.4446277308161</v>
      </c>
      <c r="I1178">
        <v>268.11261461491199</v>
      </c>
      <c r="J1178">
        <v>-4.3179968937136204</v>
      </c>
      <c r="K1178">
        <v>720.48087131516195</v>
      </c>
      <c r="L1178">
        <v>459.73900627225902</v>
      </c>
      <c r="M1178">
        <v>45.668737555656499</v>
      </c>
      <c r="N1178">
        <v>0.34261515601782999</v>
      </c>
      <c r="O1178">
        <v>23.092836824411599</v>
      </c>
      <c r="P1178">
        <v>2993.6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228</v>
      </c>
      <c r="E1179">
        <v>1816.76</v>
      </c>
      <c r="F1179">
        <v>431.3</v>
      </c>
      <c r="G1179">
        <v>9.1309135533788108</v>
      </c>
      <c r="H1179">
        <v>4.4677779372615802</v>
      </c>
      <c r="I1179">
        <v>24.180280923611701</v>
      </c>
      <c r="J1179">
        <v>-5.4385854881696103</v>
      </c>
      <c r="K1179">
        <v>393.45835229654801</v>
      </c>
      <c r="L1179">
        <v>330.25171677469899</v>
      </c>
      <c r="M1179">
        <v>43.654938812646499</v>
      </c>
      <c r="N1179">
        <v>0.48862771469585897</v>
      </c>
      <c r="O1179">
        <v>7.8135868305124001</v>
      </c>
      <c r="P1179">
        <v>89.624093207298301</v>
      </c>
      <c r="Q1179">
        <v>0.16376748330372601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111</v>
      </c>
      <c r="E1180">
        <v>1816.3047641999999</v>
      </c>
      <c r="F1180">
        <v>122.9</v>
      </c>
      <c r="G1180">
        <v>31.682634695448101</v>
      </c>
      <c r="H1180">
        <v>8.0255591806201902</v>
      </c>
      <c r="I1180">
        <v>-19.4985507998732</v>
      </c>
      <c r="J1180">
        <v>4.3403496163383197</v>
      </c>
      <c r="K1180">
        <v>112.89248756100901</v>
      </c>
      <c r="L1180">
        <v>109.442528727584</v>
      </c>
      <c r="M1180">
        <v>70.174244130776898</v>
      </c>
      <c r="N1180">
        <v>1.7540327139954599</v>
      </c>
      <c r="O1180">
        <v>29.3327908868999</v>
      </c>
      <c r="P1180">
        <v>67.667121418826696</v>
      </c>
      <c r="Q1180">
        <v>0.145948218763331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555</v>
      </c>
      <c r="E1181">
        <v>1809.2731349549999</v>
      </c>
      <c r="F1181">
        <v>354.3</v>
      </c>
      <c r="G1181">
        <v>-2.7909133561569299</v>
      </c>
      <c r="H1181">
        <v>-1.3402571064125099</v>
      </c>
      <c r="I1181">
        <v>-28.7511702721979</v>
      </c>
      <c r="J1181">
        <v>2.4289041426610898</v>
      </c>
      <c r="K1181">
        <v>339.26128125794997</v>
      </c>
      <c r="L1181">
        <v>340.43136337273398</v>
      </c>
      <c r="M1181">
        <v>61.269579380513697</v>
      </c>
      <c r="N1181">
        <v>0.49412308504510999</v>
      </c>
      <c r="O1181">
        <v>27.7166243296641</v>
      </c>
      <c r="P1181">
        <v>35.747126436781599</v>
      </c>
      <c r="Q1181">
        <v>-7.3648400799982E-2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271</v>
      </c>
      <c r="E1182">
        <v>1808.98808409</v>
      </c>
      <c r="F1182">
        <v>417.8</v>
      </c>
      <c r="G1182">
        <v>155.62296577888301</v>
      </c>
      <c r="H1182">
        <v>-8.48797302728277</v>
      </c>
      <c r="I1182">
        <v>35.729527281045399</v>
      </c>
      <c r="J1182">
        <v>-0.10337234757118401</v>
      </c>
      <c r="K1182">
        <v>415.50272320252799</v>
      </c>
      <c r="L1182">
        <v>330.47501867074601</v>
      </c>
      <c r="M1182">
        <v>42.740558552563598</v>
      </c>
      <c r="N1182">
        <v>0.56454591511239505</v>
      </c>
      <c r="O1182">
        <v>12.0153183341311</v>
      </c>
      <c r="P1182">
        <v>194.01829697396201</v>
      </c>
      <c r="Q1182">
        <v>0.19851367486070501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198</v>
      </c>
      <c r="E1183">
        <v>1803.737562</v>
      </c>
      <c r="F1183">
        <v>419.1</v>
      </c>
      <c r="G1183">
        <v>-40.7409724178031</v>
      </c>
      <c r="H1183">
        <v>-0.30659301713565301</v>
      </c>
      <c r="I1183">
        <v>-30.6203200605798</v>
      </c>
      <c r="J1183">
        <v>-1.33416306708309</v>
      </c>
      <c r="K1183">
        <v>414.51889163363398</v>
      </c>
      <c r="L1183">
        <v>420.42228619779399</v>
      </c>
      <c r="M1183">
        <v>48.705403078780002</v>
      </c>
      <c r="N1183">
        <v>1.4045733778867699</v>
      </c>
      <c r="O1183">
        <v>39.167263183011201</v>
      </c>
      <c r="P1183">
        <v>17.329227323628199</v>
      </c>
      <c r="Q1183">
        <v>6.1036510751940002E-3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46</v>
      </c>
      <c r="E1184">
        <v>1800.0980466619999</v>
      </c>
      <c r="F1184">
        <v>78.94</v>
      </c>
      <c r="G1184">
        <v>54.662159720871102</v>
      </c>
      <c r="H1184">
        <v>-0.27959182239251501</v>
      </c>
      <c r="I1184">
        <v>-22.722070647803299</v>
      </c>
      <c r="J1184">
        <v>5.2775067660981501</v>
      </c>
      <c r="K1184">
        <v>72.335107722428205</v>
      </c>
      <c r="L1184">
        <v>68.2150406654618</v>
      </c>
      <c r="M1184">
        <v>64.901412063246497</v>
      </c>
      <c r="N1184">
        <v>1.8180115068531799</v>
      </c>
      <c r="O1184">
        <v>18.001013427919901</v>
      </c>
      <c r="P1184">
        <v>83.155452436194807</v>
      </c>
      <c r="Q1184">
        <v>0.116964977237794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138</v>
      </c>
      <c r="E1185">
        <v>1797.9045804779901</v>
      </c>
      <c r="F1185">
        <v>107.15</v>
      </c>
      <c r="G1185">
        <v>30.789404774143598</v>
      </c>
      <c r="H1185">
        <v>-10.491797901126001</v>
      </c>
      <c r="I1185">
        <v>-30.105583107142898</v>
      </c>
      <c r="J1185">
        <v>1.0779645319056701</v>
      </c>
      <c r="K1185">
        <v>110.201717044671</v>
      </c>
      <c r="L1185">
        <v>109.49755638150501</v>
      </c>
      <c r="M1185">
        <v>50.255252872265999</v>
      </c>
      <c r="N1185">
        <v>0.69839822089944703</v>
      </c>
      <c r="O1185">
        <v>31.497900139990598</v>
      </c>
      <c r="P1185">
        <v>59.687034277198201</v>
      </c>
      <c r="Q1185">
        <v>8.8032355577269995E-3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177</v>
      </c>
      <c r="E1186">
        <v>1795.8839504099999</v>
      </c>
      <c r="F1186">
        <v>163.82</v>
      </c>
      <c r="G1186">
        <v>10.6466151760348</v>
      </c>
      <c r="H1186">
        <v>20.991728742123598</v>
      </c>
      <c r="I1186">
        <v>5.5362334530990696</v>
      </c>
      <c r="J1186">
        <v>6.3142063042887697</v>
      </c>
      <c r="K1186">
        <v>141.55487654521201</v>
      </c>
      <c r="L1186">
        <v>135.98902086905801</v>
      </c>
      <c r="M1186">
        <v>65.9126200358196</v>
      </c>
      <c r="N1186">
        <v>2.1304450277537899</v>
      </c>
      <c r="O1186">
        <v>9.2662678549627593</v>
      </c>
      <c r="P1186">
        <v>53.102803738317697</v>
      </c>
      <c r="Q1186">
        <v>4.6854447537155001E-2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555</v>
      </c>
      <c r="E1187">
        <v>1794.0198775599999</v>
      </c>
      <c r="F1187">
        <v>1381.05</v>
      </c>
      <c r="G1187">
        <v>-4.1901211817995696</v>
      </c>
      <c r="H1187">
        <v>-2.1352807973379102</v>
      </c>
      <c r="I1187">
        <v>-0.91791862544887104</v>
      </c>
      <c r="J1187">
        <v>0.79753493741941095</v>
      </c>
      <c r="K1187">
        <v>1364.58461353199</v>
      </c>
      <c r="L1187">
        <v>1305.9811766467501</v>
      </c>
      <c r="M1187">
        <v>49.662514075381402</v>
      </c>
      <c r="N1187">
        <v>0.74462420213731595</v>
      </c>
      <c r="O1187">
        <v>12.4506715904565</v>
      </c>
      <c r="P1187">
        <v>38.243243243243199</v>
      </c>
      <c r="Q1187">
        <v>-4.0543972964996997E-2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290</v>
      </c>
      <c r="E1188">
        <v>1792.5516</v>
      </c>
      <c r="F1188">
        <v>325.35000000000002</v>
      </c>
      <c r="G1188">
        <v>246.73415775475499</v>
      </c>
      <c r="H1188">
        <v>25.495409780890999</v>
      </c>
      <c r="I1188">
        <v>41.897370852976799</v>
      </c>
      <c r="J1188">
        <v>20.328114653811902</v>
      </c>
      <c r="K1188">
        <v>257.976672745651</v>
      </c>
      <c r="L1188">
        <v>198.81595649637899</v>
      </c>
      <c r="M1188">
        <v>71.411643245689305</v>
      </c>
      <c r="N1188">
        <v>1.1188538950273399</v>
      </c>
      <c r="O1188">
        <v>9.9431381589057697</v>
      </c>
      <c r="P1188">
        <v>282.31492361927099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138</v>
      </c>
      <c r="E1189">
        <v>1792.1275617599999</v>
      </c>
      <c r="F1189">
        <v>136.88999999999999</v>
      </c>
      <c r="G1189">
        <v>47.822069611241602</v>
      </c>
      <c r="H1189">
        <v>0.75147399175103202</v>
      </c>
      <c r="I1189">
        <v>0.144254948110248</v>
      </c>
      <c r="J1189">
        <v>6.3661532291067999</v>
      </c>
      <c r="K1189">
        <v>128.299366903774</v>
      </c>
      <c r="L1189">
        <v>108.06999276725401</v>
      </c>
      <c r="M1189">
        <v>63.439693077429098</v>
      </c>
      <c r="N1189">
        <v>0.68908274999347996</v>
      </c>
      <c r="O1189">
        <v>10.2710205274307</v>
      </c>
      <c r="P1189">
        <v>106.938775510204</v>
      </c>
      <c r="Q1189">
        <v>6.8548650697220007E-2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198</v>
      </c>
      <c r="E1190">
        <v>1790.3726024799901</v>
      </c>
      <c r="F1190">
        <v>802.4</v>
      </c>
      <c r="G1190">
        <v>39.836148069162697</v>
      </c>
      <c r="H1190">
        <v>-6.5240757947194501</v>
      </c>
      <c r="I1190">
        <v>-5.9521088251425498</v>
      </c>
      <c r="J1190">
        <v>-1.3211098712084901</v>
      </c>
      <c r="K1190">
        <v>760.85176354955001</v>
      </c>
      <c r="L1190">
        <v>658.521433441103</v>
      </c>
      <c r="M1190">
        <v>50.546442810484898</v>
      </c>
      <c r="N1190">
        <v>0.79470625271781503</v>
      </c>
      <c r="O1190">
        <v>5.7826520438683797</v>
      </c>
      <c r="P1190">
        <v>87.432842793739695</v>
      </c>
      <c r="Q1190">
        <v>5.2784256962134998E-2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677</v>
      </c>
      <c r="E1191">
        <v>1788.0558510000001</v>
      </c>
      <c r="F1191">
        <v>260.7</v>
      </c>
      <c r="G1191">
        <v>0.40630633383328102</v>
      </c>
      <c r="H1191">
        <v>-11.4487674496326</v>
      </c>
      <c r="I1191">
        <v>-32.535824851657701</v>
      </c>
      <c r="J1191">
        <v>-4.09672954033298</v>
      </c>
      <c r="K1191">
        <v>268.405030561974</v>
      </c>
      <c r="L1191">
        <v>266.53257863267601</v>
      </c>
      <c r="M1191">
        <v>33.732353471150503</v>
      </c>
      <c r="N1191">
        <v>0.62892881632574005</v>
      </c>
      <c r="O1191">
        <v>26.9658611430763</v>
      </c>
      <c r="P1191">
        <v>28.6771964461994</v>
      </c>
      <c r="Q1191">
        <v>3.5570291646183E-2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198</v>
      </c>
      <c r="E1192">
        <v>1778.3213249999999</v>
      </c>
      <c r="F1192">
        <v>134.43</v>
      </c>
      <c r="G1192">
        <v>8.9984137831526105</v>
      </c>
      <c r="H1192">
        <v>-10.721100176051699</v>
      </c>
      <c r="I1192">
        <v>17.3199121913797</v>
      </c>
      <c r="J1192">
        <v>2.2730380406574899</v>
      </c>
      <c r="K1192">
        <v>131.11735724053099</v>
      </c>
      <c r="L1192">
        <v>116.491097744659</v>
      </c>
      <c r="M1192">
        <v>55.505947061396597</v>
      </c>
      <c r="N1192">
        <v>0.77099439333916198</v>
      </c>
      <c r="O1192">
        <v>16.789407126385399</v>
      </c>
      <c r="P1192">
        <v>70.813214739517093</v>
      </c>
      <c r="Q1192">
        <v>6.8326836815469999E-2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290</v>
      </c>
      <c r="E1193">
        <v>1777.20970003499</v>
      </c>
      <c r="F1193">
        <v>1187.3</v>
      </c>
      <c r="G1193">
        <v>22.582228270957099</v>
      </c>
      <c r="H1193">
        <v>-3.7815109730662502</v>
      </c>
      <c r="I1193">
        <v>-2.4404753252773501</v>
      </c>
      <c r="J1193">
        <v>-3.36434298877953</v>
      </c>
      <c r="K1193">
        <v>1104.8022809481499</v>
      </c>
      <c r="L1193">
        <v>962.23593092138503</v>
      </c>
      <c r="M1193">
        <v>49.8678658702216</v>
      </c>
      <c r="N1193">
        <v>0.64583312739802001</v>
      </c>
      <c r="O1193">
        <v>9.3236755664111808</v>
      </c>
      <c r="P1193">
        <v>55.192471080321504</v>
      </c>
      <c r="Q1193">
        <v>0.11306932866250401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418</v>
      </c>
      <c r="E1194">
        <v>1776.2834060099999</v>
      </c>
      <c r="F1194">
        <v>1359.6</v>
      </c>
      <c r="G1194">
        <v>435.90401234061898</v>
      </c>
      <c r="H1194">
        <v>15.0518829523063</v>
      </c>
      <c r="I1194">
        <v>43.851888902206703</v>
      </c>
      <c r="J1194">
        <v>-6.7915376197090298</v>
      </c>
      <c r="K1194">
        <v>1148.77954189194</v>
      </c>
      <c r="L1194">
        <v>823.23688763801397</v>
      </c>
      <c r="M1194">
        <v>59.792767753758</v>
      </c>
      <c r="N1194">
        <v>1.2085564586994699</v>
      </c>
      <c r="O1194">
        <v>21.837305089732201</v>
      </c>
      <c r="P1194">
        <v>491.13043478260801</v>
      </c>
      <c r="Q1194">
        <v>0.138412907322678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46</v>
      </c>
      <c r="E1195">
        <v>1775.803134</v>
      </c>
      <c r="F1195">
        <v>188.85</v>
      </c>
      <c r="G1195">
        <v>1081.1431143943</v>
      </c>
      <c r="H1195">
        <v>-16.293710569470498</v>
      </c>
      <c r="I1195">
        <v>136.198701230111</v>
      </c>
      <c r="J1195">
        <v>6.8859504747074203</v>
      </c>
      <c r="K1195">
        <v>184.05575700945499</v>
      </c>
      <c r="L1195">
        <v>112.693850303936</v>
      </c>
      <c r="M1195">
        <v>55.166162545553398</v>
      </c>
      <c r="N1195">
        <v>0.31993215839539801</v>
      </c>
      <c r="O1195">
        <v>22.001588562350999</v>
      </c>
      <c r="P1195">
        <v>1159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295</v>
      </c>
      <c r="E1196">
        <v>1774.72</v>
      </c>
      <c r="F1196">
        <v>3924.55</v>
      </c>
      <c r="G1196">
        <v>145.78488289071601</v>
      </c>
      <c r="H1196">
        <v>12.5786661803513</v>
      </c>
      <c r="I1196">
        <v>13.775043911211601</v>
      </c>
      <c r="J1196">
        <v>13.185192898949801</v>
      </c>
      <c r="K1196">
        <v>3314.4087663732498</v>
      </c>
      <c r="L1196">
        <v>2981.4879480612099</v>
      </c>
      <c r="M1196">
        <v>85.930594761070097</v>
      </c>
      <c r="N1196">
        <v>2.9465882497844502</v>
      </c>
      <c r="O1196">
        <v>1.9225134091806499</v>
      </c>
      <c r="P1196">
        <v>174.82843137254901</v>
      </c>
      <c r="Q1196">
        <v>0.18610586784299099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418</v>
      </c>
      <c r="E1197">
        <v>1764.0423865</v>
      </c>
      <c r="F1197">
        <v>809.75</v>
      </c>
      <c r="G1197">
        <v>116.618035828706</v>
      </c>
      <c r="H1197">
        <v>-4.2782085862802202</v>
      </c>
      <c r="I1197">
        <v>79.899580775465196</v>
      </c>
      <c r="J1197">
        <v>3.3394055731441998</v>
      </c>
      <c r="K1197">
        <v>770.60560682496896</v>
      </c>
      <c r="L1197">
        <v>620.29818283541897</v>
      </c>
      <c r="M1197">
        <v>60.429806722431699</v>
      </c>
      <c r="N1197">
        <v>1.1074021391709701</v>
      </c>
      <c r="O1197">
        <v>6.82309354739116</v>
      </c>
      <c r="P1197">
        <v>185.97916298781499</v>
      </c>
      <c r="Q1197">
        <v>0.124929186689568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133</v>
      </c>
      <c r="E1198">
        <v>1758.97728835</v>
      </c>
      <c r="F1198">
        <v>259.10000000000002</v>
      </c>
      <c r="G1198">
        <v>-6.13771104875463</v>
      </c>
      <c r="H1198">
        <v>-8.2543330132747492</v>
      </c>
      <c r="I1198">
        <v>-45.234391665904496</v>
      </c>
      <c r="J1198">
        <v>1.04677834193063</v>
      </c>
      <c r="K1198">
        <v>265.44731721399103</v>
      </c>
      <c r="L1198">
        <v>272.08985568073399</v>
      </c>
      <c r="M1198">
        <v>55.9201734632681</v>
      </c>
      <c r="N1198">
        <v>0.76966597038141604</v>
      </c>
      <c r="O1198">
        <v>54.612118873021998</v>
      </c>
      <c r="P1198">
        <v>29.712140175219002</v>
      </c>
      <c r="Q1198">
        <v>9.9373328917077994E-2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812</v>
      </c>
      <c r="E1199">
        <v>1756.0374481919901</v>
      </c>
      <c r="F1199">
        <v>195.95</v>
      </c>
      <c r="G1199">
        <v>0.63678476421664199</v>
      </c>
      <c r="H1199">
        <v>-4.6704493357658396</v>
      </c>
      <c r="I1199">
        <v>8.7395437320653802</v>
      </c>
      <c r="J1199">
        <v>2.85063940570378</v>
      </c>
      <c r="M1199">
        <v>55.6805668102051</v>
      </c>
      <c r="O1199">
        <v>17.376881857616699</v>
      </c>
      <c r="P1199">
        <v>41.9927536231883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121</v>
      </c>
      <c r="E1200">
        <v>1750.239158096</v>
      </c>
      <c r="F1200">
        <v>187.45</v>
      </c>
      <c r="G1200">
        <v>93.206997366736104</v>
      </c>
      <c r="H1200">
        <v>-10.268806272264101</v>
      </c>
      <c r="I1200">
        <v>-21.0835279753415</v>
      </c>
      <c r="J1200">
        <v>1.18860843504123</v>
      </c>
      <c r="K1200">
        <v>186.32414792604001</v>
      </c>
      <c r="L1200">
        <v>163.073096376449</v>
      </c>
      <c r="M1200">
        <v>47.103581187977603</v>
      </c>
      <c r="N1200">
        <v>0.94698920075993598</v>
      </c>
      <c r="O1200">
        <v>42.731395038677</v>
      </c>
      <c r="P1200">
        <v>124.8950209958</v>
      </c>
      <c r="Q1200">
        <v>8.1427134979855001E-2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1815</v>
      </c>
      <c r="E1201">
        <v>1742.4888780000001</v>
      </c>
      <c r="F1201">
        <v>606.5</v>
      </c>
      <c r="G1201">
        <v>20.3674392089634</v>
      </c>
      <c r="H1201">
        <v>-6.2831061155999599</v>
      </c>
      <c r="I1201">
        <v>-39.219027036298399</v>
      </c>
      <c r="J1201">
        <v>-5.0390495252925698</v>
      </c>
      <c r="K1201">
        <v>645.99185470333305</v>
      </c>
      <c r="L1201">
        <v>643.56448241322801</v>
      </c>
      <c r="M1201">
        <v>33.104631408578598</v>
      </c>
      <c r="N1201">
        <v>0.71887475692125702</v>
      </c>
      <c r="O1201">
        <v>50.8656224237427</v>
      </c>
      <c r="P1201">
        <v>61.1317747077577</v>
      </c>
      <c r="Q1201">
        <v>0.13439963019936199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271</v>
      </c>
      <c r="E1202">
        <v>1741.35</v>
      </c>
      <c r="F1202">
        <v>1327.15</v>
      </c>
      <c r="G1202">
        <v>86.760863057480904</v>
      </c>
      <c r="H1202">
        <v>0.27509614866566701</v>
      </c>
      <c r="I1202">
        <v>80.685892648255404</v>
      </c>
      <c r="J1202">
        <v>-6.0364908898981202</v>
      </c>
      <c r="K1202">
        <v>1271.30144295838</v>
      </c>
      <c r="L1202">
        <v>985.256306677407</v>
      </c>
      <c r="M1202">
        <v>46.455682115955902</v>
      </c>
      <c r="N1202">
        <v>0.605726060015777</v>
      </c>
      <c r="O1202">
        <v>18.291074859661599</v>
      </c>
      <c r="P1202">
        <v>120.09121061359799</v>
      </c>
      <c r="Q1202">
        <v>8.1971337724948995E-2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124</v>
      </c>
      <c r="E1203">
        <v>1740.887535114</v>
      </c>
      <c r="F1203">
        <v>16.64</v>
      </c>
      <c r="G1203">
        <v>4.9412026225911401</v>
      </c>
      <c r="H1203">
        <v>-11.4002749343469</v>
      </c>
      <c r="I1203">
        <v>-21.7803126879076</v>
      </c>
      <c r="J1203">
        <v>-8.1708677071107694</v>
      </c>
      <c r="K1203">
        <v>17.481697383110301</v>
      </c>
      <c r="L1203">
        <v>16.885688260193</v>
      </c>
      <c r="M1203">
        <v>28.892669816520801</v>
      </c>
      <c r="N1203">
        <v>1.2280932120836601</v>
      </c>
      <c r="O1203">
        <v>58.384293582603398</v>
      </c>
      <c r="P1203">
        <v>41.193730088199302</v>
      </c>
      <c r="Q1203">
        <v>9.8076705268262995E-2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133</v>
      </c>
      <c r="E1204">
        <v>1740.1611413099999</v>
      </c>
      <c r="F1204">
        <v>14.2</v>
      </c>
      <c r="G1204">
        <v>-21.033776680692501</v>
      </c>
      <c r="H1204">
        <v>-5.7388087240468799</v>
      </c>
      <c r="I1204">
        <v>-35.855060634554199</v>
      </c>
      <c r="J1204">
        <v>8.0090707754592891</v>
      </c>
      <c r="K1204">
        <v>13.7177919296767</v>
      </c>
      <c r="L1204">
        <v>13.370877080966199</v>
      </c>
      <c r="M1204">
        <v>68.905763011489398</v>
      </c>
      <c r="N1204">
        <v>1.1177764092706901</v>
      </c>
      <c r="O1204">
        <v>29.577464788732399</v>
      </c>
      <c r="P1204">
        <v>82.051282051282001</v>
      </c>
      <c r="Q1204">
        <v>5.9818827466986003E-2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198</v>
      </c>
      <c r="E1205">
        <v>1737.07224</v>
      </c>
      <c r="F1205">
        <v>934</v>
      </c>
      <c r="G1205">
        <v>107.87548880868999</v>
      </c>
      <c r="H1205">
        <v>-7.6258315180597398</v>
      </c>
      <c r="I1205">
        <v>77.427421048215805</v>
      </c>
      <c r="J1205">
        <v>-4.33803921277622</v>
      </c>
      <c r="K1205">
        <v>962.47370289180901</v>
      </c>
      <c r="L1205">
        <v>745.83356708916995</v>
      </c>
      <c r="M1205">
        <v>37.388794111765399</v>
      </c>
      <c r="N1205">
        <v>0.45191780483032601</v>
      </c>
      <c r="O1205">
        <v>37.093147751605898</v>
      </c>
      <c r="P1205">
        <v>166.97155923967401</v>
      </c>
      <c r="Q1205">
        <v>8.3834571322598E-2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198</v>
      </c>
      <c r="E1206">
        <v>1730.73689953499</v>
      </c>
      <c r="F1206">
        <v>186.94</v>
      </c>
      <c r="G1206">
        <v>-49.103708481789603</v>
      </c>
      <c r="H1206">
        <v>-9.9743305052562103</v>
      </c>
      <c r="I1206">
        <v>-36.110978227582201</v>
      </c>
      <c r="J1206">
        <v>-3.50263371238692</v>
      </c>
      <c r="K1206">
        <v>192.411899420026</v>
      </c>
      <c r="L1206">
        <v>206.785950960625</v>
      </c>
      <c r="M1206">
        <v>42.650668241469198</v>
      </c>
      <c r="N1206">
        <v>0.90434974446903804</v>
      </c>
      <c r="O1206">
        <v>70.642987054669902</v>
      </c>
      <c r="P1206">
        <v>8.2768607008398298</v>
      </c>
      <c r="Q1206">
        <v>4.0631751088874998E-2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373</v>
      </c>
      <c r="E1207">
        <v>1719.538997184</v>
      </c>
      <c r="F1207">
        <v>84</v>
      </c>
      <c r="G1207">
        <v>0.74648945792986798</v>
      </c>
      <c r="H1207">
        <v>-4.47186205976318</v>
      </c>
      <c r="I1207">
        <v>-18.234763258547702</v>
      </c>
      <c r="J1207">
        <v>-1.01353023745875</v>
      </c>
      <c r="K1207">
        <v>82.5673908054181</v>
      </c>
      <c r="L1207">
        <v>78.682627689932701</v>
      </c>
      <c r="M1207">
        <v>47.650473881740503</v>
      </c>
      <c r="N1207">
        <v>1.0851685605868699</v>
      </c>
      <c r="O1207">
        <v>27.9761904761904</v>
      </c>
      <c r="P1207">
        <v>35.4838709677419</v>
      </c>
      <c r="Q1207">
        <v>2.0430989066557E-2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555</v>
      </c>
      <c r="E1208">
        <v>1717.2922785200001</v>
      </c>
      <c r="F1208">
        <v>5936.6</v>
      </c>
      <c r="G1208">
        <v>-35.472970825725497</v>
      </c>
      <c r="H1208">
        <v>-11.797462071259</v>
      </c>
      <c r="I1208">
        <v>-7.42283288252177</v>
      </c>
      <c r="J1208">
        <v>-1.0448398507736001</v>
      </c>
      <c r="K1208">
        <v>5579.5015406987204</v>
      </c>
      <c r="L1208">
        <v>5737.0653688543998</v>
      </c>
      <c r="M1208">
        <v>46.792220274994399</v>
      </c>
      <c r="N1208">
        <v>0.87532848972020305</v>
      </c>
      <c r="O1208">
        <v>15.9923188356971</v>
      </c>
      <c r="P1208">
        <v>32.9883512544803</v>
      </c>
      <c r="Q1208">
        <v>-0.119566180398525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46</v>
      </c>
      <c r="E1209">
        <v>1713.7080000000001</v>
      </c>
      <c r="F1209">
        <v>431.45</v>
      </c>
      <c r="G1209">
        <v>27.920153025062501</v>
      </c>
      <c r="H1209">
        <v>-11.4247324785586</v>
      </c>
      <c r="I1209">
        <v>49.857674257534597</v>
      </c>
      <c r="J1209">
        <v>-4.5660774545236897</v>
      </c>
      <c r="K1209">
        <v>414.82558766259598</v>
      </c>
      <c r="L1209">
        <v>336.37084325705501</v>
      </c>
      <c r="M1209">
        <v>39.9490372525702</v>
      </c>
      <c r="N1209">
        <v>0.52142098682654603</v>
      </c>
      <c r="O1209">
        <v>15.2972534476764</v>
      </c>
      <c r="P1209">
        <v>87.4646969367803</v>
      </c>
      <c r="Q1209">
        <v>6.6156226345111993E-2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290</v>
      </c>
      <c r="E1210">
        <v>1703.52</v>
      </c>
      <c r="F1210">
        <v>1438.65</v>
      </c>
      <c r="G1210">
        <v>-31.856995061562401</v>
      </c>
      <c r="H1210">
        <v>-6.6810786138434697</v>
      </c>
      <c r="I1210">
        <v>-22.643160053881701</v>
      </c>
      <c r="J1210">
        <v>-0.27176645274635403</v>
      </c>
      <c r="K1210">
        <v>1404.2421800039201</v>
      </c>
      <c r="L1210">
        <v>1416.4299413727799</v>
      </c>
      <c r="M1210">
        <v>52.2415574628427</v>
      </c>
      <c r="N1210">
        <v>0.74953776254853299</v>
      </c>
      <c r="O1210">
        <v>23.730580752788999</v>
      </c>
      <c r="P1210">
        <v>21.811100292112901</v>
      </c>
      <c r="Q1210">
        <v>0.15142788914559499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555</v>
      </c>
      <c r="E1211">
        <v>1702.7923671000001</v>
      </c>
      <c r="F1211">
        <v>98.34</v>
      </c>
      <c r="G1211">
        <v>25.3484833649295</v>
      </c>
      <c r="H1211">
        <v>-1.49916719479373</v>
      </c>
      <c r="I1211">
        <v>8.4095002180705407</v>
      </c>
      <c r="J1211">
        <v>1.50067650210468</v>
      </c>
      <c r="K1211">
        <v>90.514034257982701</v>
      </c>
      <c r="L1211">
        <v>79.165515434369198</v>
      </c>
      <c r="M1211">
        <v>56.263709413879603</v>
      </c>
      <c r="N1211">
        <v>0.81647200795997499</v>
      </c>
      <c r="O1211">
        <v>6.7215781980882703</v>
      </c>
      <c r="P1211">
        <v>75.764075067024095</v>
      </c>
      <c r="Q1211">
        <v>4.2351922261679997E-3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170</v>
      </c>
      <c r="E1212">
        <v>1695.3696981000001</v>
      </c>
      <c r="F1212">
        <v>1376</v>
      </c>
      <c r="G1212">
        <v>35.454269322736401</v>
      </c>
      <c r="H1212">
        <v>-2.0480714930294699</v>
      </c>
      <c r="I1212">
        <v>8.1715078822966003</v>
      </c>
      <c r="J1212">
        <v>-2.9697435798076701</v>
      </c>
      <c r="K1212">
        <v>1275.82349888094</v>
      </c>
      <c r="L1212">
        <v>1151.86688652206</v>
      </c>
      <c r="M1212">
        <v>55.230799561177598</v>
      </c>
      <c r="N1212">
        <v>0.61261853097505103</v>
      </c>
      <c r="O1212">
        <v>14.462209302325499</v>
      </c>
      <c r="P1212">
        <v>65.166246549033701</v>
      </c>
      <c r="Q1212">
        <v>-2.3293018774437999E-2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138</v>
      </c>
      <c r="E1213">
        <v>1694.7913000000001</v>
      </c>
      <c r="F1213">
        <v>100.05</v>
      </c>
      <c r="G1213">
        <v>32.486638850325001</v>
      </c>
      <c r="H1213">
        <v>-4.0473337578763804</v>
      </c>
      <c r="I1213">
        <v>-3.24469541667297</v>
      </c>
      <c r="J1213">
        <v>-4.5272506858341597</v>
      </c>
      <c r="K1213">
        <v>96.596055165598301</v>
      </c>
      <c r="L1213">
        <v>88.556939266414005</v>
      </c>
      <c r="M1213">
        <v>54.338052427611501</v>
      </c>
      <c r="N1213">
        <v>1.3384231698190201</v>
      </c>
      <c r="O1213">
        <v>13.9430284857571</v>
      </c>
      <c r="P1213">
        <v>83.577981651376106</v>
      </c>
      <c r="Q1213">
        <v>5.2282160006097998E-2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622</v>
      </c>
      <c r="E1214">
        <v>1692.3029750000001</v>
      </c>
      <c r="F1214">
        <v>59.52</v>
      </c>
      <c r="G1214">
        <v>25.363785524320502</v>
      </c>
      <c r="H1214">
        <v>-3.2304515250649399</v>
      </c>
      <c r="I1214">
        <v>-18.734547933119199</v>
      </c>
      <c r="J1214">
        <v>1.69752736436859</v>
      </c>
      <c r="K1214">
        <v>57.235320441972199</v>
      </c>
      <c r="L1214">
        <v>55.3366882489033</v>
      </c>
      <c r="M1214">
        <v>29.188193916460101</v>
      </c>
      <c r="N1214">
        <v>1.77566433277433</v>
      </c>
      <c r="O1214">
        <v>31.0483870967741</v>
      </c>
      <c r="P1214">
        <v>56.220472440944803</v>
      </c>
      <c r="Q1214">
        <v>7.1071011628524999E-2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57</v>
      </c>
      <c r="E1215">
        <v>1690.672409708</v>
      </c>
      <c r="F1215">
        <v>241.98</v>
      </c>
      <c r="G1215">
        <v>-39.576652320430497</v>
      </c>
      <c r="H1215">
        <v>-7.9096819360140298</v>
      </c>
      <c r="I1215">
        <v>-28.6820283651723</v>
      </c>
      <c r="J1215">
        <v>-2.5892219319229599</v>
      </c>
      <c r="K1215">
        <v>242.357141843405</v>
      </c>
      <c r="M1215">
        <v>40.479882826424998</v>
      </c>
      <c r="N1215">
        <v>0.75104991369017704</v>
      </c>
      <c r="O1215">
        <v>22.5514505331019</v>
      </c>
      <c r="P1215">
        <v>21.597989949748701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373</v>
      </c>
      <c r="E1216">
        <v>1685.111238</v>
      </c>
      <c r="F1216">
        <v>277.35000000000002</v>
      </c>
      <c r="G1216">
        <v>0.148793868034545</v>
      </c>
      <c r="H1216">
        <v>-9.7393752803677298</v>
      </c>
      <c r="I1216">
        <v>2.5729503277564598</v>
      </c>
      <c r="J1216">
        <v>-0.46256588691209199</v>
      </c>
      <c r="K1216">
        <v>271.11877347267102</v>
      </c>
      <c r="L1216">
        <v>249.07945186390899</v>
      </c>
      <c r="M1216">
        <v>41.462163483037699</v>
      </c>
      <c r="N1216">
        <v>0.56428857067538196</v>
      </c>
      <c r="O1216">
        <v>12.4752118262123</v>
      </c>
      <c r="P1216">
        <v>37.455086110766899</v>
      </c>
      <c r="Q1216">
        <v>0.123926064452392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E1217">
        <v>1679.3833172750001</v>
      </c>
      <c r="F1217">
        <v>739.95</v>
      </c>
      <c r="G1217">
        <v>255.85137499178299</v>
      </c>
      <c r="H1217">
        <v>-7.8287065027002898</v>
      </c>
      <c r="I1217">
        <v>42.394094443710202</v>
      </c>
      <c r="J1217">
        <v>-0.169119455362511</v>
      </c>
      <c r="K1217">
        <v>788.39612138869302</v>
      </c>
      <c r="L1217">
        <v>627.95508439958905</v>
      </c>
      <c r="M1217">
        <v>34.448899112628403</v>
      </c>
      <c r="N1217">
        <v>1.9663096292137201</v>
      </c>
      <c r="O1217">
        <v>32.441381174403602</v>
      </c>
      <c r="P1217">
        <v>304.454769062585</v>
      </c>
      <c r="Q1217">
        <v>0.26311758281210901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138</v>
      </c>
      <c r="E1218">
        <v>1678.813162742</v>
      </c>
      <c r="F1218">
        <v>220.52</v>
      </c>
      <c r="G1218">
        <v>329.58348802147702</v>
      </c>
      <c r="H1218">
        <v>32.506632431980499</v>
      </c>
      <c r="I1218">
        <v>54.836423523078999</v>
      </c>
      <c r="J1218">
        <v>8.7190656579534895</v>
      </c>
      <c r="K1218">
        <v>164.87837954013699</v>
      </c>
      <c r="L1218">
        <v>125.670193129091</v>
      </c>
      <c r="M1218">
        <v>79.907728154185904</v>
      </c>
      <c r="N1218">
        <v>1.43305227268409</v>
      </c>
      <c r="O1218">
        <v>0</v>
      </c>
      <c r="P1218">
        <v>424.42330558858498</v>
      </c>
      <c r="Q1218">
        <v>0.131115604496465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21</v>
      </c>
      <c r="E1219">
        <v>1670.8824459</v>
      </c>
      <c r="F1219">
        <v>1109.8499999999999</v>
      </c>
      <c r="G1219">
        <v>70.728156415150806</v>
      </c>
      <c r="H1219">
        <v>-7.7617700065591997</v>
      </c>
      <c r="I1219">
        <v>24.884989888798</v>
      </c>
      <c r="J1219">
        <v>-4.1993575035216999</v>
      </c>
      <c r="K1219">
        <v>1073.64993639966</v>
      </c>
      <c r="L1219">
        <v>859.82508122193099</v>
      </c>
      <c r="M1219">
        <v>44.196962132970498</v>
      </c>
      <c r="N1219">
        <v>0.51985608292704799</v>
      </c>
      <c r="O1219">
        <v>12.799026895526399</v>
      </c>
      <c r="P1219">
        <v>105.90909090909</v>
      </c>
      <c r="Q1219">
        <v>8.2854986347340995E-2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95</v>
      </c>
      <c r="E1220">
        <v>1670.7225000000001</v>
      </c>
      <c r="F1220">
        <v>169.45</v>
      </c>
      <c r="G1220">
        <v>-22.5792186096633</v>
      </c>
      <c r="H1220">
        <v>-0.220483067788562</v>
      </c>
      <c r="I1220">
        <v>-6.7737353609276596</v>
      </c>
      <c r="J1220">
        <v>2.1015686451726001</v>
      </c>
      <c r="K1220">
        <v>150.60660217935001</v>
      </c>
      <c r="L1220">
        <v>149.26408314124501</v>
      </c>
      <c r="M1220">
        <v>69.113879364778896</v>
      </c>
      <c r="N1220">
        <v>2.0986428299064301</v>
      </c>
      <c r="O1220">
        <v>19.799350840955999</v>
      </c>
      <c r="P1220">
        <v>49.360951961216301</v>
      </c>
      <c r="Q1220">
        <v>0.107364756149326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271</v>
      </c>
      <c r="E1221">
        <v>1665.0423696</v>
      </c>
      <c r="F1221">
        <v>1634.45</v>
      </c>
      <c r="G1221">
        <v>447.06416058965198</v>
      </c>
      <c r="H1221">
        <v>16.466043744748401</v>
      </c>
      <c r="I1221">
        <v>78.559043721128106</v>
      </c>
      <c r="J1221">
        <v>-0.36935255559561397</v>
      </c>
      <c r="K1221">
        <v>1433.569630616</v>
      </c>
      <c r="L1221">
        <v>1053.08257430295</v>
      </c>
      <c r="M1221">
        <v>67.672025123638406</v>
      </c>
      <c r="N1221">
        <v>1.44794963569989</v>
      </c>
      <c r="O1221">
        <v>6.2712227354767496</v>
      </c>
      <c r="P1221">
        <v>688.06653809064596</v>
      </c>
      <c r="Q1221">
        <v>0.19205635611234101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370</v>
      </c>
      <c r="E1222">
        <v>1651.849612</v>
      </c>
      <c r="F1222">
        <v>1229.3</v>
      </c>
      <c r="G1222">
        <v>373.43932922670598</v>
      </c>
      <c r="H1222">
        <v>32.610094180039297</v>
      </c>
      <c r="I1222">
        <v>247.659113107275</v>
      </c>
      <c r="J1222">
        <v>3.4312684809062</v>
      </c>
      <c r="K1222">
        <v>1050.7454135161199</v>
      </c>
      <c r="L1222">
        <v>714.80925685400302</v>
      </c>
      <c r="M1222">
        <v>68.097870562215704</v>
      </c>
      <c r="N1222">
        <v>2.39856702862305</v>
      </c>
      <c r="O1222">
        <v>4.1161636703815203</v>
      </c>
      <c r="P1222">
        <v>458.39200545082798</v>
      </c>
      <c r="Q1222">
        <v>0.21665808762226599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D1223" t="s">
        <v>409</v>
      </c>
      <c r="E1223">
        <v>1643.7405629100001</v>
      </c>
      <c r="F1223">
        <v>674.05</v>
      </c>
      <c r="G1223">
        <v>-34.318012159508598</v>
      </c>
      <c r="H1223">
        <v>-6.5009242025446703</v>
      </c>
      <c r="I1223">
        <v>-28.6555225861708</v>
      </c>
      <c r="J1223">
        <v>-1.7308287384458401</v>
      </c>
      <c r="K1223">
        <v>689.60169980001103</v>
      </c>
      <c r="L1223">
        <v>704.04263996427596</v>
      </c>
      <c r="M1223">
        <v>41.074680886173198</v>
      </c>
      <c r="N1223">
        <v>0.68756612916278703</v>
      </c>
      <c r="O1223">
        <v>36.488391068911803</v>
      </c>
      <c r="P1223">
        <v>7.6757188498402398</v>
      </c>
      <c r="Q1223">
        <v>-2.2780599011176999E-2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228</v>
      </c>
      <c r="E1224">
        <v>1640.9295019399999</v>
      </c>
      <c r="F1224">
        <v>426.8</v>
      </c>
      <c r="G1224">
        <v>-29.2556464375103</v>
      </c>
      <c r="H1224">
        <v>-4.3839168590834401</v>
      </c>
      <c r="I1224">
        <v>-43.056795212015899</v>
      </c>
      <c r="J1224">
        <v>-1.5061807680335699</v>
      </c>
      <c r="K1224">
        <v>443.55706016927002</v>
      </c>
      <c r="L1224">
        <v>486.34552523191002</v>
      </c>
      <c r="M1224">
        <v>40.3146762971367</v>
      </c>
      <c r="N1224">
        <v>0.52674448369740301</v>
      </c>
      <c r="O1224">
        <v>48.875351452670998</v>
      </c>
      <c r="P1224">
        <v>12.3157894736842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198</v>
      </c>
      <c r="E1225">
        <v>1639.5352503199999</v>
      </c>
      <c r="F1225">
        <v>536.04999999999995</v>
      </c>
      <c r="G1225">
        <v>-28.410504040761001</v>
      </c>
      <c r="H1225">
        <v>-2.50737274423116</v>
      </c>
      <c r="I1225">
        <v>-15.2526110066927</v>
      </c>
      <c r="J1225">
        <v>-0.31877441146907698</v>
      </c>
      <c r="K1225">
        <v>502.90459260254403</v>
      </c>
      <c r="L1225">
        <v>501.02074638052102</v>
      </c>
      <c r="M1225">
        <v>58.279723552037098</v>
      </c>
      <c r="N1225">
        <v>1.33046627440587</v>
      </c>
      <c r="O1225">
        <v>29.185710288219301</v>
      </c>
      <c r="P1225">
        <v>33.345771144278501</v>
      </c>
      <c r="Q1225">
        <v>-2.2280793682487001E-2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1506</v>
      </c>
      <c r="E1226">
        <v>1630.7881551779999</v>
      </c>
      <c r="F1226">
        <v>127.59</v>
      </c>
      <c r="G1226">
        <v>21.5235380532433</v>
      </c>
      <c r="H1226">
        <v>11.7785526647237</v>
      </c>
      <c r="I1226">
        <v>-17.7070819488792</v>
      </c>
      <c r="J1226">
        <v>5.1980365674226601</v>
      </c>
      <c r="K1226">
        <v>111.099535751695</v>
      </c>
      <c r="L1226">
        <v>108.67846732484099</v>
      </c>
      <c r="M1226">
        <v>60.032300274510497</v>
      </c>
      <c r="N1226">
        <v>2.1067680409063998</v>
      </c>
      <c r="O1226">
        <v>21.326122736891602</v>
      </c>
      <c r="P1226">
        <v>65.058214747736102</v>
      </c>
      <c r="Q1226">
        <v>3.9160779093495003E-2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21</v>
      </c>
      <c r="E1227">
        <v>1627.2170743500001</v>
      </c>
      <c r="F1227">
        <v>1342.85</v>
      </c>
      <c r="G1227">
        <v>105.847698432111</v>
      </c>
      <c r="H1227">
        <v>6.5888491447081003</v>
      </c>
      <c r="I1227">
        <v>89.571328949550406</v>
      </c>
      <c r="J1227">
        <v>-2.3897619630266602</v>
      </c>
      <c r="K1227">
        <v>1221.5139824712301</v>
      </c>
      <c r="L1227">
        <v>966.84416579033496</v>
      </c>
      <c r="M1227">
        <v>50.530673590868197</v>
      </c>
      <c r="N1227">
        <v>0.680961727183513</v>
      </c>
      <c r="O1227">
        <v>9.3793052090702602</v>
      </c>
      <c r="P1227">
        <v>150.97654424820101</v>
      </c>
      <c r="Q1227">
        <v>0.15812043481432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402</v>
      </c>
      <c r="E1228">
        <v>1614.3</v>
      </c>
      <c r="F1228">
        <v>51.77</v>
      </c>
      <c r="G1228">
        <v>1.7947959641501801</v>
      </c>
      <c r="H1228">
        <v>48.001267541925799</v>
      </c>
      <c r="I1228">
        <v>6.2242259537757398</v>
      </c>
      <c r="J1228">
        <v>2.3413162109923098</v>
      </c>
      <c r="K1228">
        <v>40.122772015954197</v>
      </c>
      <c r="M1228">
        <v>74.823009623669407</v>
      </c>
      <c r="N1228">
        <v>4.7413561877128796</v>
      </c>
      <c r="O1228">
        <v>9.2524628163028702</v>
      </c>
      <c r="P1228">
        <v>72.566666666666606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541</v>
      </c>
      <c r="E1229">
        <v>1610.1813</v>
      </c>
      <c r="F1229">
        <v>158.28</v>
      </c>
      <c r="G1229">
        <v>85.829038222024394</v>
      </c>
      <c r="H1229">
        <v>-8.6263497037720196</v>
      </c>
      <c r="I1229">
        <v>32.9420351818667</v>
      </c>
      <c r="J1229">
        <v>-2.6493963423962401</v>
      </c>
      <c r="K1229">
        <v>156.97402414364399</v>
      </c>
      <c r="L1229">
        <v>132.63119174105401</v>
      </c>
      <c r="M1229">
        <v>48.776433736589098</v>
      </c>
      <c r="N1229">
        <v>0.34030013406418402</v>
      </c>
      <c r="O1229">
        <v>15.617892342683801</v>
      </c>
      <c r="P1229">
        <v>122.929577464788</v>
      </c>
      <c r="Q1229">
        <v>3.4138019233249002E-2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60</v>
      </c>
      <c r="E1230">
        <v>1605.3904265199999</v>
      </c>
      <c r="F1230">
        <v>2651.2</v>
      </c>
      <c r="G1230">
        <v>1.3471581318969701</v>
      </c>
      <c r="H1230">
        <v>4.8266580720178203</v>
      </c>
      <c r="I1230">
        <v>20.672745410361198</v>
      </c>
      <c r="J1230">
        <v>-2.9003865420762298</v>
      </c>
      <c r="K1230">
        <v>2431.20658035202</v>
      </c>
      <c r="L1230">
        <v>2192.1358704346499</v>
      </c>
      <c r="M1230">
        <v>59.589251075214698</v>
      </c>
      <c r="N1230">
        <v>2.12627651049988</v>
      </c>
      <c r="O1230">
        <v>6.5140313820156903</v>
      </c>
      <c r="P1230">
        <v>53.417047624558698</v>
      </c>
      <c r="Q1230">
        <v>1.6424468743191999E-2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198</v>
      </c>
      <c r="E1231">
        <v>1595.7996942299999</v>
      </c>
      <c r="F1231">
        <v>1001</v>
      </c>
      <c r="G1231">
        <v>129.90051588525401</v>
      </c>
      <c r="H1231">
        <v>-4.0523041838419003</v>
      </c>
      <c r="I1231">
        <v>100.358348241744</v>
      </c>
      <c r="J1231">
        <v>4.1294101196034498</v>
      </c>
      <c r="K1231">
        <v>941.470441090446</v>
      </c>
      <c r="L1231">
        <v>710.14541302088799</v>
      </c>
      <c r="M1231">
        <v>58.9498800873478</v>
      </c>
      <c r="N1231">
        <v>0.47264259315787099</v>
      </c>
      <c r="O1231">
        <v>9.3456543456543297</v>
      </c>
      <c r="P1231">
        <v>168.36461126005301</v>
      </c>
      <c r="Q1231">
        <v>0.19748195744053501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21</v>
      </c>
      <c r="E1232">
        <v>1595.2434539339999</v>
      </c>
      <c r="F1232">
        <v>161.96</v>
      </c>
      <c r="G1232">
        <v>68.831475331347605</v>
      </c>
      <c r="H1232">
        <v>46.915888658936197</v>
      </c>
      <c r="I1232">
        <v>43.573221555334101</v>
      </c>
      <c r="J1232">
        <v>4.7283189611572997E-2</v>
      </c>
      <c r="K1232">
        <v>125.111088416935</v>
      </c>
      <c r="L1232">
        <v>103.264756268966</v>
      </c>
      <c r="M1232">
        <v>66.205461395053007</v>
      </c>
      <c r="N1232">
        <v>2.3250249639022602</v>
      </c>
      <c r="O1232">
        <v>13.7935292664855</v>
      </c>
      <c r="P1232">
        <v>123.393103448275</v>
      </c>
      <c r="Q1232">
        <v>9.2846389189306003E-2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373</v>
      </c>
      <c r="E1233">
        <v>1591.4496071999999</v>
      </c>
      <c r="F1233">
        <v>1285.4000000000001</v>
      </c>
      <c r="G1233">
        <v>14.0764699995278</v>
      </c>
      <c r="H1233">
        <v>1.5714874159441501</v>
      </c>
      <c r="I1233">
        <v>30.284599405949301</v>
      </c>
      <c r="J1233">
        <v>10.3568780166881</v>
      </c>
      <c r="K1233">
        <v>1126.80395356197</v>
      </c>
      <c r="L1233">
        <v>991.53175098415795</v>
      </c>
      <c r="M1233">
        <v>73.461024079926403</v>
      </c>
      <c r="N1233">
        <v>1.1789411807046799</v>
      </c>
      <c r="O1233">
        <v>3.2791348996421301</v>
      </c>
      <c r="P1233">
        <v>83.681051729065402</v>
      </c>
      <c r="Q1233">
        <v>-1.2774999184039E-2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Row],[Ticker]],[1]!Table1[[Symbol]:[Industry]],2,FALSE),"-")</f>
        <v>-</v>
      </c>
      <c r="E1234">
        <v>1591.4367500000001</v>
      </c>
      <c r="F1234">
        <v>2012</v>
      </c>
      <c r="G1234">
        <v>599.72807675454897</v>
      </c>
      <c r="H1234">
        <v>15.782913155703801</v>
      </c>
      <c r="I1234">
        <v>74.402582049011102</v>
      </c>
      <c r="J1234">
        <v>2.5711109025149002</v>
      </c>
      <c r="K1234">
        <v>1549.7491703716701</v>
      </c>
      <c r="L1234">
        <v>952.46308766070104</v>
      </c>
      <c r="M1234">
        <v>61.296856439021298</v>
      </c>
      <c r="N1234">
        <v>0.53519743863393798</v>
      </c>
      <c r="O1234">
        <v>4.3240556660039697</v>
      </c>
      <c r="P1234">
        <v>788.69257950530005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Row],[Ticker]],[1]!Table1[[Symbol]:[Industry]],2,FALSE),"-")</f>
        <v>-</v>
      </c>
      <c r="D1235" t="s">
        <v>80</v>
      </c>
      <c r="E1235">
        <v>1589.6346939519999</v>
      </c>
      <c r="F1235">
        <v>109.09</v>
      </c>
      <c r="G1235">
        <v>8.0645803214381093</v>
      </c>
      <c r="H1235">
        <v>-6.1000131402560296</v>
      </c>
      <c r="I1235">
        <v>-22.3866653900537</v>
      </c>
      <c r="J1235">
        <v>-2.0028297774320798</v>
      </c>
      <c r="K1235">
        <v>110.060422853327</v>
      </c>
      <c r="L1235">
        <v>103.065292269994</v>
      </c>
      <c r="M1235">
        <v>35.148585173111201</v>
      </c>
      <c r="N1235">
        <v>0.92180227493825595</v>
      </c>
      <c r="O1235">
        <v>13.5759464662205</v>
      </c>
      <c r="P1235">
        <v>38.791348600508897</v>
      </c>
      <c r="Q1235">
        <v>-2.6808927559424E-2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Row],[Ticker]],[1]!Table1[[Symbol]:[Industry]],2,FALSE),"-")</f>
        <v>-</v>
      </c>
      <c r="D1236" t="s">
        <v>409</v>
      </c>
      <c r="E1236">
        <v>1586.869927575</v>
      </c>
      <c r="F1236">
        <v>10.199999999999999</v>
      </c>
      <c r="G1236">
        <v>-48.021846983943497</v>
      </c>
      <c r="H1236">
        <v>-17.521910029062798</v>
      </c>
      <c r="I1236">
        <v>-48.907437367653699</v>
      </c>
      <c r="J1236">
        <v>-4.4617983404584498</v>
      </c>
      <c r="K1236">
        <v>11.390179510549</v>
      </c>
      <c r="L1236">
        <v>12.2418385318778</v>
      </c>
      <c r="M1236">
        <v>24.839534832549798</v>
      </c>
      <c r="N1236">
        <v>1.2977477394558301</v>
      </c>
      <c r="O1236">
        <v>65.032679738561995</v>
      </c>
      <c r="P1236">
        <v>3.0303030303030201</v>
      </c>
      <c r="Q1236">
        <v>0.12059239898025501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Row],[Ticker]],[1]!Table1[[Symbol]:[Industry]],2,FALSE),"-")</f>
        <v>-</v>
      </c>
      <c r="D1237" t="s">
        <v>290</v>
      </c>
      <c r="E1237">
        <v>1583.0533551999999</v>
      </c>
      <c r="F1237">
        <v>117.07</v>
      </c>
      <c r="G1237">
        <v>-19.7690493321365</v>
      </c>
      <c r="H1237">
        <v>-6.1018410954025901</v>
      </c>
      <c r="I1237">
        <v>-10.3626170674564</v>
      </c>
      <c r="J1237">
        <v>-1.84325342283321</v>
      </c>
      <c r="K1237">
        <v>114.51042697806101</v>
      </c>
      <c r="L1237">
        <v>111.471879972358</v>
      </c>
      <c r="M1237">
        <v>46.0432088860153</v>
      </c>
      <c r="N1237">
        <v>0.584471068154513</v>
      </c>
      <c r="O1237">
        <v>10.1819424276074</v>
      </c>
      <c r="P1237">
        <v>27.249999999999901</v>
      </c>
      <c r="Q1237">
        <v>-3.1032467233346E-2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Row],[Ticker]],[1]!Table1[[Symbol]:[Industry]],2,FALSE),"-")</f>
        <v>-</v>
      </c>
      <c r="D1238" t="s">
        <v>228</v>
      </c>
      <c r="E1238">
        <v>1581.54399728</v>
      </c>
      <c r="F1238">
        <v>904.65</v>
      </c>
      <c r="G1238">
        <v>136.06906934437399</v>
      </c>
      <c r="H1238">
        <v>-2.9452029716897599</v>
      </c>
      <c r="I1238">
        <v>101.33874039860601</v>
      </c>
      <c r="J1238">
        <v>-0.102621640405378</v>
      </c>
      <c r="K1238">
        <v>850.44246044540296</v>
      </c>
      <c r="L1238">
        <v>666.68091052172895</v>
      </c>
      <c r="M1238">
        <v>51.213013202740001</v>
      </c>
      <c r="N1238">
        <v>0.72582100226277302</v>
      </c>
      <c r="O1238">
        <v>6.7761012546288599</v>
      </c>
      <c r="P1238">
        <v>186.96272799365499</v>
      </c>
      <c r="Q1238">
        <v>0.14802369197544901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Row],[Ticker]],[1]!Table1[[Symbol]:[Industry]],2,FALSE),"-")</f>
        <v>-</v>
      </c>
      <c r="D1239" t="s">
        <v>290</v>
      </c>
      <c r="E1239">
        <v>1581.4405810860001</v>
      </c>
      <c r="F1239">
        <v>59.78</v>
      </c>
      <c r="G1239">
        <v>-5.0262182729755098</v>
      </c>
      <c r="H1239">
        <v>-11.795267642173901</v>
      </c>
      <c r="I1239">
        <v>-18.468711223613099</v>
      </c>
      <c r="J1239">
        <v>-0.44898180520228098</v>
      </c>
      <c r="K1239">
        <v>54.646655768443303</v>
      </c>
      <c r="L1239">
        <v>54.578990185932902</v>
      </c>
      <c r="M1239">
        <v>51.142434743590997</v>
      </c>
      <c r="N1239">
        <v>1.0479755091173</v>
      </c>
      <c r="O1239">
        <v>21.1107393777183</v>
      </c>
      <c r="P1239">
        <v>38.060046189376401</v>
      </c>
      <c r="Q1239">
        <v>1.0723348970344999E-2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Row],[Ticker]],[1]!Table1[[Symbol]:[Industry]],2,FALSE),"-")</f>
        <v>-</v>
      </c>
      <c r="D1240" t="s">
        <v>72</v>
      </c>
      <c r="E1240">
        <v>1576.7824499999999</v>
      </c>
      <c r="F1240">
        <v>52999.45</v>
      </c>
      <c r="G1240">
        <v>254.743731344764</v>
      </c>
      <c r="H1240">
        <v>-5.20340312203823</v>
      </c>
      <c r="I1240">
        <v>73.653867955005794</v>
      </c>
      <c r="J1240">
        <v>-11.237470550222801</v>
      </c>
      <c r="K1240">
        <v>45508.997849466403</v>
      </c>
      <c r="L1240">
        <v>31377.976255942402</v>
      </c>
      <c r="M1240">
        <v>38.695394875605601</v>
      </c>
      <c r="N1240">
        <v>0.61518987341772102</v>
      </c>
      <c r="O1240">
        <v>26.414519395955999</v>
      </c>
      <c r="P1240">
        <v>315.649360834444</v>
      </c>
      <c r="Q1240">
        <v>7.6288964981644003E-2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Row],[Ticker]],[1]!Table1[[Symbol]:[Industry]],2,FALSE),"-")</f>
        <v>-</v>
      </c>
      <c r="D1241" t="s">
        <v>143</v>
      </c>
      <c r="E1241">
        <v>1566.4064526479999</v>
      </c>
      <c r="F1241">
        <v>28.37</v>
      </c>
      <c r="G1241">
        <v>45.212292332360498</v>
      </c>
      <c r="H1241">
        <v>-24.493637802506701</v>
      </c>
      <c r="I1241">
        <v>-30.077315385408799</v>
      </c>
      <c r="J1241">
        <v>-8.3400267239896397</v>
      </c>
      <c r="K1241">
        <v>30.525015737075702</v>
      </c>
      <c r="L1241">
        <v>28.9036607109858</v>
      </c>
      <c r="M1241">
        <v>25.534754695764999</v>
      </c>
      <c r="N1241">
        <v>1.02765521465223</v>
      </c>
      <c r="O1241">
        <v>38.879097638350302</v>
      </c>
      <c r="P1241">
        <v>83.624595469255596</v>
      </c>
      <c r="Q1241">
        <v>0.20606640517257299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Row],[Ticker]],[1]!Table1[[Symbol]:[Industry]],2,FALSE),"-")</f>
        <v>-</v>
      </c>
      <c r="D1242" t="s">
        <v>198</v>
      </c>
      <c r="E1242">
        <v>1566.1776</v>
      </c>
      <c r="F1242">
        <v>1287.8</v>
      </c>
      <c r="G1242">
        <v>39.578758169601102</v>
      </c>
      <c r="H1242">
        <v>10.033844370390501</v>
      </c>
      <c r="I1242">
        <v>-7.4218721579063498</v>
      </c>
      <c r="J1242">
        <v>7.7590831016236601</v>
      </c>
      <c r="K1242">
        <v>1095.79374719929</v>
      </c>
      <c r="L1242">
        <v>1004.00564178076</v>
      </c>
      <c r="M1242">
        <v>78.437472400628906</v>
      </c>
      <c r="N1242">
        <v>1.9007619771737401</v>
      </c>
      <c r="O1242">
        <v>1.81705233731945</v>
      </c>
      <c r="P1242">
        <v>71.947393016890302</v>
      </c>
      <c r="Q1242">
        <v>1.1628355893653E-2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Row],[Ticker]],[1]!Table1[[Symbol]:[Industry]],2,FALSE),"-")</f>
        <v>-</v>
      </c>
      <c r="E1243">
        <v>1566.0097515</v>
      </c>
      <c r="F1243">
        <v>843.15</v>
      </c>
      <c r="G1243">
        <v>145.78529176962499</v>
      </c>
      <c r="H1243">
        <v>-10.541519804388001</v>
      </c>
      <c r="I1243">
        <v>50.0098589101204</v>
      </c>
      <c r="J1243">
        <v>-0.72029952529258101</v>
      </c>
      <c r="K1243">
        <v>712.08945138788795</v>
      </c>
      <c r="L1243">
        <v>521.396749222886</v>
      </c>
      <c r="M1243">
        <v>46.959084893717197</v>
      </c>
      <c r="N1243">
        <v>0.561652558825813</v>
      </c>
      <c r="O1243">
        <v>12.5541125541125</v>
      </c>
      <c r="P1243">
        <v>216.735537190082</v>
      </c>
    </row>
    <row r="1244" spans="1:17" hidden="1" x14ac:dyDescent="0.3">
      <c r="A1244" t="s">
        <v>2636</v>
      </c>
      <c r="B1244" t="s">
        <v>2637</v>
      </c>
      <c r="C1244" t="str">
        <f>IFERROR(VLOOKUP(Table1[[#This Row],[Ticker]],[1]!Table1[[Symbol]:[Industry]],2,FALSE),"-")</f>
        <v>-</v>
      </c>
      <c r="D1244" t="s">
        <v>165</v>
      </c>
      <c r="E1244">
        <v>1565.711723825</v>
      </c>
      <c r="F1244">
        <v>232.73</v>
      </c>
      <c r="G1244">
        <v>67.355289480453806</v>
      </c>
      <c r="H1244">
        <v>17.285656463430801</v>
      </c>
      <c r="I1244">
        <v>70.323598174917095</v>
      </c>
      <c r="J1244">
        <v>-7.6874622237052703</v>
      </c>
      <c r="K1244">
        <v>200.82520172075701</v>
      </c>
      <c r="L1244">
        <v>152.75973473948699</v>
      </c>
      <c r="M1244">
        <v>60.4622362010807</v>
      </c>
      <c r="N1244">
        <v>1.13887130415669</v>
      </c>
      <c r="O1244">
        <v>9.4787951703690894</v>
      </c>
      <c r="P1244">
        <v>141.54644525168601</v>
      </c>
      <c r="Q1244">
        <v>0.19481888629305999</v>
      </c>
    </row>
    <row r="1245" spans="1:17" hidden="1" x14ac:dyDescent="0.3">
      <c r="A1245" t="s">
        <v>2638</v>
      </c>
      <c r="B1245" t="s">
        <v>2639</v>
      </c>
      <c r="C1245" t="str">
        <f>IFERROR(VLOOKUP(Table1[[#This Row],[Ticker]],[1]!Table1[[Symbol]:[Industry]],2,FALSE),"-")</f>
        <v>-</v>
      </c>
      <c r="D1245" t="s">
        <v>555</v>
      </c>
      <c r="E1245">
        <v>1559.67497972</v>
      </c>
      <c r="F1245">
        <v>455.55</v>
      </c>
      <c r="G1245">
        <v>-22.082841637725402</v>
      </c>
      <c r="H1245">
        <v>16.0174330815018</v>
      </c>
      <c r="I1245">
        <v>5.0422409783806597</v>
      </c>
      <c r="J1245">
        <v>-2.11596108555351</v>
      </c>
      <c r="K1245">
        <v>403.79642245862499</v>
      </c>
      <c r="L1245">
        <v>377.10587469083401</v>
      </c>
      <c r="M1245">
        <v>68.240421634127799</v>
      </c>
      <c r="N1245">
        <v>1.66385294816462</v>
      </c>
      <c r="O1245">
        <v>10.4598836571177</v>
      </c>
      <c r="P1245">
        <v>55.477815699658699</v>
      </c>
      <c r="Q1245">
        <v>-0.110840522132021</v>
      </c>
    </row>
    <row r="1246" spans="1:17" hidden="1" x14ac:dyDescent="0.3">
      <c r="A1246" t="s">
        <v>2640</v>
      </c>
      <c r="B1246" t="s">
        <v>2641</v>
      </c>
      <c r="C1246" t="str">
        <f>IFERROR(VLOOKUP(Table1[[#This Row],[Ticker]],[1]!Table1[[Symbol]:[Industry]],2,FALSE),"-")</f>
        <v>-</v>
      </c>
      <c r="D1246" t="s">
        <v>24</v>
      </c>
      <c r="E1246">
        <v>1555.765039295</v>
      </c>
      <c r="F1246">
        <v>345.85</v>
      </c>
      <c r="G1246">
        <v>-46.175346183710801</v>
      </c>
      <c r="H1246">
        <v>-3.09731914226691</v>
      </c>
      <c r="I1246">
        <v>-36.802571298485702</v>
      </c>
      <c r="J1246">
        <v>-2.6943213187010402</v>
      </c>
      <c r="K1246">
        <v>349.75263174157499</v>
      </c>
      <c r="M1246">
        <v>38.502572089084097</v>
      </c>
      <c r="N1246">
        <v>0.442986328077839</v>
      </c>
      <c r="O1246">
        <v>35.607922509758502</v>
      </c>
      <c r="P1246">
        <v>11.062941554270999</v>
      </c>
    </row>
    <row r="1247" spans="1:17" hidden="1" x14ac:dyDescent="0.3">
      <c r="A1247" t="s">
        <v>2642</v>
      </c>
      <c r="B1247" t="s">
        <v>2643</v>
      </c>
      <c r="C1247" t="str">
        <f>IFERROR(VLOOKUP(Table1[[#This Row],[Ticker]],[1]!Table1[[Symbol]:[Industry]],2,FALSE),"-")</f>
        <v>-</v>
      </c>
      <c r="D1247" t="s">
        <v>2644</v>
      </c>
      <c r="E1247">
        <v>1555.5452459999999</v>
      </c>
      <c r="F1247">
        <v>156.54</v>
      </c>
      <c r="G1247">
        <v>27.0267994841602</v>
      </c>
      <c r="H1247">
        <v>-9.9377447167805002</v>
      </c>
      <c r="I1247">
        <v>-34.9677104748055</v>
      </c>
      <c r="J1247">
        <v>2.2383571544716601</v>
      </c>
      <c r="K1247">
        <v>162.299559984832</v>
      </c>
      <c r="M1247">
        <v>53.672602916285001</v>
      </c>
      <c r="N1247">
        <v>0.78126439460637398</v>
      </c>
      <c r="O1247">
        <v>58.521783569694598</v>
      </c>
      <c r="P1247">
        <v>76.184580754079903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622</v>
      </c>
      <c r="E1248">
        <v>1550.28406</v>
      </c>
      <c r="F1248">
        <v>1239.3499999999999</v>
      </c>
      <c r="G1248">
        <v>28.008818239653699</v>
      </c>
      <c r="H1248">
        <v>36.694523901954703</v>
      </c>
      <c r="I1248">
        <v>42.1864702444297</v>
      </c>
      <c r="J1248">
        <v>13.339169074334199</v>
      </c>
      <c r="K1248">
        <v>921.30082134610404</v>
      </c>
      <c r="L1248">
        <v>838.26867632047902</v>
      </c>
      <c r="M1248">
        <v>75.732471403351397</v>
      </c>
      <c r="N1248">
        <v>5.0614294565967297</v>
      </c>
      <c r="O1248">
        <v>6.4993746722072201</v>
      </c>
      <c r="P1248">
        <v>75.906607054147997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370</v>
      </c>
      <c r="E1249">
        <v>1548.3691166000001</v>
      </c>
      <c r="F1249">
        <v>865.5</v>
      </c>
      <c r="G1249">
        <v>-51.881492174226501</v>
      </c>
      <c r="H1249">
        <v>-1.2275059157867401</v>
      </c>
      <c r="I1249">
        <v>-29.051538507592099</v>
      </c>
      <c r="J1249">
        <v>-0.28899998283177702</v>
      </c>
      <c r="K1249">
        <v>829.20672143076399</v>
      </c>
      <c r="L1249">
        <v>922.43964471484105</v>
      </c>
      <c r="M1249">
        <v>57.924856438463003</v>
      </c>
      <c r="N1249">
        <v>0.93672710283732497</v>
      </c>
      <c r="O1249">
        <v>51.172732524552302</v>
      </c>
      <c r="P1249">
        <v>28.241220921618002</v>
      </c>
      <c r="Q1249">
        <v>-1.2801894667972999E-2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493</v>
      </c>
      <c r="E1250">
        <v>1548.1892456099999</v>
      </c>
      <c r="F1250">
        <v>155.74</v>
      </c>
      <c r="G1250">
        <v>-15.812803353645901</v>
      </c>
      <c r="H1250">
        <v>-1.7271481430272</v>
      </c>
      <c r="I1250">
        <v>-8.3803904969945595</v>
      </c>
      <c r="J1250">
        <v>-1.3361369039333499</v>
      </c>
      <c r="K1250">
        <v>150.654645588779</v>
      </c>
      <c r="L1250">
        <v>139.79975960589499</v>
      </c>
      <c r="M1250">
        <v>52.047560105194201</v>
      </c>
      <c r="N1250">
        <v>0.28941586455222001</v>
      </c>
      <c r="O1250">
        <v>14.549890843713801</v>
      </c>
      <c r="P1250">
        <v>42.098540145985403</v>
      </c>
      <c r="Q1250">
        <v>6.0290689388740999E-2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418</v>
      </c>
      <c r="E1251">
        <v>1542.860531582</v>
      </c>
      <c r="F1251">
        <v>42.84</v>
      </c>
      <c r="G1251">
        <v>57.189193636640297</v>
      </c>
      <c r="H1251">
        <v>-7.0967289191667096</v>
      </c>
      <c r="I1251">
        <v>9.1382408722956701</v>
      </c>
      <c r="J1251">
        <v>1.4571597646166501</v>
      </c>
      <c r="K1251">
        <v>38.993703834647903</v>
      </c>
      <c r="L1251">
        <v>34.426913761761597</v>
      </c>
      <c r="M1251">
        <v>46.6951548419907</v>
      </c>
      <c r="N1251">
        <v>0.85417150063450498</v>
      </c>
      <c r="O1251">
        <v>8.5434173669467697</v>
      </c>
      <c r="P1251">
        <v>110</v>
      </c>
      <c r="Q1251">
        <v>-3.5884806246383003E-2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D1252" t="s">
        <v>373</v>
      </c>
      <c r="E1252">
        <v>1541.7188835100001</v>
      </c>
      <c r="F1252">
        <v>398.3</v>
      </c>
      <c r="G1252">
        <v>-19.903186294918001</v>
      </c>
      <c r="H1252">
        <v>0.96765670273959203</v>
      </c>
      <c r="I1252">
        <v>-11.326768609424301</v>
      </c>
      <c r="J1252">
        <v>6.0868557671865302</v>
      </c>
      <c r="K1252">
        <v>355.46726648249199</v>
      </c>
      <c r="L1252">
        <v>353.738719629694</v>
      </c>
      <c r="M1252">
        <v>63.908248291228396</v>
      </c>
      <c r="N1252">
        <v>1.10416941225149</v>
      </c>
      <c r="O1252">
        <v>6.9545568666833999</v>
      </c>
      <c r="P1252">
        <v>42.047075606276699</v>
      </c>
      <c r="Q1252">
        <v>-0.120637409480123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785</v>
      </c>
      <c r="E1253">
        <v>1538.113667226</v>
      </c>
      <c r="F1253">
        <v>7.62</v>
      </c>
      <c r="G1253">
        <v>-93.278015188191603</v>
      </c>
      <c r="H1253">
        <v>-18.525448235990801</v>
      </c>
      <c r="I1253">
        <v>-75.007505416792398</v>
      </c>
      <c r="J1253">
        <v>-1.23904952529257</v>
      </c>
      <c r="K1253">
        <v>11.689663734509301</v>
      </c>
      <c r="L1253">
        <v>16.616093370987599</v>
      </c>
      <c r="M1253">
        <v>3.6178202059959501</v>
      </c>
      <c r="N1253">
        <v>0.33819431529465399</v>
      </c>
      <c r="O1253">
        <v>250.393700787401</v>
      </c>
      <c r="P1253">
        <v>0</v>
      </c>
      <c r="Q1253">
        <v>-1.3084526659134999E-2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E1254">
        <v>1537.8639900000001</v>
      </c>
      <c r="F1254">
        <v>268.75</v>
      </c>
      <c r="G1254">
        <v>862.22592062840602</v>
      </c>
      <c r="H1254">
        <v>-24.449055422151801</v>
      </c>
      <c r="I1254">
        <v>234.76940855090999</v>
      </c>
      <c r="J1254">
        <v>-7.3483742841350201</v>
      </c>
      <c r="K1254">
        <v>270.25568661665397</v>
      </c>
      <c r="L1254">
        <v>165.19167201890801</v>
      </c>
      <c r="M1254">
        <v>41.9147211183219</v>
      </c>
      <c r="N1254">
        <v>0.97512272300695402</v>
      </c>
      <c r="O1254">
        <v>52.706976744186001</v>
      </c>
      <c r="P1254">
        <v>981.17816091954001</v>
      </c>
      <c r="Q1254">
        <v>0.17424031589224201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60</v>
      </c>
      <c r="E1255">
        <v>1531.4286828049901</v>
      </c>
      <c r="F1255">
        <v>576.54999999999995</v>
      </c>
      <c r="G1255">
        <v>12.3479743232405</v>
      </c>
      <c r="H1255">
        <v>-4.8295238902470299</v>
      </c>
      <c r="I1255">
        <v>1.0316632581954199</v>
      </c>
      <c r="J1255">
        <v>-1.1523418169773001</v>
      </c>
      <c r="K1255">
        <v>546.66864903302906</v>
      </c>
      <c r="L1255">
        <v>485.97772904777798</v>
      </c>
      <c r="M1255">
        <v>55.521838612789203</v>
      </c>
      <c r="N1255">
        <v>0.54466421696094303</v>
      </c>
      <c r="O1255">
        <v>11.872344115861599</v>
      </c>
      <c r="P1255">
        <v>54.986559139784902</v>
      </c>
      <c r="Q1255">
        <v>6.8688988254409999E-2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1506</v>
      </c>
      <c r="E1256">
        <v>1524.8309999999999</v>
      </c>
      <c r="F1256">
        <v>90.24</v>
      </c>
      <c r="G1256">
        <v>19.917720186329898</v>
      </c>
      <c r="H1256">
        <v>2.9589319046682001E-2</v>
      </c>
      <c r="I1256">
        <v>24.4717127763255</v>
      </c>
      <c r="J1256">
        <v>0.217833174225364</v>
      </c>
      <c r="K1256">
        <v>86.949462636957506</v>
      </c>
      <c r="L1256">
        <v>75.314542561216996</v>
      </c>
      <c r="M1256">
        <v>63.0368800316513</v>
      </c>
      <c r="N1256">
        <v>3.27437239602307</v>
      </c>
      <c r="O1256">
        <v>16.300975177304899</v>
      </c>
      <c r="P1256">
        <v>73.505095174004893</v>
      </c>
      <c r="Q1256">
        <v>0.14453066468318301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60</v>
      </c>
      <c r="E1257">
        <v>1519.766114365</v>
      </c>
      <c r="F1257">
        <v>728.3</v>
      </c>
      <c r="G1257">
        <v>95.653806626558804</v>
      </c>
      <c r="H1257">
        <v>-3.0542782023208299</v>
      </c>
      <c r="I1257">
        <v>35.436655009810202</v>
      </c>
      <c r="J1257">
        <v>1.8150887967028799</v>
      </c>
      <c r="K1257">
        <v>670.32274301961797</v>
      </c>
      <c r="L1257">
        <v>538.95150734119204</v>
      </c>
      <c r="M1257">
        <v>62.444688042818797</v>
      </c>
      <c r="N1257">
        <v>0.82069397666820598</v>
      </c>
      <c r="O1257">
        <v>9.0896608540436699</v>
      </c>
      <c r="P1257">
        <v>137.85107772697501</v>
      </c>
      <c r="Q1257">
        <v>6.3857629413595005E-2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D1258" t="s">
        <v>83</v>
      </c>
      <c r="E1258">
        <v>1517.281892</v>
      </c>
      <c r="F1258">
        <v>603.54999999999995</v>
      </c>
      <c r="G1258">
        <v>120.55587610586799</v>
      </c>
      <c r="H1258">
        <v>-2.4247889244007199</v>
      </c>
      <c r="I1258">
        <v>37.521170551756398</v>
      </c>
      <c r="J1258">
        <v>-3.0704304855301601</v>
      </c>
      <c r="K1258">
        <v>560.82424044775803</v>
      </c>
      <c r="L1258">
        <v>427.375432140128</v>
      </c>
      <c r="M1258">
        <v>39.546147524882301</v>
      </c>
      <c r="N1258">
        <v>1.0716058704732401</v>
      </c>
      <c r="O1258">
        <v>17.637312567310001</v>
      </c>
      <c r="P1258">
        <v>202.83492222779699</v>
      </c>
      <c r="Q1258">
        <v>0.18771245158578401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290</v>
      </c>
      <c r="E1259">
        <v>1511.367730341</v>
      </c>
      <c r="F1259">
        <v>283.92</v>
      </c>
      <c r="G1259">
        <v>2.7882795983348898</v>
      </c>
      <c r="H1259">
        <v>32.175438519351303</v>
      </c>
      <c r="I1259">
        <v>12.046111954824299</v>
      </c>
      <c r="J1259">
        <v>0.61917738568281999</v>
      </c>
      <c r="K1259">
        <v>225.34575821457901</v>
      </c>
      <c r="M1259">
        <v>76.099349017567206</v>
      </c>
      <c r="N1259">
        <v>1.5581159671807501</v>
      </c>
      <c r="O1259">
        <v>1.9125105663567199</v>
      </c>
      <c r="P1259">
        <v>70.266866566716601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40</v>
      </c>
      <c r="E1260">
        <v>1510.875</v>
      </c>
      <c r="F1260">
        <v>44.24</v>
      </c>
      <c r="G1260">
        <v>-14.537283275860499</v>
      </c>
      <c r="H1260">
        <v>-9.9247652575626493</v>
      </c>
      <c r="I1260">
        <v>-10.974985091589099</v>
      </c>
      <c r="J1260">
        <v>6.6668619687156802E-2</v>
      </c>
      <c r="K1260">
        <v>45.812543453016701</v>
      </c>
      <c r="L1260">
        <v>45.639806312584099</v>
      </c>
      <c r="M1260">
        <v>52.731453182355402</v>
      </c>
      <c r="N1260">
        <v>1.0276599831692901</v>
      </c>
      <c r="O1260">
        <v>79.452983725135596</v>
      </c>
      <c r="P1260">
        <v>30.117647058823501</v>
      </c>
      <c r="Q1260">
        <v>0.23006753822280601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619</v>
      </c>
      <c r="E1261">
        <v>1506.4972725</v>
      </c>
      <c r="F1261">
        <v>796.35</v>
      </c>
      <c r="G1261">
        <v>359.34068151672398</v>
      </c>
      <c r="H1261">
        <v>22.7926337482162</v>
      </c>
      <c r="I1261">
        <v>85.095323456716301</v>
      </c>
      <c r="J1261">
        <v>8.1180032832240308</v>
      </c>
      <c r="K1261">
        <v>647.77740668239903</v>
      </c>
      <c r="L1261">
        <v>488.82155297413198</v>
      </c>
      <c r="M1261">
        <v>76.3839004517299</v>
      </c>
      <c r="N1261">
        <v>0.58873897406819697</v>
      </c>
      <c r="O1261">
        <v>1.0862058140264901</v>
      </c>
      <c r="P1261">
        <v>468.82142857142799</v>
      </c>
      <c r="Q1261">
        <v>0.164840594671852</v>
      </c>
    </row>
    <row r="1262" spans="1:17" hidden="1" x14ac:dyDescent="0.3">
      <c r="A1262" t="s">
        <v>2673</v>
      </c>
      <c r="B1262" t="s">
        <v>2674</v>
      </c>
      <c r="C1262" t="str">
        <f>IFERROR(VLOOKUP(Table1[[#This Row],[Ticker]],[1]!Table1[[Symbol]:[Industry]],2,FALSE),"-")</f>
        <v>-</v>
      </c>
      <c r="D1262" t="s">
        <v>715</v>
      </c>
      <c r="E1262">
        <v>1502.0466694199999</v>
      </c>
      <c r="F1262">
        <v>269.27999999999997</v>
      </c>
      <c r="G1262">
        <v>-0.35221290613419098</v>
      </c>
      <c r="H1262">
        <v>-1.36761804076116</v>
      </c>
      <c r="I1262">
        <v>-0.98003884121442797</v>
      </c>
      <c r="J1262">
        <v>-2.6890271605989602</v>
      </c>
      <c r="K1262">
        <v>257.493714188051</v>
      </c>
      <c r="L1262">
        <v>238.400851829983</v>
      </c>
      <c r="M1262">
        <v>57.335343564974302</v>
      </c>
      <c r="N1262">
        <v>0.35149502492326301</v>
      </c>
      <c r="O1262">
        <v>5.8377896613190901</v>
      </c>
      <c r="P1262">
        <v>32.722164719798897</v>
      </c>
      <c r="Q1262">
        <v>2.5420345253382999E-2</v>
      </c>
    </row>
    <row r="1263" spans="1:17" hidden="1" x14ac:dyDescent="0.3">
      <c r="A1263" t="s">
        <v>2675</v>
      </c>
      <c r="B1263" t="s">
        <v>2676</v>
      </c>
      <c r="C1263" t="str">
        <f>IFERROR(VLOOKUP(Table1[[#This Row],[Ticker]],[1]!Table1[[Symbol]:[Industry]],2,FALSE),"-")</f>
        <v>-</v>
      </c>
      <c r="D1263" t="s">
        <v>785</v>
      </c>
      <c r="E1263">
        <v>1499.67883011</v>
      </c>
      <c r="F1263">
        <v>310.39999999999998</v>
      </c>
      <c r="G1263">
        <v>-7.3635612916937596</v>
      </c>
      <c r="H1263">
        <v>7.4348426023487599</v>
      </c>
      <c r="I1263">
        <v>1.89427106479568</v>
      </c>
      <c r="J1263">
        <v>4.8491490106831403</v>
      </c>
      <c r="K1263">
        <v>275.23655220600398</v>
      </c>
      <c r="M1263">
        <v>76.123216479430894</v>
      </c>
      <c r="N1263">
        <v>2.2553497968935501</v>
      </c>
      <c r="O1263">
        <v>1.12757731958763</v>
      </c>
      <c r="P1263">
        <v>36.349659565121797</v>
      </c>
    </row>
    <row r="1264" spans="1:17" hidden="1" x14ac:dyDescent="0.3">
      <c r="A1264" t="s">
        <v>2677</v>
      </c>
      <c r="B1264" t="s">
        <v>2678</v>
      </c>
      <c r="C1264" t="str">
        <f>IFERROR(VLOOKUP(Table1[[#This Row],[Ticker]],[1]!Table1[[Symbol]:[Industry]],2,FALSE),"-")</f>
        <v>-</v>
      </c>
      <c r="D1264" t="s">
        <v>21</v>
      </c>
      <c r="E1264">
        <v>1497.488750472</v>
      </c>
      <c r="F1264">
        <v>137.11000000000001</v>
      </c>
      <c r="G1264">
        <v>-13.174846433585801</v>
      </c>
      <c r="H1264">
        <v>7.9693329087902596</v>
      </c>
      <c r="I1264">
        <v>9.7698424946177393</v>
      </c>
      <c r="J1264">
        <v>-2.4008142311749401</v>
      </c>
      <c r="K1264">
        <v>124.901726687072</v>
      </c>
      <c r="L1264">
        <v>115.152298236509</v>
      </c>
      <c r="M1264">
        <v>58.944057065715697</v>
      </c>
      <c r="N1264">
        <v>2.54862963860664</v>
      </c>
      <c r="O1264">
        <v>28.728757931587701</v>
      </c>
      <c r="P1264">
        <v>69.271604938271594</v>
      </c>
      <c r="Q1264">
        <v>-1.463305690737E-3</v>
      </c>
    </row>
    <row r="1265" spans="1:17" hidden="1" x14ac:dyDescent="0.3">
      <c r="A1265" t="s">
        <v>2679</v>
      </c>
      <c r="B1265" t="s">
        <v>2680</v>
      </c>
      <c r="C1265" t="str">
        <f>IFERROR(VLOOKUP(Table1[[#This Row],[Ticker]],[1]!Table1[[Symbol]:[Industry]],2,FALSE),"-")</f>
        <v>-</v>
      </c>
      <c r="D1265" t="s">
        <v>469</v>
      </c>
      <c r="E1265">
        <v>1496.3164999999999</v>
      </c>
      <c r="F1265">
        <v>231.25</v>
      </c>
      <c r="G1265">
        <v>-5.6853835445016303</v>
      </c>
      <c r="H1265">
        <v>-0.997184914276664</v>
      </c>
      <c r="I1265">
        <v>-12.585510620481999</v>
      </c>
      <c r="J1265">
        <v>-1.2346050808481299</v>
      </c>
      <c r="K1265">
        <v>214.38440816763799</v>
      </c>
      <c r="L1265">
        <v>211.03076818847501</v>
      </c>
      <c r="M1265">
        <v>60.045579592777102</v>
      </c>
      <c r="N1265">
        <v>2.0222694653045301</v>
      </c>
      <c r="O1265">
        <v>24.367567567567502</v>
      </c>
      <c r="P1265">
        <v>33.2085253456221</v>
      </c>
      <c r="Q1265">
        <v>1.1887071702154001E-2</v>
      </c>
    </row>
    <row r="1266" spans="1:17" hidden="1" x14ac:dyDescent="0.3">
      <c r="A1266" t="s">
        <v>2681</v>
      </c>
      <c r="B1266" t="s">
        <v>2682</v>
      </c>
      <c r="C1266" t="str">
        <f>IFERROR(VLOOKUP(Table1[[#This Row],[Ticker]],[1]!Table1[[Symbol]:[Industry]],2,FALSE),"-")</f>
        <v>-</v>
      </c>
      <c r="D1266" t="s">
        <v>108</v>
      </c>
      <c r="E1266">
        <v>1493.5153531000001</v>
      </c>
      <c r="F1266">
        <v>61.17</v>
      </c>
      <c r="G1266">
        <v>25.994695779434601</v>
      </c>
      <c r="H1266">
        <v>-12.221720678857301</v>
      </c>
      <c r="I1266">
        <v>-34.068469003034799</v>
      </c>
      <c r="J1266">
        <v>-0.16283216467154801</v>
      </c>
      <c r="K1266">
        <v>58.630533502949902</v>
      </c>
      <c r="L1266">
        <v>58.559835126031302</v>
      </c>
      <c r="M1266">
        <v>49.910261502786803</v>
      </c>
      <c r="N1266">
        <v>0.41891380764464298</v>
      </c>
      <c r="O1266">
        <v>41.4091875102174</v>
      </c>
      <c r="P1266">
        <v>71.344537815126003</v>
      </c>
      <c r="Q1266">
        <v>-2.1527908035157001E-2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418</v>
      </c>
      <c r="E1267">
        <v>1488.4412874699999</v>
      </c>
      <c r="F1267">
        <v>480.45</v>
      </c>
      <c r="G1267">
        <v>-22.808124493973899</v>
      </c>
      <c r="H1267">
        <v>-11.848203743376599</v>
      </c>
      <c r="I1267">
        <v>-36.4130827052916</v>
      </c>
      <c r="J1267">
        <v>-3.6036723116576099</v>
      </c>
      <c r="K1267">
        <v>506.86835600612</v>
      </c>
      <c r="L1267">
        <v>506.32065823011999</v>
      </c>
      <c r="M1267">
        <v>37.052553849326003</v>
      </c>
      <c r="N1267">
        <v>2.91026608765995</v>
      </c>
      <c r="O1267">
        <v>57.862420647309797</v>
      </c>
      <c r="P1267">
        <v>18.923267326732599</v>
      </c>
      <c r="Q1267">
        <v>-3.3793991137875998E-2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170</v>
      </c>
      <c r="E1268">
        <v>1474.7224338000001</v>
      </c>
      <c r="F1268">
        <v>616.20000000000005</v>
      </c>
      <c r="G1268">
        <v>-71.9606501368051</v>
      </c>
      <c r="H1268">
        <v>-15.9541134188933</v>
      </c>
      <c r="I1268">
        <v>-37.575807085243099</v>
      </c>
      <c r="J1268">
        <v>2.9105705799090602</v>
      </c>
      <c r="K1268">
        <v>618.79527618176303</v>
      </c>
      <c r="L1268">
        <v>725.34501370289104</v>
      </c>
      <c r="M1268">
        <v>51.434167027013501</v>
      </c>
      <c r="N1268">
        <v>0.93610964584867795</v>
      </c>
      <c r="O1268">
        <v>122.979552093476</v>
      </c>
      <c r="P1268">
        <v>35.801652892561897</v>
      </c>
      <c r="Q1268">
        <v>7.9185523798393997E-2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890</v>
      </c>
      <c r="E1269">
        <v>1471.5699743360001</v>
      </c>
      <c r="F1269">
        <v>68.08</v>
      </c>
      <c r="G1269">
        <v>144.41380913842701</v>
      </c>
      <c r="H1269">
        <v>4.1441214300452298</v>
      </c>
      <c r="I1269">
        <v>-12.3693871272125</v>
      </c>
      <c r="J1269">
        <v>-3.1895589867190699</v>
      </c>
      <c r="K1269">
        <v>63.086017226962099</v>
      </c>
      <c r="L1269">
        <v>53.060084325204201</v>
      </c>
      <c r="M1269">
        <v>49.146783134998699</v>
      </c>
      <c r="N1269">
        <v>0.79741390446564897</v>
      </c>
      <c r="O1269">
        <v>13.396004700352499</v>
      </c>
      <c r="P1269">
        <v>181.322314049586</v>
      </c>
      <c r="Q1269">
        <v>0.18799981651029199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D1270" t="s">
        <v>198</v>
      </c>
      <c r="E1270">
        <v>1465.9885147099999</v>
      </c>
      <c r="F1270">
        <v>903.75</v>
      </c>
      <c r="G1270">
        <v>13.1841370822558</v>
      </c>
      <c r="H1270">
        <v>-3.8973254240800701</v>
      </c>
      <c r="I1270">
        <v>3.4253858676053301</v>
      </c>
      <c r="J1270">
        <v>-0.96647901853394902</v>
      </c>
      <c r="K1270">
        <v>861.40542282797003</v>
      </c>
      <c r="L1270">
        <v>791.22626104213396</v>
      </c>
      <c r="M1270">
        <v>58.9707896671556</v>
      </c>
      <c r="N1270">
        <v>0.62010494725691301</v>
      </c>
      <c r="O1270">
        <v>13.1950207468879</v>
      </c>
      <c r="P1270">
        <v>49.739043989727399</v>
      </c>
      <c r="Q1270">
        <v>7.1929857658038998E-2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D1271" t="s">
        <v>195</v>
      </c>
      <c r="E1271">
        <v>1465.40954296</v>
      </c>
      <c r="F1271">
        <v>2406.1</v>
      </c>
      <c r="G1271">
        <v>50.061403217420498</v>
      </c>
      <c r="H1271">
        <v>-6.9969900009457904</v>
      </c>
      <c r="I1271">
        <v>52.180179876957602</v>
      </c>
      <c r="J1271">
        <v>7.5600825407969703</v>
      </c>
      <c r="K1271">
        <v>2216.5337112222601</v>
      </c>
      <c r="L1271">
        <v>1868.25738923168</v>
      </c>
      <c r="M1271">
        <v>65.869581573927306</v>
      </c>
      <c r="N1271">
        <v>0.96817974798846196</v>
      </c>
      <c r="O1271">
        <v>5.56502223515231</v>
      </c>
      <c r="P1271">
        <v>92.488</v>
      </c>
      <c r="Q1271">
        <v>0.14842520710256599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E1272">
        <v>1460.526877775</v>
      </c>
      <c r="F1272">
        <v>889.8</v>
      </c>
      <c r="G1272">
        <v>50.002982952696598</v>
      </c>
      <c r="H1272">
        <v>3.9354520343408499</v>
      </c>
      <c r="I1272">
        <v>46.3607857798306</v>
      </c>
      <c r="J1272">
        <v>-8.4525911919592396</v>
      </c>
      <c r="K1272">
        <v>848.73552913666595</v>
      </c>
      <c r="L1272">
        <v>705.72937360896003</v>
      </c>
      <c r="M1272">
        <v>50.764242908511498</v>
      </c>
      <c r="N1272">
        <v>0.47725927083055503</v>
      </c>
      <c r="O1272">
        <v>8.9458305237131999</v>
      </c>
      <c r="P1272">
        <v>122.44999999999899</v>
      </c>
      <c r="Q1272">
        <v>0.182267021550827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D1273" t="s">
        <v>585</v>
      </c>
      <c r="E1273">
        <v>1454.303153395</v>
      </c>
      <c r="F1273">
        <v>248.1</v>
      </c>
      <c r="G1273">
        <v>-4.24708657036168</v>
      </c>
      <c r="H1273">
        <v>2.5013001219050199</v>
      </c>
      <c r="I1273">
        <v>-11.447794333629099</v>
      </c>
      <c r="J1273">
        <v>0.74002997261536696</v>
      </c>
      <c r="K1273">
        <v>233.49796491106099</v>
      </c>
      <c r="L1273">
        <v>228.41927049664099</v>
      </c>
      <c r="M1273">
        <v>63.0271814893689</v>
      </c>
      <c r="N1273">
        <v>0.89553930943990501</v>
      </c>
      <c r="O1273">
        <v>10.378879484079</v>
      </c>
      <c r="P1273">
        <v>29.21875</v>
      </c>
      <c r="Q1273">
        <v>-2.6824663860203001E-2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80</v>
      </c>
      <c r="E1274">
        <v>1448.45</v>
      </c>
      <c r="F1274">
        <v>51.83</v>
      </c>
      <c r="G1274">
        <v>-9.5442859533394504</v>
      </c>
      <c r="H1274">
        <v>-3.5355630311619501</v>
      </c>
      <c r="I1274">
        <v>-12.1280848288333</v>
      </c>
      <c r="J1274">
        <v>0.37518888530345001</v>
      </c>
      <c r="K1274">
        <v>48.481523533975398</v>
      </c>
      <c r="L1274">
        <v>47.640283892507803</v>
      </c>
      <c r="M1274">
        <v>54.012031940158899</v>
      </c>
      <c r="N1274">
        <v>0.64924806386838796</v>
      </c>
      <c r="O1274">
        <v>16.6977465821146</v>
      </c>
      <c r="P1274">
        <v>34.100905562742497</v>
      </c>
      <c r="Q1274">
        <v>2.5068599571748999E-2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D1275" t="s">
        <v>302</v>
      </c>
      <c r="E1275">
        <v>1447.0754783049999</v>
      </c>
      <c r="F1275">
        <v>21.97</v>
      </c>
      <c r="G1275">
        <v>29.557524130248801</v>
      </c>
      <c r="H1275">
        <v>-20.236719019426602</v>
      </c>
      <c r="I1275">
        <v>-54.853772970377001</v>
      </c>
      <c r="J1275">
        <v>-5.5546554538017396</v>
      </c>
      <c r="K1275">
        <v>24.710723561472498</v>
      </c>
      <c r="L1275">
        <v>24.9876101969198</v>
      </c>
      <c r="M1275">
        <v>20.424364311770798</v>
      </c>
      <c r="N1275">
        <v>2.09037607262756</v>
      </c>
      <c r="O1275">
        <v>91.169776968593496</v>
      </c>
      <c r="P1275">
        <v>65.187969924811995</v>
      </c>
      <c r="Q1275">
        <v>6.7702298534299002E-2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E1276">
        <v>1446.5569157</v>
      </c>
      <c r="F1276">
        <v>689.3</v>
      </c>
      <c r="G1276">
        <v>2899.0060299996298</v>
      </c>
      <c r="H1276">
        <v>5.91916540460267</v>
      </c>
      <c r="I1276">
        <v>92.760532045201799</v>
      </c>
      <c r="J1276">
        <v>-11.7732550308799</v>
      </c>
      <c r="K1276">
        <v>606.44058100989901</v>
      </c>
      <c r="L1276">
        <v>387.744906289499</v>
      </c>
      <c r="M1276">
        <v>46.998613359173497</v>
      </c>
      <c r="N1276">
        <v>2.5364828004614299</v>
      </c>
      <c r="O1276">
        <v>8.8060351080806605</v>
      </c>
      <c r="P1276">
        <v>2924.5721807810401</v>
      </c>
    </row>
    <row r="1277" spans="1:17" hidden="1" x14ac:dyDescent="0.3">
      <c r="A1277" t="s">
        <v>2703</v>
      </c>
      <c r="B1277" t="s">
        <v>2704</v>
      </c>
      <c r="C1277" t="str">
        <f>IFERROR(VLOOKUP(Table1[[#This Row],[Ticker]],[1]!Table1[[Symbol]:[Industry]],2,FALSE),"-")</f>
        <v>-</v>
      </c>
      <c r="D1277" t="s">
        <v>60</v>
      </c>
      <c r="E1277">
        <v>1440.08</v>
      </c>
      <c r="F1277">
        <v>15.19</v>
      </c>
      <c r="G1277">
        <v>84.296862917218107</v>
      </c>
      <c r="H1277">
        <v>15.5467333771743</v>
      </c>
      <c r="I1277">
        <v>-17.350663701795401</v>
      </c>
      <c r="J1277">
        <v>-1.23904952529257</v>
      </c>
      <c r="K1277">
        <v>13.654012579819801</v>
      </c>
      <c r="L1277">
        <v>12.5258596614499</v>
      </c>
      <c r="M1277">
        <v>66.2768707469058</v>
      </c>
      <c r="N1277">
        <v>2.72453212263737</v>
      </c>
      <c r="O1277">
        <v>22.7781435154706</v>
      </c>
      <c r="P1277">
        <v>110.972222222222</v>
      </c>
    </row>
    <row r="1278" spans="1:17" hidden="1" x14ac:dyDescent="0.3">
      <c r="A1278" t="s">
        <v>2705</v>
      </c>
      <c r="B1278" t="s">
        <v>2706</v>
      </c>
      <c r="C1278" t="str">
        <f>IFERROR(VLOOKUP(Table1[[#This Row],[Ticker]],[1]!Table1[[Symbol]:[Industry]],2,FALSE),"-")</f>
        <v>-</v>
      </c>
      <c r="D1278" t="s">
        <v>133</v>
      </c>
      <c r="E1278">
        <v>1438.5275658600001</v>
      </c>
      <c r="F1278">
        <v>63.84</v>
      </c>
      <c r="G1278">
        <v>61.688463927055601</v>
      </c>
      <c r="H1278">
        <v>-0.63309427567574195</v>
      </c>
      <c r="I1278">
        <v>-28.155874348700401</v>
      </c>
      <c r="J1278">
        <v>-3.9487465872502598</v>
      </c>
      <c r="K1278">
        <v>61.491723587302801</v>
      </c>
      <c r="L1278">
        <v>57.236822931823099</v>
      </c>
      <c r="M1278">
        <v>59.201057492347999</v>
      </c>
      <c r="N1278">
        <v>1.4261730843121001</v>
      </c>
      <c r="O1278">
        <v>34.711779448621499</v>
      </c>
      <c r="P1278">
        <v>120.13793103448199</v>
      </c>
      <c r="Q1278">
        <v>4.4342780334515997E-2</v>
      </c>
    </row>
    <row r="1279" spans="1:17" hidden="1" x14ac:dyDescent="0.3">
      <c r="A1279" t="s">
        <v>2707</v>
      </c>
      <c r="B1279" t="s">
        <v>2708</v>
      </c>
      <c r="C1279" t="str">
        <f>IFERROR(VLOOKUP(Table1[[#This Row],[Ticker]],[1]!Table1[[Symbol]:[Industry]],2,FALSE),"-")</f>
        <v>-</v>
      </c>
      <c r="D1279" t="s">
        <v>1160</v>
      </c>
      <c r="E1279">
        <v>1437.3894487499999</v>
      </c>
      <c r="F1279">
        <v>1052.7</v>
      </c>
      <c r="G1279">
        <v>384.762716453667</v>
      </c>
      <c r="H1279">
        <v>2.8407727781713601</v>
      </c>
      <c r="I1279">
        <v>79.542844365775196</v>
      </c>
      <c r="J1279">
        <v>10.310471241480499</v>
      </c>
      <c r="K1279">
        <v>941.53294139840602</v>
      </c>
      <c r="L1279">
        <v>726.45742380459603</v>
      </c>
      <c r="M1279">
        <v>83.073852173143393</v>
      </c>
      <c r="N1279">
        <v>1.23777753815393</v>
      </c>
      <c r="O1279">
        <v>3.9232449890757</v>
      </c>
      <c r="P1279">
        <v>437.091836734693</v>
      </c>
      <c r="Q1279">
        <v>0.17589545602932299</v>
      </c>
    </row>
    <row r="1280" spans="1:17" hidden="1" x14ac:dyDescent="0.3">
      <c r="A1280" t="s">
        <v>2709</v>
      </c>
      <c r="B1280" t="s">
        <v>2710</v>
      </c>
      <c r="C1280" t="str">
        <f>IFERROR(VLOOKUP(Table1[[#This Row],[Ticker]],[1]!Table1[[Symbol]:[Industry]],2,FALSE),"-")</f>
        <v>-</v>
      </c>
      <c r="D1280" t="s">
        <v>373</v>
      </c>
      <c r="E1280">
        <v>1435.3369816500001</v>
      </c>
      <c r="F1280">
        <v>122.51</v>
      </c>
      <c r="G1280">
        <v>-8.4437798445094501</v>
      </c>
      <c r="H1280">
        <v>-8.5271823263754793</v>
      </c>
      <c r="I1280">
        <v>-34.031622655950002</v>
      </c>
      <c r="J1280">
        <v>-8.0631763140293007</v>
      </c>
      <c r="K1280">
        <v>122.38534009723</v>
      </c>
      <c r="L1280">
        <v>116.56247923543</v>
      </c>
      <c r="M1280">
        <v>33.294683454763401</v>
      </c>
      <c r="N1280">
        <v>0.82770723491319298</v>
      </c>
      <c r="O1280">
        <v>27.418169945310499</v>
      </c>
      <c r="P1280">
        <v>29.7775423728813</v>
      </c>
      <c r="Q1280">
        <v>3.0107378005670999E-2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Row],[Ticker]],[1]!Table1[[Symbol]:[Industry]],2,FALSE),"-")</f>
        <v>-</v>
      </c>
      <c r="D1281" t="s">
        <v>989</v>
      </c>
      <c r="E1281">
        <v>1435.0614377299901</v>
      </c>
      <c r="F1281">
        <v>219.9</v>
      </c>
      <c r="G1281">
        <v>-47.532373003634099</v>
      </c>
      <c r="H1281">
        <v>-8.7912573689875</v>
      </c>
      <c r="I1281">
        <v>-30.810651239852501</v>
      </c>
      <c r="J1281">
        <v>-2.9410247122859099</v>
      </c>
      <c r="K1281">
        <v>225.17520307949599</v>
      </c>
      <c r="L1281">
        <v>238.649217267556</v>
      </c>
      <c r="M1281">
        <v>38.808870627781801</v>
      </c>
      <c r="N1281">
        <v>0.92416135394301202</v>
      </c>
      <c r="O1281">
        <v>48.135516143701601</v>
      </c>
      <c r="P1281">
        <v>15.0706436420722</v>
      </c>
      <c r="Q1281">
        <v>-6.5300716194354999E-2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Row],[Ticker]],[1]!Table1[[Symbol]:[Industry]],2,FALSE),"-")</f>
        <v>-</v>
      </c>
      <c r="D1282" t="s">
        <v>915</v>
      </c>
      <c r="E1282">
        <v>1430.1311310900001</v>
      </c>
      <c r="F1282">
        <v>345.6</v>
      </c>
      <c r="G1282">
        <v>1317.4401122666</v>
      </c>
      <c r="H1282">
        <v>-8.3540267824457093</v>
      </c>
      <c r="I1282">
        <v>669.32478000653896</v>
      </c>
      <c r="J1282">
        <v>-1.43050755180214</v>
      </c>
      <c r="K1282">
        <v>308.58940490317599</v>
      </c>
      <c r="L1282">
        <v>172.117834039603</v>
      </c>
      <c r="M1282">
        <v>39.076395027100403</v>
      </c>
      <c r="N1282">
        <v>0.98444784910230099</v>
      </c>
      <c r="O1282">
        <v>19.994212962962902</v>
      </c>
      <c r="P1282">
        <v>1419.1208791208701</v>
      </c>
      <c r="Q1282">
        <v>0.196435516417336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Row],[Ticker]],[1]!Table1[[Symbol]:[Industry]],2,FALSE),"-")</f>
        <v>-</v>
      </c>
      <c r="D1283" t="s">
        <v>469</v>
      </c>
      <c r="E1283">
        <v>1429.3721524799901</v>
      </c>
      <c r="F1283">
        <v>692.2</v>
      </c>
      <c r="G1283">
        <v>-43.478997548884202</v>
      </c>
      <c r="H1283">
        <v>6.6187978633114204</v>
      </c>
      <c r="I1283">
        <v>-17.245706618124601</v>
      </c>
      <c r="J1283">
        <v>5.4621808391738798</v>
      </c>
      <c r="K1283">
        <v>649.70093262173702</v>
      </c>
      <c r="L1283">
        <v>671.31019375804897</v>
      </c>
      <c r="M1283">
        <v>63.362917005505203</v>
      </c>
      <c r="N1283">
        <v>1.0167337950151301</v>
      </c>
      <c r="O1283">
        <v>32.620629875758397</v>
      </c>
      <c r="P1283">
        <v>22.5132743362831</v>
      </c>
      <c r="Q1283">
        <v>4.7781655529316E-2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Row],[Ticker]],[1]!Table1[[Symbol]:[Industry]],2,FALSE),"-")</f>
        <v>-</v>
      </c>
      <c r="D1284" t="s">
        <v>72</v>
      </c>
      <c r="E1284">
        <v>1425.06</v>
      </c>
      <c r="F1284">
        <v>220.06</v>
      </c>
      <c r="G1284">
        <v>146.61690425878501</v>
      </c>
      <c r="H1284">
        <v>44.3964162421236</v>
      </c>
      <c r="I1284">
        <v>6.5615866560378704</v>
      </c>
      <c r="J1284">
        <v>32.947391152673497</v>
      </c>
      <c r="K1284">
        <v>166.36881440888399</v>
      </c>
      <c r="L1284">
        <v>143.55124969686901</v>
      </c>
      <c r="M1284">
        <v>82.978665445899793</v>
      </c>
      <c r="N1284">
        <v>3.93703951648031</v>
      </c>
      <c r="O1284">
        <v>14.514223393619901</v>
      </c>
      <c r="P1284">
        <v>174.389027431421</v>
      </c>
      <c r="Q1284">
        <v>5.7562836876073997E-2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Row],[Ticker]],[1]!Table1[[Symbol]:[Industry]],2,FALSE),"-")</f>
        <v>-</v>
      </c>
      <c r="D1285" t="s">
        <v>271</v>
      </c>
      <c r="E1285">
        <v>1424.80654</v>
      </c>
      <c r="F1285">
        <v>1629.5</v>
      </c>
      <c r="G1285">
        <v>145.17857374441101</v>
      </c>
      <c r="H1285">
        <v>3.3598323659021099</v>
      </c>
      <c r="I1285">
        <v>142.73309322756899</v>
      </c>
      <c r="J1285">
        <v>3.50682086860831</v>
      </c>
      <c r="K1285">
        <v>1407.79532107205</v>
      </c>
      <c r="L1285">
        <v>1004.41851961047</v>
      </c>
      <c r="M1285">
        <v>71.729032639442593</v>
      </c>
      <c r="N1285">
        <v>1.2250187587093999</v>
      </c>
      <c r="O1285">
        <v>3.9552009818962999</v>
      </c>
      <c r="P1285">
        <v>292.650602409638</v>
      </c>
      <c r="Q1285">
        <v>0.25363248324842202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Row],[Ticker]],[1]!Table1[[Symbol]:[Industry]],2,FALSE),"-")</f>
        <v>-</v>
      </c>
      <c r="D1286" t="s">
        <v>46</v>
      </c>
      <c r="E1286">
        <v>1420.8341112000001</v>
      </c>
      <c r="F1286">
        <v>1381.95</v>
      </c>
      <c r="G1286">
        <v>165.26754629409999</v>
      </c>
      <c r="H1286">
        <v>20.262367734660899</v>
      </c>
      <c r="I1286">
        <v>-0.88611847503524099</v>
      </c>
      <c r="J1286">
        <v>-5.2304039921513699</v>
      </c>
      <c r="K1286">
        <v>1177.0842352383299</v>
      </c>
      <c r="L1286">
        <v>1035.82756885398</v>
      </c>
      <c r="M1286">
        <v>66.498080161449906</v>
      </c>
      <c r="N1286">
        <v>1.78999893727316</v>
      </c>
      <c r="O1286">
        <v>1.6679329932342</v>
      </c>
      <c r="P1286">
        <v>207.06588156871399</v>
      </c>
      <c r="Q1286">
        <v>0.119487782068736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Row],[Ticker]],[1]!Table1[[Symbol]:[Industry]],2,FALSE),"-")</f>
        <v>-</v>
      </c>
      <c r="D1287" t="s">
        <v>138</v>
      </c>
      <c r="E1287">
        <v>1419.60808959</v>
      </c>
      <c r="F1287">
        <v>340.7</v>
      </c>
      <c r="G1287">
        <v>70.294728781680902</v>
      </c>
      <c r="H1287">
        <v>-2.9184670227935601</v>
      </c>
      <c r="I1287">
        <v>-28.8259715254488</v>
      </c>
      <c r="J1287">
        <v>-7.8081948591676902</v>
      </c>
      <c r="K1287">
        <v>348.95531947628001</v>
      </c>
      <c r="L1287">
        <v>313.32212881913199</v>
      </c>
      <c r="M1287">
        <v>31.939203363105602</v>
      </c>
      <c r="N1287">
        <v>1.13384246546737</v>
      </c>
      <c r="O1287">
        <v>22.101555620780701</v>
      </c>
      <c r="P1287">
        <v>114.884894355093</v>
      </c>
      <c r="Q1287">
        <v>0.12246392980060999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Row],[Ticker]],[1]!Table1[[Symbol]:[Industry]],2,FALSE),"-")</f>
        <v>-</v>
      </c>
      <c r="D1288" t="s">
        <v>285</v>
      </c>
      <c r="E1288">
        <v>1418.14469925</v>
      </c>
      <c r="F1288">
        <v>228.15</v>
      </c>
      <c r="G1288">
        <v>741.43517313738698</v>
      </c>
      <c r="H1288">
        <v>3.7899312623963701</v>
      </c>
      <c r="I1288">
        <v>279.73220032255699</v>
      </c>
      <c r="J1288">
        <v>-5.0402812093019103</v>
      </c>
      <c r="K1288">
        <v>219.33672508853999</v>
      </c>
      <c r="L1288">
        <v>131.742304717243</v>
      </c>
      <c r="M1288">
        <v>35.800892977165098</v>
      </c>
      <c r="N1288">
        <v>0.43687482875567302</v>
      </c>
      <c r="O1288">
        <v>35.920765201162197</v>
      </c>
      <c r="P1288">
        <v>805.357142857143</v>
      </c>
      <c r="Q1288">
        <v>0.20306482207882601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Row],[Ticker]],[1]!Table1[[Symbol]:[Industry]],2,FALSE),"-")</f>
        <v>-</v>
      </c>
      <c r="D1289" t="s">
        <v>133</v>
      </c>
      <c r="E1289">
        <v>1405.0835864999999</v>
      </c>
      <c r="F1289">
        <v>513.54999999999995</v>
      </c>
      <c r="G1289">
        <v>37.6002206149481</v>
      </c>
      <c r="H1289">
        <v>-10.2070225314962</v>
      </c>
      <c r="I1289">
        <v>-26.566072902860402</v>
      </c>
      <c r="J1289">
        <v>-5.5190948767665002</v>
      </c>
      <c r="K1289">
        <v>531.24192089121902</v>
      </c>
      <c r="L1289">
        <v>478.23106958523499</v>
      </c>
      <c r="M1289">
        <v>29.258200798845401</v>
      </c>
      <c r="N1289">
        <v>0.76243506678004602</v>
      </c>
      <c r="O1289">
        <v>30.2112744620777</v>
      </c>
      <c r="P1289">
        <v>97.557222542796595</v>
      </c>
      <c r="Q1289">
        <v>0.143523010119598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Row],[Ticker]],[1]!Table1[[Symbol]:[Industry]],2,FALSE),"-")</f>
        <v>-</v>
      </c>
      <c r="D1290" t="s">
        <v>527</v>
      </c>
      <c r="E1290">
        <v>1403.7255962649999</v>
      </c>
      <c r="F1290">
        <v>593.65</v>
      </c>
      <c r="G1290">
        <v>7.0233903560179698</v>
      </c>
      <c r="H1290">
        <v>-7.5693987037548096</v>
      </c>
      <c r="I1290">
        <v>26.516173334971601</v>
      </c>
      <c r="J1290">
        <v>-1.3511184908098099</v>
      </c>
      <c r="K1290">
        <v>565.47753967767096</v>
      </c>
      <c r="L1290">
        <v>476.42846690216902</v>
      </c>
      <c r="M1290">
        <v>46.9373000799404</v>
      </c>
      <c r="N1290">
        <v>0.33695817841415499</v>
      </c>
      <c r="O1290">
        <v>14.5456076812936</v>
      </c>
      <c r="P1290">
        <v>75.870241445711699</v>
      </c>
      <c r="Q1290">
        <v>0.16677308223368201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Row],[Ticker]],[1]!Table1[[Symbol]:[Industry]],2,FALSE),"-")</f>
        <v>-</v>
      </c>
      <c r="D1291" t="s">
        <v>133</v>
      </c>
      <c r="E1291">
        <v>1399.5071757600001</v>
      </c>
      <c r="F1291">
        <v>738.9</v>
      </c>
      <c r="G1291">
        <v>2.09564462568617</v>
      </c>
      <c r="H1291">
        <v>-12.127003055133001</v>
      </c>
      <c r="I1291">
        <v>4.85262279013038</v>
      </c>
      <c r="J1291">
        <v>1.2469839942604799</v>
      </c>
      <c r="K1291">
        <v>701.90572276176101</v>
      </c>
      <c r="L1291">
        <v>640.738360600428</v>
      </c>
      <c r="M1291">
        <v>52.676822008302402</v>
      </c>
      <c r="N1291">
        <v>0.49686698264991003</v>
      </c>
      <c r="O1291">
        <v>14.359182568683099</v>
      </c>
      <c r="P1291">
        <v>37.495347971715603</v>
      </c>
      <c r="Q1291">
        <v>5.3954195844022002E-2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Row],[Ticker]],[1]!Table1[[Symbol]:[Industry]],2,FALSE),"-")</f>
        <v>-</v>
      </c>
      <c r="D1292" t="s">
        <v>585</v>
      </c>
      <c r="E1292">
        <v>1398.7041375649901</v>
      </c>
      <c r="F1292">
        <v>221.75</v>
      </c>
      <c r="G1292">
        <v>-33.384293972404002</v>
      </c>
      <c r="H1292">
        <v>-6.3221085326511597</v>
      </c>
      <c r="I1292">
        <v>-36.484704314051299</v>
      </c>
      <c r="J1292">
        <v>-3.1869840819227799</v>
      </c>
      <c r="K1292">
        <v>224.148114283963</v>
      </c>
      <c r="L1292">
        <v>231.962402314342</v>
      </c>
      <c r="M1292">
        <v>44.6397842850944</v>
      </c>
      <c r="N1292">
        <v>0.53848617289051504</v>
      </c>
      <c r="O1292">
        <v>38.8275084554678</v>
      </c>
      <c r="P1292">
        <v>19.188390217683398</v>
      </c>
      <c r="Q1292">
        <v>8.9328193384792004E-2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Row],[Ticker]],[1]!Table1[[Symbol]:[Industry]],2,FALSE),"-")</f>
        <v>-</v>
      </c>
      <c r="D1293" t="s">
        <v>373</v>
      </c>
      <c r="E1293">
        <v>1394.293542768</v>
      </c>
      <c r="F1293">
        <v>70.67</v>
      </c>
      <c r="G1293">
        <v>-45.737383658124202</v>
      </c>
      <c r="H1293">
        <v>-13.8150756933602</v>
      </c>
      <c r="I1293">
        <v>-20.937198316960199</v>
      </c>
      <c r="J1293">
        <v>2.3609504747074301</v>
      </c>
      <c r="K1293">
        <v>68.948991407141094</v>
      </c>
      <c r="L1293">
        <v>71.644687752786396</v>
      </c>
      <c r="M1293">
        <v>60.626491302708999</v>
      </c>
      <c r="N1293">
        <v>1.6002165289127399</v>
      </c>
      <c r="O1293">
        <v>27.352483373425699</v>
      </c>
      <c r="P1293">
        <v>27.218721872187199</v>
      </c>
      <c r="Q1293">
        <v>-4.3757929853229002E-2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Row],[Ticker]],[1]!Table1[[Symbol]:[Industry]],2,FALSE),"-")</f>
        <v>-</v>
      </c>
      <c r="D1294" t="s">
        <v>290</v>
      </c>
      <c r="E1294">
        <v>1393.424</v>
      </c>
      <c r="F1294">
        <v>480.85</v>
      </c>
      <c r="G1294">
        <v>8.9132066935774699</v>
      </c>
      <c r="H1294">
        <v>-4.3190160985242398</v>
      </c>
      <c r="I1294">
        <v>6.3731460475867596</v>
      </c>
      <c r="J1294">
        <v>4.5819949363993997</v>
      </c>
      <c r="K1294">
        <v>442.07766969880299</v>
      </c>
      <c r="L1294">
        <v>406.351994276006</v>
      </c>
      <c r="M1294">
        <v>68.457636393723206</v>
      </c>
      <c r="N1294">
        <v>0.89216204270753996</v>
      </c>
      <c r="O1294">
        <v>1.0710200686284601</v>
      </c>
      <c r="P1294">
        <v>46.511273613650197</v>
      </c>
      <c r="Q1294">
        <v>1.945641599801E-3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Row],[Ticker]],[1]!Table1[[Symbol]:[Industry]],2,FALSE),"-")</f>
        <v>-</v>
      </c>
      <c r="D1295" t="s">
        <v>21</v>
      </c>
      <c r="E1295">
        <v>1389.5303857199999</v>
      </c>
      <c r="F1295">
        <v>380.5</v>
      </c>
      <c r="G1295">
        <v>21.4085897707713</v>
      </c>
      <c r="H1295">
        <v>10.181855102266599</v>
      </c>
      <c r="I1295">
        <v>-0.58447414268405296</v>
      </c>
      <c r="J1295">
        <v>-3.7585300447730901</v>
      </c>
      <c r="K1295">
        <v>350.46033382892603</v>
      </c>
      <c r="L1295">
        <v>321.76658121759601</v>
      </c>
      <c r="M1295">
        <v>61.204466566905602</v>
      </c>
      <c r="N1295">
        <v>1.9324081208166399</v>
      </c>
      <c r="O1295">
        <v>18.2128777923784</v>
      </c>
      <c r="P1295">
        <v>53.180354267310697</v>
      </c>
      <c r="Q1295">
        <v>-4.1975385266588998E-2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Row],[Ticker]],[1]!Table1[[Symbol]:[Industry]],2,FALSE),"-")</f>
        <v>-</v>
      </c>
      <c r="E1296">
        <v>1386.8824543000001</v>
      </c>
      <c r="F1296">
        <v>1388.4</v>
      </c>
      <c r="G1296">
        <v>426.81101253666998</v>
      </c>
      <c r="H1296">
        <v>-9.0545176659223596</v>
      </c>
      <c r="I1296">
        <v>80.237547939743393</v>
      </c>
      <c r="J1296">
        <v>19.1835177530645</v>
      </c>
      <c r="K1296">
        <v>1144.1431069369301</v>
      </c>
      <c r="M1296">
        <v>61.6402846846944</v>
      </c>
      <c r="N1296">
        <v>0.48974473005425601</v>
      </c>
      <c r="O1296">
        <v>8.7582829155862605</v>
      </c>
      <c r="P1296">
        <v>479.94987468671599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Row],[Ticker]],[1]!Table1[[Symbol]:[Industry]],2,FALSE),"-")</f>
        <v>-</v>
      </c>
      <c r="D1297" t="s">
        <v>127</v>
      </c>
      <c r="E1297">
        <v>1386.8368052000001</v>
      </c>
      <c r="F1297">
        <v>1099.8499999999999</v>
      </c>
      <c r="G1297">
        <v>191.85087663561501</v>
      </c>
      <c r="H1297">
        <v>-4.9564246669672896</v>
      </c>
      <c r="I1297">
        <v>51.5948950702305</v>
      </c>
      <c r="J1297">
        <v>-5.7088128907614601</v>
      </c>
      <c r="K1297">
        <v>1027.9872081426099</v>
      </c>
      <c r="M1297">
        <v>41.514199196841197</v>
      </c>
      <c r="N1297">
        <v>0.71470588235294097</v>
      </c>
      <c r="O1297">
        <v>31.154248306587199</v>
      </c>
      <c r="P1297">
        <v>250.82934609250299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Row],[Ticker]],[1]!Table1[[Symbol]:[Industry]],2,FALSE),"-")</f>
        <v>-</v>
      </c>
      <c r="D1298" t="s">
        <v>80</v>
      </c>
      <c r="E1298">
        <v>1383.841328667</v>
      </c>
      <c r="F1298">
        <v>141.16</v>
      </c>
      <c r="G1298">
        <v>93.667045810572802</v>
      </c>
      <c r="H1298">
        <v>0.87602197722893604</v>
      </c>
      <c r="I1298">
        <v>23.343442556478301</v>
      </c>
      <c r="J1298">
        <v>3.4313836197168199</v>
      </c>
      <c r="K1298">
        <v>128.17195546096499</v>
      </c>
      <c r="L1298">
        <v>109.138310276391</v>
      </c>
      <c r="M1298">
        <v>27.2066434971895</v>
      </c>
      <c r="N1298">
        <v>0.76837921438122103</v>
      </c>
      <c r="O1298">
        <v>5.4548030603570599</v>
      </c>
      <c r="P1298">
        <v>139.66044142614601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Row],[Ticker]],[1]!Table1[[Symbol]:[Industry]],2,FALSE),"-")</f>
        <v>-</v>
      </c>
      <c r="D1299" t="s">
        <v>228</v>
      </c>
      <c r="E1299">
        <v>1383.4444455</v>
      </c>
      <c r="F1299">
        <v>86.4</v>
      </c>
      <c r="G1299">
        <v>73.281111466426594</v>
      </c>
      <c r="H1299">
        <v>33.108629544875797</v>
      </c>
      <c r="I1299">
        <v>-37.288746447603998</v>
      </c>
      <c r="J1299">
        <v>19.179798642246698</v>
      </c>
      <c r="K1299">
        <v>70.880932882796799</v>
      </c>
      <c r="L1299">
        <v>68.916441908013198</v>
      </c>
      <c r="M1299">
        <v>85.821261794933093</v>
      </c>
      <c r="N1299">
        <v>2.01165696877572</v>
      </c>
      <c r="O1299">
        <v>50.115740740740698</v>
      </c>
      <c r="P1299">
        <v>100.231749710312</v>
      </c>
      <c r="Q1299">
        <v>4.5540969895707002E-2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Row],[Ticker]],[1]!Table1[[Symbol]:[Industry]],2,FALSE),"-")</f>
        <v>-</v>
      </c>
      <c r="D1300" t="s">
        <v>388</v>
      </c>
      <c r="E1300">
        <v>1379.891838104</v>
      </c>
      <c r="F1300">
        <v>94.88</v>
      </c>
      <c r="G1300">
        <v>-61.366424379223098</v>
      </c>
      <c r="H1300">
        <v>-19.564885513051902</v>
      </c>
      <c r="I1300">
        <v>-40.495294054167402</v>
      </c>
      <c r="J1300">
        <v>-5.0808690110010097</v>
      </c>
      <c r="K1300">
        <v>101.73207558146601</v>
      </c>
      <c r="L1300">
        <v>114.689581432792</v>
      </c>
      <c r="M1300">
        <v>30.678234557381799</v>
      </c>
      <c r="N1300">
        <v>0.82675716942889899</v>
      </c>
      <c r="O1300">
        <v>87.236509274873498</v>
      </c>
      <c r="P1300">
        <v>5.4222222222222101</v>
      </c>
      <c r="Q1300">
        <v>-8.5741438540742995E-2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Row],[Ticker]],[1]!Table1[[Symbol]:[Industry]],2,FALSE),"-")</f>
        <v>-</v>
      </c>
      <c r="D1301" t="s">
        <v>295</v>
      </c>
      <c r="E1301">
        <v>1377.7825329929999</v>
      </c>
      <c r="F1301">
        <v>173.32</v>
      </c>
      <c r="G1301">
        <v>-41.903968419678002</v>
      </c>
      <c r="H1301">
        <v>6.2528698813537202</v>
      </c>
      <c r="I1301">
        <v>-29.950570542510899</v>
      </c>
      <c r="J1301">
        <v>-5.2411077266532704</v>
      </c>
      <c r="K1301">
        <v>162.5586334953</v>
      </c>
      <c r="M1301">
        <v>52.669546076535802</v>
      </c>
      <c r="N1301">
        <v>0.89037129802614901</v>
      </c>
      <c r="O1301">
        <v>26.8751442418647</v>
      </c>
      <c r="P1301">
        <v>34.669774669774597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Row],[Ticker]],[1]!Table1[[Symbol]:[Industry]],2,FALSE),"-")</f>
        <v>-</v>
      </c>
      <c r="D1302" t="s">
        <v>251</v>
      </c>
      <c r="E1302">
        <v>1377.7254359999999</v>
      </c>
      <c r="F1302">
        <v>799.5</v>
      </c>
      <c r="G1302">
        <v>42.267788212090899</v>
      </c>
      <c r="H1302">
        <v>4.4295345695257398</v>
      </c>
      <c r="I1302">
        <v>44.670237902471001</v>
      </c>
      <c r="J1302">
        <v>11.323727431871299</v>
      </c>
      <c r="K1302">
        <v>655.35806248698702</v>
      </c>
      <c r="L1302">
        <v>553.06800880813898</v>
      </c>
      <c r="M1302">
        <v>77.169567243135404</v>
      </c>
      <c r="N1302">
        <v>1.0549458533843601</v>
      </c>
      <c r="O1302">
        <v>2.3139462163852298</v>
      </c>
      <c r="P1302">
        <v>100.879396984924</v>
      </c>
      <c r="Q1302">
        <v>3.0064590008949999E-2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Row],[Ticker]],[1]!Table1[[Symbol]:[Industry]],2,FALSE),"-")</f>
        <v>-</v>
      </c>
      <c r="D1303" t="s">
        <v>677</v>
      </c>
      <c r="E1303">
        <v>1376.7582905100001</v>
      </c>
      <c r="F1303">
        <v>160.19</v>
      </c>
      <c r="G1303">
        <v>-40.607253937073502</v>
      </c>
      <c r="H1303">
        <v>-6.1811964214828601</v>
      </c>
      <c r="I1303">
        <v>-26.891628500278301</v>
      </c>
      <c r="J1303">
        <v>-5.8232648261694901</v>
      </c>
      <c r="K1303">
        <v>162.08278543898899</v>
      </c>
      <c r="L1303">
        <v>164.07720530526501</v>
      </c>
      <c r="M1303">
        <v>32.395615627225098</v>
      </c>
      <c r="N1303">
        <v>0.74243384645325805</v>
      </c>
      <c r="O1303">
        <v>40.988825769398801</v>
      </c>
      <c r="P1303">
        <v>26.7325949367088</v>
      </c>
      <c r="Q1303">
        <v>4.1656159064170001E-2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Row],[Ticker]],[1]!Table1[[Symbol]:[Industry]],2,FALSE),"-")</f>
        <v>-</v>
      </c>
      <c r="D1304" t="s">
        <v>95</v>
      </c>
      <c r="E1304">
        <v>1372.503066</v>
      </c>
      <c r="F1304">
        <v>834.45</v>
      </c>
      <c r="G1304">
        <v>-5.8716804378703698</v>
      </c>
      <c r="H1304">
        <v>3.1339162421236102</v>
      </c>
      <c r="I1304">
        <v>-18.985015415825199</v>
      </c>
      <c r="J1304">
        <v>3.59650494346889</v>
      </c>
      <c r="K1304">
        <v>805.16399918861498</v>
      </c>
      <c r="L1304">
        <v>804.46569900082204</v>
      </c>
      <c r="M1304">
        <v>70.504200475090101</v>
      </c>
      <c r="N1304">
        <v>2.0971431000765199</v>
      </c>
      <c r="O1304">
        <v>25.399964048175399</v>
      </c>
      <c r="P1304">
        <v>20.751031039722101</v>
      </c>
      <c r="Q1304">
        <v>-8.1184634889077997E-2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Row],[Ticker]],[1]!Table1[[Symbol]:[Industry]],2,FALSE),"-")</f>
        <v>-</v>
      </c>
      <c r="D1305" t="s">
        <v>989</v>
      </c>
      <c r="E1305">
        <v>1371.2308780000001</v>
      </c>
      <c r="F1305">
        <v>74.52</v>
      </c>
      <c r="G1305">
        <v>-47.342049301496502</v>
      </c>
      <c r="H1305">
        <v>-7.7809099254319998</v>
      </c>
      <c r="I1305">
        <v>-28.171121500025901</v>
      </c>
      <c r="J1305">
        <v>-2.9524244754851701</v>
      </c>
      <c r="K1305">
        <v>74.468425931409499</v>
      </c>
      <c r="L1305">
        <v>79.753643878368905</v>
      </c>
      <c r="M1305">
        <v>42.678038475440502</v>
      </c>
      <c r="N1305">
        <v>0.83849787325820802</v>
      </c>
      <c r="O1305">
        <v>47.342995169082101</v>
      </c>
      <c r="P1305">
        <v>20.193548387096701</v>
      </c>
      <c r="Q1305">
        <v>-2.8559195171567998E-2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Row],[Ticker]],[1]!Table1[[Symbol]:[Industry]],2,FALSE),"-")</f>
        <v>-</v>
      </c>
      <c r="D1306" t="s">
        <v>271</v>
      </c>
      <c r="E1306">
        <v>1369.0116652199999</v>
      </c>
      <c r="F1306">
        <v>395.05</v>
      </c>
      <c r="G1306">
        <v>-30.4847808518515</v>
      </c>
      <c r="H1306">
        <v>-15.8829193434619</v>
      </c>
      <c r="I1306">
        <v>-22.394137989881401</v>
      </c>
      <c r="J1306">
        <v>-12.4748771896916</v>
      </c>
      <c r="K1306">
        <v>400.89415853670903</v>
      </c>
      <c r="L1306">
        <v>400.84123754140501</v>
      </c>
      <c r="M1306">
        <v>39.839065897520399</v>
      </c>
      <c r="N1306">
        <v>1.53160490450438</v>
      </c>
      <c r="O1306">
        <v>30.0594861409947</v>
      </c>
      <c r="P1306">
        <v>35.919490796490599</v>
      </c>
      <c r="Q1306">
        <v>5.0150981400583002E-2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Row],[Ticker]],[1]!Table1[[Symbol]:[Industry]],2,FALSE),"-")</f>
        <v>-</v>
      </c>
      <c r="D1307" t="s">
        <v>555</v>
      </c>
      <c r="E1307">
        <v>1366.3691577100001</v>
      </c>
      <c r="F1307">
        <v>1245.95</v>
      </c>
      <c r="G1307">
        <v>165.13258919567801</v>
      </c>
      <c r="H1307">
        <v>-19.4511805527695</v>
      </c>
      <c r="I1307">
        <v>-1.33646274530636</v>
      </c>
      <c r="J1307">
        <v>7.35780956153185</v>
      </c>
      <c r="K1307">
        <v>1410.0826757022701</v>
      </c>
      <c r="L1307">
        <v>1200.60798534024</v>
      </c>
      <c r="M1307">
        <v>45.067293007587899</v>
      </c>
      <c r="N1307">
        <v>0.70280859098418602</v>
      </c>
      <c r="O1307">
        <v>77.326537983065094</v>
      </c>
      <c r="P1307">
        <v>287.663347853142</v>
      </c>
      <c r="Q1307">
        <v>0.23910394887421399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Row],[Ticker]],[1]!Table1[[Symbol]:[Industry]],2,FALSE),"-")</f>
        <v>-</v>
      </c>
      <c r="D1308" t="s">
        <v>622</v>
      </c>
      <c r="E1308">
        <v>1365.8766350000001</v>
      </c>
      <c r="F1308">
        <v>537.5</v>
      </c>
      <c r="G1308">
        <v>23.077490875330099</v>
      </c>
      <c r="H1308">
        <v>26.0847329705758</v>
      </c>
      <c r="I1308">
        <v>16.934120841314499</v>
      </c>
      <c r="J1308">
        <v>8.3939779976431996</v>
      </c>
      <c r="K1308">
        <v>457.26608592813398</v>
      </c>
      <c r="L1308">
        <v>421.51291182651897</v>
      </c>
      <c r="M1308">
        <v>73.249468460509405</v>
      </c>
      <c r="N1308">
        <v>2.09012346711551</v>
      </c>
      <c r="O1308">
        <v>6.6139534883720801</v>
      </c>
      <c r="P1308">
        <v>57.601524703122699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Row],[Ticker]],[1]!Table1[[Symbol]:[Industry]],2,FALSE),"-")</f>
        <v>-</v>
      </c>
      <c r="D1309" t="s">
        <v>622</v>
      </c>
      <c r="E1309">
        <v>1364.1468610500001</v>
      </c>
      <c r="F1309">
        <v>190.4</v>
      </c>
      <c r="G1309">
        <v>146.347341054738</v>
      </c>
      <c r="H1309">
        <v>-8.6453237076251295</v>
      </c>
      <c r="I1309">
        <v>14.8663284920599</v>
      </c>
      <c r="J1309">
        <v>-3.0492383021221601</v>
      </c>
      <c r="K1309">
        <v>175.719716258613</v>
      </c>
      <c r="L1309">
        <v>143.51427310278501</v>
      </c>
      <c r="M1309">
        <v>45.693020540418097</v>
      </c>
      <c r="N1309">
        <v>0.464726626900061</v>
      </c>
      <c r="O1309">
        <v>16.0451680672268</v>
      </c>
      <c r="P1309">
        <v>180</v>
      </c>
      <c r="Q1309">
        <v>0.13803420822616799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Row],[Ticker]],[1]!Table1[[Symbol]:[Industry]],2,FALSE),"-")</f>
        <v>-</v>
      </c>
      <c r="E1310">
        <v>1360.9259999999999</v>
      </c>
      <c r="F1310">
        <v>1258.3499999999999</v>
      </c>
      <c r="G1310">
        <v>-7.9633470430941902</v>
      </c>
      <c r="H1310">
        <v>-10.707086332141101</v>
      </c>
      <c r="I1310">
        <v>-36.959704117138003</v>
      </c>
      <c r="J1310">
        <v>-4.3159726022156502</v>
      </c>
      <c r="K1310">
        <v>1322.8102894671499</v>
      </c>
      <c r="L1310">
        <v>1356.3787632517101</v>
      </c>
      <c r="M1310">
        <v>39.865902043786299</v>
      </c>
      <c r="N1310">
        <v>0.40185863874345501</v>
      </c>
      <c r="O1310">
        <v>44.2365001788055</v>
      </c>
      <c r="P1310">
        <v>25.208955223880501</v>
      </c>
      <c r="Q1310">
        <v>0.22131808315820001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Row],[Ticker]],[1]!Table1[[Symbol]:[Industry]],2,FALSE),"-")</f>
        <v>-</v>
      </c>
      <c r="D1311" t="s">
        <v>496</v>
      </c>
      <c r="E1311">
        <v>1360.493331424</v>
      </c>
      <c r="F1311">
        <v>257.66000000000003</v>
      </c>
      <c r="G1311">
        <v>6.7407358381219602</v>
      </c>
      <c r="H1311">
        <v>-3.1930423407107198</v>
      </c>
      <c r="I1311">
        <v>-12.4759589649184</v>
      </c>
      <c r="J1311">
        <v>-4.7010288909784697</v>
      </c>
      <c r="K1311">
        <v>243.42255707671501</v>
      </c>
      <c r="L1311">
        <v>222.48166403232</v>
      </c>
      <c r="M1311">
        <v>45.646005642716297</v>
      </c>
      <c r="N1311">
        <v>0.98723735317835404</v>
      </c>
      <c r="O1311">
        <v>13.4828844213304</v>
      </c>
      <c r="P1311">
        <v>47.698480940097397</v>
      </c>
      <c r="Q1311">
        <v>2.2399765239058001E-2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Row],[Ticker]],[1]!Table1[[Symbol]:[Industry]],2,FALSE),"-")</f>
        <v>-</v>
      </c>
      <c r="D1312" t="s">
        <v>271</v>
      </c>
      <c r="E1312">
        <v>1356.4916652049999</v>
      </c>
      <c r="F1312">
        <v>380.15</v>
      </c>
      <c r="G1312">
        <v>-15.9605620752556</v>
      </c>
      <c r="H1312">
        <v>-4.4309316414742597</v>
      </c>
      <c r="I1312">
        <v>-13.5789575277464</v>
      </c>
      <c r="J1312">
        <v>-3.1919202452509099</v>
      </c>
      <c r="K1312">
        <v>376.86534744940701</v>
      </c>
      <c r="L1312">
        <v>361.86691393077098</v>
      </c>
      <c r="M1312">
        <v>41.945491565063897</v>
      </c>
      <c r="N1312">
        <v>0.61120718262373497</v>
      </c>
      <c r="O1312">
        <v>15.9279231882151</v>
      </c>
      <c r="P1312">
        <v>24.905536389025698</v>
      </c>
      <c r="Q1312">
        <v>3.0755644020776001E-2</v>
      </c>
    </row>
    <row r="1313" spans="1:17" hidden="1" x14ac:dyDescent="0.3">
      <c r="A1313" t="s">
        <v>2775</v>
      </c>
      <c r="B1313" t="s">
        <v>2776</v>
      </c>
      <c r="C1313" t="str">
        <f>IFERROR(VLOOKUP(Table1[[#This Row],[Ticker]],[1]!Table1[[Symbol]:[Industry]],2,FALSE),"-")</f>
        <v>-</v>
      </c>
      <c r="D1313" t="s">
        <v>295</v>
      </c>
      <c r="E1313">
        <v>1356.42553056</v>
      </c>
      <c r="F1313">
        <v>318.60000000000002</v>
      </c>
      <c r="G1313">
        <v>73.925912710651502</v>
      </c>
      <c r="H1313">
        <v>2.4430915937589099</v>
      </c>
      <c r="I1313">
        <v>34.0811080560782</v>
      </c>
      <c r="J1313">
        <v>0.16485559008581899</v>
      </c>
      <c r="K1313">
        <v>293.476213976628</v>
      </c>
      <c r="L1313">
        <v>229.18075962109901</v>
      </c>
      <c r="M1313">
        <v>53.768267066662098</v>
      </c>
      <c r="N1313">
        <v>0.61296347122670602</v>
      </c>
      <c r="O1313">
        <v>6.0891399874450602</v>
      </c>
      <c r="P1313">
        <v>146.403712296983</v>
      </c>
      <c r="Q1313">
        <v>0.11406487860336401</v>
      </c>
    </row>
    <row r="1314" spans="1:17" hidden="1" x14ac:dyDescent="0.3">
      <c r="A1314" t="s">
        <v>2777</v>
      </c>
      <c r="B1314" t="s">
        <v>2778</v>
      </c>
      <c r="C1314" t="str">
        <f>IFERROR(VLOOKUP(Table1[[#This Row],[Ticker]],[1]!Table1[[Symbol]:[Industry]],2,FALSE),"-")</f>
        <v>-</v>
      </c>
      <c r="D1314" t="s">
        <v>127</v>
      </c>
      <c r="E1314">
        <v>1351.43094294</v>
      </c>
      <c r="F1314">
        <v>867.05</v>
      </c>
      <c r="G1314">
        <v>1.6183152380055299</v>
      </c>
      <c r="H1314">
        <v>-5.3324555523737303</v>
      </c>
      <c r="I1314">
        <v>-29.333697098811498</v>
      </c>
      <c r="J1314">
        <v>1.64679522356587</v>
      </c>
      <c r="K1314">
        <v>850.43981413960103</v>
      </c>
      <c r="L1314">
        <v>853.41278896499796</v>
      </c>
      <c r="M1314">
        <v>59.610361739861403</v>
      </c>
      <c r="N1314">
        <v>1.06548179229132</v>
      </c>
      <c r="O1314">
        <v>24.560290640678101</v>
      </c>
      <c r="P1314">
        <v>37.626984126984098</v>
      </c>
      <c r="Q1314">
        <v>6.9034192186719995E-2</v>
      </c>
    </row>
    <row r="1315" spans="1:17" hidden="1" x14ac:dyDescent="0.3">
      <c r="A1315" t="s">
        <v>2779</v>
      </c>
      <c r="B1315" t="s">
        <v>2780</v>
      </c>
      <c r="C1315" t="str">
        <f>IFERROR(VLOOKUP(Table1[[#This Row],[Ticker]],[1]!Table1[[Symbol]:[Industry]],2,FALSE),"-")</f>
        <v>-</v>
      </c>
      <c r="D1315" t="s">
        <v>21</v>
      </c>
      <c r="E1315">
        <v>1350.77436756</v>
      </c>
      <c r="F1315">
        <v>815.5</v>
      </c>
      <c r="G1315">
        <v>665.797265036152</v>
      </c>
      <c r="H1315">
        <v>-17.042658780138101</v>
      </c>
      <c r="I1315">
        <v>292.66861236745399</v>
      </c>
      <c r="J1315">
        <v>2.9809504747074098</v>
      </c>
      <c r="K1315">
        <v>681.69683744008103</v>
      </c>
      <c r="M1315">
        <v>49.945577480066703</v>
      </c>
      <c r="N1315">
        <v>0.42536873156342098</v>
      </c>
      <c r="O1315">
        <v>22.378908645003001</v>
      </c>
      <c r="P1315">
        <v>774.53083109919498</v>
      </c>
    </row>
    <row r="1316" spans="1:17" hidden="1" x14ac:dyDescent="0.3">
      <c r="A1316" t="s">
        <v>2781</v>
      </c>
      <c r="B1316" t="s">
        <v>2782</v>
      </c>
      <c r="C1316" t="str">
        <f>IFERROR(VLOOKUP(Table1[[#This Row],[Ticker]],[1]!Table1[[Symbol]:[Industry]],2,FALSE),"-")</f>
        <v>-</v>
      </c>
      <c r="D1316" t="s">
        <v>51</v>
      </c>
      <c r="E1316">
        <v>1348.6816119149901</v>
      </c>
      <c r="F1316">
        <v>326.75</v>
      </c>
      <c r="G1316">
        <v>126.123936571417</v>
      </c>
      <c r="H1316">
        <v>7.2373010028289002</v>
      </c>
      <c r="I1316">
        <v>-11.681357169719099</v>
      </c>
      <c r="J1316">
        <v>-4.6918467280897698</v>
      </c>
      <c r="K1316">
        <v>310.15515988705801</v>
      </c>
      <c r="L1316">
        <v>264.12271058159098</v>
      </c>
      <c r="M1316">
        <v>52.0945291095735</v>
      </c>
      <c r="N1316">
        <v>0.97361732924442801</v>
      </c>
      <c r="O1316">
        <v>12.3182861514919</v>
      </c>
      <c r="P1316">
        <v>174.464510709785</v>
      </c>
      <c r="Q1316">
        <v>8.7567433398056005E-2</v>
      </c>
    </row>
    <row r="1317" spans="1:17" hidden="1" x14ac:dyDescent="0.3">
      <c r="A1317" t="s">
        <v>2783</v>
      </c>
      <c r="B1317" t="s">
        <v>2784</v>
      </c>
      <c r="C1317" t="str">
        <f>IFERROR(VLOOKUP(Table1[[#This Row],[Ticker]],[1]!Table1[[Symbol]:[Industry]],2,FALSE),"-")</f>
        <v>-</v>
      </c>
      <c r="D1317" t="s">
        <v>388</v>
      </c>
      <c r="E1317">
        <v>1344.72418376</v>
      </c>
      <c r="F1317">
        <v>85.33</v>
      </c>
      <c r="G1317">
        <v>38.846515204287698</v>
      </c>
      <c r="H1317">
        <v>8.2137905272400893</v>
      </c>
      <c r="I1317">
        <v>4.4701670669387799</v>
      </c>
      <c r="J1317">
        <v>3.4163470936931102</v>
      </c>
      <c r="K1317">
        <v>73.822719664665001</v>
      </c>
      <c r="L1317">
        <v>66.117107892410203</v>
      </c>
      <c r="M1317">
        <v>67.170766117678994</v>
      </c>
      <c r="N1317">
        <v>1.7768526468428301</v>
      </c>
      <c r="O1317">
        <v>4.30094925583031</v>
      </c>
      <c r="P1317">
        <v>85.0976138828633</v>
      </c>
      <c r="Q1317">
        <v>3.0427396708665001E-2</v>
      </c>
    </row>
    <row r="1318" spans="1:17" hidden="1" x14ac:dyDescent="0.3">
      <c r="A1318" t="s">
        <v>2785</v>
      </c>
      <c r="B1318" t="s">
        <v>2786</v>
      </c>
      <c r="C1318" t="str">
        <f>IFERROR(VLOOKUP(Table1[[#This Row],[Ticker]],[1]!Table1[[Symbol]:[Industry]],2,FALSE),"-")</f>
        <v>-</v>
      </c>
      <c r="D1318" t="s">
        <v>295</v>
      </c>
      <c r="E1318">
        <v>1343.0049750000001</v>
      </c>
      <c r="F1318">
        <v>84.05</v>
      </c>
      <c r="G1318">
        <v>-12.2912181668567</v>
      </c>
      <c r="H1318">
        <v>-7.16498081669992</v>
      </c>
      <c r="I1318">
        <v>-30.1385419229745</v>
      </c>
      <c r="J1318">
        <v>-3.4245822488939499</v>
      </c>
      <c r="K1318">
        <v>84.7665526379553</v>
      </c>
      <c r="L1318">
        <v>84.787789920732195</v>
      </c>
      <c r="M1318">
        <v>41.810781884903598</v>
      </c>
      <c r="N1318">
        <v>0.96160781520301197</v>
      </c>
      <c r="O1318">
        <v>24.866151100535401</v>
      </c>
      <c r="P1318">
        <v>21.811594202898501</v>
      </c>
      <c r="Q1318">
        <v>5.9246518836246001E-2</v>
      </c>
    </row>
    <row r="1319" spans="1:17" hidden="1" x14ac:dyDescent="0.3">
      <c r="A1319" t="s">
        <v>2787</v>
      </c>
      <c r="B1319" t="s">
        <v>2788</v>
      </c>
      <c r="C1319" t="str">
        <f>IFERROR(VLOOKUP(Table1[[#This Row],[Ticker]],[1]!Table1[[Symbol]:[Industry]],2,FALSE),"-")</f>
        <v>-</v>
      </c>
      <c r="D1319" t="s">
        <v>1758</v>
      </c>
      <c r="E1319">
        <v>1342.4585999999999</v>
      </c>
      <c r="F1319">
        <v>580.45000000000005</v>
      </c>
      <c r="G1319">
        <v>78.422603391844007</v>
      </c>
      <c r="H1319">
        <v>41.813015369305603</v>
      </c>
      <c r="I1319">
        <v>11.656849123578301</v>
      </c>
      <c r="J1319">
        <v>-5.1963565860479104</v>
      </c>
      <c r="K1319">
        <v>478.71512279660499</v>
      </c>
      <c r="L1319">
        <v>390.09688179436199</v>
      </c>
      <c r="M1319">
        <v>56.181496419986701</v>
      </c>
      <c r="N1319">
        <v>0.51346779254863895</v>
      </c>
      <c r="O1319">
        <v>11.1206822293048</v>
      </c>
      <c r="P1319">
        <v>130.24593415311301</v>
      </c>
    </row>
    <row r="1320" spans="1:17" hidden="1" x14ac:dyDescent="0.3">
      <c r="A1320" t="s">
        <v>2789</v>
      </c>
      <c r="B1320" t="s">
        <v>2790</v>
      </c>
      <c r="C1320" t="str">
        <f>IFERROR(VLOOKUP(Table1[[#This Row],[Ticker]],[1]!Table1[[Symbol]:[Industry]],2,FALSE),"-")</f>
        <v>-</v>
      </c>
      <c r="D1320" t="s">
        <v>21</v>
      </c>
      <c r="E1320">
        <v>1339.71102756</v>
      </c>
      <c r="F1320">
        <v>1616.25</v>
      </c>
      <c r="G1320">
        <v>996.829682551921</v>
      </c>
      <c r="H1320">
        <v>-3.3290675040064199</v>
      </c>
      <c r="I1320">
        <v>59.256530586591701</v>
      </c>
      <c r="J1320">
        <v>4.5216786931729498</v>
      </c>
      <c r="K1320">
        <v>1486.81789011923</v>
      </c>
      <c r="L1320">
        <v>955.39348741149797</v>
      </c>
      <c r="M1320">
        <v>49.100676566369899</v>
      </c>
      <c r="N1320">
        <v>0.93756983240223402</v>
      </c>
      <c r="O1320">
        <v>15.167826759474099</v>
      </c>
      <c r="P1320">
        <v>1071.19565217391</v>
      </c>
    </row>
    <row r="1321" spans="1:17" hidden="1" x14ac:dyDescent="0.3">
      <c r="A1321" t="s">
        <v>2791</v>
      </c>
      <c r="B1321" t="s">
        <v>2792</v>
      </c>
      <c r="C1321" t="str">
        <f>IFERROR(VLOOKUP(Table1[[#This Row],[Ticker]],[1]!Table1[[Symbol]:[Industry]],2,FALSE),"-")</f>
        <v>-</v>
      </c>
      <c r="D1321" t="s">
        <v>622</v>
      </c>
      <c r="E1321">
        <v>1328.7778313599999</v>
      </c>
      <c r="F1321">
        <v>143.15</v>
      </c>
      <c r="G1321">
        <v>-12.628912287687999</v>
      </c>
      <c r="H1321">
        <v>-7.3711159928333903</v>
      </c>
      <c r="I1321">
        <v>-26.699554731651698</v>
      </c>
      <c r="J1321">
        <v>-3.12913385213177</v>
      </c>
      <c r="K1321">
        <v>136.33038807094999</v>
      </c>
      <c r="L1321">
        <v>138.54328923591399</v>
      </c>
      <c r="M1321">
        <v>44.780102849522599</v>
      </c>
      <c r="N1321">
        <v>1.73516072912361</v>
      </c>
      <c r="O1321">
        <v>31.295843520782299</v>
      </c>
      <c r="P1321">
        <v>25.021834061135301</v>
      </c>
      <c r="Q1321">
        <v>-8.9262814861258005E-2</v>
      </c>
    </row>
    <row r="1322" spans="1:17" hidden="1" x14ac:dyDescent="0.3">
      <c r="A1322" t="s">
        <v>2793</v>
      </c>
      <c r="B1322" t="s">
        <v>2794</v>
      </c>
      <c r="C1322" t="str">
        <f>IFERROR(VLOOKUP(Table1[[#This Row],[Ticker]],[1]!Table1[[Symbol]:[Industry]],2,FALSE),"-")</f>
        <v>-</v>
      </c>
      <c r="D1322" t="s">
        <v>138</v>
      </c>
      <c r="E1322">
        <v>1326.3773249999999</v>
      </c>
      <c r="F1322">
        <v>324.89999999999998</v>
      </c>
      <c r="G1322">
        <v>76.977569409367007</v>
      </c>
      <c r="H1322">
        <v>-0.63824284878547899</v>
      </c>
      <c r="I1322">
        <v>43.544080099062697</v>
      </c>
      <c r="J1322">
        <v>-0.78170841190352602</v>
      </c>
      <c r="K1322">
        <v>294.94885443807499</v>
      </c>
      <c r="L1322">
        <v>245.22578935200099</v>
      </c>
      <c r="M1322">
        <v>51.866301358343499</v>
      </c>
      <c r="N1322">
        <v>1.37089301192587</v>
      </c>
      <c r="O1322">
        <v>16.1742074484456</v>
      </c>
      <c r="P1322">
        <v>114.880952380952</v>
      </c>
    </row>
    <row r="1323" spans="1:17" hidden="1" x14ac:dyDescent="0.3">
      <c r="A1323" t="s">
        <v>2795</v>
      </c>
      <c r="B1323" t="s">
        <v>2796</v>
      </c>
      <c r="C1323" t="str">
        <f>IFERROR(VLOOKUP(Table1[[#This Row],[Ticker]],[1]!Table1[[Symbol]:[Industry]],2,FALSE),"-")</f>
        <v>-</v>
      </c>
      <c r="D1323" t="s">
        <v>785</v>
      </c>
      <c r="E1323">
        <v>1324.7582500000001</v>
      </c>
      <c r="F1323">
        <v>251.1</v>
      </c>
      <c r="G1323">
        <v>-48.671341410718298</v>
      </c>
      <c r="H1323">
        <v>-17.219518028326501</v>
      </c>
      <c r="I1323">
        <v>-39.413509054228797</v>
      </c>
      <c r="J1323">
        <v>-4.4415490371066797</v>
      </c>
      <c r="K1323">
        <v>280.00627624600099</v>
      </c>
      <c r="M1323">
        <v>30.881713810929298</v>
      </c>
      <c r="N1323">
        <v>0.60201265452229702</v>
      </c>
      <c r="O1323">
        <v>85.583432895260799</v>
      </c>
      <c r="P1323">
        <v>10.1315789473684</v>
      </c>
    </row>
    <row r="1324" spans="1:17" hidden="1" x14ac:dyDescent="0.3">
      <c r="A1324" t="s">
        <v>2797</v>
      </c>
      <c r="B1324" t="s">
        <v>2798</v>
      </c>
      <c r="C1324" t="str">
        <f>IFERROR(VLOOKUP(Table1[[#This Row],[Ticker]],[1]!Table1[[Symbol]:[Industry]],2,FALSE),"-")</f>
        <v>-</v>
      </c>
      <c r="D1324" t="s">
        <v>915</v>
      </c>
      <c r="E1324">
        <v>1320.9114159999999</v>
      </c>
      <c r="F1324">
        <v>88.31</v>
      </c>
      <c r="G1324">
        <v>-24.4705796858408</v>
      </c>
      <c r="H1324">
        <v>-3.9781136378948601</v>
      </c>
      <c r="I1324">
        <v>-17.3615397134378</v>
      </c>
      <c r="J1324">
        <v>-3.7674234998964602</v>
      </c>
      <c r="K1324">
        <v>87.637939633864605</v>
      </c>
      <c r="L1324">
        <v>89.187314457845005</v>
      </c>
      <c r="M1324">
        <v>45.567230099964902</v>
      </c>
      <c r="N1324">
        <v>0.72013357824280599</v>
      </c>
      <c r="O1324">
        <v>30.959121277318498</v>
      </c>
      <c r="P1324">
        <v>19.3378378378378</v>
      </c>
      <c r="Q1324">
        <v>-1.7924809707815001E-2</v>
      </c>
    </row>
    <row r="1325" spans="1:17" hidden="1" x14ac:dyDescent="0.3">
      <c r="A1325" t="s">
        <v>2799</v>
      </c>
      <c r="B1325" t="s">
        <v>2800</v>
      </c>
      <c r="C1325" t="str">
        <f>IFERROR(VLOOKUP(Table1[[#This Row],[Ticker]],[1]!Table1[[Symbol]:[Industry]],2,FALSE),"-")</f>
        <v>-</v>
      </c>
      <c r="D1325" t="s">
        <v>133</v>
      </c>
      <c r="E1325">
        <v>1320.3302111999999</v>
      </c>
      <c r="F1325">
        <v>150.63</v>
      </c>
      <c r="G1325">
        <v>18.82966272953</v>
      </c>
      <c r="H1325">
        <v>-6.8960630325707202</v>
      </c>
      <c r="I1325">
        <v>-26.083700275776</v>
      </c>
      <c r="J1325">
        <v>1.6490860679277499</v>
      </c>
      <c r="K1325">
        <v>147.386642958419</v>
      </c>
      <c r="L1325">
        <v>145.19749891629999</v>
      </c>
      <c r="M1325">
        <v>62.741214862590198</v>
      </c>
      <c r="N1325">
        <v>0.84227850881100297</v>
      </c>
      <c r="O1325">
        <v>28.991568744605999</v>
      </c>
      <c r="P1325">
        <v>44.627940470475203</v>
      </c>
      <c r="Q1325">
        <v>3.1284599095613E-2</v>
      </c>
    </row>
    <row r="1326" spans="1:17" hidden="1" x14ac:dyDescent="0.3">
      <c r="A1326" t="s">
        <v>2801</v>
      </c>
      <c r="B1326" t="s">
        <v>2802</v>
      </c>
      <c r="C1326" t="str">
        <f>IFERROR(VLOOKUP(Table1[[#This Row],[Ticker]],[1]!Table1[[Symbol]:[Industry]],2,FALSE),"-")</f>
        <v>-</v>
      </c>
      <c r="D1326" t="s">
        <v>133</v>
      </c>
      <c r="E1326">
        <v>1300.9259999999999</v>
      </c>
      <c r="F1326">
        <v>641.25</v>
      </c>
      <c r="G1326">
        <v>6.7141538080097396</v>
      </c>
      <c r="H1326">
        <v>-7.2986320193349599</v>
      </c>
      <c r="I1326">
        <v>-22.790745142145699</v>
      </c>
      <c r="J1326">
        <v>-2.5972447370789502</v>
      </c>
      <c r="K1326">
        <v>652.95571952696298</v>
      </c>
      <c r="L1326">
        <v>634.695662556005</v>
      </c>
      <c r="M1326">
        <v>39.199391409326203</v>
      </c>
      <c r="N1326">
        <v>1.03090340965452</v>
      </c>
      <c r="O1326">
        <v>16.491228070175399</v>
      </c>
      <c r="P1326">
        <v>34.0685762074012</v>
      </c>
      <c r="Q1326">
        <v>9.2187958412235996E-2</v>
      </c>
    </row>
    <row r="1327" spans="1:17" hidden="1" x14ac:dyDescent="0.3">
      <c r="A1327" t="s">
        <v>2803</v>
      </c>
      <c r="B1327" t="s">
        <v>2804</v>
      </c>
      <c r="C1327" t="str">
        <f>IFERROR(VLOOKUP(Table1[[#This Row],[Ticker]],[1]!Table1[[Symbol]:[Industry]],2,FALSE),"-")</f>
        <v>-</v>
      </c>
      <c r="D1327" t="s">
        <v>418</v>
      </c>
      <c r="E1327">
        <v>1296.7849075199999</v>
      </c>
      <c r="F1327">
        <v>4067.7</v>
      </c>
      <c r="G1327">
        <v>20.475568243468601</v>
      </c>
      <c r="H1327">
        <v>1.62669221614958</v>
      </c>
      <c r="I1327">
        <v>9.2031135847044503</v>
      </c>
      <c r="J1327">
        <v>-4.7674151664094202</v>
      </c>
      <c r="K1327">
        <v>3729.31947510489</v>
      </c>
      <c r="L1327">
        <v>3269.8869230956502</v>
      </c>
      <c r="M1327">
        <v>45.043362763848201</v>
      </c>
      <c r="N1327">
        <v>0.83242976427582704</v>
      </c>
      <c r="O1327">
        <v>11.947783759864199</v>
      </c>
      <c r="P1327">
        <v>67.740206185567004</v>
      </c>
      <c r="Q1327">
        <v>-4.2741540550550001E-3</v>
      </c>
    </row>
    <row r="1328" spans="1:17" hidden="1" x14ac:dyDescent="0.3">
      <c r="A1328" t="s">
        <v>2805</v>
      </c>
      <c r="B1328" t="s">
        <v>2806</v>
      </c>
      <c r="C1328" t="str">
        <f>IFERROR(VLOOKUP(Table1[[#This Row],[Ticker]],[1]!Table1[[Symbol]:[Industry]],2,FALSE),"-")</f>
        <v>-</v>
      </c>
      <c r="D1328" t="s">
        <v>555</v>
      </c>
      <c r="E1328">
        <v>1295.5656504599999</v>
      </c>
      <c r="F1328">
        <v>390.55</v>
      </c>
      <c r="G1328">
        <v>9.8043890173071606</v>
      </c>
      <c r="H1328">
        <v>-8.1064700566703198</v>
      </c>
      <c r="I1328">
        <v>-37.5366362950314</v>
      </c>
      <c r="J1328">
        <v>-4.7350056953943298</v>
      </c>
      <c r="K1328">
        <v>358.86953878273499</v>
      </c>
      <c r="L1328">
        <v>339.34555152361798</v>
      </c>
      <c r="M1328">
        <v>51.365907913758498</v>
      </c>
      <c r="N1328">
        <v>1.50837014424383</v>
      </c>
      <c r="O1328">
        <v>43.054666495967197</v>
      </c>
      <c r="P1328">
        <v>57.893672933090699</v>
      </c>
      <c r="Q1328">
        <v>-3.8940262374449999E-3</v>
      </c>
    </row>
    <row r="1329" spans="1:17" hidden="1" x14ac:dyDescent="0.3">
      <c r="A1329" t="s">
        <v>2807</v>
      </c>
      <c r="B1329" t="s">
        <v>2808</v>
      </c>
      <c r="C1329" t="str">
        <f>IFERROR(VLOOKUP(Table1[[#This Row],[Ticker]],[1]!Table1[[Symbol]:[Industry]],2,FALSE),"-")</f>
        <v>-</v>
      </c>
      <c r="D1329" t="s">
        <v>143</v>
      </c>
      <c r="E1329">
        <v>1290.550226475</v>
      </c>
      <c r="F1329">
        <v>601.9</v>
      </c>
      <c r="G1329">
        <v>-36.932914273232697</v>
      </c>
      <c r="H1329">
        <v>-12.2857003295762</v>
      </c>
      <c r="I1329">
        <v>-5.1438526386079797</v>
      </c>
      <c r="J1329">
        <v>-2.42364130985028</v>
      </c>
      <c r="K1329">
        <v>594.32327568595099</v>
      </c>
      <c r="L1329">
        <v>576.60452826925996</v>
      </c>
      <c r="M1329">
        <v>34.898305222543499</v>
      </c>
      <c r="N1329">
        <v>0.62161327751350004</v>
      </c>
      <c r="O1329">
        <v>20.053164977571001</v>
      </c>
      <c r="P1329">
        <v>20.560841261892801</v>
      </c>
      <c r="Q1329">
        <v>-0.187118330550956</v>
      </c>
    </row>
    <row r="1330" spans="1:17" hidden="1" x14ac:dyDescent="0.3">
      <c r="A1330" t="s">
        <v>2809</v>
      </c>
      <c r="B1330" t="s">
        <v>2810</v>
      </c>
      <c r="C1330" t="str">
        <f>IFERROR(VLOOKUP(Table1[[#This Row],[Ticker]],[1]!Table1[[Symbol]:[Industry]],2,FALSE),"-")</f>
        <v>-</v>
      </c>
      <c r="D1330" t="s">
        <v>60</v>
      </c>
      <c r="E1330">
        <v>1288.01165904</v>
      </c>
      <c r="F1330">
        <v>652.35</v>
      </c>
      <c r="G1330">
        <v>29.180570431438401</v>
      </c>
      <c r="H1330">
        <v>0.35237401061129803</v>
      </c>
      <c r="I1330">
        <v>-16.116335626581201</v>
      </c>
      <c r="J1330">
        <v>-1.11864792477212E-2</v>
      </c>
      <c r="K1330">
        <v>623.51790478210296</v>
      </c>
      <c r="L1330">
        <v>588.62811057945203</v>
      </c>
      <c r="M1330">
        <v>55.6619086435892</v>
      </c>
      <c r="N1330">
        <v>0.662163969353735</v>
      </c>
      <c r="O1330">
        <v>15.758411895454801</v>
      </c>
      <c r="P1330">
        <v>60.915145535273801</v>
      </c>
      <c r="Q1330">
        <v>4.4919845984572E-2</v>
      </c>
    </row>
    <row r="1331" spans="1:17" hidden="1" x14ac:dyDescent="0.3">
      <c r="A1331" t="s">
        <v>2811</v>
      </c>
      <c r="B1331" t="s">
        <v>2812</v>
      </c>
      <c r="C1331" t="str">
        <f>IFERROR(VLOOKUP(Table1[[#This Row],[Ticker]],[1]!Table1[[Symbol]:[Industry]],2,FALSE),"-")</f>
        <v>-</v>
      </c>
      <c r="D1331" t="s">
        <v>127</v>
      </c>
      <c r="E1331">
        <v>1284.1673592</v>
      </c>
      <c r="F1331">
        <v>1916.45</v>
      </c>
      <c r="G1331">
        <v>211.32014233776999</v>
      </c>
      <c r="H1331">
        <v>-9.0987740870944904</v>
      </c>
      <c r="I1331">
        <v>120.993563694938</v>
      </c>
      <c r="J1331">
        <v>-1.43640549598657</v>
      </c>
      <c r="K1331">
        <v>1791.23599903795</v>
      </c>
      <c r="L1331">
        <v>1307.0524592996401</v>
      </c>
      <c r="M1331">
        <v>51.585199691906702</v>
      </c>
      <c r="N1331">
        <v>0.44727096038526598</v>
      </c>
      <c r="O1331">
        <v>20.535364867332799</v>
      </c>
      <c r="P1331">
        <v>256.914051587671</v>
      </c>
      <c r="Q1331">
        <v>0.22197279574432199</v>
      </c>
    </row>
    <row r="1332" spans="1:17" hidden="1" x14ac:dyDescent="0.3">
      <c r="A1332" t="s">
        <v>2813</v>
      </c>
      <c r="B1332" t="s">
        <v>2814</v>
      </c>
      <c r="C1332" t="str">
        <f>IFERROR(VLOOKUP(Table1[[#This Row],[Ticker]],[1]!Table1[[Symbol]:[Industry]],2,FALSE),"-")</f>
        <v>-</v>
      </c>
      <c r="D1332" t="s">
        <v>1506</v>
      </c>
      <c r="E1332">
        <v>1268.1519334229999</v>
      </c>
      <c r="F1332">
        <v>222.46</v>
      </c>
      <c r="G1332">
        <v>-57.370298606142903</v>
      </c>
      <c r="H1332">
        <v>-6.60080969370527</v>
      </c>
      <c r="I1332">
        <v>-35.794384295353098</v>
      </c>
      <c r="J1332">
        <v>3.4879619689602799</v>
      </c>
      <c r="K1332">
        <v>221.058339917838</v>
      </c>
      <c r="L1332">
        <v>244.049819164556</v>
      </c>
      <c r="M1332">
        <v>63.544421429316699</v>
      </c>
      <c r="N1332">
        <v>1.6072271442028201</v>
      </c>
      <c r="O1332">
        <v>54.769396745482297</v>
      </c>
      <c r="P1332">
        <v>11.5926761976423</v>
      </c>
      <c r="Q1332">
        <v>-9.3174955691560004E-3</v>
      </c>
    </row>
    <row r="1333" spans="1:17" hidden="1" x14ac:dyDescent="0.3">
      <c r="A1333" t="s">
        <v>2815</v>
      </c>
      <c r="B1333" t="s">
        <v>2816</v>
      </c>
      <c r="C1333" t="str">
        <f>IFERROR(VLOOKUP(Table1[[#This Row],[Ticker]],[1]!Table1[[Symbol]:[Industry]],2,FALSE),"-")</f>
        <v>-</v>
      </c>
      <c r="D1333" t="s">
        <v>555</v>
      </c>
      <c r="E1333">
        <v>1268.0936509149999</v>
      </c>
      <c r="F1333">
        <v>171.67</v>
      </c>
      <c r="G1333">
        <v>-18.806200532655701</v>
      </c>
      <c r="H1333">
        <v>14.174142752190701</v>
      </c>
      <c r="I1333">
        <v>-18.768545697649699</v>
      </c>
      <c r="J1333">
        <v>6.2612556132402997</v>
      </c>
      <c r="K1333">
        <v>158.86045961933101</v>
      </c>
      <c r="L1333">
        <v>162.36684854715301</v>
      </c>
      <c r="M1333">
        <v>73.822211053094307</v>
      </c>
      <c r="N1333">
        <v>1.9497945875934399</v>
      </c>
      <c r="O1333">
        <v>26.434438166249201</v>
      </c>
      <c r="P1333">
        <v>35.226467113036598</v>
      </c>
      <c r="Q1333">
        <v>7.6685041368466003E-2</v>
      </c>
    </row>
    <row r="1334" spans="1:17" hidden="1" x14ac:dyDescent="0.3">
      <c r="A1334" t="s">
        <v>2817</v>
      </c>
      <c r="B1334" t="s">
        <v>2818</v>
      </c>
      <c r="C1334" t="str">
        <f>IFERROR(VLOOKUP(Table1[[#This Row],[Ticker]],[1]!Table1[[Symbol]:[Industry]],2,FALSE),"-")</f>
        <v>-</v>
      </c>
      <c r="D1334" t="s">
        <v>21</v>
      </c>
      <c r="E1334">
        <v>1265.9244000000001</v>
      </c>
      <c r="F1334">
        <v>1070.25</v>
      </c>
      <c r="G1334">
        <v>-26.198973823615599</v>
      </c>
      <c r="H1334">
        <v>-13.865745920038499</v>
      </c>
      <c r="I1334">
        <v>-28.080298145461601</v>
      </c>
      <c r="J1334">
        <v>-12.3191627831206</v>
      </c>
      <c r="K1334">
        <v>1135.08704295698</v>
      </c>
      <c r="L1334">
        <v>1105.9873079331801</v>
      </c>
      <c r="M1334">
        <v>29.853217172936802</v>
      </c>
      <c r="N1334">
        <v>2.0594965603020898</v>
      </c>
      <c r="O1334">
        <v>37.108152300864198</v>
      </c>
      <c r="P1334">
        <v>12.0035581602218</v>
      </c>
      <c r="Q1334">
        <v>0.102948196465711</v>
      </c>
    </row>
    <row r="1335" spans="1:17" hidden="1" x14ac:dyDescent="0.3">
      <c r="A1335" t="s">
        <v>2819</v>
      </c>
      <c r="B1335" t="s">
        <v>2820</v>
      </c>
      <c r="C1335" t="str">
        <f>IFERROR(VLOOKUP(Table1[[#This Row],[Ticker]],[1]!Table1[[Symbol]:[Industry]],2,FALSE),"-")</f>
        <v>-</v>
      </c>
      <c r="D1335" t="s">
        <v>388</v>
      </c>
      <c r="E1335">
        <v>1265.577644124</v>
      </c>
      <c r="F1335">
        <v>51.21</v>
      </c>
      <c r="G1335">
        <v>-12.481628278667699</v>
      </c>
      <c r="H1335">
        <v>-2.8290197472652698</v>
      </c>
      <c r="I1335">
        <v>-45.0348319948598</v>
      </c>
      <c r="J1335">
        <v>-2.9187593935880498</v>
      </c>
      <c r="K1335">
        <v>52.765346493472798</v>
      </c>
      <c r="L1335">
        <v>52.298867376074199</v>
      </c>
      <c r="M1335">
        <v>50.701014913426199</v>
      </c>
      <c r="N1335">
        <v>1.2261006436069699</v>
      </c>
      <c r="O1335">
        <v>61.101347393087202</v>
      </c>
      <c r="P1335">
        <v>63.6102236421725</v>
      </c>
    </row>
    <row r="1336" spans="1:17" hidden="1" x14ac:dyDescent="0.3">
      <c r="A1336" t="s">
        <v>2821</v>
      </c>
      <c r="B1336" t="s">
        <v>2822</v>
      </c>
      <c r="C1336" t="str">
        <f>IFERROR(VLOOKUP(Table1[[#This Row],[Ticker]],[1]!Table1[[Symbol]:[Industry]],2,FALSE),"-")</f>
        <v>-</v>
      </c>
      <c r="D1336" t="s">
        <v>21</v>
      </c>
      <c r="E1336">
        <v>1263.356478123</v>
      </c>
      <c r="F1336">
        <v>228.37</v>
      </c>
      <c r="G1336">
        <v>30.2164876328053</v>
      </c>
      <c r="H1336">
        <v>32.835549125006402</v>
      </c>
      <c r="I1336">
        <v>10.5991558734937</v>
      </c>
      <c r="J1336">
        <v>-1.9534908234846899</v>
      </c>
      <c r="K1336">
        <v>188.976140799543</v>
      </c>
      <c r="L1336">
        <v>155.04393165308201</v>
      </c>
      <c r="M1336">
        <v>63.004957077503498</v>
      </c>
      <c r="N1336">
        <v>0.78090984388350204</v>
      </c>
      <c r="O1336">
        <v>11.2230152822174</v>
      </c>
      <c r="P1336">
        <v>106.669683257918</v>
      </c>
      <c r="Q1336">
        <v>0.100406665473253</v>
      </c>
    </row>
    <row r="1337" spans="1:17" hidden="1" x14ac:dyDescent="0.3">
      <c r="A1337" t="s">
        <v>2823</v>
      </c>
      <c r="B1337" t="s">
        <v>2824</v>
      </c>
      <c r="C1337" t="str">
        <f>IFERROR(VLOOKUP(Table1[[#This Row],[Ticker]],[1]!Table1[[Symbol]:[Industry]],2,FALSE),"-")</f>
        <v>-</v>
      </c>
      <c r="D1337" t="s">
        <v>198</v>
      </c>
      <c r="E1337">
        <v>1251.23244095</v>
      </c>
      <c r="F1337">
        <v>695.45</v>
      </c>
      <c r="G1337">
        <v>3.85601354351593</v>
      </c>
      <c r="H1337">
        <v>0.62935797144692296</v>
      </c>
      <c r="I1337">
        <v>6.9219464816071401</v>
      </c>
      <c r="J1337">
        <v>-6.1723943897226102E-2</v>
      </c>
      <c r="K1337">
        <v>667.05789397408296</v>
      </c>
      <c r="L1337">
        <v>609.53751740823498</v>
      </c>
      <c r="M1337">
        <v>63.754636082225602</v>
      </c>
      <c r="N1337">
        <v>0.95254638542619197</v>
      </c>
      <c r="O1337">
        <v>9.2817600115033301</v>
      </c>
      <c r="P1337">
        <v>41.8996123240155</v>
      </c>
      <c r="Q1337">
        <v>4.0990823169390997E-2</v>
      </c>
    </row>
    <row r="1338" spans="1:17" hidden="1" x14ac:dyDescent="0.3">
      <c r="A1338" t="s">
        <v>2825</v>
      </c>
      <c r="B1338" t="s">
        <v>2826</v>
      </c>
      <c r="C1338" t="str">
        <f>IFERROR(VLOOKUP(Table1[[#This Row],[Ticker]],[1]!Table1[[Symbol]:[Industry]],2,FALSE),"-")</f>
        <v>-</v>
      </c>
      <c r="D1338" t="s">
        <v>60</v>
      </c>
      <c r="E1338">
        <v>1249.405203516</v>
      </c>
      <c r="F1338">
        <v>118.75</v>
      </c>
      <c r="G1338">
        <v>-3.0442773897495701</v>
      </c>
      <c r="H1338">
        <v>10.9686098115506</v>
      </c>
      <c r="I1338">
        <v>-10.8933162056592</v>
      </c>
      <c r="J1338">
        <v>5.9469027484579797</v>
      </c>
      <c r="K1338">
        <v>110.380868386874</v>
      </c>
      <c r="L1338">
        <v>109.64612750824899</v>
      </c>
      <c r="M1338">
        <v>66.0245424122527</v>
      </c>
      <c r="N1338">
        <v>1.6595746546198</v>
      </c>
      <c r="O1338">
        <v>25.978947368421</v>
      </c>
      <c r="P1338">
        <v>53.522947640594701</v>
      </c>
      <c r="Q1338">
        <v>-1.3787519944366E-2</v>
      </c>
    </row>
    <row r="1339" spans="1:17" hidden="1" x14ac:dyDescent="0.3">
      <c r="A1339" t="s">
        <v>2827</v>
      </c>
      <c r="B1339" t="s">
        <v>2828</v>
      </c>
      <c r="C1339" t="str">
        <f>IFERROR(VLOOKUP(Table1[[#This Row],[Ticker]],[1]!Table1[[Symbol]:[Industry]],2,FALSE),"-")</f>
        <v>-</v>
      </c>
      <c r="D1339" t="s">
        <v>72</v>
      </c>
      <c r="E1339">
        <v>1249.3707888639999</v>
      </c>
      <c r="F1339">
        <v>71.05</v>
      </c>
      <c r="G1339">
        <v>135.799989505036</v>
      </c>
      <c r="H1339">
        <v>-2.7521444609791499</v>
      </c>
      <c r="I1339">
        <v>-44.829445185485802</v>
      </c>
      <c r="J1339">
        <v>-2.81559495469376</v>
      </c>
      <c r="K1339">
        <v>73.203867079505301</v>
      </c>
      <c r="L1339">
        <v>71.991638003791493</v>
      </c>
      <c r="M1339">
        <v>39.930832583095501</v>
      </c>
      <c r="N1339">
        <v>0.80953920959000303</v>
      </c>
      <c r="O1339">
        <v>102.39268121041501</v>
      </c>
      <c r="P1339">
        <v>180.276134122287</v>
      </c>
      <c r="Q1339">
        <v>0.349456625837827</v>
      </c>
    </row>
    <row r="1340" spans="1:17" hidden="1" x14ac:dyDescent="0.3">
      <c r="A1340" t="s">
        <v>2829</v>
      </c>
      <c r="B1340" t="s">
        <v>2830</v>
      </c>
      <c r="C1340" t="str">
        <f>IFERROR(VLOOKUP(Table1[[#This Row],[Ticker]],[1]!Table1[[Symbol]:[Industry]],2,FALSE),"-")</f>
        <v>-</v>
      </c>
      <c r="D1340" t="s">
        <v>290</v>
      </c>
      <c r="E1340">
        <v>1248.5602279100001</v>
      </c>
      <c r="F1340">
        <v>877.05</v>
      </c>
      <c r="G1340">
        <v>117.364404774143</v>
      </c>
      <c r="H1340">
        <v>35.312079834666001</v>
      </c>
      <c r="I1340">
        <v>103.779510935177</v>
      </c>
      <c r="J1340">
        <v>22.8105958647783</v>
      </c>
      <c r="K1340">
        <v>657.80692266623305</v>
      </c>
      <c r="L1340">
        <v>536.75870680517903</v>
      </c>
      <c r="M1340">
        <v>92.728934689711096</v>
      </c>
      <c r="N1340">
        <v>2.7229543181576101</v>
      </c>
      <c r="O1340">
        <v>2.4970070121429901</v>
      </c>
      <c r="P1340">
        <v>182.91935483870901</v>
      </c>
      <c r="Q1340">
        <v>0.136916072072814</v>
      </c>
    </row>
    <row r="1341" spans="1:17" hidden="1" x14ac:dyDescent="0.3">
      <c r="A1341" t="s">
        <v>2831</v>
      </c>
      <c r="B1341" t="s">
        <v>2832</v>
      </c>
      <c r="C1341" t="str">
        <f>IFERROR(VLOOKUP(Table1[[#This Row],[Ticker]],[1]!Table1[[Symbol]:[Industry]],2,FALSE),"-")</f>
        <v>-</v>
      </c>
      <c r="D1341" t="s">
        <v>165</v>
      </c>
      <c r="E1341">
        <v>1248.2352000000001</v>
      </c>
      <c r="F1341">
        <v>507.3</v>
      </c>
      <c r="G1341">
        <v>99.1514571920099</v>
      </c>
      <c r="H1341">
        <v>-4.8316474833665799</v>
      </c>
      <c r="I1341">
        <v>108.409289548499</v>
      </c>
      <c r="J1341">
        <v>7.5781547757826901</v>
      </c>
      <c r="M1341">
        <v>61.253756421040002</v>
      </c>
      <c r="O1341">
        <v>9.4027202838557091</v>
      </c>
      <c r="P1341">
        <v>148.92051030421899</v>
      </c>
    </row>
    <row r="1342" spans="1:17" hidden="1" x14ac:dyDescent="0.3">
      <c r="A1342" t="s">
        <v>2833</v>
      </c>
      <c r="B1342" t="s">
        <v>2834</v>
      </c>
      <c r="C1342" t="str">
        <f>IFERROR(VLOOKUP(Table1[[#This Row],[Ticker]],[1]!Table1[[Symbol]:[Industry]],2,FALSE),"-")</f>
        <v>-</v>
      </c>
      <c r="D1342" t="s">
        <v>60</v>
      </c>
      <c r="E1342">
        <v>1247.4494043750001</v>
      </c>
      <c r="F1342">
        <v>259.75</v>
      </c>
      <c r="G1342">
        <v>14.9151904841369</v>
      </c>
      <c r="H1342">
        <v>-3.52285823340085</v>
      </c>
      <c r="I1342">
        <v>-14.565271029701099</v>
      </c>
      <c r="J1342">
        <v>3.2641814924780199</v>
      </c>
      <c r="K1342">
        <v>250.83776612952099</v>
      </c>
      <c r="L1342">
        <v>242.17915805037401</v>
      </c>
      <c r="M1342">
        <v>60.7498117367318</v>
      </c>
      <c r="N1342">
        <v>0.68967220848341104</v>
      </c>
      <c r="O1342">
        <v>12.531280076997099</v>
      </c>
      <c r="P1342">
        <v>62.648716343143398</v>
      </c>
      <c r="Q1342">
        <v>-4.103616239007E-3</v>
      </c>
    </row>
    <row r="1343" spans="1:17" hidden="1" x14ac:dyDescent="0.3">
      <c r="A1343" t="s">
        <v>2835</v>
      </c>
      <c r="B1343" t="s">
        <v>2836</v>
      </c>
      <c r="C1343" t="str">
        <f>IFERROR(VLOOKUP(Table1[[#This Row],[Ticker]],[1]!Table1[[Symbol]:[Industry]],2,FALSE),"-")</f>
        <v>-</v>
      </c>
      <c r="D1343" t="s">
        <v>198</v>
      </c>
      <c r="E1343">
        <v>1247.2693959999999</v>
      </c>
      <c r="F1343">
        <v>1152.3</v>
      </c>
      <c r="G1343">
        <v>-38.283066429518101</v>
      </c>
      <c r="H1343">
        <v>-7.5627632824802298</v>
      </c>
      <c r="I1343">
        <v>-15.3975556611078</v>
      </c>
      <c r="J1343">
        <v>-1.6050817361271299</v>
      </c>
      <c r="K1343">
        <v>1156.1238061167301</v>
      </c>
      <c r="L1343">
        <v>1163.5503796031801</v>
      </c>
      <c r="M1343">
        <v>53.704838395525798</v>
      </c>
      <c r="N1343">
        <v>0.72333022190497798</v>
      </c>
      <c r="O1343">
        <v>32.344007636900102</v>
      </c>
      <c r="P1343">
        <v>13.9762611275964</v>
      </c>
      <c r="Q1343">
        <v>6.1791901196465999E-2</v>
      </c>
    </row>
    <row r="1344" spans="1:17" hidden="1" x14ac:dyDescent="0.3">
      <c r="A1344" t="s">
        <v>2837</v>
      </c>
      <c r="B1344" t="s">
        <v>2838</v>
      </c>
      <c r="C1344" t="str">
        <f>IFERROR(VLOOKUP(Table1[[#This Row],[Ticker]],[1]!Table1[[Symbol]:[Industry]],2,FALSE),"-")</f>
        <v>-</v>
      </c>
      <c r="D1344" t="s">
        <v>989</v>
      </c>
      <c r="E1344">
        <v>1246.7351427999999</v>
      </c>
      <c r="F1344">
        <v>328.1</v>
      </c>
      <c r="G1344">
        <v>-39.507134387969302</v>
      </c>
      <c r="H1344">
        <v>-10.9134306239732</v>
      </c>
      <c r="I1344">
        <v>-22.525268546403101</v>
      </c>
      <c r="J1344">
        <v>-4.4658109225690801</v>
      </c>
      <c r="K1344">
        <v>337.50689761660402</v>
      </c>
      <c r="L1344">
        <v>350.409540426955</v>
      </c>
      <c r="M1344">
        <v>37.222797930900001</v>
      </c>
      <c r="N1344">
        <v>0.71373613494433896</v>
      </c>
      <c r="O1344">
        <v>63.303870771106297</v>
      </c>
      <c r="P1344">
        <v>19.309090909090902</v>
      </c>
      <c r="Q1344">
        <v>3.0119221152180999E-2</v>
      </c>
    </row>
    <row r="1345" spans="1:17" hidden="1" x14ac:dyDescent="0.3">
      <c r="A1345" t="s">
        <v>2839</v>
      </c>
      <c r="B1345" t="s">
        <v>2840</v>
      </c>
      <c r="C1345" t="str">
        <f>IFERROR(VLOOKUP(Table1[[#This Row],[Ticker]],[1]!Table1[[Symbol]:[Industry]],2,FALSE),"-")</f>
        <v>-</v>
      </c>
      <c r="D1345" t="s">
        <v>290</v>
      </c>
      <c r="E1345">
        <v>1246.093353145</v>
      </c>
      <c r="F1345">
        <v>1222.25</v>
      </c>
      <c r="G1345">
        <v>171.104580925905</v>
      </c>
      <c r="H1345">
        <v>39.559513939880297</v>
      </c>
      <c r="I1345">
        <v>42.838816991744103</v>
      </c>
      <c r="J1345">
        <v>23.668529032932899</v>
      </c>
      <c r="K1345">
        <v>871.54976090218895</v>
      </c>
      <c r="L1345">
        <v>687.58382856819901</v>
      </c>
      <c r="M1345">
        <v>72.603177953391693</v>
      </c>
      <c r="N1345">
        <v>2.7671231037002002</v>
      </c>
      <c r="O1345">
        <v>6.3571282470852903</v>
      </c>
      <c r="P1345">
        <v>223.77483443708601</v>
      </c>
    </row>
    <row r="1346" spans="1:17" hidden="1" x14ac:dyDescent="0.3">
      <c r="A1346" t="s">
        <v>2841</v>
      </c>
      <c r="B1346" t="s">
        <v>2842</v>
      </c>
      <c r="C1346" t="str">
        <f>IFERROR(VLOOKUP(Table1[[#This Row],[Ticker]],[1]!Table1[[Symbol]:[Industry]],2,FALSE),"-")</f>
        <v>-</v>
      </c>
      <c r="D1346" t="s">
        <v>677</v>
      </c>
      <c r="E1346">
        <v>1243.8</v>
      </c>
      <c r="F1346">
        <v>125.28</v>
      </c>
      <c r="G1346">
        <v>-11.9771096855215</v>
      </c>
      <c r="H1346">
        <v>-8.3704106809533094</v>
      </c>
      <c r="I1346">
        <v>-23.542676070239001</v>
      </c>
      <c r="J1346">
        <v>-5.1853002010204401</v>
      </c>
      <c r="K1346">
        <v>125.721073577431</v>
      </c>
      <c r="L1346">
        <v>123.55202914677901</v>
      </c>
      <c r="M1346">
        <v>32.361249989374997</v>
      </c>
      <c r="N1346">
        <v>0.598225837767275</v>
      </c>
      <c r="O1346">
        <v>23.722860791826299</v>
      </c>
      <c r="P1346">
        <v>24.9052841475573</v>
      </c>
      <c r="Q1346">
        <v>-4.9486625378920004E-3</v>
      </c>
    </row>
    <row r="1347" spans="1:17" hidden="1" x14ac:dyDescent="0.3">
      <c r="A1347" t="s">
        <v>2843</v>
      </c>
      <c r="B1347" t="s">
        <v>2844</v>
      </c>
      <c r="C1347" t="str">
        <f>IFERROR(VLOOKUP(Table1[[#This Row],[Ticker]],[1]!Table1[[Symbol]:[Industry]],2,FALSE),"-")</f>
        <v>-</v>
      </c>
      <c r="D1347" t="s">
        <v>290</v>
      </c>
      <c r="E1347">
        <v>1239.81612</v>
      </c>
      <c r="F1347">
        <v>39.31</v>
      </c>
      <c r="G1347">
        <v>4.00020927115047</v>
      </c>
      <c r="H1347">
        <v>-7.5698386502443</v>
      </c>
      <c r="I1347">
        <v>-28.699671221891499</v>
      </c>
      <c r="J1347">
        <v>0.305749650814513</v>
      </c>
      <c r="K1347">
        <v>38.391973180994299</v>
      </c>
      <c r="L1347">
        <v>35.480237468659404</v>
      </c>
      <c r="M1347">
        <v>50.388100636188398</v>
      </c>
      <c r="N1347">
        <v>1.7962248069640401</v>
      </c>
      <c r="O1347">
        <v>24.650216229966901</v>
      </c>
      <c r="P1347">
        <v>45.592592592592602</v>
      </c>
    </row>
    <row r="1348" spans="1:17" hidden="1" x14ac:dyDescent="0.3">
      <c r="A1348" t="s">
        <v>2845</v>
      </c>
      <c r="B1348" t="s">
        <v>2846</v>
      </c>
      <c r="C1348" t="str">
        <f>IFERROR(VLOOKUP(Table1[[#This Row],[Ticker]],[1]!Table1[[Symbol]:[Industry]],2,FALSE),"-")</f>
        <v>-</v>
      </c>
      <c r="E1348">
        <v>1239.527564</v>
      </c>
      <c r="F1348">
        <v>1257.2</v>
      </c>
      <c r="G1348">
        <v>474.08978433778202</v>
      </c>
      <c r="H1348">
        <v>6.8617571512145199</v>
      </c>
      <c r="I1348">
        <v>83.199735213100197</v>
      </c>
      <c r="J1348">
        <v>3.0344547482116901</v>
      </c>
      <c r="K1348">
        <v>1105.91333696897</v>
      </c>
      <c r="L1348">
        <v>709.75195123884805</v>
      </c>
      <c r="M1348">
        <v>52.585133116819001</v>
      </c>
      <c r="N1348">
        <v>0.47914046121593201</v>
      </c>
      <c r="O1348">
        <v>11.358574610244901</v>
      </c>
      <c r="P1348">
        <v>548.71001031991705</v>
      </c>
    </row>
    <row r="1349" spans="1:17" hidden="1" x14ac:dyDescent="0.3">
      <c r="A1349" t="s">
        <v>2847</v>
      </c>
      <c r="B1349" t="s">
        <v>2848</v>
      </c>
      <c r="C1349" t="str">
        <f>IFERROR(VLOOKUP(Table1[[#This Row],[Ticker]],[1]!Table1[[Symbol]:[Industry]],2,FALSE),"-")</f>
        <v>-</v>
      </c>
      <c r="D1349" t="s">
        <v>622</v>
      </c>
      <c r="E1349">
        <v>1234.9952902799901</v>
      </c>
      <c r="F1349">
        <v>575.85</v>
      </c>
      <c r="G1349">
        <v>8.5741126575343003</v>
      </c>
      <c r="H1349">
        <v>-11.573511768347499</v>
      </c>
      <c r="I1349">
        <v>16.376013372312499</v>
      </c>
      <c r="J1349">
        <v>-1.8107796686649</v>
      </c>
      <c r="K1349">
        <v>570.76281957529898</v>
      </c>
      <c r="L1349">
        <v>502.04945212951799</v>
      </c>
      <c r="M1349">
        <v>48.102484125979899</v>
      </c>
      <c r="N1349">
        <v>0.191823639356171</v>
      </c>
      <c r="O1349">
        <v>15.655118520447999</v>
      </c>
      <c r="P1349">
        <v>52.4420913302448</v>
      </c>
      <c r="Q1349">
        <v>-1.6714800891836998E-2</v>
      </c>
    </row>
    <row r="1350" spans="1:17" hidden="1" x14ac:dyDescent="0.3">
      <c r="A1350" t="s">
        <v>2849</v>
      </c>
      <c r="B1350" t="s">
        <v>2850</v>
      </c>
      <c r="C1350" t="str">
        <f>IFERROR(VLOOKUP(Table1[[#This Row],[Ticker]],[1]!Table1[[Symbol]:[Industry]],2,FALSE),"-")</f>
        <v>-</v>
      </c>
      <c r="D1350" t="s">
        <v>989</v>
      </c>
      <c r="E1350">
        <v>1233.6351325000001</v>
      </c>
      <c r="F1350">
        <v>629.04999999999995</v>
      </c>
      <c r="G1350">
        <v>-22.462587120712602</v>
      </c>
      <c r="H1350">
        <v>-8.8000385492210498</v>
      </c>
      <c r="I1350">
        <v>-16.157068623935402</v>
      </c>
      <c r="J1350">
        <v>-5.9917543166372402</v>
      </c>
      <c r="K1350">
        <v>616.70983192114898</v>
      </c>
      <c r="L1350">
        <v>608.98847341506496</v>
      </c>
      <c r="M1350">
        <v>39.7004705166785</v>
      </c>
      <c r="N1350">
        <v>0.88115594564194</v>
      </c>
      <c r="O1350">
        <v>35.919243303393998</v>
      </c>
      <c r="P1350">
        <v>31.1750599520383</v>
      </c>
      <c r="Q1350">
        <v>7.0196250451479997E-3</v>
      </c>
    </row>
    <row r="1351" spans="1:17" hidden="1" x14ac:dyDescent="0.3">
      <c r="A1351" t="s">
        <v>2851</v>
      </c>
      <c r="B1351" t="s">
        <v>2852</v>
      </c>
      <c r="C1351" t="str">
        <f>IFERROR(VLOOKUP(Table1[[#This Row],[Ticker]],[1]!Table1[[Symbol]:[Industry]],2,FALSE),"-")</f>
        <v>-</v>
      </c>
      <c r="D1351" t="s">
        <v>228</v>
      </c>
      <c r="E1351">
        <v>1230.5826339749999</v>
      </c>
      <c r="F1351">
        <v>839.8</v>
      </c>
      <c r="G1351">
        <v>33.830885498608403</v>
      </c>
      <c r="H1351">
        <v>-15.903790384041899</v>
      </c>
      <c r="I1351">
        <v>27.727356045534499</v>
      </c>
      <c r="J1351">
        <v>-2.55517965450087E-2</v>
      </c>
      <c r="K1351">
        <v>753.72325348914706</v>
      </c>
      <c r="L1351">
        <v>611.33259764973798</v>
      </c>
      <c r="M1351">
        <v>41.299154722481198</v>
      </c>
      <c r="N1351">
        <v>0.36213950671600298</v>
      </c>
      <c r="O1351">
        <v>12.6339604667778</v>
      </c>
      <c r="P1351">
        <v>93.480013823292197</v>
      </c>
      <c r="Q1351">
        <v>0.177407471673039</v>
      </c>
    </row>
    <row r="1352" spans="1:17" hidden="1" x14ac:dyDescent="0.3">
      <c r="A1352" t="s">
        <v>2853</v>
      </c>
      <c r="B1352" t="s">
        <v>2854</v>
      </c>
      <c r="C1352" t="str">
        <f>IFERROR(VLOOKUP(Table1[[#This Row],[Ticker]],[1]!Table1[[Symbol]:[Industry]],2,FALSE),"-")</f>
        <v>-</v>
      </c>
      <c r="D1352" t="s">
        <v>198</v>
      </c>
      <c r="E1352">
        <v>1227.6493075000001</v>
      </c>
      <c r="F1352">
        <v>136.1</v>
      </c>
      <c r="G1352">
        <v>-7.5714047218672897</v>
      </c>
      <c r="H1352">
        <v>-3.03533975487789</v>
      </c>
      <c r="I1352">
        <v>-24.996678035791302</v>
      </c>
      <c r="J1352">
        <v>-4.8513528157074601</v>
      </c>
      <c r="K1352">
        <v>134.09502278257801</v>
      </c>
      <c r="L1352">
        <v>127.17092250562899</v>
      </c>
      <c r="M1352">
        <v>43.077692648127503</v>
      </c>
      <c r="N1352">
        <v>0.74152342267502402</v>
      </c>
      <c r="O1352">
        <v>14.621601763409201</v>
      </c>
      <c r="P1352">
        <v>35.4228855721393</v>
      </c>
      <c r="Q1352">
        <v>6.2123864441597003E-2</v>
      </c>
    </row>
    <row r="1353" spans="1:17" hidden="1" x14ac:dyDescent="0.3">
      <c r="A1353" t="s">
        <v>2855</v>
      </c>
      <c r="B1353" t="s">
        <v>2856</v>
      </c>
      <c r="C1353" t="str">
        <f>IFERROR(VLOOKUP(Table1[[#This Row],[Ticker]],[1]!Table1[[Symbol]:[Industry]],2,FALSE),"-")</f>
        <v>-</v>
      </c>
      <c r="D1353" t="s">
        <v>555</v>
      </c>
      <c r="E1353">
        <v>1226.7890827020001</v>
      </c>
      <c r="F1353">
        <v>198.78</v>
      </c>
      <c r="G1353">
        <v>-35.859532632674103</v>
      </c>
      <c r="H1353">
        <v>-9.1889815862636706</v>
      </c>
      <c r="I1353">
        <v>-16.893464711494101</v>
      </c>
      <c r="J1353">
        <v>-2.1335218871016202</v>
      </c>
      <c r="K1353">
        <v>198.86676208923299</v>
      </c>
      <c r="L1353">
        <v>201.82681769884201</v>
      </c>
      <c r="M1353">
        <v>44.701863389268603</v>
      </c>
      <c r="N1353">
        <v>0.77900892477918704</v>
      </c>
      <c r="O1353">
        <v>21.893550659020001</v>
      </c>
      <c r="P1353">
        <v>24.315196998123799</v>
      </c>
      <c r="Q1353">
        <v>-2.6557406510738998E-2</v>
      </c>
    </row>
    <row r="1354" spans="1:17" hidden="1" x14ac:dyDescent="0.3">
      <c r="A1354" t="s">
        <v>2857</v>
      </c>
      <c r="B1354" t="s">
        <v>2858</v>
      </c>
      <c r="C1354" t="str">
        <f>IFERROR(VLOOKUP(Table1[[#This Row],[Ticker]],[1]!Table1[[Symbol]:[Industry]],2,FALSE),"-")</f>
        <v>-</v>
      </c>
      <c r="D1354" t="s">
        <v>60</v>
      </c>
      <c r="E1354">
        <v>1222.72988115</v>
      </c>
      <c r="F1354">
        <v>1292.25</v>
      </c>
      <c r="G1354">
        <v>38.842246165152901</v>
      </c>
      <c r="H1354">
        <v>7.9907772611791099</v>
      </c>
      <c r="I1354">
        <v>-26.303094674269499</v>
      </c>
      <c r="J1354">
        <v>4.31043533265309</v>
      </c>
      <c r="K1354">
        <v>1247.69899093609</v>
      </c>
      <c r="L1354">
        <v>1203.3416068311501</v>
      </c>
      <c r="M1354">
        <v>53.859974219396001</v>
      </c>
      <c r="N1354">
        <v>1.1142664266426601</v>
      </c>
      <c r="O1354">
        <v>23.428129231959701</v>
      </c>
      <c r="P1354">
        <v>77.020547945205394</v>
      </c>
      <c r="Q1354">
        <v>0.102999648084851</v>
      </c>
    </row>
    <row r="1355" spans="1:17" hidden="1" x14ac:dyDescent="0.3">
      <c r="A1355" t="s">
        <v>2859</v>
      </c>
      <c r="B1355" t="s">
        <v>2860</v>
      </c>
      <c r="C1355" t="str">
        <f>IFERROR(VLOOKUP(Table1[[#This Row],[Ticker]],[1]!Table1[[Symbol]:[Industry]],2,FALSE),"-")</f>
        <v>-</v>
      </c>
      <c r="D1355" t="s">
        <v>228</v>
      </c>
      <c r="E1355">
        <v>1217.5592637</v>
      </c>
      <c r="F1355">
        <v>717.75</v>
      </c>
      <c r="G1355">
        <v>122.539314558207</v>
      </c>
      <c r="H1355">
        <v>-2.5617255870314302</v>
      </c>
      <c r="I1355">
        <v>5.5611102192747897</v>
      </c>
      <c r="J1355">
        <v>-2.6612779143587599</v>
      </c>
      <c r="K1355">
        <v>698.03170673983595</v>
      </c>
      <c r="L1355">
        <v>604.52948399940101</v>
      </c>
      <c r="M1355">
        <v>50.221354494951797</v>
      </c>
      <c r="N1355">
        <v>0.71248284193196598</v>
      </c>
      <c r="O1355">
        <v>14.803204458376801</v>
      </c>
      <c r="P1355">
        <v>160.054347826086</v>
      </c>
      <c r="Q1355">
        <v>0.120516242768385</v>
      </c>
    </row>
    <row r="1356" spans="1:17" hidden="1" x14ac:dyDescent="0.3">
      <c r="A1356" t="s">
        <v>2861</v>
      </c>
      <c r="B1356" t="s">
        <v>2862</v>
      </c>
      <c r="C1356" t="str">
        <f>IFERROR(VLOOKUP(Table1[[#This Row],[Ticker]],[1]!Table1[[Symbol]:[Industry]],2,FALSE),"-")</f>
        <v>-</v>
      </c>
      <c r="D1356" t="s">
        <v>211</v>
      </c>
      <c r="E1356">
        <v>1216.72159504</v>
      </c>
      <c r="F1356">
        <v>549.70000000000005</v>
      </c>
      <c r="G1356">
        <v>-13.2678872471933</v>
      </c>
      <c r="H1356">
        <v>9.3996946658962095</v>
      </c>
      <c r="I1356">
        <v>12.6686876754998</v>
      </c>
      <c r="J1356">
        <v>2.6413214760324202</v>
      </c>
      <c r="K1356">
        <v>506.18401153375498</v>
      </c>
      <c r="L1356">
        <v>479.60670035598503</v>
      </c>
      <c r="M1356">
        <v>62.6930717399297</v>
      </c>
      <c r="N1356">
        <v>2.6813769487204202</v>
      </c>
      <c r="O1356">
        <v>13.361833727487699</v>
      </c>
      <c r="P1356">
        <v>40.840379195490598</v>
      </c>
      <c r="Q1356">
        <v>3.8817939913650998E-2</v>
      </c>
    </row>
    <row r="1357" spans="1:17" hidden="1" x14ac:dyDescent="0.3">
      <c r="A1357" t="s">
        <v>2863</v>
      </c>
      <c r="B1357" t="s">
        <v>2864</v>
      </c>
      <c r="C1357" t="str">
        <f>IFERROR(VLOOKUP(Table1[[#This Row],[Ticker]],[1]!Table1[[Symbol]:[Industry]],2,FALSE),"-")</f>
        <v>-</v>
      </c>
      <c r="D1357" t="s">
        <v>1529</v>
      </c>
      <c r="E1357">
        <v>1214.3243639249999</v>
      </c>
      <c r="F1357">
        <v>1604.1</v>
      </c>
      <c r="G1357">
        <v>35.641828717105703</v>
      </c>
      <c r="H1357">
        <v>-4.6729725598709901</v>
      </c>
      <c r="I1357">
        <v>11.3151997547258</v>
      </c>
      <c r="J1357">
        <v>-0.47274193445057899</v>
      </c>
      <c r="K1357">
        <v>1464.7589845596301</v>
      </c>
      <c r="L1357">
        <v>1262.76985787287</v>
      </c>
      <c r="M1357">
        <v>56.920681965275001</v>
      </c>
      <c r="N1357">
        <v>0.536396080733617</v>
      </c>
      <c r="O1357">
        <v>10.7536936599962</v>
      </c>
      <c r="P1357">
        <v>66.116087609382205</v>
      </c>
      <c r="Q1357">
        <v>4.1512784223788998E-2</v>
      </c>
    </row>
    <row r="1358" spans="1:17" hidden="1" x14ac:dyDescent="0.3">
      <c r="A1358" t="s">
        <v>2865</v>
      </c>
      <c r="B1358" t="s">
        <v>2866</v>
      </c>
      <c r="C1358" t="str">
        <f>IFERROR(VLOOKUP(Table1[[#This Row],[Ticker]],[1]!Table1[[Symbol]:[Industry]],2,FALSE),"-")</f>
        <v>-</v>
      </c>
      <c r="E1358">
        <v>1209.8527999999999</v>
      </c>
      <c r="F1358">
        <v>799.8</v>
      </c>
      <c r="G1358">
        <v>6177.03432203182</v>
      </c>
      <c r="H1358">
        <v>-2.5244911182824801</v>
      </c>
      <c r="I1358">
        <v>357.36654091768901</v>
      </c>
      <c r="J1358">
        <v>-1.1138930797356299</v>
      </c>
      <c r="K1358">
        <v>737.37552897913702</v>
      </c>
      <c r="L1358">
        <v>444.75814164802199</v>
      </c>
      <c r="M1358">
        <v>64.044008934017498</v>
      </c>
      <c r="N1358">
        <v>3.5237898691180298</v>
      </c>
      <c r="O1358">
        <v>5.0262565641410397</v>
      </c>
      <c r="P1358">
        <v>6202.6004728132302</v>
      </c>
    </row>
    <row r="1359" spans="1:17" hidden="1" x14ac:dyDescent="0.3">
      <c r="A1359" t="s">
        <v>2867</v>
      </c>
      <c r="B1359" t="s">
        <v>2868</v>
      </c>
      <c r="C1359" t="str">
        <f>IFERROR(VLOOKUP(Table1[[#This Row],[Ticker]],[1]!Table1[[Symbol]:[Industry]],2,FALSE),"-")</f>
        <v>-</v>
      </c>
      <c r="D1359" t="s">
        <v>95</v>
      </c>
      <c r="E1359">
        <v>1209.218401955</v>
      </c>
      <c r="F1359">
        <v>249.34</v>
      </c>
      <c r="G1359">
        <v>-9.8631345401126396</v>
      </c>
      <c r="H1359">
        <v>4.1050538518925004</v>
      </c>
      <c r="I1359">
        <v>-37.403255133783198</v>
      </c>
      <c r="J1359">
        <v>10.139516118547901</v>
      </c>
      <c r="K1359">
        <v>234.263984095903</v>
      </c>
      <c r="L1359">
        <v>271.11512536125099</v>
      </c>
      <c r="M1359">
        <v>69.199045073377107</v>
      </c>
      <c r="N1359">
        <v>2.9364326350968</v>
      </c>
      <c r="O1359">
        <v>53.204459773802803</v>
      </c>
      <c r="P1359">
        <v>51.115151515151503</v>
      </c>
    </row>
    <row r="1360" spans="1:17" hidden="1" x14ac:dyDescent="0.3">
      <c r="A1360" t="s">
        <v>2869</v>
      </c>
      <c r="B1360" t="s">
        <v>2870</v>
      </c>
      <c r="C1360" t="str">
        <f>IFERROR(VLOOKUP(Table1[[#This Row],[Ticker]],[1]!Table1[[Symbol]:[Industry]],2,FALSE),"-")</f>
        <v>-</v>
      </c>
      <c r="D1360" t="s">
        <v>124</v>
      </c>
      <c r="E1360">
        <v>1205.6460906100001</v>
      </c>
      <c r="F1360">
        <v>985.8</v>
      </c>
      <c r="G1360">
        <v>238.84293130669201</v>
      </c>
      <c r="H1360">
        <v>60.671964487737597</v>
      </c>
      <c r="I1360">
        <v>176.648590936147</v>
      </c>
      <c r="J1360">
        <v>20.301403549141</v>
      </c>
      <c r="K1360">
        <v>611.12991904436603</v>
      </c>
      <c r="L1360">
        <v>418.18414787863702</v>
      </c>
      <c r="M1360">
        <v>92.364653119059795</v>
      </c>
      <c r="N1360">
        <v>0.52983809145820904</v>
      </c>
      <c r="O1360">
        <v>0</v>
      </c>
      <c r="P1360">
        <v>362.81690140845001</v>
      </c>
      <c r="Q1360">
        <v>0.22134567580093001</v>
      </c>
    </row>
    <row r="1361" spans="1:17" hidden="1" x14ac:dyDescent="0.3">
      <c r="A1361" t="s">
        <v>2871</v>
      </c>
      <c r="B1361" t="s">
        <v>2872</v>
      </c>
      <c r="C1361" t="str">
        <f>IFERROR(VLOOKUP(Table1[[#This Row],[Ticker]],[1]!Table1[[Symbol]:[Industry]],2,FALSE),"-")</f>
        <v>-</v>
      </c>
      <c r="D1361" t="s">
        <v>622</v>
      </c>
      <c r="E1361">
        <v>1198.8106717200001</v>
      </c>
      <c r="F1361">
        <v>330.7</v>
      </c>
      <c r="G1361">
        <v>1.7730868004132301</v>
      </c>
      <c r="H1361">
        <v>13.222025917551299</v>
      </c>
      <c r="I1361">
        <v>-4.3205094171338096</v>
      </c>
      <c r="J1361">
        <v>6.73561345992748</v>
      </c>
      <c r="K1361">
        <v>296.17315732034399</v>
      </c>
      <c r="L1361">
        <v>287.85814238272098</v>
      </c>
      <c r="M1361">
        <v>67.913131442266803</v>
      </c>
      <c r="N1361">
        <v>2.0533736650315202</v>
      </c>
      <c r="O1361">
        <v>8.7390384033867594</v>
      </c>
      <c r="P1361">
        <v>46.977777777777703</v>
      </c>
      <c r="Q1361">
        <v>-2.6434664689239998E-2</v>
      </c>
    </row>
    <row r="1362" spans="1:17" hidden="1" x14ac:dyDescent="0.3">
      <c r="A1362" t="s">
        <v>2873</v>
      </c>
      <c r="B1362" t="s">
        <v>2874</v>
      </c>
      <c r="C1362" t="str">
        <f>IFERROR(VLOOKUP(Table1[[#This Row],[Ticker]],[1]!Table1[[Symbol]:[Industry]],2,FALSE),"-")</f>
        <v>-</v>
      </c>
      <c r="D1362" t="s">
        <v>315</v>
      </c>
      <c r="E1362">
        <v>1196.4573394290001</v>
      </c>
      <c r="F1362">
        <v>21.86</v>
      </c>
      <c r="G1362">
        <v>103.27807032411501</v>
      </c>
      <c r="H1362">
        <v>-2.7233255363830301E-2</v>
      </c>
      <c r="I1362">
        <v>-39.606564038957501</v>
      </c>
      <c r="J1362">
        <v>7.7604717767658098</v>
      </c>
      <c r="K1362">
        <v>21.340959239253301</v>
      </c>
      <c r="L1362">
        <v>19.176476889361201</v>
      </c>
      <c r="M1362">
        <v>80.728566758828805</v>
      </c>
      <c r="N1362">
        <v>1.50653966595291</v>
      </c>
      <c r="O1362">
        <v>90.530649588289094</v>
      </c>
      <c r="P1362">
        <v>148.40909090909</v>
      </c>
      <c r="Q1362">
        <v>0.101458022132312</v>
      </c>
    </row>
    <row r="1363" spans="1:17" hidden="1" x14ac:dyDescent="0.3">
      <c r="A1363" t="s">
        <v>2875</v>
      </c>
      <c r="B1363" t="s">
        <v>2876</v>
      </c>
      <c r="C1363" t="str">
        <f>IFERROR(VLOOKUP(Table1[[#This Row],[Ticker]],[1]!Table1[[Symbol]:[Industry]],2,FALSE),"-")</f>
        <v>-</v>
      </c>
      <c r="D1363" t="s">
        <v>198</v>
      </c>
      <c r="E1363">
        <v>1194.8547464399901</v>
      </c>
      <c r="F1363">
        <v>993.45</v>
      </c>
      <c r="G1363">
        <v>94.955491837899899</v>
      </c>
      <c r="H1363">
        <v>20.946445789274598</v>
      </c>
      <c r="I1363">
        <v>16.045798281712202</v>
      </c>
      <c r="J1363">
        <v>-0.27432236219338901</v>
      </c>
      <c r="K1363">
        <v>907.55360061891997</v>
      </c>
      <c r="L1363">
        <v>779.47213488696502</v>
      </c>
      <c r="M1363">
        <v>57.371282142202297</v>
      </c>
      <c r="N1363">
        <v>0.76631555574115096</v>
      </c>
      <c r="O1363">
        <v>12.532085157783399</v>
      </c>
      <c r="P1363">
        <v>144.09090909090901</v>
      </c>
      <c r="Q1363">
        <v>0.160453605738726</v>
      </c>
    </row>
    <row r="1364" spans="1:17" hidden="1" x14ac:dyDescent="0.3">
      <c r="A1364" t="s">
        <v>2877</v>
      </c>
      <c r="B1364" t="s">
        <v>2878</v>
      </c>
      <c r="C1364" t="str">
        <f>IFERROR(VLOOKUP(Table1[[#This Row],[Ticker]],[1]!Table1[[Symbol]:[Industry]],2,FALSE),"-")</f>
        <v>-</v>
      </c>
      <c r="D1364" t="s">
        <v>98</v>
      </c>
      <c r="E1364">
        <v>1192.0600649999999</v>
      </c>
      <c r="F1364">
        <v>504.65</v>
      </c>
      <c r="G1364">
        <v>7.56931947317186</v>
      </c>
      <c r="H1364">
        <v>29.0967105634532</v>
      </c>
      <c r="I1364">
        <v>16.8271518296613</v>
      </c>
      <c r="J1364">
        <v>3.1026415633864599</v>
      </c>
      <c r="O1364">
        <v>0</v>
      </c>
      <c r="P1364">
        <v>39.792243767313003</v>
      </c>
    </row>
    <row r="1365" spans="1:17" hidden="1" x14ac:dyDescent="0.3">
      <c r="A1365" t="s">
        <v>2879</v>
      </c>
      <c r="B1365" t="s">
        <v>2880</v>
      </c>
      <c r="C1365" t="str">
        <f>IFERROR(VLOOKUP(Table1[[#This Row],[Ticker]],[1]!Table1[[Symbol]:[Industry]],2,FALSE),"-")</f>
        <v>-</v>
      </c>
      <c r="D1365" t="s">
        <v>254</v>
      </c>
      <c r="E1365">
        <v>1187.6481630000001</v>
      </c>
      <c r="F1365">
        <v>456.05</v>
      </c>
      <c r="G1365">
        <v>75.558435767650806</v>
      </c>
      <c r="H1365">
        <v>3.4016458339603401</v>
      </c>
      <c r="I1365">
        <v>15.8417829949557</v>
      </c>
      <c r="J1365">
        <v>0.70939534945025395</v>
      </c>
      <c r="K1365">
        <v>404.539544406147</v>
      </c>
      <c r="L1365">
        <v>361.13918230435002</v>
      </c>
      <c r="M1365">
        <v>59.503836060115397</v>
      </c>
      <c r="N1365">
        <v>1.9055170038767399</v>
      </c>
      <c r="O1365">
        <v>15.118956254796601</v>
      </c>
      <c r="P1365">
        <v>115.77951265673001</v>
      </c>
      <c r="Q1365">
        <v>0.110018990381161</v>
      </c>
    </row>
    <row r="1366" spans="1:17" hidden="1" x14ac:dyDescent="0.3">
      <c r="A1366" t="s">
        <v>2881</v>
      </c>
      <c r="B1366" t="s">
        <v>2882</v>
      </c>
      <c r="C1366" t="str">
        <f>IFERROR(VLOOKUP(Table1[[#This Row],[Ticker]],[1]!Table1[[Symbol]:[Industry]],2,FALSE),"-")</f>
        <v>-</v>
      </c>
      <c r="D1366" t="s">
        <v>198</v>
      </c>
      <c r="E1366">
        <v>1187.2860000000001</v>
      </c>
      <c r="F1366">
        <v>110.75</v>
      </c>
      <c r="G1366">
        <v>-37.990296421782404</v>
      </c>
      <c r="H1366">
        <v>-2.91317054902437</v>
      </c>
      <c r="I1366">
        <v>-34.543829683689502</v>
      </c>
      <c r="J1366">
        <v>-1.1660568245626299</v>
      </c>
      <c r="K1366">
        <v>109.928068425779</v>
      </c>
      <c r="L1366">
        <v>110.83165957804999</v>
      </c>
      <c r="M1366">
        <v>52.9239796095694</v>
      </c>
      <c r="N1366">
        <v>0.70904957731635199</v>
      </c>
      <c r="O1366">
        <v>30.0225733634311</v>
      </c>
      <c r="P1366">
        <v>22.714681440443201</v>
      </c>
      <c r="Q1366">
        <v>5.4137541931880001E-3</v>
      </c>
    </row>
    <row r="1367" spans="1:17" hidden="1" x14ac:dyDescent="0.3">
      <c r="A1367" t="s">
        <v>2883</v>
      </c>
      <c r="B1367" t="s">
        <v>2884</v>
      </c>
      <c r="C1367" t="str">
        <f>IFERROR(VLOOKUP(Table1[[#This Row],[Ticker]],[1]!Table1[[Symbol]:[Industry]],2,FALSE),"-")</f>
        <v>-</v>
      </c>
      <c r="D1367" t="s">
        <v>677</v>
      </c>
      <c r="E1367">
        <v>1186.6850999999999</v>
      </c>
      <c r="F1367">
        <v>123.44</v>
      </c>
      <c r="G1367">
        <v>174.86654152628</v>
      </c>
      <c r="H1367">
        <v>3.2316361992051599</v>
      </c>
      <c r="I1367">
        <v>76.566681575077496</v>
      </c>
      <c r="J1367">
        <v>-2.4015643532878301</v>
      </c>
      <c r="K1367">
        <v>109.491121488673</v>
      </c>
      <c r="L1367">
        <v>80.105753084425004</v>
      </c>
      <c r="M1367">
        <v>56.758702672148097</v>
      </c>
      <c r="N1367">
        <v>0.29593982268286001</v>
      </c>
      <c r="O1367">
        <v>10.580038885288401</v>
      </c>
      <c r="P1367">
        <v>201.07317073170699</v>
      </c>
      <c r="Q1367">
        <v>9.5057568346128996E-2</v>
      </c>
    </row>
    <row r="1368" spans="1:17" hidden="1" x14ac:dyDescent="0.3">
      <c r="A1368" t="s">
        <v>2885</v>
      </c>
      <c r="B1368" t="s">
        <v>2886</v>
      </c>
      <c r="C1368" t="str">
        <f>IFERROR(VLOOKUP(Table1[[#This Row],[Ticker]],[1]!Table1[[Symbol]:[Industry]],2,FALSE),"-")</f>
        <v>-</v>
      </c>
      <c r="D1368" t="s">
        <v>555</v>
      </c>
      <c r="E1368">
        <v>1184.262035166</v>
      </c>
      <c r="F1368">
        <v>143.79</v>
      </c>
      <c r="G1368">
        <v>-31.215757080624499</v>
      </c>
      <c r="H1368">
        <v>-3.3569422988016502</v>
      </c>
      <c r="I1368">
        <v>-46.166855010288302</v>
      </c>
      <c r="J1368">
        <v>-5.2165150788118897</v>
      </c>
      <c r="K1368">
        <v>149.543906600334</v>
      </c>
      <c r="L1368">
        <v>162.695036750924</v>
      </c>
      <c r="M1368">
        <v>38.261120804858997</v>
      </c>
      <c r="N1368">
        <v>0.58431327399779198</v>
      </c>
      <c r="O1368">
        <v>55.887057514430701</v>
      </c>
      <c r="P1368">
        <v>7.1460506706408404</v>
      </c>
      <c r="Q1368">
        <v>4.1757870636490004E-3</v>
      </c>
    </row>
    <row r="1369" spans="1:17" hidden="1" x14ac:dyDescent="0.3">
      <c r="A1369" t="s">
        <v>2887</v>
      </c>
      <c r="B1369" t="s">
        <v>2888</v>
      </c>
      <c r="C1369" t="str">
        <f>IFERROR(VLOOKUP(Table1[[#This Row],[Ticker]],[1]!Table1[[Symbol]:[Industry]],2,FALSE),"-")</f>
        <v>-</v>
      </c>
      <c r="D1369" t="s">
        <v>409</v>
      </c>
      <c r="E1369">
        <v>1183.7193394599999</v>
      </c>
      <c r="F1369">
        <v>499.85</v>
      </c>
      <c r="G1369">
        <v>141.082556115139</v>
      </c>
      <c r="H1369">
        <v>3.73879278029196</v>
      </c>
      <c r="I1369">
        <v>-4.8466170089340803</v>
      </c>
      <c r="J1369">
        <v>1.01301659040989</v>
      </c>
      <c r="K1369">
        <v>457.20245411416499</v>
      </c>
      <c r="L1369">
        <v>392.927473147375</v>
      </c>
      <c r="M1369">
        <v>53.610579344301499</v>
      </c>
      <c r="N1369">
        <v>1.0915269064844699</v>
      </c>
      <c r="O1369">
        <v>7.9723917175152401</v>
      </c>
      <c r="P1369">
        <v>177.694444444444</v>
      </c>
      <c r="Q1369">
        <v>9.3749646580710999E-2</v>
      </c>
    </row>
    <row r="1370" spans="1:17" hidden="1" x14ac:dyDescent="0.3">
      <c r="A1370" t="s">
        <v>2889</v>
      </c>
      <c r="B1370" t="s">
        <v>2890</v>
      </c>
      <c r="C1370" t="str">
        <f>IFERROR(VLOOKUP(Table1[[#This Row],[Ticker]],[1]!Table1[[Symbol]:[Industry]],2,FALSE),"-")</f>
        <v>-</v>
      </c>
      <c r="D1370" t="s">
        <v>622</v>
      </c>
      <c r="E1370">
        <v>1181.275895124</v>
      </c>
      <c r="F1370">
        <v>48.5</v>
      </c>
      <c r="G1370">
        <v>-25.1443971743087</v>
      </c>
      <c r="H1370">
        <v>-3.6255801507731502</v>
      </c>
      <c r="I1370">
        <v>-31.887082567655298</v>
      </c>
      <c r="J1370">
        <v>-2.3538036236532198</v>
      </c>
      <c r="K1370">
        <v>44.9894790651514</v>
      </c>
      <c r="L1370">
        <v>47.215277601069097</v>
      </c>
      <c r="M1370">
        <v>49.776360649270501</v>
      </c>
      <c r="N1370">
        <v>1.7143036365505799</v>
      </c>
      <c r="O1370">
        <v>38.350515463917503</v>
      </c>
      <c r="P1370">
        <v>33.241758241758198</v>
      </c>
      <c r="Q1370">
        <v>-3.6866029497320998E-2</v>
      </c>
    </row>
    <row r="1371" spans="1:17" hidden="1" x14ac:dyDescent="0.3">
      <c r="A1371" t="s">
        <v>2891</v>
      </c>
      <c r="B1371" t="s">
        <v>2892</v>
      </c>
      <c r="C1371" t="str">
        <f>IFERROR(VLOOKUP(Table1[[#This Row],[Ticker]],[1]!Table1[[Symbol]:[Industry]],2,FALSE),"-")</f>
        <v>-</v>
      </c>
      <c r="D1371" t="s">
        <v>388</v>
      </c>
      <c r="E1371">
        <v>1179.556634328</v>
      </c>
      <c r="F1371">
        <v>56.97</v>
      </c>
      <c r="G1371">
        <v>387.85727264201103</v>
      </c>
      <c r="H1371">
        <v>6.6128604168808902</v>
      </c>
      <c r="I1371">
        <v>65.704461127793095</v>
      </c>
      <c r="J1371">
        <v>-12.964576167176</v>
      </c>
      <c r="K1371">
        <v>48.700098485002201</v>
      </c>
      <c r="L1371">
        <v>32.6423285510269</v>
      </c>
      <c r="M1371">
        <v>44.350458170297202</v>
      </c>
      <c r="N1371">
        <v>0.99483575894572496</v>
      </c>
      <c r="O1371">
        <v>25.574863963489499</v>
      </c>
      <c r="P1371">
        <v>432.42990654205602</v>
      </c>
      <c r="Q1371">
        <v>0.12537789022988999</v>
      </c>
    </row>
    <row r="1372" spans="1:17" hidden="1" x14ac:dyDescent="0.3">
      <c r="A1372" t="s">
        <v>2893</v>
      </c>
      <c r="B1372" t="s">
        <v>2894</v>
      </c>
      <c r="C1372" t="str">
        <f>IFERROR(VLOOKUP(Table1[[#This Row],[Ticker]],[1]!Table1[[Symbol]:[Industry]],2,FALSE),"-")</f>
        <v>-</v>
      </c>
      <c r="D1372" t="s">
        <v>51</v>
      </c>
      <c r="E1372">
        <v>1171.9960000000001</v>
      </c>
      <c r="F1372">
        <v>771.6</v>
      </c>
      <c r="G1372">
        <v>92.276875757266694</v>
      </c>
      <c r="H1372">
        <v>5.4923735869168997</v>
      </c>
      <c r="I1372">
        <v>32.047766943275903</v>
      </c>
      <c r="J1372">
        <v>3.6942656625136201</v>
      </c>
      <c r="K1372">
        <v>694.28099852183095</v>
      </c>
      <c r="L1372">
        <v>561.45362245721901</v>
      </c>
      <c r="M1372">
        <v>63.2266290150841</v>
      </c>
      <c r="N1372">
        <v>0.99811294762917502</v>
      </c>
      <c r="O1372">
        <v>6.0134784862622999</v>
      </c>
      <c r="P1372">
        <v>129.95082700044699</v>
      </c>
      <c r="Q1372">
        <v>0.14854803764596899</v>
      </c>
    </row>
    <row r="1373" spans="1:17" hidden="1" x14ac:dyDescent="0.3">
      <c r="A1373" t="s">
        <v>2895</v>
      </c>
      <c r="B1373" t="s">
        <v>2896</v>
      </c>
      <c r="C1373" t="str">
        <f>IFERROR(VLOOKUP(Table1[[#This Row],[Ticker]],[1]!Table1[[Symbol]:[Industry]],2,FALSE),"-")</f>
        <v>-</v>
      </c>
      <c r="D1373" t="s">
        <v>622</v>
      </c>
      <c r="E1373">
        <v>1164.4367445299999</v>
      </c>
      <c r="F1373">
        <v>21.35</v>
      </c>
      <c r="G1373">
        <v>-81.771278986540096</v>
      </c>
      <c r="H1373">
        <v>-6.1968664681567498</v>
      </c>
      <c r="I1373">
        <v>4.3131505016311902</v>
      </c>
      <c r="J1373">
        <v>-7.9629235437496101E-2</v>
      </c>
      <c r="K1373">
        <v>21.215597460137801</v>
      </c>
      <c r="L1373">
        <v>25.292853139592001</v>
      </c>
      <c r="M1373">
        <v>57.2774013037399</v>
      </c>
      <c r="N1373">
        <v>1.13043049723016</v>
      </c>
      <c r="O1373">
        <v>148.24355971896901</v>
      </c>
      <c r="P1373">
        <v>42.3333333333333</v>
      </c>
      <c r="Q1373">
        <v>0.223316932616244</v>
      </c>
    </row>
    <row r="1374" spans="1:17" hidden="1" x14ac:dyDescent="0.3">
      <c r="A1374" t="s">
        <v>2897</v>
      </c>
      <c r="B1374" t="s">
        <v>2898</v>
      </c>
      <c r="C1374" t="str">
        <f>IFERROR(VLOOKUP(Table1[[#This Row],[Ticker]],[1]!Table1[[Symbol]:[Industry]],2,FALSE),"-")</f>
        <v>-</v>
      </c>
      <c r="D1374" t="s">
        <v>83</v>
      </c>
      <c r="E1374">
        <v>1164.39445675</v>
      </c>
      <c r="F1374">
        <v>2777.6</v>
      </c>
      <c r="G1374">
        <v>251.15378885779501</v>
      </c>
      <c r="H1374">
        <v>-19.862784401653201</v>
      </c>
      <c r="I1374">
        <v>63.611360289936897</v>
      </c>
      <c r="J1374">
        <v>-7.1913081642870704</v>
      </c>
      <c r="K1374">
        <v>2793.1926186692699</v>
      </c>
      <c r="L1374">
        <v>2003.3365840469901</v>
      </c>
      <c r="M1374">
        <v>28.957957040236501</v>
      </c>
      <c r="N1374">
        <v>0.95769876819708799</v>
      </c>
      <c r="O1374">
        <v>27.736175115207299</v>
      </c>
      <c r="P1374">
        <v>302.05543895201498</v>
      </c>
      <c r="Q1374">
        <v>0.133091250212865</v>
      </c>
    </row>
    <row r="1375" spans="1:17" hidden="1" x14ac:dyDescent="0.3">
      <c r="A1375" t="s">
        <v>2899</v>
      </c>
      <c r="B1375" t="s">
        <v>2900</v>
      </c>
      <c r="C1375" t="str">
        <f>IFERROR(VLOOKUP(Table1[[#This Row],[Ticker]],[1]!Table1[[Symbol]:[Industry]],2,FALSE),"-")</f>
        <v>-</v>
      </c>
      <c r="D1375" t="s">
        <v>622</v>
      </c>
      <c r="E1375">
        <v>1163.3644931159999</v>
      </c>
      <c r="F1375">
        <v>251.28</v>
      </c>
      <c r="G1375">
        <v>0.61009827708666997</v>
      </c>
      <c r="H1375">
        <v>14.4699407142925</v>
      </c>
      <c r="I1375">
        <v>-1.22702692045718</v>
      </c>
      <c r="J1375">
        <v>14.4471331444966</v>
      </c>
      <c r="K1375">
        <v>208.221738034694</v>
      </c>
      <c r="L1375">
        <v>199.288199464282</v>
      </c>
      <c r="M1375">
        <v>78.813174661161199</v>
      </c>
      <c r="N1375">
        <v>2.2001122147005998</v>
      </c>
      <c r="O1375">
        <v>2.6743075453677201</v>
      </c>
      <c r="P1375">
        <v>57.988054071046797</v>
      </c>
      <c r="Q1375">
        <v>-1.6695822404599998E-2</v>
      </c>
    </row>
    <row r="1376" spans="1:17" hidden="1" x14ac:dyDescent="0.3">
      <c r="A1376" t="s">
        <v>2901</v>
      </c>
      <c r="B1376" t="s">
        <v>2902</v>
      </c>
      <c r="C1376" t="str">
        <f>IFERROR(VLOOKUP(Table1[[#This Row],[Ticker]],[1]!Table1[[Symbol]:[Industry]],2,FALSE),"-")</f>
        <v>-</v>
      </c>
      <c r="D1376" t="s">
        <v>2903</v>
      </c>
      <c r="E1376">
        <v>1157.103983295</v>
      </c>
      <c r="F1376">
        <v>244.52</v>
      </c>
      <c r="G1376">
        <v>32.977284881553402</v>
      </c>
      <c r="H1376">
        <v>-4.5678255611550798</v>
      </c>
      <c r="I1376">
        <v>-17.751284970670099</v>
      </c>
      <c r="J1376">
        <v>-2.6564810905594101</v>
      </c>
      <c r="K1376">
        <v>243.737716134859</v>
      </c>
      <c r="L1376">
        <v>231.81750833272</v>
      </c>
      <c r="M1376">
        <v>49.815376390024802</v>
      </c>
      <c r="N1376">
        <v>0.60594583328391405</v>
      </c>
      <c r="O1376">
        <v>46.736463274987699</v>
      </c>
      <c r="P1376">
        <v>74.345811051693403</v>
      </c>
      <c r="Q1376">
        <v>-1.1988966847822E-2</v>
      </c>
    </row>
    <row r="1377" spans="1:17" hidden="1" x14ac:dyDescent="0.3">
      <c r="A1377" t="s">
        <v>2904</v>
      </c>
      <c r="B1377" t="s">
        <v>2905</v>
      </c>
      <c r="C1377" t="str">
        <f>IFERROR(VLOOKUP(Table1[[#This Row],[Ticker]],[1]!Table1[[Symbol]:[Industry]],2,FALSE),"-")</f>
        <v>-</v>
      </c>
      <c r="E1377">
        <v>1154.3191505</v>
      </c>
      <c r="F1377">
        <v>464.85</v>
      </c>
      <c r="G1377">
        <v>185.57842753184099</v>
      </c>
      <c r="H1377">
        <v>8.7716286317716907</v>
      </c>
      <c r="I1377">
        <v>21.282328311794899</v>
      </c>
      <c r="J1377">
        <v>1.53719813362555</v>
      </c>
      <c r="K1377">
        <v>417.77895489023098</v>
      </c>
      <c r="L1377">
        <v>331.53457333859399</v>
      </c>
      <c r="M1377">
        <v>81.714506054010798</v>
      </c>
      <c r="N1377">
        <v>1.1017663043478201</v>
      </c>
      <c r="O1377">
        <v>1.6994729482628701</v>
      </c>
      <c r="P1377">
        <v>226.66900913562799</v>
      </c>
    </row>
    <row r="1378" spans="1:17" hidden="1" x14ac:dyDescent="0.3">
      <c r="A1378" t="s">
        <v>2906</v>
      </c>
      <c r="B1378" t="s">
        <v>2907</v>
      </c>
      <c r="C1378" t="str">
        <f>IFERROR(VLOOKUP(Table1[[#This Row],[Ticker]],[1]!Table1[[Symbol]:[Industry]],2,FALSE),"-")</f>
        <v>-</v>
      </c>
      <c r="D1378" t="s">
        <v>127</v>
      </c>
      <c r="E1378">
        <v>1150.1149005</v>
      </c>
      <c r="F1378">
        <v>559.35</v>
      </c>
      <c r="G1378">
        <v>97.077595513786605</v>
      </c>
      <c r="H1378">
        <v>0.15741944139235001</v>
      </c>
      <c r="I1378">
        <v>104.734953655693</v>
      </c>
      <c r="J1378">
        <v>3.7333261653151499</v>
      </c>
      <c r="M1378">
        <v>50.159061374326001</v>
      </c>
      <c r="O1378">
        <v>30.499687136855201</v>
      </c>
      <c r="P1378">
        <v>132.96543107038701</v>
      </c>
    </row>
    <row r="1379" spans="1:17" hidden="1" x14ac:dyDescent="0.3">
      <c r="A1379" t="s">
        <v>2908</v>
      </c>
      <c r="B1379" t="s">
        <v>2909</v>
      </c>
      <c r="C1379" t="str">
        <f>IFERROR(VLOOKUP(Table1[[#This Row],[Ticker]],[1]!Table1[[Symbol]:[Industry]],2,FALSE),"-")</f>
        <v>-</v>
      </c>
      <c r="E1379">
        <v>1146.48528528</v>
      </c>
      <c r="F1379">
        <v>48.6</v>
      </c>
      <c r="G1379">
        <v>-69.748468692543398</v>
      </c>
      <c r="H1379">
        <v>-3.8623388966225201</v>
      </c>
      <c r="I1379">
        <v>-66.2825850229667</v>
      </c>
      <c r="J1379">
        <v>-9.2767853743491706</v>
      </c>
      <c r="K1379">
        <v>54.730253767964598</v>
      </c>
      <c r="L1379">
        <v>64.227376898462893</v>
      </c>
      <c r="M1379">
        <v>45.524595703916397</v>
      </c>
      <c r="N1379">
        <v>1.4026916592751699</v>
      </c>
      <c r="O1379">
        <v>126.33744855966999</v>
      </c>
      <c r="P1379">
        <v>10.429447852760701</v>
      </c>
      <c r="Q1379">
        <v>0.14316671094101599</v>
      </c>
    </row>
    <row r="1380" spans="1:17" hidden="1" x14ac:dyDescent="0.3">
      <c r="A1380" t="s">
        <v>2910</v>
      </c>
      <c r="B1380" t="s">
        <v>2911</v>
      </c>
      <c r="C1380" t="str">
        <f>IFERROR(VLOOKUP(Table1[[#This Row],[Ticker]],[1]!Table1[[Symbol]:[Industry]],2,FALSE),"-")</f>
        <v>-</v>
      </c>
      <c r="D1380" t="s">
        <v>373</v>
      </c>
      <c r="E1380">
        <v>1145.8374081239999</v>
      </c>
      <c r="F1380">
        <v>163.07</v>
      </c>
      <c r="G1380">
        <v>-24.437468610869299</v>
      </c>
      <c r="H1380">
        <v>-8.8048341914274708</v>
      </c>
      <c r="I1380">
        <v>-13.132108364814901</v>
      </c>
      <c r="J1380">
        <v>-1.5295360902889501</v>
      </c>
      <c r="K1380">
        <v>162.62797365143399</v>
      </c>
      <c r="L1380">
        <v>155.44677835215199</v>
      </c>
      <c r="M1380">
        <v>42.869453313677198</v>
      </c>
      <c r="N1380">
        <v>1.1157760581023299</v>
      </c>
      <c r="O1380">
        <v>11.608511682099699</v>
      </c>
      <c r="P1380">
        <v>23.960471303686699</v>
      </c>
      <c r="Q1380">
        <v>-1.2685422272189001E-2</v>
      </c>
    </row>
    <row r="1381" spans="1:17" hidden="1" x14ac:dyDescent="0.3">
      <c r="A1381" t="s">
        <v>2912</v>
      </c>
      <c r="B1381" t="s">
        <v>2913</v>
      </c>
      <c r="C1381" t="str">
        <f>IFERROR(VLOOKUP(Table1[[#This Row],[Ticker]],[1]!Table1[[Symbol]:[Industry]],2,FALSE),"-")</f>
        <v>-</v>
      </c>
      <c r="D1381" t="s">
        <v>60</v>
      </c>
      <c r="E1381">
        <v>1143.25422</v>
      </c>
      <c r="F1381">
        <v>1946.15</v>
      </c>
      <c r="G1381">
        <v>87.818715520686297</v>
      </c>
      <c r="H1381">
        <v>-2.9874379245430598</v>
      </c>
      <c r="I1381">
        <v>11.429530677502701</v>
      </c>
      <c r="J1381">
        <v>-0.441646927889985</v>
      </c>
      <c r="K1381">
        <v>1939.7947151287599</v>
      </c>
      <c r="L1381">
        <v>1625.2234624323</v>
      </c>
      <c r="M1381">
        <v>43.162179733914499</v>
      </c>
      <c r="N1381">
        <v>0.42507809341810299</v>
      </c>
      <c r="O1381">
        <v>20.6484597795647</v>
      </c>
      <c r="P1381">
        <v>132.37265115445999</v>
      </c>
    </row>
    <row r="1382" spans="1:17" hidden="1" x14ac:dyDescent="0.3">
      <c r="A1382" t="s">
        <v>2914</v>
      </c>
      <c r="B1382" t="s">
        <v>2915</v>
      </c>
      <c r="C1382" t="str">
        <f>IFERROR(VLOOKUP(Table1[[#This Row],[Ticker]],[1]!Table1[[Symbol]:[Industry]],2,FALSE),"-")</f>
        <v>-</v>
      </c>
      <c r="D1382" t="s">
        <v>60</v>
      </c>
      <c r="E1382">
        <v>1135.28736</v>
      </c>
      <c r="F1382">
        <v>239.4</v>
      </c>
      <c r="G1382">
        <v>72.987749306230498</v>
      </c>
      <c r="H1382">
        <v>-3.35844486898749</v>
      </c>
      <c r="I1382">
        <v>27.605117102579701</v>
      </c>
      <c r="J1382">
        <v>-0.303429119857059</v>
      </c>
      <c r="K1382">
        <v>228.46258659546299</v>
      </c>
      <c r="L1382">
        <v>199.82415028163601</v>
      </c>
      <c r="M1382">
        <v>53.198906213572897</v>
      </c>
      <c r="N1382">
        <v>0.90689383416136604</v>
      </c>
      <c r="O1382">
        <v>10.693400167084301</v>
      </c>
      <c r="P1382">
        <v>120.340543028071</v>
      </c>
      <c r="Q1382">
        <v>2.4540712711694002E-2</v>
      </c>
    </row>
    <row r="1383" spans="1:17" hidden="1" x14ac:dyDescent="0.3">
      <c r="A1383" t="s">
        <v>2916</v>
      </c>
      <c r="B1383" t="s">
        <v>2917</v>
      </c>
      <c r="C1383" t="str">
        <f>IFERROR(VLOOKUP(Table1[[#This Row],[Ticker]],[1]!Table1[[Symbol]:[Industry]],2,FALSE),"-")</f>
        <v>-</v>
      </c>
      <c r="D1383" t="s">
        <v>555</v>
      </c>
      <c r="E1383">
        <v>1134.23955372</v>
      </c>
      <c r="F1383">
        <v>500.25</v>
      </c>
      <c r="G1383">
        <v>-3.8656277306881899</v>
      </c>
      <c r="H1383">
        <v>-5.7083303558351597</v>
      </c>
      <c r="I1383">
        <v>-22.452783715729201</v>
      </c>
      <c r="J1383">
        <v>0.57385837898588399</v>
      </c>
      <c r="K1383">
        <v>458.31822085189702</v>
      </c>
      <c r="L1383">
        <v>460.644799631784</v>
      </c>
      <c r="M1383">
        <v>51.954568126203299</v>
      </c>
      <c r="N1383">
        <v>1.41179759148013</v>
      </c>
      <c r="O1383">
        <v>30.914542728635599</v>
      </c>
      <c r="P1383">
        <v>41.313559322033797</v>
      </c>
      <c r="Q1383">
        <v>-5.1800117496935999E-2</v>
      </c>
    </row>
    <row r="1384" spans="1:17" hidden="1" x14ac:dyDescent="0.3">
      <c r="A1384" t="s">
        <v>2918</v>
      </c>
      <c r="B1384" t="s">
        <v>2919</v>
      </c>
      <c r="C1384" t="str">
        <f>IFERROR(VLOOKUP(Table1[[#This Row],[Ticker]],[1]!Table1[[Symbol]:[Industry]],2,FALSE),"-")</f>
        <v>-</v>
      </c>
      <c r="D1384" t="s">
        <v>619</v>
      </c>
      <c r="E1384">
        <v>1131.75468</v>
      </c>
      <c r="F1384">
        <v>98.06</v>
      </c>
      <c r="G1384">
        <v>-27.161735327322599</v>
      </c>
      <c r="H1384">
        <v>2.02579819760851</v>
      </c>
      <c r="I1384">
        <v>-34.930725063926602</v>
      </c>
      <c r="J1384">
        <v>8.9933549245366802</v>
      </c>
      <c r="K1384">
        <v>92.889126491223706</v>
      </c>
      <c r="L1384">
        <v>96.779487798691804</v>
      </c>
      <c r="M1384">
        <v>75.421196101283599</v>
      </c>
      <c r="N1384">
        <v>1.6315793635387801</v>
      </c>
      <c r="O1384">
        <v>48.480522129308497</v>
      </c>
      <c r="P1384">
        <v>17.577937649879999</v>
      </c>
    </row>
    <row r="1385" spans="1:17" hidden="1" x14ac:dyDescent="0.3">
      <c r="A1385" t="s">
        <v>2920</v>
      </c>
      <c r="B1385" t="s">
        <v>2921</v>
      </c>
      <c r="C1385" t="str">
        <f>IFERROR(VLOOKUP(Table1[[#This Row],[Ticker]],[1]!Table1[[Symbol]:[Industry]],2,FALSE),"-")</f>
        <v>-</v>
      </c>
      <c r="D1385" t="s">
        <v>373</v>
      </c>
      <c r="E1385">
        <v>1128.0185512959999</v>
      </c>
      <c r="F1385">
        <v>331.76</v>
      </c>
      <c r="G1385">
        <v>71.5750187401473</v>
      </c>
      <c r="H1385">
        <v>23.201131681141401</v>
      </c>
      <c r="I1385">
        <v>11.4390824222088</v>
      </c>
      <c r="J1385">
        <v>6.2001907772987597</v>
      </c>
      <c r="K1385">
        <v>276.98331406004098</v>
      </c>
      <c r="L1385">
        <v>245.483068409819</v>
      </c>
      <c r="M1385">
        <v>82.365782447180706</v>
      </c>
      <c r="N1385">
        <v>1.45607332834507</v>
      </c>
      <c r="O1385">
        <v>4.7142512659753999</v>
      </c>
      <c r="P1385">
        <v>97.065637065637006</v>
      </c>
    </row>
    <row r="1386" spans="1:17" hidden="1" x14ac:dyDescent="0.3">
      <c r="A1386" t="s">
        <v>2922</v>
      </c>
      <c r="B1386" t="s">
        <v>2923</v>
      </c>
      <c r="C1386" t="str">
        <f>IFERROR(VLOOKUP(Table1[[#This Row],[Ticker]],[1]!Table1[[Symbol]:[Industry]],2,FALSE),"-")</f>
        <v>-</v>
      </c>
      <c r="D1386" t="s">
        <v>677</v>
      </c>
      <c r="E1386">
        <v>1125.856273612</v>
      </c>
      <c r="F1386">
        <v>53.78</v>
      </c>
      <c r="G1386">
        <v>3.3767410776403102</v>
      </c>
      <c r="H1386">
        <v>-6.7966006200464699</v>
      </c>
      <c r="I1386">
        <v>-19.841950711917999</v>
      </c>
      <c r="J1386">
        <v>-6.7589925452355804</v>
      </c>
      <c r="K1386">
        <v>53.532833039594799</v>
      </c>
      <c r="L1386">
        <v>49.401468390801298</v>
      </c>
      <c r="M1386">
        <v>37.229353125297102</v>
      </c>
      <c r="N1386">
        <v>0.53933999381394204</v>
      </c>
      <c r="O1386">
        <v>15.6563778356266</v>
      </c>
      <c r="P1386">
        <v>33.781094527363102</v>
      </c>
      <c r="Q1386">
        <v>4.0649490474093997E-2</v>
      </c>
    </row>
    <row r="1387" spans="1:17" hidden="1" x14ac:dyDescent="0.3">
      <c r="A1387" t="s">
        <v>2924</v>
      </c>
      <c r="B1387" t="s">
        <v>2925</v>
      </c>
      <c r="C1387" t="str">
        <f>IFERROR(VLOOKUP(Table1[[#This Row],[Ticker]],[1]!Table1[[Symbol]:[Industry]],2,FALSE),"-")</f>
        <v>-</v>
      </c>
      <c r="D1387" t="s">
        <v>271</v>
      </c>
      <c r="E1387">
        <v>1125.76176967999</v>
      </c>
      <c r="F1387">
        <v>970.1</v>
      </c>
      <c r="G1387">
        <v>16.608114520200999</v>
      </c>
      <c r="H1387">
        <v>-2.9686302965997502</v>
      </c>
      <c r="I1387">
        <v>-10.193682677821201</v>
      </c>
      <c r="J1387">
        <v>-0.70782719312237596</v>
      </c>
      <c r="K1387">
        <v>965.55594889838903</v>
      </c>
      <c r="L1387">
        <v>886.28509310480899</v>
      </c>
      <c r="M1387">
        <v>46.620545112384001</v>
      </c>
      <c r="N1387">
        <v>0.71090059095622904</v>
      </c>
      <c r="O1387">
        <v>13.910937016802301</v>
      </c>
      <c r="P1387">
        <v>50.403100775193799</v>
      </c>
      <c r="Q1387">
        <v>3.8090644782475001E-2</v>
      </c>
    </row>
    <row r="1388" spans="1:17" hidden="1" x14ac:dyDescent="0.3">
      <c r="A1388" t="s">
        <v>2926</v>
      </c>
      <c r="B1388" t="s">
        <v>2927</v>
      </c>
      <c r="C1388" t="str">
        <f>IFERROR(VLOOKUP(Table1[[#This Row],[Ticker]],[1]!Table1[[Symbol]:[Industry]],2,FALSE),"-")</f>
        <v>-</v>
      </c>
      <c r="D1388" t="s">
        <v>388</v>
      </c>
      <c r="E1388">
        <v>1123.565631252</v>
      </c>
      <c r="F1388">
        <v>45.47</v>
      </c>
      <c r="G1388">
        <v>0.93454078152027198</v>
      </c>
      <c r="H1388">
        <v>-2.6953834032664599</v>
      </c>
      <c r="I1388">
        <v>-33.635591152195197</v>
      </c>
      <c r="J1388">
        <v>-8.3296630970113892</v>
      </c>
      <c r="K1388">
        <v>45.833739957002003</v>
      </c>
      <c r="L1388">
        <v>45.707882199895799</v>
      </c>
      <c r="M1388">
        <v>44.511934281485701</v>
      </c>
      <c r="N1388">
        <v>0.983575144621602</v>
      </c>
      <c r="O1388">
        <v>33.054761381130398</v>
      </c>
      <c r="P1388">
        <v>65.948905109489004</v>
      </c>
    </row>
    <row r="1389" spans="1:17" hidden="1" x14ac:dyDescent="0.3">
      <c r="A1389" t="s">
        <v>2928</v>
      </c>
      <c r="B1389" t="s">
        <v>2929</v>
      </c>
      <c r="C1389" t="str">
        <f>IFERROR(VLOOKUP(Table1[[#This Row],[Ticker]],[1]!Table1[[Symbol]:[Industry]],2,FALSE),"-")</f>
        <v>-</v>
      </c>
      <c r="D1389" t="s">
        <v>46</v>
      </c>
      <c r="E1389">
        <v>1119.998603304</v>
      </c>
      <c r="F1389">
        <v>198.15</v>
      </c>
      <c r="G1389">
        <v>399.38517049814197</v>
      </c>
      <c r="H1389">
        <v>4.6560819439840904</v>
      </c>
      <c r="I1389">
        <v>77.292072390905503</v>
      </c>
      <c r="J1389">
        <v>1.3205939723434199</v>
      </c>
      <c r="K1389">
        <v>164.47727009609</v>
      </c>
      <c r="L1389">
        <v>119.980881212534</v>
      </c>
      <c r="M1389">
        <v>62.025298492739203</v>
      </c>
      <c r="N1389">
        <v>0.74375960726128598</v>
      </c>
      <c r="O1389">
        <v>6.37900580368406</v>
      </c>
      <c r="P1389">
        <v>489.73214285714198</v>
      </c>
      <c r="Q1389">
        <v>0.18988746411697699</v>
      </c>
    </row>
    <row r="1390" spans="1:17" hidden="1" x14ac:dyDescent="0.3">
      <c r="A1390" t="s">
        <v>2930</v>
      </c>
      <c r="B1390" t="s">
        <v>2931</v>
      </c>
      <c r="C1390" t="str">
        <f>IFERROR(VLOOKUP(Table1[[#This Row],[Ticker]],[1]!Table1[[Symbol]:[Industry]],2,FALSE),"-")</f>
        <v>-</v>
      </c>
      <c r="D1390" t="s">
        <v>271</v>
      </c>
      <c r="E1390">
        <v>1119.6839591999999</v>
      </c>
      <c r="F1390">
        <v>174.02</v>
      </c>
      <c r="G1390">
        <v>176.16613268315399</v>
      </c>
      <c r="H1390">
        <v>-4.0821163665720404</v>
      </c>
      <c r="I1390">
        <v>107.944258894665</v>
      </c>
      <c r="J1390">
        <v>3.0109958165851798</v>
      </c>
      <c r="K1390">
        <v>135.26048572686199</v>
      </c>
      <c r="L1390">
        <v>96.643233365105303</v>
      </c>
      <c r="M1390">
        <v>65.636868702584195</v>
      </c>
      <c r="N1390">
        <v>0.38456832750492398</v>
      </c>
      <c r="O1390">
        <v>6.1084932766348699</v>
      </c>
      <c r="P1390">
        <v>219.30275229357699</v>
      </c>
      <c r="Q1390">
        <v>0.115166043510691</v>
      </c>
    </row>
    <row r="1391" spans="1:17" hidden="1" x14ac:dyDescent="0.3">
      <c r="A1391" t="s">
        <v>2932</v>
      </c>
      <c r="B1391" t="s">
        <v>2933</v>
      </c>
      <c r="C1391" t="str">
        <f>IFERROR(VLOOKUP(Table1[[#This Row],[Ticker]],[1]!Table1[[Symbol]:[Industry]],2,FALSE),"-")</f>
        <v>-</v>
      </c>
      <c r="D1391" t="s">
        <v>530</v>
      </c>
      <c r="E1391">
        <v>1117.9440969479999</v>
      </c>
      <c r="F1391">
        <v>53</v>
      </c>
      <c r="G1391">
        <v>34.071858268361801</v>
      </c>
      <c r="H1391">
        <v>-10.466431901112401</v>
      </c>
      <c r="I1391">
        <v>-29.208893609803301</v>
      </c>
      <c r="J1391">
        <v>1.47834177905524</v>
      </c>
      <c r="K1391">
        <v>54.824730457217598</v>
      </c>
      <c r="L1391">
        <v>54.477361027965699</v>
      </c>
      <c r="M1391">
        <v>55.135066279917403</v>
      </c>
      <c r="N1391">
        <v>0.79648812995028395</v>
      </c>
      <c r="O1391">
        <v>40.849056603773597</v>
      </c>
      <c r="P1391">
        <v>64.852255054432305</v>
      </c>
      <c r="Q1391">
        <v>2.8984372120101E-2</v>
      </c>
    </row>
    <row r="1392" spans="1:17" hidden="1" x14ac:dyDescent="0.3">
      <c r="A1392" t="s">
        <v>2934</v>
      </c>
      <c r="B1392" t="s">
        <v>2935</v>
      </c>
      <c r="C1392" t="str">
        <f>IFERROR(VLOOKUP(Table1[[#This Row],[Ticker]],[1]!Table1[[Symbol]:[Industry]],2,FALSE),"-")</f>
        <v>-</v>
      </c>
      <c r="D1392" t="s">
        <v>2936</v>
      </c>
      <c r="E1392">
        <v>1111.7641216</v>
      </c>
      <c r="F1392">
        <v>6.68</v>
      </c>
      <c r="G1392">
        <v>150.512280591137</v>
      </c>
      <c r="H1392">
        <v>-42.2929477929641</v>
      </c>
      <c r="I1392">
        <v>-64.923703040307103</v>
      </c>
      <c r="J1392">
        <v>-20.133058741882401</v>
      </c>
      <c r="K1392">
        <v>10.0573607722429</v>
      </c>
      <c r="L1392">
        <v>9.8630527883341603</v>
      </c>
      <c r="M1392">
        <v>2.93641231192505</v>
      </c>
      <c r="N1392">
        <v>1.48842275096764</v>
      </c>
      <c r="O1392">
        <v>154.49101796407101</v>
      </c>
      <c r="P1392">
        <v>172.65306122448899</v>
      </c>
    </row>
    <row r="1393" spans="1:17" hidden="1" x14ac:dyDescent="0.3">
      <c r="A1393" t="s">
        <v>2937</v>
      </c>
      <c r="B1393" t="s">
        <v>2938</v>
      </c>
      <c r="C1393" t="str">
        <f>IFERROR(VLOOKUP(Table1[[#This Row],[Ticker]],[1]!Table1[[Symbol]:[Industry]],2,FALSE),"-")</f>
        <v>-</v>
      </c>
      <c r="D1393" t="s">
        <v>290</v>
      </c>
      <c r="E1393">
        <v>1109.7056776500001</v>
      </c>
      <c r="F1393">
        <v>646.70000000000005</v>
      </c>
      <c r="G1393">
        <v>-40.502027137873597</v>
      </c>
      <c r="H1393">
        <v>14.5112578430772</v>
      </c>
      <c r="I1393">
        <v>-6.3159721369728299</v>
      </c>
      <c r="J1393">
        <v>9.5958553264132398</v>
      </c>
      <c r="K1393">
        <v>571.26877919075696</v>
      </c>
      <c r="L1393">
        <v>560.87680471632098</v>
      </c>
      <c r="M1393">
        <v>72.034894660869</v>
      </c>
      <c r="N1393">
        <v>1.9364658242788699</v>
      </c>
      <c r="O1393">
        <v>25.869800525746001</v>
      </c>
      <c r="P1393">
        <v>46.643990929705197</v>
      </c>
      <c r="Q1393">
        <v>5.5018489639227001E-2</v>
      </c>
    </row>
    <row r="1394" spans="1:17" hidden="1" x14ac:dyDescent="0.3">
      <c r="A1394" t="s">
        <v>2939</v>
      </c>
      <c r="B1394" t="s">
        <v>2940</v>
      </c>
      <c r="C1394" t="str">
        <f>IFERROR(VLOOKUP(Table1[[#This Row],[Ticker]],[1]!Table1[[Symbol]:[Industry]],2,FALSE),"-")</f>
        <v>-</v>
      </c>
      <c r="D1394" t="s">
        <v>118</v>
      </c>
      <c r="E1394">
        <v>1104.4352086399999</v>
      </c>
      <c r="F1394">
        <v>384.25</v>
      </c>
      <c r="G1394">
        <v>120.27517999273999</v>
      </c>
      <c r="H1394">
        <v>-6.8389458155434797</v>
      </c>
      <c r="I1394">
        <v>23.750001239739401</v>
      </c>
      <c r="J1394">
        <v>-3.1565316728725801</v>
      </c>
      <c r="K1394">
        <v>358.66727903652497</v>
      </c>
      <c r="L1394">
        <v>285.639451016892</v>
      </c>
      <c r="M1394">
        <v>41.587704458445302</v>
      </c>
      <c r="N1394">
        <v>0.73903455822770503</v>
      </c>
      <c r="O1394">
        <v>10.188679245283</v>
      </c>
      <c r="P1394">
        <v>182.32916972814101</v>
      </c>
      <c r="Q1394">
        <v>7.6139228025803002E-2</v>
      </c>
    </row>
    <row r="1395" spans="1:17" hidden="1" x14ac:dyDescent="0.3">
      <c r="A1395" t="s">
        <v>2941</v>
      </c>
      <c r="B1395" t="s">
        <v>2942</v>
      </c>
      <c r="C1395" t="str">
        <f>IFERROR(VLOOKUP(Table1[[#This Row],[Ticker]],[1]!Table1[[Symbol]:[Industry]],2,FALSE),"-")</f>
        <v>-</v>
      </c>
      <c r="D1395" t="s">
        <v>622</v>
      </c>
      <c r="E1395">
        <v>1103.0580984600001</v>
      </c>
      <c r="F1395">
        <v>67.84</v>
      </c>
      <c r="G1395">
        <v>21.432765794969399</v>
      </c>
      <c r="H1395">
        <v>5.7179091505031199</v>
      </c>
      <c r="I1395">
        <v>-7.2407943091668603</v>
      </c>
      <c r="J1395">
        <v>-3.3045040707471198</v>
      </c>
      <c r="K1395">
        <v>61.296822578186401</v>
      </c>
      <c r="L1395">
        <v>58.780396712378398</v>
      </c>
      <c r="M1395">
        <v>64.875230886346202</v>
      </c>
      <c r="N1395">
        <v>2.5793190868019802</v>
      </c>
      <c r="O1395">
        <v>8.2694575471698109</v>
      </c>
      <c r="P1395">
        <v>52.449438202247102</v>
      </c>
      <c r="Q1395">
        <v>-2.5383072676552002E-2</v>
      </c>
    </row>
    <row r="1396" spans="1:17" hidden="1" x14ac:dyDescent="0.3">
      <c r="A1396" t="s">
        <v>2943</v>
      </c>
      <c r="B1396" t="s">
        <v>2944</v>
      </c>
      <c r="C1396" t="str">
        <f>IFERROR(VLOOKUP(Table1[[#This Row],[Ticker]],[1]!Table1[[Symbol]:[Industry]],2,FALSE),"-")</f>
        <v>-</v>
      </c>
      <c r="D1396" t="s">
        <v>402</v>
      </c>
      <c r="E1396">
        <v>1100.8382104499999</v>
      </c>
      <c r="F1396">
        <v>221.52</v>
      </c>
      <c r="G1396">
        <v>-5.5153750409324003</v>
      </c>
      <c r="H1396">
        <v>-3.91086316964109</v>
      </c>
      <c r="I1396">
        <v>-27.6471217068916</v>
      </c>
      <c r="J1396">
        <v>-2.3221659254413298</v>
      </c>
      <c r="K1396">
        <v>213.96273745171999</v>
      </c>
      <c r="L1396">
        <v>215.105249449882</v>
      </c>
      <c r="M1396">
        <v>52.705704107472798</v>
      </c>
      <c r="N1396">
        <v>0.78154008080229798</v>
      </c>
      <c r="O1396">
        <v>21.8625857710364</v>
      </c>
      <c r="P1396">
        <v>27.127690100430399</v>
      </c>
      <c r="Q1396">
        <v>1.9769280515391001E-2</v>
      </c>
    </row>
    <row r="1397" spans="1:17" hidden="1" x14ac:dyDescent="0.3">
      <c r="A1397" t="s">
        <v>2945</v>
      </c>
      <c r="B1397" t="s">
        <v>2946</v>
      </c>
      <c r="C1397" t="str">
        <f>IFERROR(VLOOKUP(Table1[[#This Row],[Ticker]],[1]!Table1[[Symbol]:[Industry]],2,FALSE),"-")</f>
        <v>-</v>
      </c>
      <c r="D1397" t="s">
        <v>124</v>
      </c>
      <c r="E1397">
        <v>1098.92349571</v>
      </c>
      <c r="F1397">
        <v>153.08000000000001</v>
      </c>
      <c r="G1397">
        <v>-41.2013119828448</v>
      </c>
      <c r="H1397">
        <v>-3.78155302697937</v>
      </c>
      <c r="I1397">
        <v>-17.8645885213855</v>
      </c>
      <c r="J1397">
        <v>1.0937864980357801</v>
      </c>
      <c r="K1397">
        <v>149.60344164408201</v>
      </c>
      <c r="L1397">
        <v>153.70047101348499</v>
      </c>
      <c r="M1397">
        <v>55.235723456776299</v>
      </c>
      <c r="N1397">
        <v>0.670678200710498</v>
      </c>
      <c r="O1397">
        <v>45.152861249019999</v>
      </c>
      <c r="P1397">
        <v>21.2034837688044</v>
      </c>
      <c r="Q1397">
        <v>5.3457669619936997E-2</v>
      </c>
    </row>
    <row r="1398" spans="1:17" hidden="1" x14ac:dyDescent="0.3">
      <c r="A1398" t="s">
        <v>2947</v>
      </c>
      <c r="B1398" t="s">
        <v>2948</v>
      </c>
      <c r="C1398" t="str">
        <f>IFERROR(VLOOKUP(Table1[[#This Row],[Ticker]],[1]!Table1[[Symbol]:[Industry]],2,FALSE),"-")</f>
        <v>-</v>
      </c>
      <c r="D1398" t="s">
        <v>138</v>
      </c>
      <c r="E1398">
        <v>1098.7717967999999</v>
      </c>
      <c r="F1398">
        <v>871.55</v>
      </c>
      <c r="G1398">
        <v>35.040992075730898</v>
      </c>
      <c r="H1398">
        <v>3.2732318408348999</v>
      </c>
      <c r="I1398">
        <v>-28.210673625569399</v>
      </c>
      <c r="J1398">
        <v>1.25083709085465</v>
      </c>
      <c r="K1398">
        <v>877.93867531193905</v>
      </c>
      <c r="L1398">
        <v>830.33855781623197</v>
      </c>
      <c r="N1398">
        <v>0.90158412732516302</v>
      </c>
      <c r="O1398">
        <v>29.080374046239399</v>
      </c>
      <c r="P1398">
        <v>62.815243788529799</v>
      </c>
    </row>
    <row r="1399" spans="1:17" hidden="1" x14ac:dyDescent="0.3">
      <c r="A1399" t="s">
        <v>2949</v>
      </c>
      <c r="B1399" t="s">
        <v>2950</v>
      </c>
      <c r="C1399" t="str">
        <f>IFERROR(VLOOKUP(Table1[[#This Row],[Ticker]],[1]!Table1[[Symbol]:[Industry]],2,FALSE),"-")</f>
        <v>-</v>
      </c>
      <c r="D1399" t="s">
        <v>989</v>
      </c>
      <c r="E1399">
        <v>1097.94935145</v>
      </c>
      <c r="F1399">
        <v>786.1</v>
      </c>
      <c r="G1399">
        <v>38.683744747213197</v>
      </c>
      <c r="H1399">
        <v>-3.8995188478506799</v>
      </c>
      <c r="I1399">
        <v>9.2567322898766502</v>
      </c>
      <c r="J1399">
        <v>-3.5522390939987001</v>
      </c>
      <c r="K1399">
        <v>738.97064482686596</v>
      </c>
      <c r="L1399">
        <v>651.67540402773795</v>
      </c>
      <c r="M1399">
        <v>48.738722548985201</v>
      </c>
      <c r="N1399">
        <v>1.0835724410409899</v>
      </c>
      <c r="O1399">
        <v>10.119577661875001</v>
      </c>
      <c r="P1399">
        <v>72.731267853218995</v>
      </c>
      <c r="Q1399">
        <v>7.5527524672945004E-2</v>
      </c>
    </row>
    <row r="1400" spans="1:17" hidden="1" x14ac:dyDescent="0.3">
      <c r="A1400" t="s">
        <v>2951</v>
      </c>
      <c r="B1400" t="s">
        <v>2952</v>
      </c>
      <c r="C1400" t="str">
        <f>IFERROR(VLOOKUP(Table1[[#This Row],[Ticker]],[1]!Table1[[Symbol]:[Industry]],2,FALSE),"-")</f>
        <v>-</v>
      </c>
      <c r="D1400" t="s">
        <v>290</v>
      </c>
      <c r="E1400">
        <v>1095.5566967699999</v>
      </c>
      <c r="F1400">
        <v>396.95</v>
      </c>
      <c r="G1400">
        <v>-47.0328438037483</v>
      </c>
      <c r="H1400">
        <v>-10.2227972128297</v>
      </c>
      <c r="I1400">
        <v>-35.758399593753602</v>
      </c>
      <c r="J1400">
        <v>-0.35027349685174503</v>
      </c>
      <c r="K1400">
        <v>405.95207877580998</v>
      </c>
      <c r="L1400">
        <v>440.941772713033</v>
      </c>
      <c r="M1400">
        <v>52.273374073387501</v>
      </c>
      <c r="N1400">
        <v>1.8976857345199101</v>
      </c>
      <c r="O1400">
        <v>40.521476256455401</v>
      </c>
      <c r="P1400">
        <v>7.8375441456125898</v>
      </c>
      <c r="Q1400">
        <v>-0.144508710115554</v>
      </c>
    </row>
    <row r="1401" spans="1:17" hidden="1" x14ac:dyDescent="0.3">
      <c r="A1401" t="s">
        <v>2953</v>
      </c>
      <c r="B1401" t="s">
        <v>2954</v>
      </c>
      <c r="C1401" t="str">
        <f>IFERROR(VLOOKUP(Table1[[#This Row],[Ticker]],[1]!Table1[[Symbol]:[Industry]],2,FALSE),"-")</f>
        <v>-</v>
      </c>
      <c r="D1401" t="s">
        <v>619</v>
      </c>
      <c r="E1401">
        <v>1090.9288970160001</v>
      </c>
      <c r="F1401">
        <v>91.97</v>
      </c>
      <c r="G1401">
        <v>34.221083261141203</v>
      </c>
      <c r="H1401">
        <v>-1.84728839611635</v>
      </c>
      <c r="I1401">
        <v>-41.868820246047498</v>
      </c>
      <c r="J1401">
        <v>9.3376375912718395</v>
      </c>
      <c r="K1401">
        <v>80.914141986631293</v>
      </c>
      <c r="L1401">
        <v>79.377080916250193</v>
      </c>
      <c r="M1401">
        <v>73.9781989457625</v>
      </c>
      <c r="N1401">
        <v>1.4941978723554801</v>
      </c>
      <c r="O1401">
        <v>37.816679351962598</v>
      </c>
      <c r="P1401">
        <v>64.673231871083203</v>
      </c>
      <c r="Q1401">
        <v>-6.5114681185094003E-2</v>
      </c>
    </row>
    <row r="1402" spans="1:17" hidden="1" x14ac:dyDescent="0.3">
      <c r="A1402" t="s">
        <v>2955</v>
      </c>
      <c r="B1402" t="s">
        <v>2956</v>
      </c>
      <c r="C1402" t="str">
        <f>IFERROR(VLOOKUP(Table1[[#This Row],[Ticker]],[1]!Table1[[Symbol]:[Industry]],2,FALSE),"-")</f>
        <v>-</v>
      </c>
      <c r="D1402" t="s">
        <v>60</v>
      </c>
      <c r="E1402">
        <v>1084.7531631299901</v>
      </c>
      <c r="F1402">
        <v>884.3</v>
      </c>
      <c r="G1402">
        <v>77.037328522727194</v>
      </c>
      <c r="H1402">
        <v>-5.8671011997368501</v>
      </c>
      <c r="I1402">
        <v>14.9713727864789</v>
      </c>
      <c r="J1402">
        <v>5.4988305075751303</v>
      </c>
      <c r="K1402">
        <v>780.22431196586194</v>
      </c>
      <c r="L1402">
        <v>660.39633566162695</v>
      </c>
      <c r="M1402">
        <v>67.224535532193201</v>
      </c>
      <c r="N1402">
        <v>1.19185981689144</v>
      </c>
      <c r="O1402">
        <v>7.4352595273097402</v>
      </c>
      <c r="P1402">
        <v>126.569305662311</v>
      </c>
      <c r="Q1402">
        <v>8.4023276628901994E-2</v>
      </c>
    </row>
    <row r="1403" spans="1:17" hidden="1" x14ac:dyDescent="0.3">
      <c r="A1403" t="s">
        <v>2957</v>
      </c>
      <c r="B1403" t="s">
        <v>2958</v>
      </c>
      <c r="C1403" t="str">
        <f>IFERROR(VLOOKUP(Table1[[#This Row],[Ticker]],[1]!Table1[[Symbol]:[Industry]],2,FALSE),"-")</f>
        <v>-</v>
      </c>
      <c r="D1403" t="s">
        <v>541</v>
      </c>
      <c r="E1403">
        <v>1083.43056</v>
      </c>
      <c r="F1403">
        <v>6429</v>
      </c>
      <c r="G1403">
        <v>134.93345415385801</v>
      </c>
      <c r="H1403">
        <v>10.874762748243</v>
      </c>
      <c r="I1403">
        <v>28.663663580421701</v>
      </c>
      <c r="J1403">
        <v>1.20113428076034</v>
      </c>
      <c r="K1403">
        <v>5927.3930924378501</v>
      </c>
      <c r="L1403">
        <v>4916.68532300687</v>
      </c>
      <c r="M1403">
        <v>60.135467082813399</v>
      </c>
      <c r="N1403">
        <v>0.62960849669510199</v>
      </c>
      <c r="O1403">
        <v>8.4881007932804398</v>
      </c>
      <c r="P1403">
        <v>178.19125919515301</v>
      </c>
      <c r="Q1403">
        <v>0.16555424699986601</v>
      </c>
    </row>
    <row r="1404" spans="1:17" hidden="1" x14ac:dyDescent="0.3">
      <c r="A1404" t="s">
        <v>2959</v>
      </c>
      <c r="B1404" t="s">
        <v>2960</v>
      </c>
      <c r="C1404" t="str">
        <f>IFERROR(VLOOKUP(Table1[[#This Row],[Ticker]],[1]!Table1[[Symbol]:[Industry]],2,FALSE),"-")</f>
        <v>-</v>
      </c>
      <c r="D1404" t="s">
        <v>541</v>
      </c>
      <c r="E1404">
        <v>1083.2209586399999</v>
      </c>
      <c r="F1404">
        <v>92.65</v>
      </c>
      <c r="G1404">
        <v>100.22350973773599</v>
      </c>
      <c r="H1404">
        <v>-5.1312587807450996</v>
      </c>
      <c r="I1404">
        <v>-14.8464964018681</v>
      </c>
      <c r="J1404">
        <v>-9.8682408467915899</v>
      </c>
      <c r="K1404">
        <v>85.849677444916594</v>
      </c>
      <c r="L1404">
        <v>71.077286047151205</v>
      </c>
      <c r="M1404">
        <v>47.656906144594998</v>
      </c>
      <c r="N1404">
        <v>2.2229972268454601</v>
      </c>
      <c r="O1404">
        <v>16.1359956826767</v>
      </c>
      <c r="P1404">
        <v>152.87046060614401</v>
      </c>
      <c r="Q1404">
        <v>9.6904012536014994E-2</v>
      </c>
    </row>
    <row r="1405" spans="1:17" hidden="1" x14ac:dyDescent="0.3">
      <c r="A1405" t="s">
        <v>2961</v>
      </c>
      <c r="B1405" t="s">
        <v>2962</v>
      </c>
      <c r="C1405" t="str">
        <f>IFERROR(VLOOKUP(Table1[[#This Row],[Ticker]],[1]!Table1[[Symbol]:[Industry]],2,FALSE),"-")</f>
        <v>-</v>
      </c>
      <c r="D1405" t="s">
        <v>21</v>
      </c>
      <c r="E1405">
        <v>1080.4997441799901</v>
      </c>
      <c r="F1405">
        <v>168.75</v>
      </c>
      <c r="G1405">
        <v>7.4183453426190598</v>
      </c>
      <c r="H1405">
        <v>12.502703608792499</v>
      </c>
      <c r="I1405">
        <v>-12.302155096725199</v>
      </c>
      <c r="J1405">
        <v>8.7359488720405807</v>
      </c>
      <c r="K1405">
        <v>153.24636960579301</v>
      </c>
      <c r="L1405">
        <v>144.02429513576399</v>
      </c>
      <c r="M1405">
        <v>72.813406000671407</v>
      </c>
      <c r="N1405">
        <v>1.3118780659656999</v>
      </c>
      <c r="O1405">
        <v>10.4592592592592</v>
      </c>
      <c r="P1405">
        <v>43.433914152146102</v>
      </c>
      <c r="Q1405">
        <v>7.6968495531610004E-2</v>
      </c>
    </row>
    <row r="1406" spans="1:17" hidden="1" x14ac:dyDescent="0.3">
      <c r="A1406" t="s">
        <v>2963</v>
      </c>
      <c r="B1406" t="s">
        <v>2964</v>
      </c>
      <c r="C1406" t="str">
        <f>IFERROR(VLOOKUP(Table1[[#This Row],[Ticker]],[1]!Table1[[Symbol]:[Industry]],2,FALSE),"-")</f>
        <v>-</v>
      </c>
      <c r="D1406" t="s">
        <v>133</v>
      </c>
      <c r="E1406">
        <v>1076.8314970700001</v>
      </c>
      <c r="F1406">
        <v>861.9</v>
      </c>
      <c r="G1406">
        <v>896.24771999511404</v>
      </c>
      <c r="H1406">
        <v>-0.372937978217459</v>
      </c>
      <c r="I1406">
        <v>126.54882443222</v>
      </c>
      <c r="J1406">
        <v>20.010681445365201</v>
      </c>
      <c r="K1406">
        <v>737.60890318580505</v>
      </c>
      <c r="L1406">
        <v>533.29124564451797</v>
      </c>
      <c r="M1406">
        <v>81.678969947041494</v>
      </c>
      <c r="N1406">
        <v>1.66024421734837</v>
      </c>
      <c r="O1406">
        <v>2.9469776076110898</v>
      </c>
      <c r="P1406">
        <v>957.54601226993805</v>
      </c>
      <c r="Q1406">
        <v>0.14104037290122501</v>
      </c>
    </row>
    <row r="1407" spans="1:17" hidden="1" x14ac:dyDescent="0.3">
      <c r="A1407" t="s">
        <v>2965</v>
      </c>
      <c r="B1407" t="s">
        <v>2966</v>
      </c>
      <c r="C1407" t="str">
        <f>IFERROR(VLOOKUP(Table1[[#This Row],[Ticker]],[1]!Table1[[Symbol]:[Industry]],2,FALSE),"-")</f>
        <v>-</v>
      </c>
      <c r="E1407">
        <v>1076.7621960700001</v>
      </c>
      <c r="F1407">
        <v>6.59</v>
      </c>
      <c r="G1407">
        <v>-71.597896813157902</v>
      </c>
      <c r="H1407">
        <v>-31.217570510976699</v>
      </c>
      <c r="I1407">
        <v>-82.478749636421398</v>
      </c>
      <c r="J1407">
        <v>-14.294231221120301</v>
      </c>
      <c r="K1407">
        <v>9.1467150682563201</v>
      </c>
      <c r="L1407">
        <v>12.329527481909199</v>
      </c>
      <c r="M1407">
        <v>22.821404086398601</v>
      </c>
      <c r="N1407">
        <v>1.65536206078627</v>
      </c>
      <c r="O1407">
        <v>226.251896813353</v>
      </c>
      <c r="P1407">
        <v>2.4883359253499102</v>
      </c>
    </row>
    <row r="1408" spans="1:17" hidden="1" x14ac:dyDescent="0.3">
      <c r="A1408" t="s">
        <v>2967</v>
      </c>
      <c r="B1408" t="s">
        <v>2968</v>
      </c>
      <c r="C1408" t="str">
        <f>IFERROR(VLOOKUP(Table1[[#This Row],[Ticker]],[1]!Table1[[Symbol]:[Industry]],2,FALSE),"-")</f>
        <v>-</v>
      </c>
      <c r="D1408" t="s">
        <v>677</v>
      </c>
      <c r="E1408">
        <v>1075.5692429999999</v>
      </c>
      <c r="F1408">
        <v>274.8</v>
      </c>
      <c r="G1408">
        <v>98.030269072127496</v>
      </c>
      <c r="H1408">
        <v>1.30015658961396</v>
      </c>
      <c r="I1408">
        <v>-39.687657613546399</v>
      </c>
      <c r="J1408">
        <v>15.0900913828293</v>
      </c>
      <c r="K1408">
        <v>258.67628759188199</v>
      </c>
      <c r="L1408">
        <v>253.641346743295</v>
      </c>
      <c r="M1408">
        <v>73.193525765460805</v>
      </c>
      <c r="N1408">
        <v>1.4979154597685</v>
      </c>
      <c r="O1408">
        <v>45.196506550218302</v>
      </c>
      <c r="P1408">
        <v>126.172839506172</v>
      </c>
    </row>
    <row r="1409" spans="1:17" hidden="1" x14ac:dyDescent="0.3">
      <c r="A1409" t="s">
        <v>2969</v>
      </c>
      <c r="B1409" t="s">
        <v>2970</v>
      </c>
      <c r="C1409" t="str">
        <f>IFERROR(VLOOKUP(Table1[[#This Row],[Ticker]],[1]!Table1[[Symbol]:[Industry]],2,FALSE),"-")</f>
        <v>-</v>
      </c>
      <c r="D1409" t="s">
        <v>290</v>
      </c>
      <c r="E1409">
        <v>1073.8965143999999</v>
      </c>
      <c r="F1409">
        <v>101.94</v>
      </c>
      <c r="G1409">
        <v>-19.326082977619102</v>
      </c>
      <c r="H1409">
        <v>6.2716981453139198</v>
      </c>
      <c r="I1409">
        <v>-18.571022164136298</v>
      </c>
      <c r="J1409">
        <v>1.40168742455388</v>
      </c>
      <c r="K1409">
        <v>90.949287632743804</v>
      </c>
      <c r="L1409">
        <v>96.392821890500898</v>
      </c>
      <c r="M1409">
        <v>73.425133976662195</v>
      </c>
      <c r="N1409">
        <v>2.5516751409874798</v>
      </c>
      <c r="O1409">
        <v>30.223660977045299</v>
      </c>
      <c r="P1409">
        <v>37.403962798220697</v>
      </c>
      <c r="Q1409">
        <v>7.9659586759144002E-2</v>
      </c>
    </row>
    <row r="1410" spans="1:17" hidden="1" x14ac:dyDescent="0.3">
      <c r="A1410" t="s">
        <v>2971</v>
      </c>
      <c r="B1410" t="s">
        <v>2972</v>
      </c>
      <c r="C1410" t="str">
        <f>IFERROR(VLOOKUP(Table1[[#This Row],[Ticker]],[1]!Table1[[Symbol]:[Industry]],2,FALSE),"-")</f>
        <v>-</v>
      </c>
      <c r="D1410" t="s">
        <v>285</v>
      </c>
      <c r="E1410">
        <v>1073.4469615</v>
      </c>
      <c r="F1410">
        <v>438.35</v>
      </c>
      <c r="G1410">
        <v>-35.942549560659103</v>
      </c>
      <c r="H1410">
        <v>-8.8555455352940005</v>
      </c>
      <c r="I1410">
        <v>-12.6304565516963</v>
      </c>
      <c r="J1410">
        <v>-1.21634289495651</v>
      </c>
      <c r="K1410">
        <v>441.30175792242801</v>
      </c>
      <c r="L1410">
        <v>434.99820496900702</v>
      </c>
      <c r="M1410">
        <v>39.605297639167098</v>
      </c>
      <c r="N1410">
        <v>0.60868841178900301</v>
      </c>
      <c r="O1410">
        <v>16.710391239876799</v>
      </c>
      <c r="P1410">
        <v>21.208350615235702</v>
      </c>
      <c r="Q1410">
        <v>-3.3194063974862999E-2</v>
      </c>
    </row>
    <row r="1411" spans="1:17" hidden="1" x14ac:dyDescent="0.3">
      <c r="A1411" t="s">
        <v>2973</v>
      </c>
      <c r="B1411" t="s">
        <v>2974</v>
      </c>
      <c r="C1411" t="str">
        <f>IFERROR(VLOOKUP(Table1[[#This Row],[Ticker]],[1]!Table1[[Symbol]:[Industry]],2,FALSE),"-")</f>
        <v>-</v>
      </c>
      <c r="D1411" t="s">
        <v>622</v>
      </c>
      <c r="E1411">
        <v>1071.9449999999999</v>
      </c>
      <c r="F1411">
        <v>28</v>
      </c>
      <c r="G1411">
        <v>-11.796456097291699</v>
      </c>
      <c r="H1411">
        <v>-0.457590873996917</v>
      </c>
      <c r="I1411">
        <v>-8.3860472414953602</v>
      </c>
      <c r="J1411">
        <v>0.54422459675781298</v>
      </c>
      <c r="K1411">
        <v>25.575264493762599</v>
      </c>
      <c r="M1411">
        <v>100</v>
      </c>
      <c r="N1411">
        <v>1.02564102564102</v>
      </c>
      <c r="O1411">
        <v>0</v>
      </c>
      <c r="P1411">
        <v>12.179487179487101</v>
      </c>
    </row>
    <row r="1412" spans="1:17" hidden="1" x14ac:dyDescent="0.3">
      <c r="A1412" t="s">
        <v>2975</v>
      </c>
      <c r="B1412" t="s">
        <v>2976</v>
      </c>
      <c r="C1412" t="str">
        <f>IFERROR(VLOOKUP(Table1[[#This Row],[Ticker]],[1]!Table1[[Symbol]:[Industry]],2,FALSE),"-")</f>
        <v>-</v>
      </c>
      <c r="D1412" t="s">
        <v>555</v>
      </c>
      <c r="E1412">
        <v>1070.14896572</v>
      </c>
      <c r="F1412">
        <v>151.04</v>
      </c>
      <c r="G1412">
        <v>13.962717578865099</v>
      </c>
      <c r="H1412">
        <v>17.048666242123598</v>
      </c>
      <c r="I1412">
        <v>-29.950399614173499</v>
      </c>
      <c r="J1412">
        <v>-0.90098774615961297</v>
      </c>
      <c r="K1412">
        <v>135.51096106420499</v>
      </c>
      <c r="L1412">
        <v>130.151089265688</v>
      </c>
      <c r="M1412">
        <v>61.296203179911501</v>
      </c>
      <c r="N1412">
        <v>3.3190657122883001</v>
      </c>
      <c r="O1412">
        <v>22.219279661016898</v>
      </c>
      <c r="P1412">
        <v>49.249011857707401</v>
      </c>
      <c r="Q1412">
        <v>3.0469081381269001E-2</v>
      </c>
    </row>
    <row r="1413" spans="1:17" hidden="1" x14ac:dyDescent="0.3">
      <c r="A1413" t="s">
        <v>2977</v>
      </c>
      <c r="B1413" t="s">
        <v>2978</v>
      </c>
      <c r="C1413" t="str">
        <f>IFERROR(VLOOKUP(Table1[[#This Row],[Ticker]],[1]!Table1[[Symbol]:[Industry]],2,FALSE),"-")</f>
        <v>-</v>
      </c>
      <c r="D1413" t="s">
        <v>2475</v>
      </c>
      <c r="E1413">
        <v>1066.365</v>
      </c>
      <c r="F1413">
        <v>28.15</v>
      </c>
      <c r="G1413">
        <v>241.94746083383299</v>
      </c>
      <c r="H1413">
        <v>-4.0473337578763804</v>
      </c>
      <c r="I1413">
        <v>103.27046472640301</v>
      </c>
      <c r="J1413">
        <v>-1.2760728499871401</v>
      </c>
      <c r="K1413">
        <v>26.358412218374401</v>
      </c>
      <c r="L1413">
        <v>19.406603823858401</v>
      </c>
      <c r="M1413">
        <v>44.016615354360901</v>
      </c>
      <c r="N1413">
        <v>0.48925279671317201</v>
      </c>
      <c r="O1413">
        <v>21.965660153937201</v>
      </c>
      <c r="P1413">
        <v>337.56476683937802</v>
      </c>
      <c r="Q1413">
        <v>0.26550601461544798</v>
      </c>
    </row>
    <row r="1414" spans="1:17" hidden="1" x14ac:dyDescent="0.3">
      <c r="A1414" t="s">
        <v>2979</v>
      </c>
      <c r="B1414" t="s">
        <v>2980</v>
      </c>
      <c r="C1414" t="str">
        <f>IFERROR(VLOOKUP(Table1[[#This Row],[Ticker]],[1]!Table1[[Symbol]:[Industry]],2,FALSE),"-")</f>
        <v>-</v>
      </c>
      <c r="D1414" t="s">
        <v>622</v>
      </c>
      <c r="E1414">
        <v>1060.6931845250001</v>
      </c>
      <c r="F1414">
        <v>2428.75</v>
      </c>
      <c r="G1414">
        <v>27.552012878586101</v>
      </c>
      <c r="H1414">
        <v>19.078813498905099</v>
      </c>
      <c r="I1414">
        <v>-2.66397900092324</v>
      </c>
      <c r="J1414">
        <v>-8.1133264246369592</v>
      </c>
      <c r="K1414">
        <v>2243.15962790105</v>
      </c>
      <c r="L1414">
        <v>1976.00674615768</v>
      </c>
      <c r="M1414">
        <v>46.467135056189299</v>
      </c>
      <c r="N1414">
        <v>0.67296495681792001</v>
      </c>
      <c r="O1414">
        <v>19.7858980957282</v>
      </c>
      <c r="P1414">
        <v>60.313531353135303</v>
      </c>
      <c r="Q1414">
        <v>5.6201565294787002E-2</v>
      </c>
    </row>
    <row r="1415" spans="1:17" hidden="1" x14ac:dyDescent="0.3">
      <c r="A1415" t="s">
        <v>2981</v>
      </c>
      <c r="B1415" t="s">
        <v>2982</v>
      </c>
      <c r="C1415" t="str">
        <f>IFERROR(VLOOKUP(Table1[[#This Row],[Ticker]],[1]!Table1[[Symbol]:[Industry]],2,FALSE),"-")</f>
        <v>-</v>
      </c>
      <c r="D1415" t="s">
        <v>127</v>
      </c>
      <c r="E1415">
        <v>1059.31766571</v>
      </c>
      <c r="F1415">
        <v>229.5</v>
      </c>
      <c r="G1415">
        <v>297.53202567834097</v>
      </c>
      <c r="H1415">
        <v>13.838219231602601</v>
      </c>
      <c r="I1415">
        <v>190.263949809114</v>
      </c>
      <c r="J1415">
        <v>-4.3192183016638896</v>
      </c>
      <c r="K1415">
        <v>193.00381883109699</v>
      </c>
      <c r="L1415">
        <v>129.47876522533099</v>
      </c>
      <c r="M1415">
        <v>50.710007889218403</v>
      </c>
      <c r="N1415">
        <v>1.3830346064433801</v>
      </c>
      <c r="O1415">
        <v>16.9498910675381</v>
      </c>
      <c r="P1415">
        <v>367.41344195519298</v>
      </c>
      <c r="Q1415">
        <v>0.162120664239576</v>
      </c>
    </row>
    <row r="1416" spans="1:17" hidden="1" x14ac:dyDescent="0.3">
      <c r="A1416" t="s">
        <v>2983</v>
      </c>
      <c r="B1416" t="s">
        <v>2984</v>
      </c>
      <c r="C1416" t="str">
        <f>IFERROR(VLOOKUP(Table1[[#This Row],[Ticker]],[1]!Table1[[Symbol]:[Industry]],2,FALSE),"-")</f>
        <v>-</v>
      </c>
      <c r="D1416" t="s">
        <v>622</v>
      </c>
      <c r="E1416">
        <v>1056.1479999999999</v>
      </c>
      <c r="F1416">
        <v>1978.1</v>
      </c>
      <c r="G1416">
        <v>2.82354221527785</v>
      </c>
      <c r="H1416">
        <v>10.646937124028501</v>
      </c>
      <c r="I1416">
        <v>-1.9408346136366399</v>
      </c>
      <c r="J1416">
        <v>9.8265735933106697</v>
      </c>
      <c r="K1416">
        <v>1639.9744455524301</v>
      </c>
      <c r="L1416">
        <v>1611.3519440570001</v>
      </c>
      <c r="M1416">
        <v>85.105761686218898</v>
      </c>
      <c r="N1416">
        <v>2.7189634080627401</v>
      </c>
      <c r="O1416">
        <v>1.00601587381832</v>
      </c>
      <c r="P1416">
        <v>42.756107242088497</v>
      </c>
      <c r="Q1416">
        <v>-7.4475811039659999E-3</v>
      </c>
    </row>
    <row r="1417" spans="1:17" hidden="1" x14ac:dyDescent="0.3">
      <c r="A1417" t="s">
        <v>2985</v>
      </c>
      <c r="B1417" t="s">
        <v>2986</v>
      </c>
      <c r="C1417" t="str">
        <f>IFERROR(VLOOKUP(Table1[[#This Row],[Ticker]],[1]!Table1[[Symbol]:[Industry]],2,FALSE),"-")</f>
        <v>-</v>
      </c>
      <c r="D1417" t="s">
        <v>121</v>
      </c>
      <c r="E1417">
        <v>1050.6949973399901</v>
      </c>
      <c r="F1417">
        <v>522.04999999999995</v>
      </c>
      <c r="G1417">
        <v>32.343710077632103</v>
      </c>
      <c r="H1417">
        <v>-3.36955000316956</v>
      </c>
      <c r="I1417">
        <v>3.77218761303034</v>
      </c>
      <c r="J1417">
        <v>3.8006751763693898E-2</v>
      </c>
      <c r="K1417">
        <v>456.94742132147098</v>
      </c>
      <c r="L1417">
        <v>421.60865632161898</v>
      </c>
      <c r="M1417">
        <v>51.393707575530399</v>
      </c>
      <c r="N1417">
        <v>0.76204345145136299</v>
      </c>
      <c r="O1417">
        <v>1.33129010631165</v>
      </c>
      <c r="P1417">
        <v>81.078737426291994</v>
      </c>
      <c r="Q1417">
        <v>8.4561435943960997E-2</v>
      </c>
    </row>
    <row r="1418" spans="1:17" hidden="1" x14ac:dyDescent="0.3">
      <c r="A1418" t="s">
        <v>2987</v>
      </c>
      <c r="B1418" t="s">
        <v>2988</v>
      </c>
      <c r="C1418" t="str">
        <f>IFERROR(VLOOKUP(Table1[[#This Row],[Ticker]],[1]!Table1[[Symbol]:[Industry]],2,FALSE),"-")</f>
        <v>-</v>
      </c>
      <c r="D1418" t="s">
        <v>271</v>
      </c>
      <c r="E1418">
        <v>1048.01663931299</v>
      </c>
      <c r="F1418">
        <v>169.64</v>
      </c>
      <c r="G1418">
        <v>26.372944605959201</v>
      </c>
      <c r="H1418">
        <v>17.036749481718601</v>
      </c>
      <c r="I1418">
        <v>20.608550017369598</v>
      </c>
      <c r="J1418">
        <v>1.0292243301791799</v>
      </c>
      <c r="K1418">
        <v>157.229407443838</v>
      </c>
      <c r="L1418">
        <v>134.79207725277101</v>
      </c>
      <c r="M1418">
        <v>59.430491989562299</v>
      </c>
      <c r="N1418">
        <v>1.4917913513238501</v>
      </c>
      <c r="O1418">
        <v>14.359820796981801</v>
      </c>
      <c r="P1418">
        <v>81.627408993575898</v>
      </c>
      <c r="Q1418">
        <v>0.27848249720287099</v>
      </c>
    </row>
    <row r="1419" spans="1:17" hidden="1" x14ac:dyDescent="0.3">
      <c r="A1419" t="s">
        <v>2989</v>
      </c>
      <c r="B1419" t="s">
        <v>2990</v>
      </c>
      <c r="C1419" t="str">
        <f>IFERROR(VLOOKUP(Table1[[#This Row],[Ticker]],[1]!Table1[[Symbol]:[Industry]],2,FALSE),"-")</f>
        <v>-</v>
      </c>
      <c r="D1419" t="s">
        <v>541</v>
      </c>
      <c r="E1419">
        <v>1047.3593592</v>
      </c>
      <c r="F1419">
        <v>309.2</v>
      </c>
      <c r="G1419">
        <v>55.094088774533098</v>
      </c>
      <c r="H1419">
        <v>-1.03569789203107</v>
      </c>
      <c r="I1419">
        <v>3.8860450347470801</v>
      </c>
      <c r="J1419">
        <v>-4.5322222160556302</v>
      </c>
      <c r="K1419">
        <v>286.90046994334102</v>
      </c>
      <c r="L1419">
        <v>249.161030208765</v>
      </c>
      <c r="M1419">
        <v>45.874724619702398</v>
      </c>
      <c r="N1419">
        <v>0.75234051947911895</v>
      </c>
      <c r="O1419">
        <v>9.0394566623544605</v>
      </c>
      <c r="P1419">
        <v>85.873159002103904</v>
      </c>
      <c r="Q1419">
        <v>4.8561767377049998E-3</v>
      </c>
    </row>
    <row r="1420" spans="1:17" hidden="1" x14ac:dyDescent="0.3">
      <c r="A1420" t="s">
        <v>2991</v>
      </c>
      <c r="B1420" t="s">
        <v>2992</v>
      </c>
      <c r="C1420" t="str">
        <f>IFERROR(VLOOKUP(Table1[[#This Row],[Ticker]],[1]!Table1[[Symbol]:[Industry]],2,FALSE),"-")</f>
        <v>-</v>
      </c>
      <c r="D1420" t="s">
        <v>2993</v>
      </c>
      <c r="E1420">
        <v>1045.5977565989999</v>
      </c>
      <c r="F1420">
        <v>29.81</v>
      </c>
      <c r="G1420">
        <v>-53.522881550642701</v>
      </c>
      <c r="H1420">
        <v>-8.9044766150192398</v>
      </c>
      <c r="I1420">
        <v>-48.558318424922497</v>
      </c>
      <c r="J1420">
        <v>-3.7756348911462401</v>
      </c>
      <c r="K1420">
        <v>30.981311342431599</v>
      </c>
      <c r="L1420">
        <v>33.9768667017075</v>
      </c>
      <c r="M1420">
        <v>39.442162498312598</v>
      </c>
      <c r="N1420">
        <v>0.91399164622712303</v>
      </c>
      <c r="O1420">
        <v>74.438108017443795</v>
      </c>
      <c r="P1420">
        <v>14.6538461538461</v>
      </c>
      <c r="Q1420">
        <v>0.14814381692106601</v>
      </c>
    </row>
    <row r="1421" spans="1:17" hidden="1" x14ac:dyDescent="0.3">
      <c r="A1421" t="s">
        <v>2994</v>
      </c>
      <c r="B1421" t="s">
        <v>2995</v>
      </c>
      <c r="C1421" t="str">
        <f>IFERROR(VLOOKUP(Table1[[#This Row],[Ticker]],[1]!Table1[[Symbol]:[Industry]],2,FALSE),"-")</f>
        <v>-</v>
      </c>
      <c r="D1421" t="s">
        <v>302</v>
      </c>
      <c r="E1421">
        <v>1044.8879999999999</v>
      </c>
      <c r="F1421">
        <v>8014.3</v>
      </c>
      <c r="G1421">
        <v>31.2725349071534</v>
      </c>
      <c r="H1421">
        <v>-10.966228263409</v>
      </c>
      <c r="I1421">
        <v>-35.534067655156697</v>
      </c>
      <c r="J1421">
        <v>-3.8838087595418198</v>
      </c>
      <c r="K1421">
        <v>8621.6850094117199</v>
      </c>
      <c r="L1421">
        <v>8084.0483382829898</v>
      </c>
      <c r="M1421">
        <v>14.7775030720915</v>
      </c>
      <c r="N1421">
        <v>1.2204014886658301</v>
      </c>
      <c r="O1421">
        <v>25.413323683914999</v>
      </c>
      <c r="P1421">
        <v>80.542915070961897</v>
      </c>
      <c r="Q1421">
        <v>0.17642180345941499</v>
      </c>
    </row>
    <row r="1422" spans="1:17" hidden="1" x14ac:dyDescent="0.3">
      <c r="A1422" t="s">
        <v>2996</v>
      </c>
      <c r="B1422" t="s">
        <v>2997</v>
      </c>
      <c r="C1422" t="str">
        <f>IFERROR(VLOOKUP(Table1[[#This Row],[Ticker]],[1]!Table1[[Symbol]:[Industry]],2,FALSE),"-")</f>
        <v>-</v>
      </c>
      <c r="D1422" t="s">
        <v>290</v>
      </c>
      <c r="E1422">
        <v>1043.7585968000001</v>
      </c>
      <c r="F1422">
        <v>177.12</v>
      </c>
      <c r="G1422">
        <v>63.931712466451302</v>
      </c>
      <c r="H1422">
        <v>20.861116946348901</v>
      </c>
      <c r="I1422">
        <v>-1.33266117078423</v>
      </c>
      <c r="J1422">
        <v>13.341053833880499</v>
      </c>
      <c r="K1422">
        <v>146.88246032533701</v>
      </c>
      <c r="L1422">
        <v>133.74731947592599</v>
      </c>
      <c r="M1422">
        <v>83.169834694427493</v>
      </c>
      <c r="N1422">
        <v>2.3749700134477898</v>
      </c>
      <c r="O1422">
        <v>5.5724932249322503</v>
      </c>
      <c r="P1422">
        <v>90.349274583557204</v>
      </c>
      <c r="Q1422">
        <v>0.117335865860209</v>
      </c>
    </row>
    <row r="1423" spans="1:17" hidden="1" x14ac:dyDescent="0.3">
      <c r="A1423" t="s">
        <v>2998</v>
      </c>
      <c r="B1423" t="s">
        <v>2999</v>
      </c>
      <c r="C1423" t="str">
        <f>IFERROR(VLOOKUP(Table1[[#This Row],[Ticker]],[1]!Table1[[Symbol]:[Industry]],2,FALSE),"-")</f>
        <v>-</v>
      </c>
      <c r="D1423" t="s">
        <v>290</v>
      </c>
      <c r="E1423">
        <v>1039.3814657299999</v>
      </c>
      <c r="F1423">
        <v>83.69</v>
      </c>
      <c r="G1423">
        <v>19.051581037540402</v>
      </c>
      <c r="H1423">
        <v>-11.720493931036501</v>
      </c>
      <c r="I1423">
        <v>-36.527574859622199</v>
      </c>
      <c r="J1423">
        <v>-4.0085959123452204</v>
      </c>
      <c r="K1423">
        <v>86.796481799481299</v>
      </c>
      <c r="L1423">
        <v>86.378124868340393</v>
      </c>
      <c r="M1423">
        <v>40.686587267384603</v>
      </c>
      <c r="N1423">
        <v>0.87071206494093001</v>
      </c>
      <c r="O1423">
        <v>39.801648942526</v>
      </c>
      <c r="P1423">
        <v>52.1636363636363</v>
      </c>
      <c r="Q1423">
        <v>0.140927445895351</v>
      </c>
    </row>
    <row r="1424" spans="1:17" hidden="1" x14ac:dyDescent="0.3">
      <c r="A1424" t="s">
        <v>3000</v>
      </c>
      <c r="B1424" t="s">
        <v>3001</v>
      </c>
      <c r="C1424" t="str">
        <f>IFERROR(VLOOKUP(Table1[[#This Row],[Ticker]],[1]!Table1[[Symbol]:[Industry]],2,FALSE),"-")</f>
        <v>-</v>
      </c>
      <c r="D1424" t="s">
        <v>24</v>
      </c>
      <c r="E1424">
        <v>1039.3736410719901</v>
      </c>
      <c r="F1424">
        <v>43.06</v>
      </c>
      <c r="G1424">
        <v>70.988873142033</v>
      </c>
      <c r="H1424">
        <v>-10.5562094975213</v>
      </c>
      <c r="I1424">
        <v>-36.196690517945697</v>
      </c>
      <c r="J1424">
        <v>-1.3120244705613699</v>
      </c>
      <c r="K1424">
        <v>42.271470157898797</v>
      </c>
      <c r="L1424">
        <v>38.574837831515701</v>
      </c>
      <c r="M1424">
        <v>42.788916326773503</v>
      </c>
      <c r="N1424">
        <v>1.36163173312562</v>
      </c>
      <c r="O1424">
        <v>37.018114259173203</v>
      </c>
      <c r="P1424">
        <v>111.59705159705101</v>
      </c>
      <c r="Q1424">
        <v>7.4170937011765997E-2</v>
      </c>
    </row>
    <row r="1425" spans="1:17" hidden="1" x14ac:dyDescent="0.3">
      <c r="A1425" t="s">
        <v>3002</v>
      </c>
      <c r="B1425" t="s">
        <v>3003</v>
      </c>
      <c r="C1425" t="str">
        <f>IFERROR(VLOOKUP(Table1[[#This Row],[Ticker]],[1]!Table1[[Symbol]:[Industry]],2,FALSE),"-")</f>
        <v>-</v>
      </c>
      <c r="D1425" t="s">
        <v>80</v>
      </c>
      <c r="E1425">
        <v>1039.3590486200001</v>
      </c>
      <c r="F1425">
        <v>233.28</v>
      </c>
      <c r="G1425">
        <v>-7.9714731969697796</v>
      </c>
      <c r="H1425">
        <v>-8.2218197664672292</v>
      </c>
      <c r="I1425">
        <v>-16.530730743143199</v>
      </c>
      <c r="J1425">
        <v>-2.1532366749260401</v>
      </c>
      <c r="K1425">
        <v>229.58493746791501</v>
      </c>
      <c r="L1425">
        <v>219.02243408723399</v>
      </c>
      <c r="M1425">
        <v>44.171762483891499</v>
      </c>
      <c r="N1425">
        <v>0.76614735987846605</v>
      </c>
      <c r="O1425">
        <v>11.4540466392318</v>
      </c>
      <c r="P1425">
        <v>29.6</v>
      </c>
      <c r="Q1425">
        <v>-5.7004772237128E-2</v>
      </c>
    </row>
    <row r="1426" spans="1:17" hidden="1" x14ac:dyDescent="0.3">
      <c r="A1426" t="s">
        <v>3004</v>
      </c>
      <c r="B1426" t="s">
        <v>3005</v>
      </c>
      <c r="C1426" t="str">
        <f>IFERROR(VLOOKUP(Table1[[#This Row],[Ticker]],[1]!Table1[[Symbol]:[Industry]],2,FALSE),"-")</f>
        <v>-</v>
      </c>
      <c r="D1426" t="s">
        <v>285</v>
      </c>
      <c r="E1426">
        <v>1036.9925000000001</v>
      </c>
      <c r="F1426">
        <v>499.35</v>
      </c>
      <c r="G1426">
        <v>18.4425009849903</v>
      </c>
      <c r="H1426">
        <v>-4.8610592480724604</v>
      </c>
      <c r="I1426">
        <v>-28.239535356139399</v>
      </c>
      <c r="J1426">
        <v>-3.9602033714464202</v>
      </c>
      <c r="K1426">
        <v>523.60234983598502</v>
      </c>
      <c r="L1426">
        <v>522.73114723116203</v>
      </c>
      <c r="M1426">
        <v>45.853902522821301</v>
      </c>
      <c r="N1426">
        <v>0.346853146853146</v>
      </c>
      <c r="O1426">
        <v>60.198257735055499</v>
      </c>
      <c r="P1426">
        <v>49.9549549549549</v>
      </c>
      <c r="Q1426">
        <v>0.10862416466635499</v>
      </c>
    </row>
    <row r="1427" spans="1:17" hidden="1" x14ac:dyDescent="0.3">
      <c r="A1427" t="s">
        <v>3006</v>
      </c>
      <c r="B1427" t="s">
        <v>3007</v>
      </c>
      <c r="C1427" t="str">
        <f>IFERROR(VLOOKUP(Table1[[#This Row],[Ticker]],[1]!Table1[[Symbol]:[Industry]],2,FALSE),"-")</f>
        <v>-</v>
      </c>
      <c r="D1427" t="s">
        <v>3008</v>
      </c>
      <c r="E1427">
        <v>1031.17826734</v>
      </c>
      <c r="F1427">
        <v>160.34</v>
      </c>
      <c r="G1427">
        <v>-74.390622274044802</v>
      </c>
      <c r="H1427">
        <v>-8.1987525592441894</v>
      </c>
      <c r="I1427">
        <v>-54.508356967994303</v>
      </c>
      <c r="J1427">
        <v>-6.4031737017037997</v>
      </c>
      <c r="K1427">
        <v>170.26098778267101</v>
      </c>
      <c r="M1427">
        <v>32.494490259563698</v>
      </c>
      <c r="N1427">
        <v>0.77452118374482604</v>
      </c>
      <c r="O1427">
        <v>102.569539728077</v>
      </c>
      <c r="P1427">
        <v>10.426997245179001</v>
      </c>
    </row>
    <row r="1428" spans="1:17" hidden="1" x14ac:dyDescent="0.3">
      <c r="A1428" t="s">
        <v>3009</v>
      </c>
      <c r="B1428" t="s">
        <v>3010</v>
      </c>
      <c r="C1428" t="str">
        <f>IFERROR(VLOOKUP(Table1[[#This Row],[Ticker]],[1]!Table1[[Symbol]:[Industry]],2,FALSE),"-")</f>
        <v>-</v>
      </c>
      <c r="D1428" t="s">
        <v>315</v>
      </c>
      <c r="E1428">
        <v>1030.6289320000001</v>
      </c>
      <c r="F1428">
        <v>693</v>
      </c>
      <c r="G1428">
        <v>439.77361600588199</v>
      </c>
      <c r="H1428">
        <v>0.33152283271167798</v>
      </c>
      <c r="I1428">
        <v>128.65456598653</v>
      </c>
      <c r="J1428">
        <v>-0.95333523957829203</v>
      </c>
      <c r="K1428">
        <v>661.09233819321696</v>
      </c>
      <c r="L1428">
        <v>445.10021092046298</v>
      </c>
      <c r="M1428">
        <v>48.976568508759897</v>
      </c>
      <c r="N1428">
        <v>0.49382343042684801</v>
      </c>
      <c r="O1428">
        <v>17.8210678210678</v>
      </c>
      <c r="P1428">
        <v>491.801878736123</v>
      </c>
      <c r="Q1428">
        <v>0.24301875353308799</v>
      </c>
    </row>
    <row r="1429" spans="1:17" hidden="1" x14ac:dyDescent="0.3">
      <c r="A1429" t="s">
        <v>3011</v>
      </c>
      <c r="B1429" t="s">
        <v>3012</v>
      </c>
      <c r="C1429" t="str">
        <f>IFERROR(VLOOKUP(Table1[[#This Row],[Ticker]],[1]!Table1[[Symbol]:[Industry]],2,FALSE),"-")</f>
        <v>-</v>
      </c>
      <c r="D1429" t="s">
        <v>271</v>
      </c>
      <c r="E1429">
        <v>1030.2723699999999</v>
      </c>
      <c r="F1429">
        <v>627.15</v>
      </c>
      <c r="G1429">
        <v>82.508890001622305</v>
      </c>
      <c r="H1429">
        <v>2.2443329087902701</v>
      </c>
      <c r="I1429">
        <v>-22.8642299201173</v>
      </c>
      <c r="J1429">
        <v>5.9638417169329996</v>
      </c>
      <c r="K1429">
        <v>608.10306928268199</v>
      </c>
      <c r="L1429">
        <v>575.65564007779994</v>
      </c>
      <c r="M1429">
        <v>55.596189086405403</v>
      </c>
      <c r="N1429">
        <v>1.55949935815147</v>
      </c>
      <c r="O1429">
        <v>35.581599298413401</v>
      </c>
      <c r="P1429">
        <v>106.98019801980099</v>
      </c>
      <c r="Q1429">
        <v>4.5972129135701E-2</v>
      </c>
    </row>
    <row r="1430" spans="1:17" hidden="1" x14ac:dyDescent="0.3">
      <c r="A1430" t="s">
        <v>3013</v>
      </c>
      <c r="B1430" t="s">
        <v>3014</v>
      </c>
      <c r="C1430" t="str">
        <f>IFERROR(VLOOKUP(Table1[[#This Row],[Ticker]],[1]!Table1[[Symbol]:[Industry]],2,FALSE),"-")</f>
        <v>-</v>
      </c>
      <c r="D1430" t="s">
        <v>18</v>
      </c>
      <c r="E1430">
        <v>1030.1216099399901</v>
      </c>
      <c r="F1430">
        <v>989.45</v>
      </c>
      <c r="G1430">
        <v>35.434732823696798</v>
      </c>
      <c r="H1430">
        <v>3.3642418048245699</v>
      </c>
      <c r="I1430">
        <v>-37.814803689291203</v>
      </c>
      <c r="J1430">
        <v>12.0622506442947</v>
      </c>
      <c r="K1430">
        <v>986.72288617133404</v>
      </c>
      <c r="L1430">
        <v>979.99864806636197</v>
      </c>
      <c r="M1430">
        <v>72.337969568637405</v>
      </c>
      <c r="N1430">
        <v>0.642383558814417</v>
      </c>
      <c r="O1430">
        <v>59.886805801202598</v>
      </c>
      <c r="P1430">
        <v>84.771241830065307</v>
      </c>
      <c r="Q1430">
        <v>0.214427397872268</v>
      </c>
    </row>
    <row r="1431" spans="1:17" hidden="1" x14ac:dyDescent="0.3">
      <c r="A1431" t="s">
        <v>3015</v>
      </c>
      <c r="B1431" t="s">
        <v>3016</v>
      </c>
      <c r="C1431" t="str">
        <f>IFERROR(VLOOKUP(Table1[[#This Row],[Ticker]],[1]!Table1[[Symbol]:[Industry]],2,FALSE),"-")</f>
        <v>-</v>
      </c>
      <c r="D1431" t="s">
        <v>138</v>
      </c>
      <c r="E1431">
        <v>1029.8047275899901</v>
      </c>
      <c r="F1431">
        <v>38.229999999999997</v>
      </c>
      <c r="G1431">
        <v>49.543019524264899</v>
      </c>
      <c r="H1431">
        <v>-0.61684626754881999</v>
      </c>
      <c r="I1431">
        <v>-31.635007239983398</v>
      </c>
      <c r="J1431">
        <v>14.891851140794801</v>
      </c>
      <c r="K1431">
        <v>35.276268342312903</v>
      </c>
      <c r="L1431">
        <v>32.287989885283601</v>
      </c>
      <c r="M1431">
        <v>74.626615767241404</v>
      </c>
      <c r="N1431">
        <v>2.3835710183084098</v>
      </c>
      <c r="O1431">
        <v>29.2178917080826</v>
      </c>
      <c r="P1431">
        <v>69.159292035398195</v>
      </c>
      <c r="Q1431">
        <v>2.7367357751326E-2</v>
      </c>
    </row>
    <row r="1432" spans="1:17" hidden="1" x14ac:dyDescent="0.3">
      <c r="A1432" t="s">
        <v>3017</v>
      </c>
      <c r="B1432" t="s">
        <v>3018</v>
      </c>
      <c r="C1432" t="str">
        <f>IFERROR(VLOOKUP(Table1[[#This Row],[Ticker]],[1]!Table1[[Symbol]:[Industry]],2,FALSE),"-")</f>
        <v>-</v>
      </c>
      <c r="D1432" t="s">
        <v>906</v>
      </c>
      <c r="E1432">
        <v>1028.534065625</v>
      </c>
      <c r="F1432">
        <v>742.15</v>
      </c>
      <c r="G1432">
        <v>13.415445480626699</v>
      </c>
      <c r="H1432">
        <v>-8.57998588337583</v>
      </c>
      <c r="I1432">
        <v>-27.5503204580505</v>
      </c>
      <c r="J1432">
        <v>-4.7158707173455499</v>
      </c>
      <c r="K1432">
        <v>754.58153868461204</v>
      </c>
      <c r="L1432">
        <v>720.05949536499099</v>
      </c>
      <c r="M1432">
        <v>39.015095719648798</v>
      </c>
      <c r="N1432">
        <v>0.66416178609500998</v>
      </c>
      <c r="O1432">
        <v>23.290439938017901</v>
      </c>
      <c r="P1432">
        <v>47.691542288557201</v>
      </c>
      <c r="Q1432">
        <v>0.10365878897689899</v>
      </c>
    </row>
    <row r="1433" spans="1:17" hidden="1" x14ac:dyDescent="0.3">
      <c r="A1433" t="s">
        <v>3019</v>
      </c>
      <c r="B1433" t="s">
        <v>3020</v>
      </c>
      <c r="C1433" t="str">
        <f>IFERROR(VLOOKUP(Table1[[#This Row],[Ticker]],[1]!Table1[[Symbol]:[Industry]],2,FALSE),"-")</f>
        <v>-</v>
      </c>
      <c r="D1433" t="s">
        <v>890</v>
      </c>
      <c r="E1433">
        <v>1026.0709021499999</v>
      </c>
      <c r="F1433">
        <v>460.1</v>
      </c>
      <c r="G1433">
        <v>-42.297668291139502</v>
      </c>
      <c r="H1433">
        <v>9.7103407190062008</v>
      </c>
      <c r="I1433">
        <v>-37.913361873550798</v>
      </c>
      <c r="J1433">
        <v>-5.9214642234553097</v>
      </c>
      <c r="K1433">
        <v>432.44709688140301</v>
      </c>
      <c r="L1433">
        <v>472.70114927242702</v>
      </c>
      <c r="M1433">
        <v>56.7578479441353</v>
      </c>
      <c r="N1433">
        <v>2.93227652181579</v>
      </c>
      <c r="O1433">
        <v>60.834601173657802</v>
      </c>
      <c r="P1433">
        <v>37.630870475620704</v>
      </c>
      <c r="Q1433">
        <v>4.8614651126194001E-2</v>
      </c>
    </row>
    <row r="1434" spans="1:17" hidden="1" x14ac:dyDescent="0.3">
      <c r="A1434" t="s">
        <v>3021</v>
      </c>
      <c r="B1434" t="s">
        <v>3022</v>
      </c>
      <c r="C1434" t="str">
        <f>IFERROR(VLOOKUP(Table1[[#This Row],[Ticker]],[1]!Table1[[Symbol]:[Industry]],2,FALSE),"-")</f>
        <v>-</v>
      </c>
      <c r="D1434" t="s">
        <v>60</v>
      </c>
      <c r="E1434">
        <v>1026.0671574549999</v>
      </c>
      <c r="F1434">
        <v>1544</v>
      </c>
      <c r="G1434">
        <v>240.31062646977199</v>
      </c>
      <c r="H1434">
        <v>-3.62268497115863</v>
      </c>
      <c r="I1434">
        <v>76.246398791514494</v>
      </c>
      <c r="J1434">
        <v>5.77670359641135</v>
      </c>
      <c r="K1434">
        <v>1479.2872628673099</v>
      </c>
      <c r="L1434">
        <v>1150.35579647187</v>
      </c>
      <c r="M1434">
        <v>62.771515148409399</v>
      </c>
      <c r="N1434">
        <v>0.51457474709629003</v>
      </c>
      <c r="O1434">
        <v>18.180051813471501</v>
      </c>
      <c r="P1434">
        <v>270.21939815369802</v>
      </c>
      <c r="Q1434">
        <v>0.122493924410322</v>
      </c>
    </row>
    <row r="1435" spans="1:17" hidden="1" x14ac:dyDescent="0.3">
      <c r="A1435" t="s">
        <v>3023</v>
      </c>
      <c r="B1435" t="s">
        <v>3024</v>
      </c>
      <c r="C1435" t="str">
        <f>IFERROR(VLOOKUP(Table1[[#This Row],[Ticker]],[1]!Table1[[Symbol]:[Industry]],2,FALSE),"-")</f>
        <v>-</v>
      </c>
      <c r="E1435">
        <v>1021.59375</v>
      </c>
      <c r="F1435">
        <v>13.14</v>
      </c>
      <c r="G1435">
        <v>9.3812176396406795</v>
      </c>
      <c r="H1435">
        <v>-21.069987479559199</v>
      </c>
      <c r="I1435">
        <v>22.739300622696501</v>
      </c>
      <c r="J1435">
        <v>-3.89660457464716</v>
      </c>
      <c r="K1435">
        <v>13.2530057196216</v>
      </c>
      <c r="L1435">
        <v>14.215055155049599</v>
      </c>
      <c r="M1435">
        <v>38.921499237868296</v>
      </c>
      <c r="N1435">
        <v>0.44174469146316803</v>
      </c>
      <c r="O1435">
        <v>21.461187214611801</v>
      </c>
      <c r="P1435">
        <v>80</v>
      </c>
    </row>
    <row r="1436" spans="1:17" hidden="1" x14ac:dyDescent="0.3">
      <c r="A1436" t="s">
        <v>3025</v>
      </c>
      <c r="B1436" t="s">
        <v>3026</v>
      </c>
      <c r="C1436" t="str">
        <f>IFERROR(VLOOKUP(Table1[[#This Row],[Ticker]],[1]!Table1[[Symbol]:[Industry]],2,FALSE),"-")</f>
        <v>-</v>
      </c>
      <c r="D1436" t="s">
        <v>271</v>
      </c>
      <c r="E1436">
        <v>1021.52882916</v>
      </c>
      <c r="F1436">
        <v>762.9</v>
      </c>
      <c r="G1436">
        <v>263.92728261446001</v>
      </c>
      <c r="H1436">
        <v>-30.240227158891599</v>
      </c>
      <c r="I1436">
        <v>80.163481729597194</v>
      </c>
      <c r="J1436">
        <v>-4.31217798339536</v>
      </c>
      <c r="K1436">
        <v>752.39168201669395</v>
      </c>
      <c r="L1436">
        <v>508.39830736440598</v>
      </c>
      <c r="M1436">
        <v>20.390396819720799</v>
      </c>
      <c r="N1436">
        <v>0.48672828740843999</v>
      </c>
      <c r="O1436">
        <v>48.119019530737901</v>
      </c>
      <c r="P1436">
        <v>312.37837837837799</v>
      </c>
      <c r="Q1436">
        <v>0.203836581967304</v>
      </c>
    </row>
    <row r="1437" spans="1:17" hidden="1" x14ac:dyDescent="0.3">
      <c r="A1437" t="s">
        <v>3027</v>
      </c>
      <c r="B1437" t="s">
        <v>3028</v>
      </c>
      <c r="C1437" t="str">
        <f>IFERROR(VLOOKUP(Table1[[#This Row],[Ticker]],[1]!Table1[[Symbol]:[Industry]],2,FALSE),"-")</f>
        <v>-</v>
      </c>
      <c r="D1437" t="s">
        <v>72</v>
      </c>
      <c r="E1437">
        <v>1018.71234176</v>
      </c>
      <c r="F1437">
        <v>193.62</v>
      </c>
      <c r="G1437">
        <v>-3.89013626475078</v>
      </c>
      <c r="H1437">
        <v>0.45291906531592002</v>
      </c>
      <c r="I1437">
        <v>8.5675280762061607</v>
      </c>
      <c r="J1437">
        <v>0.68434353734098496</v>
      </c>
      <c r="K1437">
        <v>171.23326444160301</v>
      </c>
      <c r="L1437">
        <v>158.25848981732301</v>
      </c>
      <c r="M1437">
        <v>55.278822541456897</v>
      </c>
      <c r="N1437">
        <v>0.84360881337614402</v>
      </c>
      <c r="O1437">
        <v>13.5264951967772</v>
      </c>
      <c r="P1437">
        <v>38.102710413694702</v>
      </c>
      <c r="Q1437">
        <v>2.0197467987224001E-2</v>
      </c>
    </row>
    <row r="1438" spans="1:17" hidden="1" x14ac:dyDescent="0.3">
      <c r="A1438" t="s">
        <v>3029</v>
      </c>
      <c r="B1438" t="s">
        <v>3030</v>
      </c>
      <c r="C1438" t="str">
        <f>IFERROR(VLOOKUP(Table1[[#This Row],[Ticker]],[1]!Table1[[Symbol]:[Industry]],2,FALSE),"-")</f>
        <v>-</v>
      </c>
      <c r="D1438" t="s">
        <v>60</v>
      </c>
      <c r="E1438">
        <v>1018.242968</v>
      </c>
      <c r="F1438">
        <v>361.2</v>
      </c>
      <c r="G1438">
        <v>-23.618098833359898</v>
      </c>
      <c r="H1438">
        <v>6.1692457790914901</v>
      </c>
      <c r="I1438">
        <v>-9.6652714807240798</v>
      </c>
      <c r="J1438">
        <v>-1.41491532615838</v>
      </c>
      <c r="K1438">
        <v>340.79563374811403</v>
      </c>
      <c r="L1438">
        <v>340.45463483833299</v>
      </c>
      <c r="M1438">
        <v>57.038613102122902</v>
      </c>
      <c r="N1438">
        <v>0.71542705475532398</v>
      </c>
      <c r="O1438">
        <v>42.1373200442967</v>
      </c>
      <c r="P1438">
        <v>37.181921762248301</v>
      </c>
      <c r="Q1438">
        <v>-1.6951912996752999E-2</v>
      </c>
    </row>
    <row r="1439" spans="1:17" hidden="1" x14ac:dyDescent="0.3">
      <c r="A1439" t="s">
        <v>3031</v>
      </c>
      <c r="B1439" t="s">
        <v>3032</v>
      </c>
      <c r="C1439" t="str">
        <f>IFERROR(VLOOKUP(Table1[[#This Row],[Ticker]],[1]!Table1[[Symbol]:[Industry]],2,FALSE),"-")</f>
        <v>-</v>
      </c>
      <c r="D1439" t="s">
        <v>133</v>
      </c>
      <c r="E1439">
        <v>1014.797695</v>
      </c>
      <c r="F1439">
        <v>27.64</v>
      </c>
      <c r="G1439">
        <v>97.569442438926998</v>
      </c>
      <c r="H1439">
        <v>-5.9474827891729598</v>
      </c>
      <c r="I1439">
        <v>-27.576376209834201</v>
      </c>
      <c r="J1439">
        <v>-3.86478917026299</v>
      </c>
      <c r="K1439">
        <v>26.790841813586301</v>
      </c>
      <c r="L1439">
        <v>24.357196430565601</v>
      </c>
      <c r="M1439">
        <v>38.2020423144942</v>
      </c>
      <c r="N1439">
        <v>0.78615484956331905</v>
      </c>
      <c r="O1439">
        <v>20.839363241678701</v>
      </c>
      <c r="P1439">
        <v>170.980392156862</v>
      </c>
      <c r="Q1439">
        <v>6.6007698392927999E-2</v>
      </c>
    </row>
    <row r="1440" spans="1:17" hidden="1" x14ac:dyDescent="0.3">
      <c r="A1440" t="s">
        <v>3033</v>
      </c>
      <c r="B1440" t="s">
        <v>3034</v>
      </c>
      <c r="C1440" t="str">
        <f>IFERROR(VLOOKUP(Table1[[#This Row],[Ticker]],[1]!Table1[[Symbol]:[Industry]],2,FALSE),"-")</f>
        <v>-</v>
      </c>
      <c r="D1440" t="s">
        <v>290</v>
      </c>
      <c r="E1440">
        <v>1012.724612172</v>
      </c>
      <c r="F1440">
        <v>264.06</v>
      </c>
      <c r="G1440">
        <v>14.282334067072799</v>
      </c>
      <c r="H1440">
        <v>0.162343661478449</v>
      </c>
      <c r="I1440">
        <v>26.5812919646878</v>
      </c>
      <c r="J1440">
        <v>3.2951898469518901</v>
      </c>
      <c r="K1440">
        <v>241.12064567123801</v>
      </c>
      <c r="M1440">
        <v>64.366603099571506</v>
      </c>
      <c r="N1440">
        <v>1.0173943450059399</v>
      </c>
      <c r="O1440">
        <v>4.4459592516852204</v>
      </c>
      <c r="P1440">
        <v>54.105631747884402</v>
      </c>
    </row>
    <row r="1441" spans="1:17" hidden="1" x14ac:dyDescent="0.3">
      <c r="A1441" t="s">
        <v>3035</v>
      </c>
      <c r="B1441" t="s">
        <v>3036</v>
      </c>
      <c r="C1441" t="str">
        <f>IFERROR(VLOOKUP(Table1[[#This Row],[Ticker]],[1]!Table1[[Symbol]:[Industry]],2,FALSE),"-")</f>
        <v>-</v>
      </c>
      <c r="D1441" t="s">
        <v>60</v>
      </c>
      <c r="E1441">
        <v>1012.6459235249999</v>
      </c>
      <c r="F1441">
        <v>394.95</v>
      </c>
      <c r="G1441">
        <v>-21.557998607498899</v>
      </c>
      <c r="H1441">
        <v>8.4930955276278599</v>
      </c>
      <c r="I1441">
        <v>-10.7913534235866</v>
      </c>
      <c r="J1441">
        <v>3.6239641733375501</v>
      </c>
      <c r="K1441">
        <v>343.53331187627202</v>
      </c>
      <c r="L1441">
        <v>347.66560289354197</v>
      </c>
      <c r="M1441">
        <v>74.590425332691694</v>
      </c>
      <c r="N1441">
        <v>2.1449111500414499</v>
      </c>
      <c r="O1441">
        <v>30.358273199139099</v>
      </c>
      <c r="P1441">
        <v>44.353070175438503</v>
      </c>
      <c r="Q1441">
        <v>6.2974674591072005E-2</v>
      </c>
    </row>
    <row r="1442" spans="1:17" hidden="1" x14ac:dyDescent="0.3">
      <c r="A1442" t="s">
        <v>3037</v>
      </c>
      <c r="B1442" t="s">
        <v>3038</v>
      </c>
      <c r="C1442" t="str">
        <f>IFERROR(VLOOKUP(Table1[[#This Row],[Ticker]],[1]!Table1[[Symbol]:[Industry]],2,FALSE),"-")</f>
        <v>-</v>
      </c>
      <c r="D1442" t="s">
        <v>619</v>
      </c>
      <c r="E1442">
        <v>1010.80086743999</v>
      </c>
      <c r="F1442">
        <v>755.65</v>
      </c>
      <c r="G1442">
        <v>-24.079161933828299</v>
      </c>
      <c r="H1442">
        <v>-20.825201007387399</v>
      </c>
      <c r="I1442">
        <v>-10.3042502478866</v>
      </c>
      <c r="J1442">
        <v>-2.67637922556505</v>
      </c>
      <c r="K1442">
        <v>766.85287014076005</v>
      </c>
      <c r="M1442">
        <v>29.247463966250098</v>
      </c>
      <c r="N1442">
        <v>0.53047131929506797</v>
      </c>
      <c r="O1442">
        <v>35.241183087408203</v>
      </c>
      <c r="P1442">
        <v>20.336014013854498</v>
      </c>
    </row>
    <row r="1443" spans="1:17" hidden="1" x14ac:dyDescent="0.3">
      <c r="A1443" t="s">
        <v>3039</v>
      </c>
      <c r="B1443" t="s">
        <v>3040</v>
      </c>
      <c r="C1443" t="str">
        <f>IFERROR(VLOOKUP(Table1[[#This Row],[Ticker]],[1]!Table1[[Symbol]:[Industry]],2,FALSE),"-")</f>
        <v>-</v>
      </c>
      <c r="D1443" t="s">
        <v>418</v>
      </c>
      <c r="E1443">
        <v>1007.50091967</v>
      </c>
      <c r="F1443">
        <v>331.15</v>
      </c>
      <c r="G1443">
        <v>82.118888588666707</v>
      </c>
      <c r="H1443">
        <v>-1.0160837578763899</v>
      </c>
      <c r="I1443">
        <v>20.2483826060053</v>
      </c>
      <c r="J1443">
        <v>-7.0390495252925804</v>
      </c>
      <c r="K1443">
        <v>309.81910819711402</v>
      </c>
      <c r="L1443">
        <v>266.96108115620399</v>
      </c>
      <c r="M1443">
        <v>54.458537801128699</v>
      </c>
      <c r="N1443">
        <v>1.8493911258217799</v>
      </c>
      <c r="O1443">
        <v>12.6377774422467</v>
      </c>
      <c r="P1443">
        <v>133.94560226068501</v>
      </c>
      <c r="Q1443">
        <v>0.129610870325435</v>
      </c>
    </row>
    <row r="1444" spans="1:17" hidden="1" x14ac:dyDescent="0.3">
      <c r="A1444" t="s">
        <v>3041</v>
      </c>
      <c r="B1444" t="s">
        <v>3042</v>
      </c>
      <c r="C1444" t="str">
        <f>IFERROR(VLOOKUP(Table1[[#This Row],[Ticker]],[1]!Table1[[Symbol]:[Industry]],2,FALSE),"-")</f>
        <v>-</v>
      </c>
      <c r="D1444" t="s">
        <v>290</v>
      </c>
      <c r="E1444">
        <v>1006.341390399</v>
      </c>
      <c r="F1444">
        <v>115.78</v>
      </c>
      <c r="G1444">
        <v>-29.3307509611064</v>
      </c>
      <c r="H1444">
        <v>-11.870053207101799</v>
      </c>
      <c r="I1444">
        <v>5.0543650132326299</v>
      </c>
      <c r="J1444">
        <v>-3.6978419849957</v>
      </c>
      <c r="K1444">
        <v>113.458999003991</v>
      </c>
      <c r="L1444">
        <v>106.945686808633</v>
      </c>
      <c r="M1444">
        <v>28.013319132494502</v>
      </c>
      <c r="N1444">
        <v>1.01199038110852</v>
      </c>
      <c r="O1444">
        <v>14.397996199689</v>
      </c>
      <c r="P1444">
        <v>41.367521367521299</v>
      </c>
      <c r="Q1444">
        <v>-4.3695547121326998E-2</v>
      </c>
    </row>
    <row r="1445" spans="1:17" hidden="1" x14ac:dyDescent="0.3">
      <c r="A1445" t="s">
        <v>3043</v>
      </c>
      <c r="B1445" t="s">
        <v>3044</v>
      </c>
      <c r="C1445" t="str">
        <f>IFERROR(VLOOKUP(Table1[[#This Row],[Ticker]],[1]!Table1[[Symbol]:[Industry]],2,FALSE),"-")</f>
        <v>-</v>
      </c>
      <c r="D1445" t="s">
        <v>95</v>
      </c>
      <c r="E1445">
        <v>1001.22622247999</v>
      </c>
      <c r="F1445">
        <v>146.38999999999999</v>
      </c>
      <c r="G1445">
        <v>42.4517663518467</v>
      </c>
      <c r="H1445">
        <v>16.962425093643802</v>
      </c>
      <c r="I1445">
        <v>-3.5271165759240501</v>
      </c>
      <c r="J1445">
        <v>8.1993166307978598</v>
      </c>
      <c r="K1445">
        <v>128.767116603978</v>
      </c>
      <c r="L1445">
        <v>117.896020487808</v>
      </c>
      <c r="M1445">
        <v>63.428224850352599</v>
      </c>
      <c r="N1445">
        <v>3.0703987872478899</v>
      </c>
      <c r="O1445">
        <v>11.961199535487401</v>
      </c>
      <c r="P1445">
        <v>67.302857142857107</v>
      </c>
      <c r="Q1445">
        <v>4.3374582169227002E-2</v>
      </c>
    </row>
    <row r="1446" spans="1:17" hidden="1" x14ac:dyDescent="0.3">
      <c r="A1446" t="s">
        <v>3045</v>
      </c>
      <c r="B1446" t="s">
        <v>3046</v>
      </c>
      <c r="C1446" t="str">
        <f>IFERROR(VLOOKUP(Table1[[#This Row],[Ticker]],[1]!Table1[[Symbol]:[Industry]],2,FALSE),"-")</f>
        <v>-</v>
      </c>
      <c r="E1446">
        <v>1000.36344746</v>
      </c>
      <c r="F1446">
        <v>356.1</v>
      </c>
      <c r="G1446">
        <v>-42.751335966597097</v>
      </c>
      <c r="H1446">
        <v>4.74009139182421</v>
      </c>
      <c r="I1446">
        <v>-28.652933809537799</v>
      </c>
      <c r="J1446">
        <v>6.2609504747074203</v>
      </c>
      <c r="K1446">
        <v>339.048648685459</v>
      </c>
      <c r="L1446">
        <v>403.199344741809</v>
      </c>
      <c r="M1446">
        <v>68.965202562781997</v>
      </c>
      <c r="N1446">
        <v>1.72232537652749</v>
      </c>
      <c r="O1446">
        <v>101.586632968267</v>
      </c>
      <c r="P1446">
        <v>32.823573293547099</v>
      </c>
      <c r="Q1446">
        <v>2.5500340847218E-2</v>
      </c>
    </row>
    <row r="1447" spans="1:17" hidden="1" x14ac:dyDescent="0.3">
      <c r="A1447" t="s">
        <v>3047</v>
      </c>
      <c r="B1447" t="s">
        <v>3048</v>
      </c>
      <c r="C1447" t="str">
        <f>IFERROR(VLOOKUP(Table1[[#This Row],[Ticker]],[1]!Table1[[Symbol]:[Industry]],2,FALSE),"-")</f>
        <v>-</v>
      </c>
      <c r="D1447" t="s">
        <v>373</v>
      </c>
      <c r="E1447">
        <v>997.03038737500003</v>
      </c>
      <c r="F1447">
        <v>647.6</v>
      </c>
      <c r="G1447">
        <v>-42.984632544525702</v>
      </c>
      <c r="H1447">
        <v>-5.38692879983497</v>
      </c>
      <c r="I1447">
        <v>-19.245968305018401</v>
      </c>
      <c r="J1447">
        <v>-3.6158302063316601</v>
      </c>
      <c r="K1447">
        <v>636.82683180080505</v>
      </c>
      <c r="L1447">
        <v>647.01122168188897</v>
      </c>
      <c r="M1447">
        <v>42.399541459376501</v>
      </c>
      <c r="N1447">
        <v>0.40243119663716098</v>
      </c>
      <c r="O1447">
        <v>37.893761581222897</v>
      </c>
      <c r="P1447">
        <v>31.385676607831201</v>
      </c>
      <c r="Q1447">
        <v>-6.0574008773679001E-2</v>
      </c>
    </row>
    <row r="1448" spans="1:17" hidden="1" x14ac:dyDescent="0.3">
      <c r="A1448" t="s">
        <v>3049</v>
      </c>
      <c r="B1448" t="s">
        <v>3050</v>
      </c>
      <c r="C1448" t="str">
        <f>IFERROR(VLOOKUP(Table1[[#This Row],[Ticker]],[1]!Table1[[Symbol]:[Industry]],2,FALSE),"-")</f>
        <v>-</v>
      </c>
      <c r="D1448" t="s">
        <v>418</v>
      </c>
      <c r="E1448">
        <v>996.30485999999996</v>
      </c>
      <c r="F1448">
        <v>314.64999999999998</v>
      </c>
      <c r="G1448">
        <v>-3.7458473975146398</v>
      </c>
      <c r="H1448">
        <v>-10.7752531413974</v>
      </c>
      <c r="I1448">
        <v>-40.1311001704738</v>
      </c>
      <c r="J1448">
        <v>-5.2646670916237701</v>
      </c>
      <c r="K1448">
        <v>328.12632159336601</v>
      </c>
      <c r="L1448">
        <v>334.64632146742298</v>
      </c>
      <c r="M1448">
        <v>33.102645711834903</v>
      </c>
      <c r="N1448">
        <v>0.93782721755946297</v>
      </c>
      <c r="O1448">
        <v>61.051962498013602</v>
      </c>
      <c r="P1448">
        <v>26.340092350933499</v>
      </c>
      <c r="Q1448">
        <v>-1.1636090422146E-2</v>
      </c>
    </row>
    <row r="1449" spans="1:17" hidden="1" x14ac:dyDescent="0.3">
      <c r="A1449" t="s">
        <v>3051</v>
      </c>
      <c r="B1449" t="s">
        <v>3052</v>
      </c>
      <c r="C1449" t="str">
        <f>IFERROR(VLOOKUP(Table1[[#This Row],[Ticker]],[1]!Table1[[Symbol]:[Industry]],2,FALSE),"-")</f>
        <v>-</v>
      </c>
      <c r="D1449" t="s">
        <v>418</v>
      </c>
      <c r="E1449">
        <v>993.47220000000004</v>
      </c>
      <c r="F1449">
        <v>920.3</v>
      </c>
      <c r="G1449">
        <v>182.461599466358</v>
      </c>
      <c r="H1449">
        <v>12.5609703941996</v>
      </c>
      <c r="I1449">
        <v>76.566039743368407</v>
      </c>
      <c r="J1449">
        <v>6.5528579891582801</v>
      </c>
      <c r="K1449">
        <v>814.94548430720397</v>
      </c>
      <c r="L1449">
        <v>628.69432651331294</v>
      </c>
      <c r="M1449">
        <v>72.906431196545199</v>
      </c>
      <c r="N1449">
        <v>2.2355234210002499</v>
      </c>
      <c r="O1449">
        <v>6.6337064000869299</v>
      </c>
      <c r="P1449">
        <v>211.913235044907</v>
      </c>
      <c r="Q1449">
        <v>0.140569962347455</v>
      </c>
    </row>
    <row r="1450" spans="1:17" hidden="1" x14ac:dyDescent="0.3">
      <c r="A1450" t="s">
        <v>3053</v>
      </c>
      <c r="B1450" t="s">
        <v>3054</v>
      </c>
      <c r="C1450" t="str">
        <f>IFERROR(VLOOKUP(Table1[[#This Row],[Ticker]],[1]!Table1[[Symbol]:[Industry]],2,FALSE),"-")</f>
        <v>-</v>
      </c>
      <c r="D1450" t="s">
        <v>3055</v>
      </c>
      <c r="E1450">
        <v>989.56619999999998</v>
      </c>
      <c r="F1450">
        <v>508.7</v>
      </c>
      <c r="G1450">
        <v>215.45425738185301</v>
      </c>
      <c r="H1450">
        <v>-6.0797746412064599</v>
      </c>
      <c r="I1450">
        <v>142.04617624242101</v>
      </c>
      <c r="J1450">
        <v>-6.8514711972696901E-2</v>
      </c>
      <c r="K1450">
        <v>468.22170683898099</v>
      </c>
      <c r="M1450">
        <v>37.446687587845702</v>
      </c>
      <c r="N1450">
        <v>0.372367934983376</v>
      </c>
      <c r="O1450">
        <v>31.688618045999601</v>
      </c>
      <c r="P1450">
        <v>263.35714285714198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1379</v>
      </c>
      <c r="E1451">
        <v>984.68436000400004</v>
      </c>
      <c r="F1451">
        <v>79.930000000000007</v>
      </c>
      <c r="G1451">
        <v>44.433849218588001</v>
      </c>
      <c r="H1451">
        <v>-3.0200255654186599</v>
      </c>
      <c r="I1451">
        <v>-9.0197278208956302</v>
      </c>
      <c r="J1451">
        <v>0.22366433130923</v>
      </c>
      <c r="K1451">
        <v>72.808942603085001</v>
      </c>
      <c r="L1451">
        <v>66.887980659038902</v>
      </c>
      <c r="M1451">
        <v>51.8718083712088</v>
      </c>
      <c r="N1451">
        <v>0.91907404349575705</v>
      </c>
      <c r="O1451">
        <v>7.7192543475540898</v>
      </c>
      <c r="P1451">
        <v>80.837104072398105</v>
      </c>
      <c r="Q1451">
        <v>-4.0065241371875997E-2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21</v>
      </c>
      <c r="E1452">
        <v>984.04018432500004</v>
      </c>
      <c r="F1452">
        <v>609.6</v>
      </c>
      <c r="G1452">
        <v>168.71677128064499</v>
      </c>
      <c r="H1452">
        <v>1.1951302001838999</v>
      </c>
      <c r="I1452">
        <v>20.3273422273245</v>
      </c>
      <c r="J1452">
        <v>6.7104037817516904</v>
      </c>
      <c r="K1452">
        <v>537.13845355232002</v>
      </c>
      <c r="L1452">
        <v>465.37216199882101</v>
      </c>
      <c r="M1452">
        <v>72.438566154930996</v>
      </c>
      <c r="N1452">
        <v>0.977038708490366</v>
      </c>
      <c r="O1452">
        <v>14.665354330708601</v>
      </c>
      <c r="P1452">
        <v>234.48559670781799</v>
      </c>
      <c r="Q1452">
        <v>0.107539030493188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295</v>
      </c>
      <c r="E1453">
        <v>982.99476600000003</v>
      </c>
      <c r="F1453">
        <v>644.54999999999995</v>
      </c>
      <c r="G1453">
        <v>42.877596768568402</v>
      </c>
      <c r="H1453">
        <v>-2.2381232315605901</v>
      </c>
      <c r="I1453">
        <v>-8.8116539819605304</v>
      </c>
      <c r="J1453">
        <v>8.31847259860122</v>
      </c>
      <c r="K1453">
        <v>581.26471449650501</v>
      </c>
      <c r="L1453">
        <v>535.06776096965496</v>
      </c>
      <c r="M1453">
        <v>67.904042781309698</v>
      </c>
      <c r="N1453">
        <v>1.3348805593319</v>
      </c>
      <c r="O1453">
        <v>13.257311302459</v>
      </c>
      <c r="P1453">
        <v>74.202702702702595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21</v>
      </c>
      <c r="E1454">
        <v>982.11618073099999</v>
      </c>
      <c r="F1454">
        <v>93.26</v>
      </c>
      <c r="G1454">
        <v>-14.835879874462499</v>
      </c>
      <c r="H1454">
        <v>0.292288883633057</v>
      </c>
      <c r="I1454">
        <v>-33.667644964576802</v>
      </c>
      <c r="J1454">
        <v>-0.63979858896298702</v>
      </c>
      <c r="K1454">
        <v>91.672849816057195</v>
      </c>
      <c r="L1454">
        <v>91.242834291582597</v>
      </c>
      <c r="M1454">
        <v>53.542332676768297</v>
      </c>
      <c r="N1454">
        <v>1.1582271779948901</v>
      </c>
      <c r="O1454">
        <v>33.176066909714699</v>
      </c>
      <c r="P1454">
        <v>40.663650075414701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E1455">
        <v>981.36378349999995</v>
      </c>
      <c r="F1455">
        <v>456.45</v>
      </c>
      <c r="G1455">
        <v>205.74690721379699</v>
      </c>
      <c r="H1455">
        <v>33.684331060751802</v>
      </c>
      <c r="I1455">
        <v>19.0564502583515</v>
      </c>
      <c r="J1455">
        <v>2.94259437597748</v>
      </c>
      <c r="K1455">
        <v>385.68014221671302</v>
      </c>
      <c r="L1455">
        <v>298.70765716832301</v>
      </c>
      <c r="M1455">
        <v>44.549521628614301</v>
      </c>
      <c r="N1455">
        <v>1.60150047345036</v>
      </c>
      <c r="O1455">
        <v>20.276043378245099</v>
      </c>
      <c r="P1455">
        <v>267.21641190667702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1428</v>
      </c>
      <c r="E1456">
        <v>981.31948752000005</v>
      </c>
      <c r="F1456">
        <v>646</v>
      </c>
      <c r="G1456">
        <v>76.704102678392104</v>
      </c>
      <c r="H1456">
        <v>17.978932658633902</v>
      </c>
      <c r="I1456">
        <v>35.299285423939203</v>
      </c>
      <c r="J1456">
        <v>14.800201143752901</v>
      </c>
      <c r="K1456">
        <v>560.08353215106797</v>
      </c>
      <c r="L1456">
        <v>466.04200976607302</v>
      </c>
      <c r="M1456">
        <v>73.117400790622796</v>
      </c>
      <c r="N1456">
        <v>0.95510042868005196</v>
      </c>
      <c r="O1456">
        <v>8.0495356037151709</v>
      </c>
      <c r="P1456">
        <v>116.633132126089</v>
      </c>
      <c r="Q1456">
        <v>0.116347043593336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622</v>
      </c>
      <c r="E1457">
        <v>981.30588599999999</v>
      </c>
      <c r="F1457">
        <v>1064.45</v>
      </c>
      <c r="G1457">
        <v>20.218961866674</v>
      </c>
      <c r="H1457">
        <v>0.80980909926646305</v>
      </c>
      <c r="I1457">
        <v>-0.56319799867336795</v>
      </c>
      <c r="J1457">
        <v>-0.16592511883484201</v>
      </c>
      <c r="K1457">
        <v>1005.10253965675</v>
      </c>
      <c r="L1457">
        <v>923.18472193775904</v>
      </c>
      <c r="M1457">
        <v>59.523519755596702</v>
      </c>
      <c r="N1457">
        <v>0.693445648088029</v>
      </c>
      <c r="O1457">
        <v>11.6069331579689</v>
      </c>
      <c r="P1457">
        <v>54.379985496736701</v>
      </c>
      <c r="Q1457">
        <v>-4.9352272748041E-2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198</v>
      </c>
      <c r="E1458">
        <v>975.69731549999995</v>
      </c>
      <c r="F1458">
        <v>1120.5</v>
      </c>
      <c r="G1458">
        <v>-1.62078425305788</v>
      </c>
      <c r="H1458">
        <v>-3.9216354338540498</v>
      </c>
      <c r="I1458">
        <v>-0.33253826656198798</v>
      </c>
      <c r="J1458">
        <v>-2.0736124172143899</v>
      </c>
      <c r="K1458">
        <v>1054.01887867091</v>
      </c>
      <c r="L1458">
        <v>933.90454343547901</v>
      </c>
      <c r="M1458">
        <v>54.4116788275552</v>
      </c>
      <c r="N1458">
        <v>1.0934369596778899</v>
      </c>
      <c r="O1458">
        <v>6.1758143685854501</v>
      </c>
      <c r="P1458">
        <v>57.561695844758397</v>
      </c>
      <c r="Q1458">
        <v>5.9254794336492E-2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127</v>
      </c>
      <c r="E1459">
        <v>975.20776235999995</v>
      </c>
      <c r="F1459">
        <v>195.94</v>
      </c>
      <c r="G1459">
        <v>6.7208145267726298</v>
      </c>
      <c r="H1459">
        <v>-7.9851119704675</v>
      </c>
      <c r="I1459">
        <v>1.9772233800880601</v>
      </c>
      <c r="J1459">
        <v>-1.22454015812403E-2</v>
      </c>
      <c r="K1459">
        <v>186.57477106914499</v>
      </c>
      <c r="L1459">
        <v>167.96581859285499</v>
      </c>
      <c r="M1459">
        <v>49.228424408747799</v>
      </c>
      <c r="N1459">
        <v>0.63276422224937501</v>
      </c>
      <c r="O1459">
        <v>13.1979177299173</v>
      </c>
      <c r="P1459">
        <v>51.539056457849902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21</v>
      </c>
      <c r="E1460">
        <v>973.66833135000002</v>
      </c>
      <c r="F1460">
        <v>421.1</v>
      </c>
      <c r="G1460">
        <v>178.47717051822701</v>
      </c>
      <c r="H1460">
        <v>22.410139404799001</v>
      </c>
      <c r="I1460">
        <v>66.341865916868798</v>
      </c>
      <c r="J1460">
        <v>0.881515958836535</v>
      </c>
      <c r="K1460">
        <v>325.706428555255</v>
      </c>
      <c r="L1460">
        <v>258.15932173873603</v>
      </c>
      <c r="M1460">
        <v>65.910257459417394</v>
      </c>
      <c r="N1460">
        <v>1.4521201034271101</v>
      </c>
      <c r="O1460">
        <v>0</v>
      </c>
      <c r="P1460">
        <v>253.865546218487</v>
      </c>
      <c r="Q1460">
        <v>9.7460647879989995E-2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493</v>
      </c>
      <c r="E1461">
        <v>971.214773839999</v>
      </c>
      <c r="F1461">
        <v>697.55</v>
      </c>
      <c r="G1461">
        <v>-39.146711814425103</v>
      </c>
      <c r="H1461">
        <v>-2.6441392512336002</v>
      </c>
      <c r="I1461">
        <v>-35.089246410018802</v>
      </c>
      <c r="J1461">
        <v>7.7191668513214102</v>
      </c>
      <c r="K1461">
        <v>679.20776620225695</v>
      </c>
      <c r="L1461">
        <v>731.862585165307</v>
      </c>
      <c r="M1461">
        <v>76.975021633318207</v>
      </c>
      <c r="N1461">
        <v>1.48765249730898</v>
      </c>
      <c r="O1461">
        <v>40.4917210235825</v>
      </c>
      <c r="P1461">
        <v>15.8239933582399</v>
      </c>
      <c r="Q1461">
        <v>4.9615997849431999E-2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198</v>
      </c>
      <c r="E1462">
        <v>968.39287999999999</v>
      </c>
      <c r="F1462">
        <v>816.25</v>
      </c>
      <c r="G1462">
        <v>-0.747739587895633</v>
      </c>
      <c r="H1462">
        <v>-4.8509719338046198</v>
      </c>
      <c r="I1462">
        <v>-14.6392644297801</v>
      </c>
      <c r="J1462">
        <v>-0.49245034781709801</v>
      </c>
      <c r="K1462">
        <v>800.59178758856206</v>
      </c>
      <c r="L1462">
        <v>754.40181286609095</v>
      </c>
      <c r="M1462">
        <v>43.339577467675802</v>
      </c>
      <c r="N1462">
        <v>0.42969211252290501</v>
      </c>
      <c r="O1462">
        <v>14.548238897396599</v>
      </c>
      <c r="P1462">
        <v>34.917355371900797</v>
      </c>
      <c r="Q1462">
        <v>3.2163494381806997E-2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228</v>
      </c>
      <c r="E1463">
        <v>966.22447433999901</v>
      </c>
      <c r="F1463">
        <v>1788.75</v>
      </c>
      <c r="G1463">
        <v>-44.279026490402103</v>
      </c>
      <c r="H1463">
        <v>-0.64431137405637495</v>
      </c>
      <c r="I1463">
        <v>14.899046058316699</v>
      </c>
      <c r="J1463">
        <v>-5.9658083192624298</v>
      </c>
      <c r="K1463">
        <v>1736.1751549885701</v>
      </c>
      <c r="L1463">
        <v>1614.18104340368</v>
      </c>
      <c r="M1463">
        <v>48.371899641008099</v>
      </c>
      <c r="N1463">
        <v>1.30579487894418</v>
      </c>
      <c r="O1463">
        <v>27.267645003494</v>
      </c>
      <c r="P1463">
        <v>38.319672131147499</v>
      </c>
      <c r="Q1463">
        <v>0.12936265668772201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21</v>
      </c>
      <c r="E1464">
        <v>964.96069499999999</v>
      </c>
      <c r="F1464">
        <v>762.75</v>
      </c>
      <c r="G1464">
        <v>67.730858848593101</v>
      </c>
      <c r="H1464">
        <v>-1.76761721823204</v>
      </c>
      <c r="I1464">
        <v>-2.6346969644157801</v>
      </c>
      <c r="J1464">
        <v>2.70849769579725</v>
      </c>
      <c r="K1464">
        <v>745.06610591443996</v>
      </c>
      <c r="L1464">
        <v>676.463929622514</v>
      </c>
      <c r="M1464">
        <v>73.750717985699794</v>
      </c>
      <c r="N1464">
        <v>1.02614012185074</v>
      </c>
      <c r="O1464">
        <v>8.4169124877089398</v>
      </c>
      <c r="P1464">
        <v>102.805105025259</v>
      </c>
      <c r="Q1464">
        <v>0.16069477342087099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555</v>
      </c>
      <c r="E1465">
        <v>964.85266433999902</v>
      </c>
      <c r="F1465">
        <v>261.95</v>
      </c>
      <c r="G1465">
        <v>-27.6661321975056</v>
      </c>
      <c r="H1465">
        <v>-4.9092404912875098</v>
      </c>
      <c r="I1465">
        <v>-19.843578966259201</v>
      </c>
      <c r="J1465">
        <v>1.2512228482482599</v>
      </c>
      <c r="K1465">
        <v>257.889409888042</v>
      </c>
      <c r="L1465">
        <v>263.92704429026202</v>
      </c>
      <c r="M1465">
        <v>56.020685801467103</v>
      </c>
      <c r="N1465">
        <v>0.82370865681494598</v>
      </c>
      <c r="O1465">
        <v>21.950753960679499</v>
      </c>
      <c r="P1465">
        <v>16.164079822616401</v>
      </c>
      <c r="Q1465">
        <v>-0.114480893414604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290</v>
      </c>
      <c r="E1466">
        <v>963.79964702999996</v>
      </c>
      <c r="F1466">
        <v>82.17</v>
      </c>
      <c r="G1466">
        <v>-16.420851636112801</v>
      </c>
      <c r="H1466">
        <v>-7.2437961710159904</v>
      </c>
      <c r="I1466">
        <v>-13.8519593226781</v>
      </c>
      <c r="J1466">
        <v>-1.08218678019453</v>
      </c>
      <c r="K1466">
        <v>77.043640280805704</v>
      </c>
      <c r="L1466">
        <v>77.9690122537382</v>
      </c>
      <c r="M1466">
        <v>51.183218772380798</v>
      </c>
      <c r="N1466">
        <v>1.73455218762511</v>
      </c>
      <c r="O1466">
        <v>22.855056589996298</v>
      </c>
      <c r="P1466">
        <v>24.878419452887499</v>
      </c>
      <c r="Q1466">
        <v>-9.1088098679421997E-2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E1467">
        <v>962.39135999999996</v>
      </c>
      <c r="F1467">
        <v>1195.5999999999999</v>
      </c>
      <c r="G1467">
        <v>60.707900788269399</v>
      </c>
      <c r="H1467">
        <v>-5.5118721814406602</v>
      </c>
      <c r="I1467">
        <v>-24.5367494964607</v>
      </c>
      <c r="J1467">
        <v>-2.8331333379466499</v>
      </c>
      <c r="K1467">
        <v>1214.29605528048</v>
      </c>
      <c r="L1467">
        <v>1129.5967339377</v>
      </c>
      <c r="M1467">
        <v>44.828343774872401</v>
      </c>
      <c r="N1467">
        <v>1.07719799112259</v>
      </c>
      <c r="O1467">
        <v>35.480093676814903</v>
      </c>
      <c r="P1467">
        <v>108.656195462478</v>
      </c>
      <c r="Q1467">
        <v>0.20815494994516701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625</v>
      </c>
      <c r="E1468">
        <v>962.16479573399999</v>
      </c>
      <c r="F1468">
        <v>43.45</v>
      </c>
      <c r="G1468">
        <v>77.471232396158101</v>
      </c>
      <c r="H1468">
        <v>-1.2150356212304201</v>
      </c>
      <c r="I1468">
        <v>5.0603966588763996</v>
      </c>
      <c r="J1468">
        <v>6.6035768426073602</v>
      </c>
      <c r="K1468">
        <v>37.120519334788398</v>
      </c>
      <c r="L1468">
        <v>32.039112918301797</v>
      </c>
      <c r="M1468">
        <v>57.012372088261102</v>
      </c>
      <c r="N1468">
        <v>0.31736689630387199</v>
      </c>
      <c r="O1468">
        <v>21.2888377445339</v>
      </c>
      <c r="P1468">
        <v>111.951219512195</v>
      </c>
      <c r="Q1468">
        <v>-4.3766945489608002E-2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290</v>
      </c>
      <c r="E1469">
        <v>961.02879600000006</v>
      </c>
      <c r="F1469">
        <v>112.25</v>
      </c>
      <c r="G1469">
        <v>63.185518110443802</v>
      </c>
      <c r="H1469">
        <v>-9.7973337578763893</v>
      </c>
      <c r="I1469">
        <v>-9.6169392784535201</v>
      </c>
      <c r="J1469">
        <v>1.0213483047255001</v>
      </c>
      <c r="K1469">
        <v>108.36146922894901</v>
      </c>
      <c r="L1469">
        <v>94.546974775537805</v>
      </c>
      <c r="M1469">
        <v>56.427508072506399</v>
      </c>
      <c r="N1469">
        <v>0.50824610875671505</v>
      </c>
      <c r="O1469">
        <v>13.051224944320699</v>
      </c>
      <c r="P1469">
        <v>93.534482758620598</v>
      </c>
      <c r="Q1469">
        <v>-5.7533308189866003E-2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290</v>
      </c>
      <c r="E1470">
        <v>959.29354790499997</v>
      </c>
      <c r="F1470">
        <v>1736</v>
      </c>
      <c r="G1470">
        <v>-30.160212387389201</v>
      </c>
      <c r="H1470">
        <v>-8.6360951811701803</v>
      </c>
      <c r="I1470">
        <v>-30.490927550435298</v>
      </c>
      <c r="J1470">
        <v>-0.57083933215638105</v>
      </c>
      <c r="K1470">
        <v>1743.12697785769</v>
      </c>
      <c r="L1470">
        <v>1796.3685441958601</v>
      </c>
      <c r="M1470">
        <v>46.084892784769899</v>
      </c>
      <c r="N1470">
        <v>0.77538534041988105</v>
      </c>
      <c r="O1470">
        <v>25.8640552995391</v>
      </c>
      <c r="P1470">
        <v>14.9668874172185</v>
      </c>
      <c r="Q1470">
        <v>-4.9784114494230002E-2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46</v>
      </c>
      <c r="E1471">
        <v>958.743633764999</v>
      </c>
      <c r="F1471">
        <v>449.3</v>
      </c>
      <c r="G1471">
        <v>-41.588403910758203</v>
      </c>
      <c r="H1471">
        <v>-9.9681813739561598</v>
      </c>
      <c r="I1471">
        <v>-56.719459008476797</v>
      </c>
      <c r="J1471">
        <v>-9.3830657524730992</v>
      </c>
      <c r="K1471">
        <v>490.80181216641699</v>
      </c>
      <c r="L1471">
        <v>552.76255560174604</v>
      </c>
      <c r="M1471">
        <v>26.9743234606334</v>
      </c>
      <c r="N1471">
        <v>1.8232599862840899</v>
      </c>
      <c r="O1471">
        <v>92.154462497217907</v>
      </c>
      <c r="P1471">
        <v>8.5265700483091802</v>
      </c>
      <c r="Q1471">
        <v>0.17226762376138099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72</v>
      </c>
      <c r="E1472">
        <v>957.24900158399998</v>
      </c>
      <c r="F1472">
        <v>31.12</v>
      </c>
      <c r="G1472">
        <v>89.183571051111997</v>
      </c>
      <c r="H1472">
        <v>-20.0583378844238</v>
      </c>
      <c r="I1472">
        <v>11.718976074399899</v>
      </c>
      <c r="J1472">
        <v>-1.07500753054191</v>
      </c>
      <c r="K1472">
        <v>30.816308823618598</v>
      </c>
      <c r="L1472">
        <v>25.561849076401899</v>
      </c>
      <c r="M1472">
        <v>46.953208976622598</v>
      </c>
      <c r="N1472">
        <v>0.45526506252224302</v>
      </c>
      <c r="O1472">
        <v>26.253213367609199</v>
      </c>
      <c r="P1472">
        <v>122.79482921768199</v>
      </c>
      <c r="Q1472">
        <v>7.6962425155804995E-2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409</v>
      </c>
      <c r="E1473">
        <v>954.86775999999998</v>
      </c>
      <c r="F1473">
        <v>211.75</v>
      </c>
      <c r="G1473">
        <v>39.882925282189198</v>
      </c>
      <c r="H1473">
        <v>3.8865042011928601</v>
      </c>
      <c r="I1473">
        <v>44.963577995488698</v>
      </c>
      <c r="J1473">
        <v>-1.7198436110083399</v>
      </c>
      <c r="K1473">
        <v>173.87604264078499</v>
      </c>
      <c r="L1473">
        <v>140.540426647196</v>
      </c>
      <c r="M1473">
        <v>49.032193701565198</v>
      </c>
      <c r="N1473">
        <v>0.59041176456292299</v>
      </c>
      <c r="O1473">
        <v>1.5348288075560801</v>
      </c>
      <c r="P1473">
        <v>139.536199095022</v>
      </c>
      <c r="Q1473">
        <v>5.1997873180635E-2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388</v>
      </c>
      <c r="E1474">
        <v>952.11457536</v>
      </c>
      <c r="F1474">
        <v>145.91999999999999</v>
      </c>
      <c r="G1474">
        <v>17.703363209751501</v>
      </c>
      <c r="H1474">
        <v>-16.7954801343413</v>
      </c>
      <c r="I1474">
        <v>-61.707757152705398</v>
      </c>
      <c r="J1474">
        <v>-1.23904952529257</v>
      </c>
      <c r="K1474">
        <v>170.222716082733</v>
      </c>
      <c r="L1474">
        <v>171.451094533207</v>
      </c>
      <c r="M1474">
        <v>15.504981791914799</v>
      </c>
      <c r="N1474">
        <v>0.32786678245150702</v>
      </c>
      <c r="O1474">
        <v>104.39281798245599</v>
      </c>
      <c r="P1474">
        <v>50.432989690721598</v>
      </c>
      <c r="Q1474">
        <v>3.4676175122990002E-3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302</v>
      </c>
      <c r="E1475">
        <v>945.48428712500004</v>
      </c>
      <c r="F1475">
        <v>353.7</v>
      </c>
      <c r="G1475">
        <v>-25.464524765151701</v>
      </c>
      <c r="H1475">
        <v>-9.0879617705468192</v>
      </c>
      <c r="I1475">
        <v>-16.9683380850825</v>
      </c>
      <c r="J1475">
        <v>-2.9076176941459702</v>
      </c>
      <c r="K1475">
        <v>359.122812494301</v>
      </c>
      <c r="L1475">
        <v>351.99940981420502</v>
      </c>
      <c r="M1475">
        <v>43.6280537403821</v>
      </c>
      <c r="N1475">
        <v>1.0827064767497501</v>
      </c>
      <c r="O1475">
        <v>26.943737630760499</v>
      </c>
      <c r="P1475">
        <v>26.186229040313901</v>
      </c>
      <c r="Q1475">
        <v>0.13696738435686401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251</v>
      </c>
      <c r="E1476">
        <v>945.47489087999998</v>
      </c>
      <c r="F1476">
        <v>199.85</v>
      </c>
      <c r="G1476">
        <v>8.4079957217368708</v>
      </c>
      <c r="H1476">
        <v>-16.139547763965901</v>
      </c>
      <c r="I1476">
        <v>-18.7967302326804</v>
      </c>
      <c r="J1476">
        <v>-1.68239927898716</v>
      </c>
      <c r="K1476">
        <v>203.49543232534799</v>
      </c>
      <c r="L1476">
        <v>186.52007194012</v>
      </c>
      <c r="M1476">
        <v>43.5459854696036</v>
      </c>
      <c r="N1476">
        <v>0.55303364719874204</v>
      </c>
      <c r="O1476">
        <v>28.071053289967399</v>
      </c>
      <c r="P1476">
        <v>70.085106382978694</v>
      </c>
      <c r="Q1476">
        <v>7.8893377072763005E-2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271</v>
      </c>
      <c r="E1477">
        <v>944.41004999999996</v>
      </c>
      <c r="F1477">
        <v>861.5</v>
      </c>
      <c r="G1477">
        <v>20.5003124264551</v>
      </c>
      <c r="H1477">
        <v>-22.049218772013901</v>
      </c>
      <c r="I1477">
        <v>5.0297097440915897</v>
      </c>
      <c r="J1477">
        <v>6.0359196485668498</v>
      </c>
      <c r="K1477">
        <v>874.62267455070196</v>
      </c>
      <c r="L1477">
        <v>700.98501139474899</v>
      </c>
      <c r="M1477">
        <v>45.589627363997799</v>
      </c>
      <c r="N1477">
        <v>0.58402777777777704</v>
      </c>
      <c r="O1477">
        <v>28.961114335461399</v>
      </c>
      <c r="P1477">
        <v>139.305555555555</v>
      </c>
      <c r="Q1477">
        <v>0.13679194744192999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1435</v>
      </c>
      <c r="E1478">
        <v>944.33490202999997</v>
      </c>
      <c r="F1478">
        <v>347.45</v>
      </c>
      <c r="G1478">
        <v>-3.5284017426143399</v>
      </c>
      <c r="H1478">
        <v>-5.6952210818200504</v>
      </c>
      <c r="I1478">
        <v>-21.931026560193398</v>
      </c>
      <c r="J1478">
        <v>-0.35780133112905399</v>
      </c>
      <c r="K1478">
        <v>337.98229177554799</v>
      </c>
      <c r="L1478">
        <v>331.75605536185998</v>
      </c>
      <c r="M1478">
        <v>51.9160878505893</v>
      </c>
      <c r="N1478">
        <v>1.1335644422248901</v>
      </c>
      <c r="O1478">
        <v>17.110375593610499</v>
      </c>
      <c r="P1478">
        <v>33.122605363984597</v>
      </c>
      <c r="Q1478">
        <v>2.100557306923E-2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271</v>
      </c>
      <c r="E1479">
        <v>944.03381360000003</v>
      </c>
      <c r="F1479">
        <v>197.8</v>
      </c>
      <c r="G1479">
        <v>24.917034375139998</v>
      </c>
      <c r="H1479">
        <v>21.016917077384399</v>
      </c>
      <c r="I1479">
        <v>45.359029347860499</v>
      </c>
      <c r="J1479">
        <v>0.26274950479554499</v>
      </c>
      <c r="K1479">
        <v>156.487264958906</v>
      </c>
      <c r="L1479">
        <v>133.42579563811799</v>
      </c>
      <c r="M1479">
        <v>73.185461107442904</v>
      </c>
      <c r="N1479">
        <v>1.76431350693387</v>
      </c>
      <c r="O1479">
        <v>5.3336703741152496</v>
      </c>
      <c r="P1479">
        <v>84.687208216619993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121</v>
      </c>
      <c r="E1480">
        <v>944.02170551999995</v>
      </c>
      <c r="F1480">
        <v>9399.6</v>
      </c>
      <c r="G1480">
        <v>268.27458832989402</v>
      </c>
      <c r="H1480">
        <v>17.572781680324301</v>
      </c>
      <c r="I1480">
        <v>203.422280075</v>
      </c>
      <c r="J1480">
        <v>-0.51487370111675801</v>
      </c>
      <c r="K1480">
        <v>7869.8379994217903</v>
      </c>
      <c r="L1480">
        <v>5529.9216440689497</v>
      </c>
      <c r="M1480">
        <v>54.100834438464098</v>
      </c>
      <c r="N1480">
        <v>0.60667043984475999</v>
      </c>
      <c r="O1480">
        <v>11.7935869611472</v>
      </c>
      <c r="P1480">
        <v>317.50022208403601</v>
      </c>
      <c r="Q1480">
        <v>0.107255470399985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361</v>
      </c>
      <c r="E1481">
        <v>943.69562847999896</v>
      </c>
      <c r="F1481">
        <v>5.09</v>
      </c>
      <c r="G1481">
        <v>38.304816960523503</v>
      </c>
      <c r="H1481">
        <v>-9.4477061973549699</v>
      </c>
      <c r="I1481">
        <v>-48.891099881876102</v>
      </c>
      <c r="J1481">
        <v>-6.4629301223075002</v>
      </c>
      <c r="K1481">
        <v>5.2191869579886498</v>
      </c>
      <c r="L1481">
        <v>5.2148796694939996</v>
      </c>
      <c r="M1481">
        <v>42.666314602620297</v>
      </c>
      <c r="N1481">
        <v>0.90812154311840398</v>
      </c>
      <c r="O1481">
        <v>57.170923379174802</v>
      </c>
      <c r="P1481">
        <v>69.6666666666666</v>
      </c>
      <c r="Q1481">
        <v>1.9854077631342001E-2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95</v>
      </c>
      <c r="E1482">
        <v>943.68880839999997</v>
      </c>
      <c r="F1482">
        <v>99.3</v>
      </c>
      <c r="G1482">
        <v>-26.044000457867899</v>
      </c>
      <c r="H1482">
        <v>-8.3273031182747008</v>
      </c>
      <c r="I1482">
        <v>-28.934803246743801</v>
      </c>
      <c r="J1482">
        <v>-0.92799192946676801</v>
      </c>
      <c r="K1482">
        <v>103.411974182588</v>
      </c>
      <c r="L1482">
        <v>106.802928008192</v>
      </c>
      <c r="M1482">
        <v>46.245387769388799</v>
      </c>
      <c r="N1482">
        <v>1.9006130761656099</v>
      </c>
      <c r="O1482">
        <v>47.381671701913298</v>
      </c>
      <c r="P1482">
        <v>6.7741935483870801</v>
      </c>
      <c r="Q1482">
        <v>-5.4749324318126999E-2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E1483">
        <v>937.62591817999896</v>
      </c>
      <c r="F1483">
        <v>38.03</v>
      </c>
      <c r="G1483">
        <v>-65.226163258018303</v>
      </c>
      <c r="H1483">
        <v>-7.6836973942400197</v>
      </c>
      <c r="I1483">
        <v>-34.294085084400599</v>
      </c>
      <c r="J1483">
        <v>2.4874920296671998</v>
      </c>
      <c r="K1483">
        <v>38.899759544285899</v>
      </c>
      <c r="L1483">
        <v>45.524551631258198</v>
      </c>
      <c r="M1483">
        <v>65.2876112519766</v>
      </c>
      <c r="N1483">
        <v>1.3915204315032901</v>
      </c>
      <c r="O1483">
        <v>74.336050486458007</v>
      </c>
      <c r="P1483">
        <v>15.2424242424242</v>
      </c>
      <c r="Q1483">
        <v>3.4080649358070002E-2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541</v>
      </c>
      <c r="E1484">
        <v>937.14858938400005</v>
      </c>
      <c r="F1484">
        <v>166.41</v>
      </c>
      <c r="G1484">
        <v>151.52658104816101</v>
      </c>
      <c r="H1484">
        <v>-5.0974530896186199</v>
      </c>
      <c r="I1484">
        <v>15.5015825651765</v>
      </c>
      <c r="J1484">
        <v>-12.321565208097701</v>
      </c>
      <c r="K1484">
        <v>155.1831580539</v>
      </c>
      <c r="L1484">
        <v>123.303052645655</v>
      </c>
      <c r="M1484">
        <v>48.758626698275798</v>
      </c>
      <c r="N1484">
        <v>2.2982565613761698</v>
      </c>
      <c r="O1484">
        <v>13.6229793882579</v>
      </c>
      <c r="P1484">
        <v>180.62394603709899</v>
      </c>
      <c r="Q1484">
        <v>7.4649384984426997E-2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80</v>
      </c>
      <c r="E1485">
        <v>935.77103750000003</v>
      </c>
      <c r="F1485">
        <v>666.05</v>
      </c>
      <c r="G1485">
        <v>13.136473125293501</v>
      </c>
      <c r="H1485">
        <v>-4.7754710637683697</v>
      </c>
      <c r="I1485">
        <v>-7.7427112529583599</v>
      </c>
      <c r="J1485">
        <v>-0.16483816285972999</v>
      </c>
      <c r="K1485">
        <v>652.21430746915803</v>
      </c>
      <c r="L1485">
        <v>604.02235040149401</v>
      </c>
      <c r="M1485">
        <v>54.484268119447101</v>
      </c>
      <c r="N1485">
        <v>0.88068710051852095</v>
      </c>
      <c r="O1485">
        <v>10.352075669994701</v>
      </c>
      <c r="P1485">
        <v>41.833475298125997</v>
      </c>
      <c r="Q1485">
        <v>-7.5238634264431004E-2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170</v>
      </c>
      <c r="E1486">
        <v>935.37667703499994</v>
      </c>
      <c r="F1486">
        <v>101.43</v>
      </c>
      <c r="G1486">
        <v>-13.2654421897379</v>
      </c>
      <c r="H1486">
        <v>-0.66593651985851798</v>
      </c>
      <c r="I1486">
        <v>-23.082215483746001</v>
      </c>
      <c r="J1486">
        <v>3.3960994983456501</v>
      </c>
      <c r="K1486">
        <v>99.216581274966103</v>
      </c>
      <c r="L1486">
        <v>99.337777247512804</v>
      </c>
      <c r="M1486">
        <v>67.413957781783395</v>
      </c>
      <c r="N1486">
        <v>1.27989595388712</v>
      </c>
      <c r="O1486">
        <v>29.153110519570099</v>
      </c>
      <c r="P1486">
        <v>19.035324492430401</v>
      </c>
      <c r="Q1486">
        <v>7.3334414197339997E-3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290</v>
      </c>
      <c r="E1487">
        <v>935.25347222999903</v>
      </c>
      <c r="F1487">
        <v>104.01</v>
      </c>
      <c r="G1487">
        <v>6.0161276996007098</v>
      </c>
      <c r="H1487">
        <v>-0.19080463408779799</v>
      </c>
      <c r="I1487">
        <v>-13.8354120209816</v>
      </c>
      <c r="J1487">
        <v>-2.3614693864168901</v>
      </c>
      <c r="K1487">
        <v>94.980129746742506</v>
      </c>
      <c r="L1487">
        <v>91.3117841788562</v>
      </c>
      <c r="M1487">
        <v>60.529469272051699</v>
      </c>
      <c r="N1487">
        <v>2.7205526073375901</v>
      </c>
      <c r="O1487">
        <v>9.6048456879146205</v>
      </c>
      <c r="P1487">
        <v>37.579365079365097</v>
      </c>
      <c r="Q1487">
        <v>-6.6681752316930007E-2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80</v>
      </c>
      <c r="E1488">
        <v>934.72669367999902</v>
      </c>
      <c r="F1488">
        <v>110.55</v>
      </c>
      <c r="G1488">
        <v>8.9860880245581995</v>
      </c>
      <c r="H1488">
        <v>-14.263949244638701</v>
      </c>
      <c r="I1488">
        <v>-29.873603804125</v>
      </c>
      <c r="J1488">
        <v>-4.3816764390717804</v>
      </c>
      <c r="K1488">
        <v>111.040371856286</v>
      </c>
      <c r="L1488">
        <v>106.637103707862</v>
      </c>
      <c r="M1488">
        <v>41.941987196891297</v>
      </c>
      <c r="N1488">
        <v>1.0750480476088899</v>
      </c>
      <c r="O1488">
        <v>60.967887833559402</v>
      </c>
      <c r="P1488">
        <v>38.1875</v>
      </c>
      <c r="Q1488">
        <v>-5.9881096562018003E-2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285</v>
      </c>
      <c r="E1489">
        <v>934.25397938999902</v>
      </c>
      <c r="F1489">
        <v>554.85</v>
      </c>
      <c r="G1489">
        <v>49.073573529365</v>
      </c>
      <c r="H1489">
        <v>31.256064300376</v>
      </c>
      <c r="I1489">
        <v>-34.574503885628097</v>
      </c>
      <c r="J1489">
        <v>5.7057945994076702</v>
      </c>
      <c r="K1489">
        <v>469.31890841973802</v>
      </c>
      <c r="L1489">
        <v>496.57832730648101</v>
      </c>
      <c r="M1489">
        <v>77.835373675664499</v>
      </c>
      <c r="N1489">
        <v>2.40099706657533</v>
      </c>
      <c r="O1489">
        <v>29.9450301883391</v>
      </c>
      <c r="P1489">
        <v>82.396449704142</v>
      </c>
      <c r="Q1489">
        <v>0.162263625083995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555</v>
      </c>
      <c r="E1490">
        <v>933.51291151999999</v>
      </c>
      <c r="F1490">
        <v>680.4</v>
      </c>
      <c r="G1490">
        <v>47.129458125168398</v>
      </c>
      <c r="H1490">
        <v>6.60944928054223</v>
      </c>
      <c r="I1490">
        <v>8.3413105940387506</v>
      </c>
      <c r="J1490">
        <v>9.5590350716746908</v>
      </c>
      <c r="K1490">
        <v>608.51076285859904</v>
      </c>
      <c r="L1490">
        <v>525.71216212069805</v>
      </c>
      <c r="M1490">
        <v>74.7593027525011</v>
      </c>
      <c r="N1490">
        <v>0.70537731934074699</v>
      </c>
      <c r="O1490">
        <v>9.2298647854203608</v>
      </c>
      <c r="P1490">
        <v>106.244316459533</v>
      </c>
      <c r="Q1490">
        <v>0.101318600636704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E1491">
        <v>932.37701842000001</v>
      </c>
      <c r="F1491">
        <v>7.64</v>
      </c>
      <c r="G1491">
        <v>-25.828617973012999</v>
      </c>
      <c r="H1491">
        <v>-19.696612337232601</v>
      </c>
      <c r="I1491">
        <v>-38.784218983014803</v>
      </c>
      <c r="J1491">
        <v>-11.2982211229257</v>
      </c>
      <c r="K1491">
        <v>8.9163174926420794</v>
      </c>
      <c r="L1491">
        <v>8.94647111672273</v>
      </c>
      <c r="M1491">
        <v>45.092784332523699</v>
      </c>
      <c r="N1491">
        <v>1.1257256810637499</v>
      </c>
      <c r="O1491">
        <v>57.068062827225098</v>
      </c>
      <c r="P1491">
        <v>13.690476190476099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989</v>
      </c>
      <c r="E1492">
        <v>930.26274807000004</v>
      </c>
      <c r="F1492">
        <v>82.14</v>
      </c>
      <c r="G1492">
        <v>-63.040630932640603</v>
      </c>
      <c r="H1492">
        <v>-6.5930025852187502</v>
      </c>
      <c r="I1492">
        <v>-13.8893658064686</v>
      </c>
      <c r="J1492">
        <v>-0.151029965390377</v>
      </c>
      <c r="K1492">
        <v>79.995477805351001</v>
      </c>
      <c r="L1492">
        <v>83.738448322712301</v>
      </c>
      <c r="M1492">
        <v>55.864761245914103</v>
      </c>
      <c r="N1492">
        <v>0.93535165183370195</v>
      </c>
      <c r="O1492">
        <v>65.449233016800505</v>
      </c>
      <c r="P1492">
        <v>28.2435597189695</v>
      </c>
      <c r="Q1492">
        <v>7.5291361570251999E-2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555</v>
      </c>
      <c r="E1493">
        <v>924.45</v>
      </c>
      <c r="F1493">
        <v>305.75</v>
      </c>
      <c r="G1493">
        <v>14.653982215607</v>
      </c>
      <c r="H1493">
        <v>-7.6751680033806897</v>
      </c>
      <c r="I1493">
        <v>2.24538456073086</v>
      </c>
      <c r="J1493">
        <v>-1.5625170976684399</v>
      </c>
      <c r="K1493">
        <v>292.73677324994298</v>
      </c>
      <c r="L1493">
        <v>253.98193909120499</v>
      </c>
      <c r="M1493">
        <v>48.708831301172602</v>
      </c>
      <c r="N1493">
        <v>0.45523242286863902</v>
      </c>
      <c r="O1493">
        <v>14.309076042518299</v>
      </c>
      <c r="P1493">
        <v>65.359653866955099</v>
      </c>
      <c r="Q1493">
        <v>-1.2201419313116999E-2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254</v>
      </c>
      <c r="E1494">
        <v>923.89343981000002</v>
      </c>
      <c r="F1494">
        <v>872.9</v>
      </c>
      <c r="G1494">
        <v>37.0001961782677</v>
      </c>
      <c r="H1494">
        <v>-7.4738141304645396</v>
      </c>
      <c r="I1494">
        <v>9.7968534907088092</v>
      </c>
      <c r="J1494">
        <v>-5.5778017221291298</v>
      </c>
      <c r="K1494">
        <v>817.19331508631001</v>
      </c>
      <c r="L1494">
        <v>708.06300173671605</v>
      </c>
      <c r="M1494">
        <v>53.871914787761099</v>
      </c>
      <c r="N1494">
        <v>0.76900942945193695</v>
      </c>
      <c r="O1494">
        <v>11.0837438423645</v>
      </c>
      <c r="P1494">
        <v>93.977777777777703</v>
      </c>
      <c r="Q1494">
        <v>0.21267198948711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541</v>
      </c>
      <c r="E1495">
        <v>922.96324773899903</v>
      </c>
      <c r="F1495">
        <v>176.65</v>
      </c>
      <c r="G1495">
        <v>103.700559147205</v>
      </c>
      <c r="H1495">
        <v>15.5100865574785</v>
      </c>
      <c r="I1495">
        <v>-2.1933313448191298</v>
      </c>
      <c r="J1495">
        <v>2.0767399483916198</v>
      </c>
      <c r="K1495">
        <v>161.29274592863999</v>
      </c>
      <c r="L1495">
        <v>136.17174730286999</v>
      </c>
      <c r="M1495">
        <v>53.433594443386397</v>
      </c>
      <c r="N1495">
        <v>0.33005383226572899</v>
      </c>
      <c r="O1495">
        <v>12.5389187659213</v>
      </c>
      <c r="P1495">
        <v>138.39406207827199</v>
      </c>
      <c r="Q1495">
        <v>2.0880987525457001E-2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E1496">
        <v>921.3496245</v>
      </c>
      <c r="F1496">
        <v>1060.25</v>
      </c>
      <c r="G1496">
        <v>118.855524992722</v>
      </c>
      <c r="H1496">
        <v>-8.5402163201539594</v>
      </c>
      <c r="I1496">
        <v>7.4081343172011902</v>
      </c>
      <c r="J1496">
        <v>-1.26698768882395</v>
      </c>
      <c r="K1496">
        <v>1029.59725556839</v>
      </c>
      <c r="L1496">
        <v>843.87308947763995</v>
      </c>
      <c r="M1496">
        <v>46.601487106102198</v>
      </c>
      <c r="N1496">
        <v>0.41926772016449099</v>
      </c>
      <c r="O1496">
        <v>20.146191935864099</v>
      </c>
      <c r="P1496">
        <v>143.735632183908</v>
      </c>
      <c r="Q1496">
        <v>3.7990330748812001E-2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718</v>
      </c>
      <c r="E1497">
        <v>917.60874151799999</v>
      </c>
      <c r="F1497">
        <v>212.33</v>
      </c>
      <c r="G1497">
        <v>-12.081383277403299</v>
      </c>
      <c r="H1497">
        <v>-4.8309466256245299</v>
      </c>
      <c r="I1497">
        <v>-45.152152205083297</v>
      </c>
      <c r="J1497">
        <v>-2.3760358266624402</v>
      </c>
      <c r="K1497">
        <v>218.44208078879399</v>
      </c>
      <c r="L1497">
        <v>221.83288163260701</v>
      </c>
      <c r="M1497">
        <v>47.791183285697201</v>
      </c>
      <c r="N1497">
        <v>0.987692796847496</v>
      </c>
      <c r="O1497">
        <v>56.831347430885799</v>
      </c>
      <c r="P1497">
        <v>26.764179104477599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402</v>
      </c>
      <c r="E1498">
        <v>914.625</v>
      </c>
      <c r="F1498">
        <v>289.67</v>
      </c>
      <c r="G1498">
        <v>7.8340315339937003</v>
      </c>
      <c r="H1498">
        <v>23.127429429748499</v>
      </c>
      <c r="I1498">
        <v>-0.94790424730400602</v>
      </c>
      <c r="J1498">
        <v>25.4457965985874</v>
      </c>
      <c r="K1498">
        <v>235.28622118204399</v>
      </c>
      <c r="L1498">
        <v>226.555150579025</v>
      </c>
      <c r="M1498">
        <v>74.531343347633793</v>
      </c>
      <c r="N1498">
        <v>4.6631202498266902</v>
      </c>
      <c r="O1498">
        <v>11.8514171298373</v>
      </c>
      <c r="P1498">
        <v>53.834306956983497</v>
      </c>
      <c r="Q1498">
        <v>-5.7446356027801002E-2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271</v>
      </c>
      <c r="E1499">
        <v>911.71600000000001</v>
      </c>
      <c r="F1499">
        <v>1750</v>
      </c>
      <c r="G1499">
        <v>31.013442877886899</v>
      </c>
      <c r="H1499">
        <v>12.839332908790199</v>
      </c>
      <c r="I1499">
        <v>2.4484676771404801</v>
      </c>
      <c r="J1499">
        <v>-6.4148202121503397</v>
      </c>
      <c r="K1499">
        <v>1568.2485648822201</v>
      </c>
      <c r="L1499">
        <v>1329.35549693486</v>
      </c>
      <c r="M1499">
        <v>63.620118979383697</v>
      </c>
      <c r="N1499">
        <v>0.90635245035166001</v>
      </c>
      <c r="O1499">
        <v>6.5314285714285596</v>
      </c>
      <c r="P1499">
        <v>86.955825009347706</v>
      </c>
      <c r="Q1499">
        <v>2.2762549335973999E-2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1506</v>
      </c>
      <c r="E1500">
        <v>911.24992499999996</v>
      </c>
      <c r="F1500">
        <v>376.75</v>
      </c>
      <c r="G1500">
        <v>226.86602882569699</v>
      </c>
      <c r="H1500">
        <v>-0.92581759288196497</v>
      </c>
      <c r="I1500">
        <v>114.049370355267</v>
      </c>
      <c r="J1500">
        <v>3.2807244860068501</v>
      </c>
      <c r="K1500">
        <v>341.187674003084</v>
      </c>
      <c r="L1500">
        <v>233.31709532060299</v>
      </c>
      <c r="M1500">
        <v>51.662240158592503</v>
      </c>
      <c r="N1500">
        <v>0.52356557377049096</v>
      </c>
      <c r="O1500">
        <v>22.627737226277301</v>
      </c>
      <c r="P1500">
        <v>283.26551373346899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138</v>
      </c>
      <c r="E1501">
        <v>910.43746999999996</v>
      </c>
      <c r="F1501">
        <v>924.55</v>
      </c>
      <c r="G1501">
        <v>-3.85878554742261</v>
      </c>
      <c r="H1501">
        <v>-16.767104961402101</v>
      </c>
      <c r="I1501">
        <v>-0.94146042641987404</v>
      </c>
      <c r="J1501">
        <v>-6.2691484947854903</v>
      </c>
      <c r="K1501">
        <v>987.89547177540101</v>
      </c>
      <c r="L1501">
        <v>884.49146635308296</v>
      </c>
      <c r="M1501">
        <v>28.552523925974</v>
      </c>
      <c r="N1501">
        <v>0.96449116047144101</v>
      </c>
      <c r="O1501">
        <v>27.0888540370991</v>
      </c>
      <c r="P1501">
        <v>38.2814836972778</v>
      </c>
      <c r="Q1501">
        <v>4.315019887507E-3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198</v>
      </c>
      <c r="E1502">
        <v>910.18445850000001</v>
      </c>
      <c r="F1502">
        <v>1880.6</v>
      </c>
      <c r="G1502">
        <v>48.563478848217599</v>
      </c>
      <c r="H1502">
        <v>-17.217788303330899</v>
      </c>
      <c r="I1502">
        <v>-26.154914781585902</v>
      </c>
      <c r="J1502">
        <v>-13.851414858442901</v>
      </c>
      <c r="K1502">
        <v>2151.9202322358401</v>
      </c>
      <c r="L1502">
        <v>1900.48882022885</v>
      </c>
      <c r="M1502">
        <v>14.895317154209399</v>
      </c>
      <c r="N1502">
        <v>1.5978700745473899</v>
      </c>
      <c r="O1502">
        <v>33.436137402956497</v>
      </c>
      <c r="P1502">
        <v>75.757009345794302</v>
      </c>
      <c r="Q1502">
        <v>0.215158258697947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932</v>
      </c>
      <c r="E1503">
        <v>908.36199999999997</v>
      </c>
      <c r="F1503">
        <v>1995.65</v>
      </c>
      <c r="G1503">
        <v>98.195888878644695</v>
      </c>
      <c r="H1503">
        <v>-1.99301710886737</v>
      </c>
      <c r="I1503">
        <v>80.734533075867404</v>
      </c>
      <c r="J1503">
        <v>3.71723419205308</v>
      </c>
      <c r="K1503">
        <v>1711.6390696135099</v>
      </c>
      <c r="L1503">
        <v>1229.52392351411</v>
      </c>
      <c r="M1503">
        <v>55.182844272890499</v>
      </c>
      <c r="N1503">
        <v>0.86030591979798199</v>
      </c>
      <c r="O1503">
        <v>15.7367273820559</v>
      </c>
      <c r="P1503">
        <v>194.691376255168</v>
      </c>
      <c r="Q1503">
        <v>0.167154983848292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80</v>
      </c>
      <c r="E1504">
        <v>903.47131627999897</v>
      </c>
      <c r="F1504">
        <v>97.78</v>
      </c>
      <c r="G1504">
        <v>-17.819594307582701</v>
      </c>
      <c r="H1504">
        <v>-2.5037721708050098</v>
      </c>
      <c r="I1504">
        <v>-34.036547284829901</v>
      </c>
      <c r="J1504">
        <v>-0.50942255992417396</v>
      </c>
      <c r="K1504">
        <v>95.788992971963197</v>
      </c>
      <c r="L1504">
        <v>93.897668363719603</v>
      </c>
      <c r="M1504">
        <v>53.706982735599098</v>
      </c>
      <c r="N1504">
        <v>0.81419213591998796</v>
      </c>
      <c r="O1504">
        <v>42.360400899979503</v>
      </c>
      <c r="P1504">
        <v>28.657894736842099</v>
      </c>
      <c r="Q1504">
        <v>-7.3912040662273998E-2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E1505">
        <v>900.25</v>
      </c>
      <c r="F1505">
        <v>378.1</v>
      </c>
      <c r="G1505">
        <v>123.18384921858799</v>
      </c>
      <c r="H1505">
        <v>-19.9118197391847</v>
      </c>
      <c r="I1505">
        <v>-47.8367501525574</v>
      </c>
      <c r="J1505">
        <v>-6.4883588267002796</v>
      </c>
      <c r="K1505">
        <v>413.23547854763098</v>
      </c>
      <c r="L1505">
        <v>371.49723489710402</v>
      </c>
      <c r="M1505">
        <v>23.229239889228801</v>
      </c>
      <c r="N1505">
        <v>0.56365330848089401</v>
      </c>
      <c r="O1505">
        <v>149.695847659349</v>
      </c>
      <c r="P1505">
        <v>190.06520905254999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127</v>
      </c>
      <c r="E1506">
        <v>896.93673380999996</v>
      </c>
      <c r="F1506">
        <v>863.9</v>
      </c>
      <c r="G1506">
        <v>134.07750177983499</v>
      </c>
      <c r="H1506">
        <v>-7.1342324499623997</v>
      </c>
      <c r="I1506">
        <v>27.006213758222799</v>
      </c>
      <c r="J1506">
        <v>-3.6498983449811702</v>
      </c>
      <c r="K1506">
        <v>787.29489948761795</v>
      </c>
      <c r="L1506">
        <v>650.41592319606104</v>
      </c>
      <c r="M1506">
        <v>54.8577099217027</v>
      </c>
      <c r="N1506">
        <v>0.61514397991357805</v>
      </c>
      <c r="O1506">
        <v>12.860284755179901</v>
      </c>
      <c r="P1506">
        <v>171.15505335844301</v>
      </c>
      <c r="Q1506">
        <v>0.17113707279620699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493</v>
      </c>
      <c r="E1507">
        <v>896.65042439000001</v>
      </c>
      <c r="F1507">
        <v>600.54999999999995</v>
      </c>
      <c r="G1507">
        <v>-37.3278316512327</v>
      </c>
      <c r="H1507">
        <v>-2.0251660617938199</v>
      </c>
      <c r="I1507">
        <v>-23.780778173786199</v>
      </c>
      <c r="J1507">
        <v>-1.9553936998500101</v>
      </c>
      <c r="K1507">
        <v>593.82665741579797</v>
      </c>
      <c r="L1507">
        <v>603.67595633251199</v>
      </c>
      <c r="M1507">
        <v>49.582190078468997</v>
      </c>
      <c r="N1507">
        <v>0.83647500004205899</v>
      </c>
      <c r="O1507">
        <v>49.862625926234202</v>
      </c>
      <c r="P1507">
        <v>29.652417962003401</v>
      </c>
      <c r="Q1507">
        <v>9.4191334994830997E-2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402</v>
      </c>
      <c r="E1508">
        <v>896.59545600000001</v>
      </c>
      <c r="F1508">
        <v>9.32</v>
      </c>
      <c r="G1508">
        <v>157.14989860130399</v>
      </c>
      <c r="H1508">
        <v>0.28068446535824498</v>
      </c>
      <c r="I1508">
        <v>12.243405713008499</v>
      </c>
      <c r="J1508">
        <v>-2.2120224982655499</v>
      </c>
      <c r="K1508">
        <v>9.24271296632811</v>
      </c>
      <c r="L1508">
        <v>8.0663231291248305</v>
      </c>
      <c r="M1508">
        <v>43.626528725172001</v>
      </c>
      <c r="N1508">
        <v>1.12781921159594</v>
      </c>
      <c r="O1508">
        <v>66.845493562231695</v>
      </c>
      <c r="P1508">
        <v>194.00630914826499</v>
      </c>
      <c r="Q1508">
        <v>0.17891729279368099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622</v>
      </c>
      <c r="E1509">
        <v>894.20502802999897</v>
      </c>
      <c r="F1509">
        <v>106.97</v>
      </c>
      <c r="G1509">
        <v>7.31737194586076</v>
      </c>
      <c r="H1509">
        <v>2.75709597154477</v>
      </c>
      <c r="I1509">
        <v>20.832707216103099</v>
      </c>
      <c r="J1509">
        <v>2.1425396005776798</v>
      </c>
      <c r="K1509">
        <v>88.409097392440003</v>
      </c>
      <c r="L1509">
        <v>81.849313008846906</v>
      </c>
      <c r="M1509">
        <v>60.637348246651499</v>
      </c>
      <c r="N1509">
        <v>2.2403557352623999</v>
      </c>
      <c r="O1509">
        <v>3.0662802654950001</v>
      </c>
      <c r="P1509">
        <v>56.9625825385179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541</v>
      </c>
      <c r="E1510">
        <v>891.49990155</v>
      </c>
      <c r="F1510">
        <v>263.29000000000002</v>
      </c>
      <c r="G1510">
        <v>74.502238276338801</v>
      </c>
      <c r="H1510">
        <v>24.020136121641599</v>
      </c>
      <c r="I1510">
        <v>32.065871487728899</v>
      </c>
      <c r="J1510">
        <v>5.4838420409724797</v>
      </c>
      <c r="K1510">
        <v>222.97962721214799</v>
      </c>
      <c r="L1510">
        <v>186.84529428394401</v>
      </c>
      <c r="M1510">
        <v>70.616262204569693</v>
      </c>
      <c r="N1510">
        <v>0.90119786540116997</v>
      </c>
      <c r="O1510">
        <v>4.4475673212047404</v>
      </c>
      <c r="P1510">
        <v>102.142034548944</v>
      </c>
      <c r="Q1510">
        <v>8.8537239116993002E-2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21</v>
      </c>
      <c r="E1511">
        <v>890.94472556100004</v>
      </c>
      <c r="F1511">
        <v>88.29</v>
      </c>
      <c r="G1511">
        <v>159.48469667621501</v>
      </c>
      <c r="H1511">
        <v>25.321897011354299</v>
      </c>
      <c r="I1511">
        <v>6.4872309492082403</v>
      </c>
      <c r="J1511">
        <v>-8.7002578448699897</v>
      </c>
      <c r="K1511">
        <v>72.402590445217697</v>
      </c>
      <c r="L1511">
        <v>57.333557129021997</v>
      </c>
      <c r="M1511">
        <v>54.497471109300797</v>
      </c>
      <c r="N1511">
        <v>2.2234176349568902</v>
      </c>
      <c r="O1511">
        <v>7.0336391437308698</v>
      </c>
      <c r="P1511">
        <v>207.09565217391301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370</v>
      </c>
      <c r="E1512">
        <v>890.28213749999998</v>
      </c>
      <c r="F1512">
        <v>134.54</v>
      </c>
      <c r="G1512">
        <v>-38.334307927961397</v>
      </c>
      <c r="H1512">
        <v>-15.858151630883899</v>
      </c>
      <c r="I1512">
        <v>-46.922036836474803</v>
      </c>
      <c r="J1512">
        <v>-5.6299843694852001</v>
      </c>
      <c r="K1512">
        <v>148.623668875584</v>
      </c>
      <c r="L1512">
        <v>157.05383837535999</v>
      </c>
      <c r="M1512">
        <v>27.806345311135502</v>
      </c>
      <c r="N1512">
        <v>1.7073988383279199</v>
      </c>
      <c r="O1512">
        <v>61.8849412814033</v>
      </c>
      <c r="P1512">
        <v>2.54573170731706</v>
      </c>
      <c r="Q1512">
        <v>0.211362717675322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118</v>
      </c>
      <c r="E1513">
        <v>887.40954792000002</v>
      </c>
      <c r="F1513">
        <v>2876.6</v>
      </c>
      <c r="G1513">
        <v>11.9912325391695</v>
      </c>
      <c r="H1513">
        <v>-8.7461289385992806</v>
      </c>
      <c r="I1513">
        <v>-20.352883696700601</v>
      </c>
      <c r="J1513">
        <v>-7.8781761113061499</v>
      </c>
      <c r="K1513">
        <v>2889.07317138999</v>
      </c>
      <c r="L1513">
        <v>2694.0419681002099</v>
      </c>
      <c r="M1513">
        <v>33.387646850253503</v>
      </c>
      <c r="N1513">
        <v>0.675862393018962</v>
      </c>
      <c r="O1513">
        <v>24.139609260933</v>
      </c>
      <c r="P1513">
        <v>48.661498708010299</v>
      </c>
      <c r="Q1513">
        <v>0.12645389395091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622</v>
      </c>
      <c r="E1514">
        <v>885.96632959999999</v>
      </c>
      <c r="F1514">
        <v>817.5</v>
      </c>
      <c r="G1514">
        <v>-20.340252982467401</v>
      </c>
      <c r="H1514">
        <v>-5.9608112953139898</v>
      </c>
      <c r="I1514">
        <v>-25.646235692306298</v>
      </c>
      <c r="J1514">
        <v>-0.77648105298582704</v>
      </c>
      <c r="K1514">
        <v>832.88827719667199</v>
      </c>
      <c r="L1514">
        <v>827.82027830979996</v>
      </c>
      <c r="M1514">
        <v>28.306419820336799</v>
      </c>
      <c r="N1514">
        <v>1.22430685142602</v>
      </c>
      <c r="O1514">
        <v>22.165137614678901</v>
      </c>
      <c r="P1514">
        <v>22.628065701642502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619</v>
      </c>
      <c r="E1515">
        <v>885.14208026999995</v>
      </c>
      <c r="F1515">
        <v>82.55</v>
      </c>
      <c r="G1515">
        <v>-39.696585564020602</v>
      </c>
      <c r="H1515">
        <v>-0.99105347461137605</v>
      </c>
      <c r="I1515">
        <v>-23.867109018427499</v>
      </c>
      <c r="J1515">
        <v>-0.17910800482473599</v>
      </c>
      <c r="K1515">
        <v>81.766097536268504</v>
      </c>
      <c r="L1515">
        <v>85.972322651936096</v>
      </c>
      <c r="M1515">
        <v>60.348773994101997</v>
      </c>
      <c r="N1515">
        <v>1.22816779683552</v>
      </c>
      <c r="O1515">
        <v>38.461538461538403</v>
      </c>
      <c r="P1515">
        <v>16.1040787623066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989</v>
      </c>
      <c r="E1516">
        <v>881.22886965999999</v>
      </c>
      <c r="F1516">
        <v>135.28</v>
      </c>
      <c r="G1516">
        <v>-46.648195965716297</v>
      </c>
      <c r="H1516">
        <v>-15.079505339645801</v>
      </c>
      <c r="I1516">
        <v>-19.194176285654699</v>
      </c>
      <c r="J1516">
        <v>-5.0506437281911198</v>
      </c>
      <c r="K1516">
        <v>137.30857928504099</v>
      </c>
      <c r="L1516">
        <v>142.139032349811</v>
      </c>
      <c r="M1516">
        <v>32.985238474396503</v>
      </c>
      <c r="N1516">
        <v>0.80891341490035196</v>
      </c>
      <c r="O1516">
        <v>39.3406268480189</v>
      </c>
      <c r="P1516">
        <v>20.355871886121001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469</v>
      </c>
      <c r="E1517">
        <v>880.31658000000004</v>
      </c>
      <c r="F1517">
        <v>28.62</v>
      </c>
      <c r="G1517">
        <v>84.509606794345601</v>
      </c>
      <c r="H1517">
        <v>-5.3640597365240703</v>
      </c>
      <c r="I1517">
        <v>-22.008483169568201</v>
      </c>
      <c r="J1517">
        <v>-5.2874924318669603</v>
      </c>
      <c r="K1517">
        <v>27.682608871389601</v>
      </c>
      <c r="L1517">
        <v>23.7883171230777</v>
      </c>
      <c r="M1517">
        <v>52.400555765443997</v>
      </c>
      <c r="N1517">
        <v>1.06521485036231</v>
      </c>
      <c r="O1517">
        <v>18.2739343116701</v>
      </c>
      <c r="P1517">
        <v>121.28865979381401</v>
      </c>
      <c r="Q1517">
        <v>0.16180016010614401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158</v>
      </c>
      <c r="E1518">
        <v>879.62174189999996</v>
      </c>
      <c r="F1518">
        <v>1045.2</v>
      </c>
      <c r="G1518">
        <v>-51.921344791922301</v>
      </c>
      <c r="H1518">
        <v>-11.468148237514299</v>
      </c>
      <c r="I1518">
        <v>-38.360671322230203</v>
      </c>
      <c r="J1518">
        <v>-6.4641745947756304</v>
      </c>
      <c r="K1518">
        <v>1085.26018793461</v>
      </c>
      <c r="L1518">
        <v>1162.3395827982499</v>
      </c>
      <c r="M1518">
        <v>32.897132808382501</v>
      </c>
      <c r="N1518">
        <v>0.61257217730226898</v>
      </c>
      <c r="O1518">
        <v>64.657481821660895</v>
      </c>
      <c r="P1518">
        <v>15.9143839414439</v>
      </c>
      <c r="Q1518">
        <v>7.7749410823965998E-2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625</v>
      </c>
      <c r="E1519">
        <v>878.88</v>
      </c>
      <c r="F1519">
        <v>293</v>
      </c>
      <c r="G1519">
        <v>34.477553124624599</v>
      </c>
      <c r="H1519">
        <v>15.552584592807399</v>
      </c>
      <c r="I1519">
        <v>-8.7261631100702903</v>
      </c>
      <c r="J1519">
        <v>3.50548907101046</v>
      </c>
      <c r="K1519">
        <v>259.88725782393601</v>
      </c>
      <c r="L1519">
        <v>256.18290160439699</v>
      </c>
      <c r="M1519">
        <v>72.477972599524705</v>
      </c>
      <c r="N1519">
        <v>4.4978897059690004</v>
      </c>
      <c r="O1519">
        <v>46.655290102389003</v>
      </c>
      <c r="P1519">
        <v>60.547945205479401</v>
      </c>
      <c r="Q1519">
        <v>8.7389331386676997E-2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585</v>
      </c>
      <c r="E1520">
        <v>878.21221427199998</v>
      </c>
      <c r="F1520">
        <v>353.04</v>
      </c>
      <c r="G1520">
        <v>25512.9523677371</v>
      </c>
      <c r="H1520">
        <v>47.458974713499401</v>
      </c>
      <c r="I1520">
        <v>699.02655455429203</v>
      </c>
      <c r="J1520">
        <v>9.1618510938831204</v>
      </c>
      <c r="K1520">
        <v>235.597981207967</v>
      </c>
      <c r="L1520">
        <v>107.101381454247</v>
      </c>
      <c r="M1520">
        <v>99.987949838055798</v>
      </c>
      <c r="N1520">
        <v>1.50241430700447</v>
      </c>
      <c r="O1520">
        <v>0</v>
      </c>
      <c r="P1520">
        <v>28143.200000000001</v>
      </c>
      <c r="Q1520">
        <v>0.24048368941179099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E1521">
        <v>877.38754026000004</v>
      </c>
      <c r="F1521">
        <v>73.83</v>
      </c>
      <c r="G1521">
        <v>196.27343073558799</v>
      </c>
      <c r="H1521">
        <v>1.18479593998656</v>
      </c>
      <c r="I1521">
        <v>30.150717480651799</v>
      </c>
      <c r="J1521">
        <v>1.7169706621623699</v>
      </c>
      <c r="K1521">
        <v>66.861990537618993</v>
      </c>
      <c r="L1521">
        <v>55.2695659771436</v>
      </c>
      <c r="M1521">
        <v>56.566677949968501</v>
      </c>
      <c r="N1521">
        <v>1.11093421681444</v>
      </c>
      <c r="O1521">
        <v>6.5962345929838797</v>
      </c>
      <c r="P1521">
        <v>270.075187969924</v>
      </c>
      <c r="Q1521">
        <v>3.6154485921619003E-2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715</v>
      </c>
      <c r="E1522">
        <v>875.43042120999996</v>
      </c>
      <c r="F1522">
        <v>273.33</v>
      </c>
      <c r="G1522">
        <v>-1.18042129180018</v>
      </c>
      <c r="H1522">
        <v>-1.22628112629743</v>
      </c>
      <c r="I1522">
        <v>-1.40584659038407</v>
      </c>
      <c r="J1522">
        <v>-2.76769793615808</v>
      </c>
      <c r="K1522">
        <v>261.67250386310599</v>
      </c>
      <c r="L1522">
        <v>242.385553469835</v>
      </c>
      <c r="M1522">
        <v>62.3816521735951</v>
      </c>
      <c r="N1522">
        <v>0.61869108415424701</v>
      </c>
      <c r="O1522">
        <v>4.2732228441810296</v>
      </c>
      <c r="P1522">
        <v>32.491517207949499</v>
      </c>
      <c r="Q1522">
        <v>1.7242551089885001E-2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285</v>
      </c>
      <c r="E1523">
        <v>874.90449036899997</v>
      </c>
      <c r="F1523">
        <v>88.66</v>
      </c>
      <c r="G1523">
        <v>-17.786190074142699</v>
      </c>
      <c r="H1523">
        <v>6.8556312016923497</v>
      </c>
      <c r="I1523">
        <v>-37.499429536033603</v>
      </c>
      <c r="J1523">
        <v>-5.65303488944636</v>
      </c>
      <c r="K1523">
        <v>76.402620102469697</v>
      </c>
      <c r="L1523">
        <v>84.4361854977831</v>
      </c>
      <c r="M1523">
        <v>60.163940766451603</v>
      </c>
      <c r="N1523">
        <v>4.0206448051271204</v>
      </c>
      <c r="O1523">
        <v>44.822919016467402</v>
      </c>
      <c r="P1523">
        <v>48.883291351805198</v>
      </c>
      <c r="Q1523">
        <v>-4.7553299346417999E-2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285</v>
      </c>
      <c r="E1524">
        <v>874.18655999999999</v>
      </c>
      <c r="F1524">
        <v>483.6</v>
      </c>
      <c r="G1524">
        <v>16.855315187174401</v>
      </c>
      <c r="H1524">
        <v>-7.3553263611227298</v>
      </c>
      <c r="I1524">
        <v>-24.942363389970598</v>
      </c>
      <c r="J1524">
        <v>-2.7768672886569301</v>
      </c>
      <c r="K1524">
        <v>480.61604933145901</v>
      </c>
      <c r="L1524">
        <v>449.42982417010597</v>
      </c>
      <c r="M1524">
        <v>44.961278892234603</v>
      </c>
      <c r="N1524">
        <v>0.52858527110443498</v>
      </c>
      <c r="O1524">
        <v>34.232837055417598</v>
      </c>
      <c r="P1524">
        <v>57.012987012986997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373</v>
      </c>
      <c r="E1525">
        <v>870.26426015200002</v>
      </c>
      <c r="F1525">
        <v>207.91</v>
      </c>
      <c r="G1525">
        <v>3.39614276798038</v>
      </c>
      <c r="H1525">
        <v>-10.814928603330101</v>
      </c>
      <c r="I1525">
        <v>-28.4342693970273</v>
      </c>
      <c r="J1525">
        <v>-5.04640390212304</v>
      </c>
      <c r="K1525">
        <v>205.132591459087</v>
      </c>
      <c r="L1525">
        <v>190.178185893381</v>
      </c>
      <c r="M1525">
        <v>39.438164934970999</v>
      </c>
      <c r="N1525">
        <v>0.74817183831134404</v>
      </c>
      <c r="O1525">
        <v>24.0921552594872</v>
      </c>
      <c r="P1525">
        <v>53.665927568366499</v>
      </c>
      <c r="Q1525">
        <v>3.1705802223345E-2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622</v>
      </c>
      <c r="E1526">
        <v>869.17845372999898</v>
      </c>
      <c r="F1526">
        <v>46.11</v>
      </c>
      <c r="G1526">
        <v>216.698000161984</v>
      </c>
      <c r="H1526">
        <v>11.878024115334201</v>
      </c>
      <c r="I1526">
        <v>111.39538527878101</v>
      </c>
      <c r="J1526">
        <v>2.0874485380475898</v>
      </c>
      <c r="K1526">
        <v>38.178823814695697</v>
      </c>
      <c r="L1526">
        <v>26.290714911082102</v>
      </c>
      <c r="M1526">
        <v>60.194996823171103</v>
      </c>
      <c r="N1526">
        <v>0.52837061452548495</v>
      </c>
      <c r="O1526">
        <v>11.906310995445599</v>
      </c>
      <c r="P1526">
        <v>268.88</v>
      </c>
      <c r="Q1526">
        <v>7.1640083082605999E-2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271</v>
      </c>
      <c r="E1527">
        <v>867.97199999999998</v>
      </c>
      <c r="F1527">
        <v>1555.25</v>
      </c>
      <c r="G1527">
        <v>29.0696931161769</v>
      </c>
      <c r="H1527">
        <v>-1.77753071607637</v>
      </c>
      <c r="I1527">
        <v>-24.194482840937599</v>
      </c>
      <c r="J1527">
        <v>0.38368847628098601</v>
      </c>
      <c r="K1527">
        <v>1527.6749822202901</v>
      </c>
      <c r="L1527">
        <v>1465.8177911907301</v>
      </c>
      <c r="M1527">
        <v>56.685181485354498</v>
      </c>
      <c r="N1527">
        <v>0.66404001372311805</v>
      </c>
      <c r="O1527">
        <v>14.7436103520334</v>
      </c>
      <c r="P1527">
        <v>57.893401015228399</v>
      </c>
      <c r="Q1527">
        <v>4.5208864191399002E-2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271</v>
      </c>
      <c r="E1528">
        <v>866.51841714</v>
      </c>
      <c r="F1528">
        <v>254.15</v>
      </c>
      <c r="G1528">
        <v>-4.9202177670578697</v>
      </c>
      <c r="H1528">
        <v>0.99328278034481299</v>
      </c>
      <c r="I1528">
        <v>-33.428814104035403</v>
      </c>
      <c r="J1528">
        <v>0.78401339196414799</v>
      </c>
      <c r="K1528">
        <v>259.12363209029598</v>
      </c>
      <c r="L1528">
        <v>251.675943042661</v>
      </c>
      <c r="M1528">
        <v>43.094727180795402</v>
      </c>
      <c r="N1528">
        <v>1.0524445309781401</v>
      </c>
      <c r="O1528">
        <v>29.2740507574267</v>
      </c>
      <c r="P1528">
        <v>31.005154639175199</v>
      </c>
      <c r="Q1528">
        <v>0.116552588348588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409</v>
      </c>
      <c r="E1529">
        <v>865.03205366499901</v>
      </c>
      <c r="F1529">
        <v>70.430000000000007</v>
      </c>
      <c r="G1529">
        <v>405.981019029908</v>
      </c>
      <c r="H1529">
        <v>-2.0614182649186401</v>
      </c>
      <c r="I1529">
        <v>386.76311014650599</v>
      </c>
      <c r="J1529">
        <v>-1.08690568020267</v>
      </c>
      <c r="K1529">
        <v>70.525831484948498</v>
      </c>
      <c r="L1529">
        <v>50.342572985405198</v>
      </c>
      <c r="M1529">
        <v>58.263179813831201</v>
      </c>
      <c r="N1529">
        <v>0.40820232165258602</v>
      </c>
      <c r="O1529">
        <v>32.713332386766901</v>
      </c>
      <c r="P1529">
        <v>679.09292035398198</v>
      </c>
      <c r="Q1529">
        <v>0.10960697449059199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388</v>
      </c>
      <c r="E1530">
        <v>864.46807421000005</v>
      </c>
      <c r="F1530">
        <v>396.5</v>
      </c>
      <c r="G1530">
        <v>-16.757149683717099</v>
      </c>
      <c r="H1530">
        <v>15.147337752871399</v>
      </c>
      <c r="I1530">
        <v>26.010418114919499</v>
      </c>
      <c r="J1530">
        <v>-0.29033157657463199</v>
      </c>
      <c r="K1530">
        <v>344.58511626146799</v>
      </c>
      <c r="L1530">
        <v>313.67231075079201</v>
      </c>
      <c r="M1530">
        <v>61.110254895810201</v>
      </c>
      <c r="N1530">
        <v>3.08396063516355</v>
      </c>
      <c r="O1530">
        <v>27.528373266078098</v>
      </c>
      <c r="P1530">
        <v>72.241529105125906</v>
      </c>
      <c r="Q1530">
        <v>4.8450979060325E-2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302</v>
      </c>
      <c r="E1531">
        <v>863.78399999999999</v>
      </c>
      <c r="F1531">
        <v>1535.1</v>
      </c>
      <c r="G1531">
        <v>123.35552912778201</v>
      </c>
      <c r="H1531">
        <v>-7.1018792124218404</v>
      </c>
      <c r="I1531">
        <v>-5.6898508224278999E-2</v>
      </c>
      <c r="J1531">
        <v>-0.67638646302244798</v>
      </c>
      <c r="K1531">
        <v>1640.4757952085999</v>
      </c>
      <c r="L1531">
        <v>1386.49189220674</v>
      </c>
      <c r="M1531">
        <v>46.327134183532401</v>
      </c>
      <c r="N1531">
        <v>0.74492710055613998</v>
      </c>
      <c r="O1531">
        <v>30.219529672334001</v>
      </c>
      <c r="P1531">
        <v>160.16439284806299</v>
      </c>
      <c r="Q1531">
        <v>0.149653982652907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46</v>
      </c>
      <c r="E1532">
        <v>861.61640999999997</v>
      </c>
      <c r="F1532">
        <v>360.2</v>
      </c>
      <c r="G1532">
        <v>501.41383181214701</v>
      </c>
      <c r="H1532">
        <v>-1.13304804359067</v>
      </c>
      <c r="I1532">
        <v>-76.467592841469298</v>
      </c>
      <c r="J1532">
        <v>-6.2370714163647101</v>
      </c>
      <c r="K1532">
        <v>429.31354198249801</v>
      </c>
      <c r="L1532">
        <v>391.53721692400399</v>
      </c>
      <c r="M1532">
        <v>27.0621650491344</v>
      </c>
      <c r="N1532">
        <v>0.544095665171898</v>
      </c>
      <c r="O1532">
        <v>178.09550249861101</v>
      </c>
      <c r="P1532">
        <v>526.97998259355904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915</v>
      </c>
      <c r="E1533">
        <v>860.7</v>
      </c>
      <c r="F1533">
        <v>204.07</v>
      </c>
      <c r="G1533">
        <v>-12.9696788960756</v>
      </c>
      <c r="H1533">
        <v>4.60206248660469</v>
      </c>
      <c r="I1533">
        <v>-11.7910328935524</v>
      </c>
      <c r="J1533">
        <v>-0.41966061172330199</v>
      </c>
      <c r="K1533">
        <v>181.29872340620199</v>
      </c>
      <c r="L1533">
        <v>180.09667683467501</v>
      </c>
      <c r="M1533">
        <v>52.946503234223698</v>
      </c>
      <c r="N1533">
        <v>0.82709716763614405</v>
      </c>
      <c r="O1533">
        <v>12.90243543882</v>
      </c>
      <c r="P1533">
        <v>80.592920353982294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1506</v>
      </c>
      <c r="E1534">
        <v>860.43505000499897</v>
      </c>
      <c r="F1534">
        <v>488.3</v>
      </c>
      <c r="G1534">
        <v>139.814284001196</v>
      </c>
      <c r="H1534">
        <v>13.51418749492</v>
      </c>
      <c r="I1534">
        <v>70.422083104714204</v>
      </c>
      <c r="J1534">
        <v>3.8609504747074199</v>
      </c>
      <c r="K1534">
        <v>404.08272297078599</v>
      </c>
      <c r="L1534">
        <v>315.53281361200197</v>
      </c>
      <c r="M1534">
        <v>77.076818140023093</v>
      </c>
      <c r="N1534">
        <v>2.7997814333083402</v>
      </c>
      <c r="O1534">
        <v>1.7100143354495001</v>
      </c>
      <c r="P1534">
        <v>179.34782608695599</v>
      </c>
      <c r="Q1534">
        <v>8.7149914557635003E-2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619</v>
      </c>
      <c r="E1535">
        <v>859.43520000000001</v>
      </c>
      <c r="F1535">
        <v>1501.4</v>
      </c>
      <c r="G1535">
        <v>8.2692393653182101</v>
      </c>
      <c r="H1535">
        <v>32.392965860160203</v>
      </c>
      <c r="I1535">
        <v>23.460812090810101</v>
      </c>
      <c r="J1535">
        <v>0.25541541935686801</v>
      </c>
      <c r="K1535">
        <v>1209.3835928922699</v>
      </c>
      <c r="L1535">
        <v>1068.5669262748299</v>
      </c>
      <c r="M1535">
        <v>57.8004617276411</v>
      </c>
      <c r="N1535">
        <v>1.6335495525380199</v>
      </c>
      <c r="O1535">
        <v>4.5024643665911803</v>
      </c>
      <c r="P1535">
        <v>87.674999999999997</v>
      </c>
      <c r="Q1535">
        <v>3.4942177305686002E-2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585</v>
      </c>
      <c r="E1536">
        <v>856.21186291999902</v>
      </c>
      <c r="F1536">
        <v>13.62</v>
      </c>
      <c r="G1536">
        <v>13.418620792192099</v>
      </c>
      <c r="H1536">
        <v>-8.5801092111539301</v>
      </c>
      <c r="I1536">
        <v>-19.022604139208202</v>
      </c>
      <c r="J1536">
        <v>-3.1028488084466899</v>
      </c>
      <c r="K1536">
        <v>13.8828765682957</v>
      </c>
      <c r="L1536">
        <v>13.406425595104499</v>
      </c>
      <c r="M1536">
        <v>43.801970301296898</v>
      </c>
      <c r="N1536">
        <v>0.91371659122656401</v>
      </c>
      <c r="O1536">
        <v>34.361233480176203</v>
      </c>
      <c r="P1536">
        <v>39.692307692307601</v>
      </c>
      <c r="Q1536">
        <v>2.011805049179E-2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622</v>
      </c>
      <c r="E1537">
        <v>853.15015100000005</v>
      </c>
      <c r="F1537">
        <v>103.37</v>
      </c>
      <c r="G1537">
        <v>86.624918792835203</v>
      </c>
      <c r="H1537">
        <v>1.5984112529808201</v>
      </c>
      <c r="I1537">
        <v>43.831108376007002</v>
      </c>
      <c r="J1537">
        <v>-8.8945086720749291</v>
      </c>
      <c r="K1537">
        <v>94.702941514613798</v>
      </c>
      <c r="L1537">
        <v>72.556495305533105</v>
      </c>
      <c r="M1537">
        <v>48.482836210969502</v>
      </c>
      <c r="N1537">
        <v>0.63008701747797802</v>
      </c>
      <c r="O1537">
        <v>9.3160491438521795</v>
      </c>
      <c r="P1537">
        <v>133.60451977401101</v>
      </c>
      <c r="Q1537">
        <v>8.0182993416361995E-2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95</v>
      </c>
      <c r="E1538">
        <v>851.13400000000001</v>
      </c>
      <c r="F1538">
        <v>69.86</v>
      </c>
      <c r="G1538">
        <v>84.419293177831094</v>
      </c>
      <c r="H1538">
        <v>16.4706278127167</v>
      </c>
      <c r="I1538">
        <v>8.5531650424590797</v>
      </c>
      <c r="J1538">
        <v>19.622210528326701</v>
      </c>
      <c r="K1538">
        <v>61.673136979156602</v>
      </c>
      <c r="L1538">
        <v>56.222365706155102</v>
      </c>
      <c r="M1538">
        <v>82.143238837397007</v>
      </c>
      <c r="N1538">
        <v>2.87270380808082</v>
      </c>
      <c r="O1538">
        <v>9.5047237331806507</v>
      </c>
      <c r="P1538">
        <v>106.992592592592</v>
      </c>
      <c r="Q1538">
        <v>9.5402397491803001E-2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198</v>
      </c>
      <c r="E1539">
        <v>850.6</v>
      </c>
      <c r="F1539">
        <v>92.34</v>
      </c>
      <c r="G1539">
        <v>25.651626996365799</v>
      </c>
      <c r="H1539">
        <v>-11.0855851239966</v>
      </c>
      <c r="I1539">
        <v>-27.860042562853501</v>
      </c>
      <c r="J1539">
        <v>-4.027620953864</v>
      </c>
      <c r="K1539">
        <v>86.708299073148297</v>
      </c>
      <c r="L1539">
        <v>80.551105950168406</v>
      </c>
      <c r="M1539">
        <v>39.144467709386603</v>
      </c>
      <c r="N1539">
        <v>1.3224618831791699</v>
      </c>
      <c r="O1539">
        <v>24.539744422785301</v>
      </c>
      <c r="P1539">
        <v>82.851485148514797</v>
      </c>
      <c r="Q1539">
        <v>3.1609602455250001E-3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72</v>
      </c>
      <c r="E1540">
        <v>845.00116379999997</v>
      </c>
      <c r="F1540">
        <v>132.4</v>
      </c>
      <c r="G1540">
        <v>-5.4206300901886699</v>
      </c>
      <c r="H1540">
        <v>19.6418048189026</v>
      </c>
      <c r="I1540">
        <v>13.1149464822133</v>
      </c>
      <c r="J1540">
        <v>19.5104934363161</v>
      </c>
      <c r="K1540">
        <v>114.479347613212</v>
      </c>
      <c r="L1540">
        <v>112.98897017913799</v>
      </c>
      <c r="M1540">
        <v>84.322589619449701</v>
      </c>
      <c r="N1540">
        <v>2.24028692941476</v>
      </c>
      <c r="O1540">
        <v>5.9667673716012199</v>
      </c>
      <c r="P1540">
        <v>50.540079590676498</v>
      </c>
      <c r="Q1540">
        <v>0.191143113507452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302</v>
      </c>
      <c r="E1541">
        <v>840.44210876499994</v>
      </c>
      <c r="F1541">
        <v>133.07</v>
      </c>
      <c r="G1541">
        <v>5923.0702128549501</v>
      </c>
      <c r="H1541">
        <v>11.695903608392999</v>
      </c>
      <c r="I1541">
        <v>203.95642285064901</v>
      </c>
      <c r="J1541">
        <v>-1.23904952529257</v>
      </c>
      <c r="K1541">
        <v>55.7903870045552</v>
      </c>
      <c r="L1541">
        <v>19.884818777154202</v>
      </c>
      <c r="M1541">
        <v>99.955105050415796</v>
      </c>
      <c r="N1541">
        <v>0.66541103478838903</v>
      </c>
      <c r="O1541">
        <v>0</v>
      </c>
      <c r="P1541">
        <v>6553.5</v>
      </c>
      <c r="Q1541">
        <v>0.14596752310019601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46</v>
      </c>
      <c r="E1542">
        <v>839.37088298000003</v>
      </c>
      <c r="F1542">
        <v>148.04</v>
      </c>
      <c r="G1542">
        <v>354.30418957515201</v>
      </c>
      <c r="H1542">
        <v>0.98663120458338405</v>
      </c>
      <c r="I1542">
        <v>65.447359905341401</v>
      </c>
      <c r="J1542">
        <v>-2.6816152794525299</v>
      </c>
      <c r="K1542">
        <v>136.75479446674601</v>
      </c>
      <c r="L1542">
        <v>108.02222904875001</v>
      </c>
      <c r="M1542">
        <v>60.720151784130699</v>
      </c>
      <c r="N1542">
        <v>0.927147330169388</v>
      </c>
      <c r="O1542">
        <v>8.7408808430154004</v>
      </c>
      <c r="P1542">
        <v>385.37704918032699</v>
      </c>
      <c r="Q1542">
        <v>9.6407555009009993E-2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484</v>
      </c>
      <c r="E1543">
        <v>837.78770378800004</v>
      </c>
      <c r="F1543">
        <v>137.51</v>
      </c>
      <c r="G1543">
        <v>-13.129519546743101</v>
      </c>
      <c r="H1543">
        <v>-4.8882790964293799</v>
      </c>
      <c r="I1543">
        <v>-33.095005263046502</v>
      </c>
      <c r="J1543">
        <v>-0.80583122732649803</v>
      </c>
      <c r="K1543">
        <v>136.48999357837701</v>
      </c>
      <c r="L1543">
        <v>142.932812191062</v>
      </c>
      <c r="M1543">
        <v>51.191193617425697</v>
      </c>
      <c r="N1543">
        <v>0.70756773048061306</v>
      </c>
      <c r="O1543">
        <v>47.262017307832103</v>
      </c>
      <c r="P1543">
        <v>22.3943035157988</v>
      </c>
      <c r="Q1543">
        <v>-0.115858750406197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138</v>
      </c>
      <c r="E1544">
        <v>837.11661000000004</v>
      </c>
      <c r="F1544">
        <v>15.99</v>
      </c>
      <c r="G1544">
        <v>331.29099207573</v>
      </c>
      <c r="H1544">
        <v>-5.2857238507556401</v>
      </c>
      <c r="I1544">
        <v>14.400128441562501</v>
      </c>
      <c r="J1544">
        <v>-4.3374699384152997</v>
      </c>
      <c r="K1544">
        <v>16.8164276048375</v>
      </c>
      <c r="L1544">
        <v>13.722628869331301</v>
      </c>
      <c r="M1544">
        <v>42.989057688125101</v>
      </c>
      <c r="N1544">
        <v>0.481289744175523</v>
      </c>
      <c r="O1544">
        <v>36.898061288305101</v>
      </c>
      <c r="P1544">
        <v>418.59459459459401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228</v>
      </c>
      <c r="E1545">
        <v>831.84375</v>
      </c>
      <c r="F1545">
        <v>710</v>
      </c>
      <c r="G1545">
        <v>212.609605351</v>
      </c>
      <c r="H1545">
        <v>11.3998207136683</v>
      </c>
      <c r="I1545">
        <v>56.0217786624561</v>
      </c>
      <c r="J1545">
        <v>-0.243316950612635</v>
      </c>
      <c r="K1545">
        <v>619.13317260335305</v>
      </c>
      <c r="L1545">
        <v>454.02720678516903</v>
      </c>
      <c r="M1545">
        <v>41.257575637612703</v>
      </c>
      <c r="N1545">
        <v>0.25219588029537499</v>
      </c>
      <c r="O1545">
        <v>22.957746478873201</v>
      </c>
      <c r="P1545">
        <v>257.68261964735501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555</v>
      </c>
      <c r="E1546">
        <v>830.90539999999999</v>
      </c>
      <c r="F1546">
        <v>76.17</v>
      </c>
      <c r="G1546">
        <v>10.9681452474689</v>
      </c>
      <c r="H1546">
        <v>-15.424017999235399</v>
      </c>
      <c r="I1546">
        <v>-35.1036275933659</v>
      </c>
      <c r="J1546">
        <v>-5.2492018095565296</v>
      </c>
      <c r="K1546">
        <v>77.192126738398002</v>
      </c>
      <c r="L1546">
        <v>79.831982416603793</v>
      </c>
      <c r="M1546">
        <v>41.4717438504886</v>
      </c>
      <c r="N1546">
        <v>0.75701672365751504</v>
      </c>
      <c r="O1546">
        <v>55.507417618484901</v>
      </c>
      <c r="P1546">
        <v>41.317254174397</v>
      </c>
      <c r="Q1546">
        <v>-2.8661372212830001E-2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E1547">
        <v>830.46097668000004</v>
      </c>
      <c r="F1547">
        <v>319.2</v>
      </c>
      <c r="G1547">
        <v>46.3702887553507</v>
      </c>
      <c r="H1547">
        <v>2.1142824037397698</v>
      </c>
      <c r="I1547">
        <v>-0.48828939734630999</v>
      </c>
      <c r="J1547">
        <v>3.1649239846412001</v>
      </c>
      <c r="K1547">
        <v>290.06073621424298</v>
      </c>
      <c r="L1547">
        <v>258.09969178607298</v>
      </c>
      <c r="M1547">
        <v>59.139059730859799</v>
      </c>
      <c r="N1547">
        <v>0.57037259100642401</v>
      </c>
      <c r="O1547">
        <v>11.607142857142801</v>
      </c>
      <c r="P1547">
        <v>75.432811211871396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D1548" t="s">
        <v>21</v>
      </c>
      <c r="E1548">
        <v>829.79118345500001</v>
      </c>
      <c r="F1548">
        <v>1852.65</v>
      </c>
      <c r="G1548">
        <v>122.46249906128099</v>
      </c>
      <c r="H1548">
        <v>-15.7295525240764</v>
      </c>
      <c r="I1548">
        <v>-28.367463058709902</v>
      </c>
      <c r="J1548">
        <v>-6.0098712133864796</v>
      </c>
      <c r="K1548">
        <v>1812.2747476524401</v>
      </c>
      <c r="L1548">
        <v>1578.987249949</v>
      </c>
      <c r="M1548">
        <v>33.945943306216698</v>
      </c>
      <c r="N1548">
        <v>0.74927446742821802</v>
      </c>
      <c r="O1548">
        <v>24.6862602218443</v>
      </c>
      <c r="P1548">
        <v>197.90159189580299</v>
      </c>
      <c r="Q1548">
        <v>0.14411059218288499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E1549">
        <v>829.75250019999999</v>
      </c>
      <c r="F1549">
        <v>30.12</v>
      </c>
      <c r="G1549">
        <v>-55.210419556115497</v>
      </c>
      <c r="H1549">
        <v>-13.6920038086378</v>
      </c>
      <c r="I1549">
        <v>-52.332107719739803</v>
      </c>
      <c r="J1549">
        <v>-3.6261462994861202</v>
      </c>
      <c r="K1549">
        <v>31.479917213124399</v>
      </c>
      <c r="L1549">
        <v>36.921756825726099</v>
      </c>
      <c r="M1549">
        <v>40.108680331465798</v>
      </c>
      <c r="N1549">
        <v>0.65196924367644205</v>
      </c>
      <c r="O1549">
        <v>95.883134130146004</v>
      </c>
      <c r="P1549">
        <v>15.4907975460122</v>
      </c>
      <c r="Q1549">
        <v>8.7272487804627E-2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622</v>
      </c>
      <c r="E1550">
        <v>828.69232</v>
      </c>
      <c r="F1550">
        <v>417</v>
      </c>
      <c r="G1550">
        <v>40.365986504079402</v>
      </c>
      <c r="H1550">
        <v>-5.0363958942506004</v>
      </c>
      <c r="I1550">
        <v>-0.184675985490585</v>
      </c>
      <c r="J1550">
        <v>-0.182042399401844</v>
      </c>
      <c r="K1550">
        <v>402.31557263318598</v>
      </c>
      <c r="L1550">
        <v>350.702885321748</v>
      </c>
      <c r="M1550">
        <v>52.4485275576397</v>
      </c>
      <c r="N1550">
        <v>0.48007938149594698</v>
      </c>
      <c r="O1550">
        <v>10.3117505995203</v>
      </c>
      <c r="P1550">
        <v>84.431667403803601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418</v>
      </c>
      <c r="E1551">
        <v>825.14916989999995</v>
      </c>
      <c r="F1551">
        <v>107.05</v>
      </c>
      <c r="G1551">
        <v>-28.2479689632301</v>
      </c>
      <c r="H1551">
        <v>-3.8585654709485802</v>
      </c>
      <c r="I1551">
        <v>-35.819596620411197</v>
      </c>
      <c r="J1551">
        <v>-4.73904952529257</v>
      </c>
      <c r="K1551">
        <v>110.699723065073</v>
      </c>
      <c r="L1551">
        <v>119.11127607600901</v>
      </c>
      <c r="M1551">
        <v>49.368266431967299</v>
      </c>
      <c r="N1551">
        <v>0.33489702033882701</v>
      </c>
      <c r="O1551">
        <v>53.853339560952797</v>
      </c>
      <c r="P1551">
        <v>9.7385955920040903</v>
      </c>
      <c r="Q1551">
        <v>-5.8364952069945998E-2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Row],[Ticker]],[1]!Table1[[Symbol]:[Industry]],2,FALSE),"-")</f>
        <v>-</v>
      </c>
      <c r="D1552" t="s">
        <v>198</v>
      </c>
      <c r="E1552">
        <v>821.23024499999997</v>
      </c>
      <c r="F1552">
        <v>555.29999999999995</v>
      </c>
      <c r="G1552">
        <v>24.738355917735401</v>
      </c>
      <c r="H1552">
        <v>16.833101024732301</v>
      </c>
      <c r="I1552">
        <v>10.1117157241953</v>
      </c>
      <c r="J1552">
        <v>-0.42316701237443799</v>
      </c>
      <c r="K1552">
        <v>509.48466453712302</v>
      </c>
      <c r="L1552">
        <v>444.845478819893</v>
      </c>
      <c r="M1552">
        <v>47.139435509120801</v>
      </c>
      <c r="N1552">
        <v>0.71820616312069097</v>
      </c>
      <c r="O1552">
        <v>17.0538447685935</v>
      </c>
      <c r="P1552">
        <v>52.785802723895898</v>
      </c>
      <c r="Q1552">
        <v>3.4425741720851E-2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Row],[Ticker]],[1]!Table1[[Symbol]:[Industry]],2,FALSE),"-")</f>
        <v>-</v>
      </c>
      <c r="D1553" t="s">
        <v>530</v>
      </c>
      <c r="E1553">
        <v>819.53597762300001</v>
      </c>
      <c r="F1553">
        <v>168.28</v>
      </c>
      <c r="G1553">
        <v>-49.507393719265004</v>
      </c>
      <c r="H1553">
        <v>-7.5001061810536198</v>
      </c>
      <c r="I1553">
        <v>-50.277319798279301</v>
      </c>
      <c r="J1553">
        <v>-1.21555466479331</v>
      </c>
      <c r="K1553">
        <v>174.92317504888001</v>
      </c>
      <c r="L1553">
        <v>191.538244065768</v>
      </c>
      <c r="M1553">
        <v>50.560813398382301</v>
      </c>
      <c r="N1553">
        <v>0.86705589318790699</v>
      </c>
      <c r="O1553">
        <v>70.608509626812406</v>
      </c>
      <c r="P1553">
        <v>10.130890052355999</v>
      </c>
      <c r="Q1553">
        <v>7.4682756623587004E-2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Row],[Ticker]],[1]!Table1[[Symbol]:[Industry]],2,FALSE),"-")</f>
        <v>-</v>
      </c>
      <c r="D1554" t="s">
        <v>418</v>
      </c>
      <c r="E1554">
        <v>819.26362319999998</v>
      </c>
      <c r="F1554">
        <v>81.48</v>
      </c>
      <c r="G1554">
        <v>29.794165111973999</v>
      </c>
      <c r="H1554">
        <v>6.6122077974604103</v>
      </c>
      <c r="I1554">
        <v>-5.4511755677796296</v>
      </c>
      <c r="J1554">
        <v>-5.1584634447065003</v>
      </c>
      <c r="K1554">
        <v>71.164328224619595</v>
      </c>
      <c r="L1554">
        <v>65.965344749352496</v>
      </c>
      <c r="M1554">
        <v>57.207641556831298</v>
      </c>
      <c r="N1554">
        <v>2.7455398752754401</v>
      </c>
      <c r="O1554">
        <v>5.4246440844379</v>
      </c>
      <c r="P1554">
        <v>72.810180275715794</v>
      </c>
      <c r="Q1554">
        <v>6.9403348145886001E-2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Row],[Ticker]],[1]!Table1[[Symbol]:[Industry]],2,FALSE),"-")</f>
        <v>-</v>
      </c>
      <c r="D1555" t="s">
        <v>1506</v>
      </c>
      <c r="E1555">
        <v>819.261887677</v>
      </c>
      <c r="F1555">
        <v>231.52</v>
      </c>
      <c r="G1555">
        <v>-8.7547021246205894</v>
      </c>
      <c r="H1555">
        <v>-7.5243679058370496</v>
      </c>
      <c r="I1555">
        <v>-29.336117072555801</v>
      </c>
      <c r="J1555">
        <v>-2.6670156269874901</v>
      </c>
      <c r="K1555">
        <v>235.51432513360399</v>
      </c>
      <c r="L1555">
        <v>240.599253218396</v>
      </c>
      <c r="M1555">
        <v>43.217989183892001</v>
      </c>
      <c r="N1555">
        <v>0.81119383649459798</v>
      </c>
      <c r="O1555">
        <v>44.695922598479598</v>
      </c>
      <c r="P1555">
        <v>23.774391873830499</v>
      </c>
      <c r="Q1555">
        <v>3.5369997272971999E-2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Row],[Ticker]],[1]!Table1[[Symbol]:[Industry]],2,FALSE),"-")</f>
        <v>-</v>
      </c>
      <c r="D1556" t="s">
        <v>915</v>
      </c>
      <c r="E1556">
        <v>818.59280000000001</v>
      </c>
      <c r="F1556">
        <v>524.5</v>
      </c>
      <c r="G1556">
        <v>-3.11955337275081</v>
      </c>
      <c r="H1556">
        <v>8.0142573456308703</v>
      </c>
      <c r="I1556">
        <v>-13.966855010288301</v>
      </c>
      <c r="J1556">
        <v>5.2109250811066099</v>
      </c>
      <c r="K1556">
        <v>471.09559192070498</v>
      </c>
      <c r="L1556">
        <v>462.23639687795799</v>
      </c>
      <c r="M1556">
        <v>80.711670475531093</v>
      </c>
      <c r="N1556">
        <v>2.4804409945835202</v>
      </c>
      <c r="O1556">
        <v>13.9942802669208</v>
      </c>
      <c r="P1556">
        <v>35.880829015544002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Row],[Ticker]],[1]!Table1[[Symbol]:[Industry]],2,FALSE),"-")</f>
        <v>-</v>
      </c>
      <c r="D1557" t="s">
        <v>677</v>
      </c>
      <c r="E1557">
        <v>814.25671394999995</v>
      </c>
      <c r="F1557">
        <v>134.19</v>
      </c>
      <c r="G1557">
        <v>-20.236480451741599</v>
      </c>
      <c r="H1557">
        <v>8.0176121205582493</v>
      </c>
      <c r="I1557">
        <v>-11.676739477553999</v>
      </c>
      <c r="J1557">
        <v>-5.81222025699988</v>
      </c>
      <c r="K1557">
        <v>127.081642407735</v>
      </c>
      <c r="L1557">
        <v>124.727547289123</v>
      </c>
      <c r="M1557">
        <v>46.512742215846004</v>
      </c>
      <c r="N1557">
        <v>0.61255048183842198</v>
      </c>
      <c r="O1557">
        <v>13.1977047470005</v>
      </c>
      <c r="P1557">
        <v>33.455992043759302</v>
      </c>
      <c r="Q1557">
        <v>-6.4441793806928993E-2</v>
      </c>
    </row>
    <row r="1558" spans="1:17" hidden="1" x14ac:dyDescent="0.3">
      <c r="A1558" t="s">
        <v>3270</v>
      </c>
      <c r="B1558" t="s">
        <v>3271</v>
      </c>
      <c r="C1558" t="str">
        <f>IFERROR(VLOOKUP(Table1[[#This Row],[Ticker]],[1]!Table1[[Symbol]:[Industry]],2,FALSE),"-")</f>
        <v>-</v>
      </c>
      <c r="D1558" t="s">
        <v>373</v>
      </c>
      <c r="E1558">
        <v>813.64239880000002</v>
      </c>
      <c r="F1558">
        <v>82.57</v>
      </c>
      <c r="G1558">
        <v>5.1860265740908096</v>
      </c>
      <c r="H1558">
        <v>9.0119654334982702</v>
      </c>
      <c r="I1558">
        <v>-23.3764107152995</v>
      </c>
      <c r="J1558">
        <v>8.57898948504908</v>
      </c>
      <c r="K1558">
        <v>74.605381379446897</v>
      </c>
      <c r="L1558">
        <v>72.496925479401497</v>
      </c>
      <c r="M1558">
        <v>69.890177359442305</v>
      </c>
      <c r="N1558">
        <v>1.53425069401254</v>
      </c>
      <c r="O1558">
        <v>16.567760687901099</v>
      </c>
      <c r="P1558">
        <v>39.2411467116357</v>
      </c>
      <c r="Q1558">
        <v>4.1254212246769999E-3</v>
      </c>
    </row>
    <row r="1559" spans="1:17" hidden="1" x14ac:dyDescent="0.3">
      <c r="A1559" t="s">
        <v>3272</v>
      </c>
      <c r="B1559" t="s">
        <v>3273</v>
      </c>
      <c r="C1559" t="str">
        <f>IFERROR(VLOOKUP(Table1[[#This Row],[Ticker]],[1]!Table1[[Symbol]:[Industry]],2,FALSE),"-")</f>
        <v>-</v>
      </c>
      <c r="D1559" t="s">
        <v>373</v>
      </c>
      <c r="E1559">
        <v>813.50905008100005</v>
      </c>
      <c r="F1559">
        <v>82.1</v>
      </c>
      <c r="G1559">
        <v>30.9186977034365</v>
      </c>
      <c r="H1559">
        <v>31.7453033570747</v>
      </c>
      <c r="I1559">
        <v>25.856183739579599</v>
      </c>
      <c r="J1559">
        <v>22.234102544662299</v>
      </c>
      <c r="K1559">
        <v>65.079487009173604</v>
      </c>
      <c r="M1559">
        <v>86.880830853406906</v>
      </c>
      <c r="N1559">
        <v>3.0576689128486501</v>
      </c>
      <c r="O1559">
        <v>14.494518879415301</v>
      </c>
      <c r="P1559">
        <v>82.4444444444444</v>
      </c>
    </row>
    <row r="1560" spans="1:17" hidden="1" x14ac:dyDescent="0.3">
      <c r="A1560" t="s">
        <v>3274</v>
      </c>
      <c r="B1560" t="s">
        <v>3275</v>
      </c>
      <c r="C1560" t="str">
        <f>IFERROR(VLOOKUP(Table1[[#This Row],[Ticker]],[1]!Table1[[Symbol]:[Industry]],2,FALSE),"-")</f>
        <v>-</v>
      </c>
      <c r="D1560" t="s">
        <v>254</v>
      </c>
      <c r="E1560">
        <v>813.32969834999994</v>
      </c>
      <c r="F1560">
        <v>445.25</v>
      </c>
      <c r="G1560">
        <v>143.142358572842</v>
      </c>
      <c r="H1560">
        <v>-5.7316616998730403</v>
      </c>
      <c r="I1560">
        <v>32.331307680902903</v>
      </c>
      <c r="J1560">
        <v>3.95250077903968</v>
      </c>
      <c r="K1560">
        <v>411.81423912716099</v>
      </c>
      <c r="L1560">
        <v>331.402092783743</v>
      </c>
      <c r="M1560">
        <v>63.435675351900301</v>
      </c>
      <c r="N1560">
        <v>0.26067678393500399</v>
      </c>
      <c r="O1560">
        <v>7.1195957327344104</v>
      </c>
      <c r="P1560">
        <v>194.574925570625</v>
      </c>
      <c r="Q1560">
        <v>0.12828880397425799</v>
      </c>
    </row>
    <row r="1561" spans="1:17" hidden="1" x14ac:dyDescent="0.3">
      <c r="A1561" t="s">
        <v>3276</v>
      </c>
      <c r="B1561" t="s">
        <v>3277</v>
      </c>
      <c r="C1561" t="str">
        <f>IFERROR(VLOOKUP(Table1[[#This Row],[Ticker]],[1]!Table1[[Symbol]:[Industry]],2,FALSE),"-")</f>
        <v>-</v>
      </c>
      <c r="D1561" t="s">
        <v>60</v>
      </c>
      <c r="E1561">
        <v>811.49893523999901</v>
      </c>
      <c r="F1561">
        <v>141.97999999999999</v>
      </c>
      <c r="G1561">
        <v>30.946669731408502</v>
      </c>
      <c r="H1561">
        <v>10.8719198610676</v>
      </c>
      <c r="I1561">
        <v>20.0142931929363</v>
      </c>
      <c r="J1561">
        <v>0.52443595188584102</v>
      </c>
      <c r="K1561">
        <v>124.87557977188899</v>
      </c>
      <c r="L1561">
        <v>109.249967730916</v>
      </c>
      <c r="M1561">
        <v>60.765447100470297</v>
      </c>
      <c r="N1561">
        <v>1.0257338377530101</v>
      </c>
      <c r="O1561">
        <v>3.6765741653754098</v>
      </c>
      <c r="P1561">
        <v>73.463653023823994</v>
      </c>
      <c r="Q1561">
        <v>9.1164355836850005E-3</v>
      </c>
    </row>
    <row r="1562" spans="1:17" hidden="1" x14ac:dyDescent="0.3">
      <c r="A1562" t="s">
        <v>3278</v>
      </c>
      <c r="B1562" t="s">
        <v>3279</v>
      </c>
      <c r="C1562" t="str">
        <f>IFERROR(VLOOKUP(Table1[[#This Row],[Ticker]],[1]!Table1[[Symbol]:[Industry]],2,FALSE),"-")</f>
        <v>-</v>
      </c>
      <c r="D1562" t="s">
        <v>550</v>
      </c>
      <c r="E1562">
        <v>802.66920000000005</v>
      </c>
      <c r="F1562">
        <v>469</v>
      </c>
      <c r="G1562">
        <v>75.8943303182444</v>
      </c>
      <c r="H1562">
        <v>15.3872504206226</v>
      </c>
      <c r="I1562">
        <v>16.949246570105199</v>
      </c>
      <c r="J1562">
        <v>15.0552351309227</v>
      </c>
      <c r="K1562">
        <v>385.88795901071501</v>
      </c>
      <c r="L1562">
        <v>326.00837720731602</v>
      </c>
      <c r="M1562">
        <v>74.057583080085394</v>
      </c>
      <c r="N1562">
        <v>1.22851125409787</v>
      </c>
      <c r="O1562">
        <v>5.2558635394456203</v>
      </c>
      <c r="P1562">
        <v>108.490775727939</v>
      </c>
      <c r="Q1562">
        <v>8.0355400907996005E-2</v>
      </c>
    </row>
    <row r="1563" spans="1:17" hidden="1" x14ac:dyDescent="0.3">
      <c r="A1563" t="s">
        <v>3280</v>
      </c>
      <c r="B1563" t="s">
        <v>3281</v>
      </c>
      <c r="C1563" t="str">
        <f>IFERROR(VLOOKUP(Table1[[#This Row],[Ticker]],[1]!Table1[[Symbol]:[Industry]],2,FALSE),"-")</f>
        <v>-</v>
      </c>
      <c r="D1563" t="s">
        <v>622</v>
      </c>
      <c r="E1563">
        <v>802.29390312500004</v>
      </c>
      <c r="F1563">
        <v>1386.55</v>
      </c>
      <c r="G1563">
        <v>-13.390267928776501</v>
      </c>
      <c r="H1563">
        <v>-12.481510508884799</v>
      </c>
      <c r="I1563">
        <v>-21.737503706101101</v>
      </c>
      <c r="J1563">
        <v>-2.19462431254196</v>
      </c>
      <c r="K1563">
        <v>1414.2745632050801</v>
      </c>
      <c r="L1563">
        <v>1356.8645910908699</v>
      </c>
      <c r="M1563">
        <v>30.9076809633758</v>
      </c>
      <c r="N1563">
        <v>0.32718441237824603</v>
      </c>
      <c r="O1563">
        <v>17.3199668241318</v>
      </c>
      <c r="P1563">
        <v>22.7035398230088</v>
      </c>
      <c r="Q1563">
        <v>-5.5138974122572001E-2</v>
      </c>
    </row>
    <row r="1564" spans="1:17" hidden="1" x14ac:dyDescent="0.3">
      <c r="A1564" t="s">
        <v>3282</v>
      </c>
      <c r="B1564" t="s">
        <v>3283</v>
      </c>
      <c r="C1564" t="str">
        <f>IFERROR(VLOOKUP(Table1[[#This Row],[Ticker]],[1]!Table1[[Symbol]:[Industry]],2,FALSE),"-")</f>
        <v>-</v>
      </c>
      <c r="E1564">
        <v>799.30307925</v>
      </c>
      <c r="F1564">
        <v>2067.25</v>
      </c>
      <c r="G1564">
        <v>59.094655469697898</v>
      </c>
      <c r="H1564">
        <v>-12.0681210201497</v>
      </c>
      <c r="I1564">
        <v>81.505183321405397</v>
      </c>
      <c r="J1564">
        <v>-3.1469783965722198</v>
      </c>
      <c r="K1564">
        <v>2201.0174545892901</v>
      </c>
      <c r="L1564">
        <v>1811.7301643892999</v>
      </c>
      <c r="M1564">
        <v>37.6068880499936</v>
      </c>
      <c r="N1564">
        <v>0.46711542758642699</v>
      </c>
      <c r="O1564">
        <v>35.445640343451402</v>
      </c>
      <c r="P1564">
        <v>106.72499999999999</v>
      </c>
      <c r="Q1564">
        <v>0.259619984652948</v>
      </c>
    </row>
    <row r="1565" spans="1:17" hidden="1" x14ac:dyDescent="0.3">
      <c r="A1565" t="s">
        <v>3284</v>
      </c>
      <c r="B1565" t="s">
        <v>3285</v>
      </c>
      <c r="C1565" t="str">
        <f>IFERROR(VLOOKUP(Table1[[#This Row],[Ticker]],[1]!Table1[[Symbol]:[Industry]],2,FALSE),"-")</f>
        <v>-</v>
      </c>
      <c r="D1565" t="s">
        <v>271</v>
      </c>
      <c r="E1565">
        <v>796.95</v>
      </c>
      <c r="F1565">
        <v>1765.55</v>
      </c>
      <c r="G1565">
        <v>127.9136238139</v>
      </c>
      <c r="H1565">
        <v>-8.0009104160465707</v>
      </c>
      <c r="I1565">
        <v>29.184058995761401</v>
      </c>
      <c r="J1565">
        <v>-3.1688886592184198</v>
      </c>
      <c r="K1565">
        <v>1827.3948186744601</v>
      </c>
      <c r="L1565">
        <v>1493.6592736682501</v>
      </c>
      <c r="M1565">
        <v>36.002061429046101</v>
      </c>
      <c r="N1565">
        <v>0.27037763844349699</v>
      </c>
      <c r="O1565">
        <v>18.943105547846201</v>
      </c>
      <c r="P1565">
        <v>163.28896842262199</v>
      </c>
      <c r="Q1565">
        <v>8.6744531499230004E-2</v>
      </c>
    </row>
    <row r="1566" spans="1:17" hidden="1" x14ac:dyDescent="0.3">
      <c r="A1566" t="s">
        <v>3286</v>
      </c>
      <c r="B1566" t="s">
        <v>3287</v>
      </c>
      <c r="C1566" t="str">
        <f>IFERROR(VLOOKUP(Table1[[#This Row],[Ticker]],[1]!Table1[[Symbol]:[Industry]],2,FALSE),"-")</f>
        <v>-</v>
      </c>
      <c r="D1566" t="s">
        <v>271</v>
      </c>
      <c r="E1566">
        <v>792.95652989999996</v>
      </c>
      <c r="F1566">
        <v>429.55</v>
      </c>
      <c r="G1566">
        <v>100.839975439871</v>
      </c>
      <c r="H1566">
        <v>-7.4606490671024801</v>
      </c>
      <c r="I1566">
        <v>7.7494433079294902</v>
      </c>
      <c r="J1566">
        <v>0.58992909703521001</v>
      </c>
      <c r="K1566">
        <v>421.94886096257</v>
      </c>
      <c r="L1566">
        <v>358.977037037098</v>
      </c>
      <c r="M1566">
        <v>56.505374452566699</v>
      </c>
      <c r="N1566">
        <v>0.91487775138037097</v>
      </c>
      <c r="O1566">
        <v>10.755441741357201</v>
      </c>
      <c r="P1566">
        <v>145.31696173615001</v>
      </c>
      <c r="Q1566">
        <v>0.178256566563471</v>
      </c>
    </row>
    <row r="1567" spans="1:17" hidden="1" x14ac:dyDescent="0.3">
      <c r="A1567" t="s">
        <v>3288</v>
      </c>
      <c r="B1567" t="s">
        <v>3289</v>
      </c>
      <c r="C1567" t="str">
        <f>IFERROR(VLOOKUP(Table1[[#This Row],[Ticker]],[1]!Table1[[Symbol]:[Industry]],2,FALSE),"-")</f>
        <v>-</v>
      </c>
      <c r="D1567" t="s">
        <v>555</v>
      </c>
      <c r="E1567">
        <v>792.15081599999996</v>
      </c>
      <c r="F1567">
        <v>309</v>
      </c>
      <c r="G1567">
        <v>19.404122702535702</v>
      </c>
      <c r="H1567">
        <v>7.0718787831370999</v>
      </c>
      <c r="I1567">
        <v>-15.8368503709475</v>
      </c>
      <c r="J1567">
        <v>-3.53108350509702</v>
      </c>
      <c r="K1567">
        <v>284.65709210561897</v>
      </c>
      <c r="L1567">
        <v>267.47659566518701</v>
      </c>
      <c r="M1567">
        <v>52.745341738239503</v>
      </c>
      <c r="N1567">
        <v>2.3827634383356</v>
      </c>
      <c r="O1567">
        <v>15.8576051779935</v>
      </c>
      <c r="P1567">
        <v>48.201438848920802</v>
      </c>
      <c r="Q1567">
        <v>-1.7361584313639E-2</v>
      </c>
    </row>
    <row r="1568" spans="1:17" hidden="1" x14ac:dyDescent="0.3">
      <c r="A1568" t="s">
        <v>3290</v>
      </c>
      <c r="B1568" t="s">
        <v>3291</v>
      </c>
      <c r="C1568" t="str">
        <f>IFERROR(VLOOKUP(Table1[[#This Row],[Ticker]],[1]!Table1[[Symbol]:[Industry]],2,FALSE),"-")</f>
        <v>-</v>
      </c>
      <c r="D1568" t="s">
        <v>133</v>
      </c>
      <c r="E1568">
        <v>791.516890762</v>
      </c>
      <c r="F1568">
        <v>238.55</v>
      </c>
      <c r="G1568">
        <v>-30.3359920512532</v>
      </c>
      <c r="H1568">
        <v>-4.0556670912097204</v>
      </c>
      <c r="I1568">
        <v>-21.645620012224001</v>
      </c>
      <c r="J1568">
        <v>-3.2880291171293101</v>
      </c>
      <c r="M1568">
        <v>47.196036633848202</v>
      </c>
      <c r="O1568">
        <v>14.441416893732899</v>
      </c>
      <c r="P1568">
        <v>6.0175103328740898</v>
      </c>
    </row>
    <row r="1569" spans="1:17" hidden="1" x14ac:dyDescent="0.3">
      <c r="A1569" t="s">
        <v>3292</v>
      </c>
      <c r="B1569" t="s">
        <v>3293</v>
      </c>
      <c r="C1569" t="str">
        <f>IFERROR(VLOOKUP(Table1[[#This Row],[Ticker]],[1]!Table1[[Symbol]:[Industry]],2,FALSE),"-")</f>
        <v>-</v>
      </c>
      <c r="D1569" t="s">
        <v>361</v>
      </c>
      <c r="E1569">
        <v>790.17039</v>
      </c>
      <c r="F1569">
        <v>99.75</v>
      </c>
      <c r="G1569">
        <v>115.051426415737</v>
      </c>
      <c r="H1569">
        <v>0.95940408808608502</v>
      </c>
      <c r="I1569">
        <v>49.389355993682102</v>
      </c>
      <c r="J1569">
        <v>0.56999570083807205</v>
      </c>
      <c r="K1569">
        <v>92.4362841348091</v>
      </c>
      <c r="L1569">
        <v>73.449719409798007</v>
      </c>
      <c r="M1569">
        <v>59.109121700763602</v>
      </c>
      <c r="N1569">
        <v>1.55826018407871</v>
      </c>
      <c r="O1569">
        <v>8.6917293233082606</v>
      </c>
      <c r="P1569">
        <v>158.41968911916999</v>
      </c>
      <c r="Q1569">
        <v>9.0978947896750997E-2</v>
      </c>
    </row>
    <row r="1570" spans="1:17" hidden="1" x14ac:dyDescent="0.3">
      <c r="A1570" t="s">
        <v>3294</v>
      </c>
      <c r="B1570" t="s">
        <v>3295</v>
      </c>
      <c r="C1570" t="str">
        <f>IFERROR(VLOOKUP(Table1[[#This Row],[Ticker]],[1]!Table1[[Symbol]:[Industry]],2,FALSE),"-")</f>
        <v>-</v>
      </c>
      <c r="D1570" t="s">
        <v>3296</v>
      </c>
      <c r="E1570">
        <v>789.71986600000002</v>
      </c>
      <c r="F1570">
        <v>312.39999999999998</v>
      </c>
      <c r="G1570">
        <v>181.52811549652699</v>
      </c>
      <c r="H1570">
        <v>5.26301106970981</v>
      </c>
      <c r="I1570">
        <v>59.642118071838901</v>
      </c>
      <c r="J1570">
        <v>0.54293795263325595</v>
      </c>
      <c r="K1570">
        <v>279.43666397445099</v>
      </c>
      <c r="M1570">
        <v>46.389714935869002</v>
      </c>
      <c r="N1570">
        <v>0.52711771177117706</v>
      </c>
      <c r="O1570">
        <v>34.443021766965401</v>
      </c>
      <c r="P1570">
        <v>228.84210526315701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418</v>
      </c>
      <c r="E1571">
        <v>789.05799156</v>
      </c>
      <c r="F1571">
        <v>65.31</v>
      </c>
      <c r="G1571">
        <v>-39.476185383488001</v>
      </c>
      <c r="H1571">
        <v>1.8971390746904599</v>
      </c>
      <c r="I1571">
        <v>-10.3200029429361</v>
      </c>
      <c r="J1571">
        <v>-5.5467418329848801</v>
      </c>
      <c r="K1571">
        <v>60.365696603590798</v>
      </c>
      <c r="L1571">
        <v>63.401228935492</v>
      </c>
      <c r="M1571">
        <v>57.268237168562898</v>
      </c>
      <c r="N1571">
        <v>1.67848977441509</v>
      </c>
      <c r="O1571">
        <v>50.053590568060002</v>
      </c>
      <c r="P1571">
        <v>40.150214592274601</v>
      </c>
      <c r="Q1571">
        <v>2.6844737129242999E-2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915</v>
      </c>
      <c r="E1572">
        <v>788.8</v>
      </c>
      <c r="F1572">
        <v>2470.75</v>
      </c>
      <c r="G1572">
        <v>30.810431497069001</v>
      </c>
      <c r="H1572">
        <v>-1.33900042454305</v>
      </c>
      <c r="I1572">
        <v>24.075204302350201</v>
      </c>
      <c r="J1572">
        <v>-3.2271210958691099</v>
      </c>
      <c r="K1572">
        <v>2344.4433221189001</v>
      </c>
      <c r="L1572">
        <v>2006.5460247855499</v>
      </c>
      <c r="M1572">
        <v>51.131225566710398</v>
      </c>
      <c r="N1572">
        <v>0.58030628170113097</v>
      </c>
      <c r="O1572">
        <v>6.3644642315086397</v>
      </c>
      <c r="P1572">
        <v>63.5500099291719</v>
      </c>
      <c r="Q1572">
        <v>-5.5905016916894E-2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138</v>
      </c>
      <c r="E1573">
        <v>788.37218329999996</v>
      </c>
      <c r="F1573">
        <v>382.7</v>
      </c>
      <c r="G1573">
        <v>89.011926033838904</v>
      </c>
      <c r="H1573">
        <v>-6.63131308604176</v>
      </c>
      <c r="I1573">
        <v>21.032431619936599</v>
      </c>
      <c r="J1573">
        <v>0.118659844246341</v>
      </c>
      <c r="K1573">
        <v>359.30893711482503</v>
      </c>
      <c r="L1573">
        <v>289.51035566256701</v>
      </c>
      <c r="M1573">
        <v>49.857097397382297</v>
      </c>
      <c r="N1573">
        <v>0.47241054822193901</v>
      </c>
      <c r="O1573">
        <v>9.34152077345178</v>
      </c>
      <c r="P1573">
        <v>135.79790511398599</v>
      </c>
      <c r="Q1573">
        <v>7.1471833715812005E-2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3305</v>
      </c>
      <c r="E1574">
        <v>788.17700000000002</v>
      </c>
      <c r="F1574">
        <v>337</v>
      </c>
      <c r="G1574">
        <v>-18.582023797284901</v>
      </c>
      <c r="H1574">
        <v>3.6193329087902701</v>
      </c>
      <c r="I1574">
        <v>-9.3241914407955093</v>
      </c>
      <c r="J1574">
        <v>6.4455645770578096</v>
      </c>
      <c r="M1574">
        <v>46.346133368259999</v>
      </c>
      <c r="O1574">
        <v>13.5905044510385</v>
      </c>
      <c r="P1574">
        <v>25.722812908039501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165</v>
      </c>
      <c r="E1575">
        <v>786.84119999999996</v>
      </c>
      <c r="F1575">
        <v>48</v>
      </c>
      <c r="G1575">
        <v>788.71956350430196</v>
      </c>
      <c r="H1575">
        <v>-35.6451793593126</v>
      </c>
      <c r="I1575">
        <v>157.19595507935099</v>
      </c>
      <c r="J1575">
        <v>5.4338389488091403</v>
      </c>
      <c r="K1575">
        <v>54.2070908138544</v>
      </c>
      <c r="L1575">
        <v>37.695020687366203</v>
      </c>
      <c r="M1575">
        <v>45.024714883760701</v>
      </c>
      <c r="N1575">
        <v>1.59946053716436</v>
      </c>
      <c r="O1575">
        <v>63.5625</v>
      </c>
      <c r="P1575">
        <v>861.92384769539001</v>
      </c>
      <c r="Q1575">
        <v>0.15560514964928801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555</v>
      </c>
      <c r="E1576">
        <v>785.99991744600004</v>
      </c>
      <c r="F1576">
        <v>241.83</v>
      </c>
      <c r="G1576">
        <v>5.04104964846446</v>
      </c>
      <c r="H1576">
        <v>13.691476550203401</v>
      </c>
      <c r="I1576">
        <v>-0.738425951804208</v>
      </c>
      <c r="J1576">
        <v>3.9817296954866399</v>
      </c>
      <c r="K1576">
        <v>213.39725814454701</v>
      </c>
      <c r="L1576">
        <v>198.008634948001</v>
      </c>
      <c r="M1576">
        <v>65.336953993576401</v>
      </c>
      <c r="N1576">
        <v>0.65102042519054604</v>
      </c>
      <c r="O1576">
        <v>7.5135425712277097</v>
      </c>
      <c r="P1576">
        <v>55.868514340960303</v>
      </c>
      <c r="Q1576">
        <v>2.1712526341474001E-2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276</v>
      </c>
      <c r="E1577">
        <v>785.6</v>
      </c>
      <c r="F1577">
        <v>325.3</v>
      </c>
      <c r="G1577">
        <v>-10.994006134079299</v>
      </c>
      <c r="H1577">
        <v>-15.8444671647121</v>
      </c>
      <c r="I1577">
        <v>0.16142736813156899</v>
      </c>
      <c r="J1577">
        <v>-6.5644933122748199</v>
      </c>
      <c r="M1577">
        <v>34.263690564836601</v>
      </c>
      <c r="O1577">
        <v>30.648632031970401</v>
      </c>
      <c r="P1577">
        <v>71.210526315789394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254</v>
      </c>
      <c r="E1578">
        <v>784.82875216000002</v>
      </c>
      <c r="F1578">
        <v>1437</v>
      </c>
      <c r="G1578">
        <v>75.877740716450205</v>
      </c>
      <c r="H1578">
        <v>-3.84701787513823</v>
      </c>
      <c r="I1578">
        <v>-15.702724557872999</v>
      </c>
      <c r="J1578">
        <v>-0.111566145952739</v>
      </c>
      <c r="K1578">
        <v>1266.7964175669199</v>
      </c>
      <c r="L1578">
        <v>1148.0671987656499</v>
      </c>
      <c r="M1578">
        <v>45.945719715841498</v>
      </c>
      <c r="N1578">
        <v>2.1712272525521499</v>
      </c>
      <c r="O1578">
        <v>13.500347947111999</v>
      </c>
      <c r="P1578">
        <v>111.634756995581</v>
      </c>
      <c r="Q1578">
        <v>5.5884087056549001E-2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118</v>
      </c>
      <c r="E1579">
        <v>784.55831820000003</v>
      </c>
      <c r="F1579">
        <v>608.70000000000005</v>
      </c>
      <c r="G1579">
        <v>86.883090871630102</v>
      </c>
      <c r="H1579">
        <v>-9.5985759939012301</v>
      </c>
      <c r="I1579">
        <v>60.802831547217501</v>
      </c>
      <c r="J1579">
        <v>-2.6572018753736102</v>
      </c>
      <c r="K1579">
        <v>617.71698543377897</v>
      </c>
      <c r="L1579">
        <v>496.31818942948399</v>
      </c>
      <c r="M1579">
        <v>38.177860561123801</v>
      </c>
      <c r="N1579">
        <v>0.32327921755386202</v>
      </c>
      <c r="O1579">
        <v>30.811565631674</v>
      </c>
      <c r="P1579">
        <v>149.58204923775699</v>
      </c>
      <c r="Q1579">
        <v>0.13437680998319801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622</v>
      </c>
      <c r="E1580">
        <v>781.55967999999996</v>
      </c>
      <c r="F1580">
        <v>234.4</v>
      </c>
      <c r="G1580">
        <v>-17.4480696006001</v>
      </c>
      <c r="H1580">
        <v>-2.29081201874595</v>
      </c>
      <c r="I1580">
        <v>-17.384494833447398</v>
      </c>
      <c r="J1580">
        <v>-3.7467559320242301</v>
      </c>
      <c r="K1580">
        <v>223.86941279647201</v>
      </c>
      <c r="L1580">
        <v>217.66175316009301</v>
      </c>
      <c r="M1580">
        <v>51.533363867526297</v>
      </c>
      <c r="N1580">
        <v>1.0008698121354</v>
      </c>
      <c r="O1580">
        <v>15.870307167235399</v>
      </c>
      <c r="P1580">
        <v>32.429378531073397</v>
      </c>
      <c r="Q1580">
        <v>3.7308450879078997E-2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1428</v>
      </c>
      <c r="E1581">
        <v>779.25332700000001</v>
      </c>
      <c r="F1581">
        <v>769.25</v>
      </c>
      <c r="G1581">
        <v>500.60397538871399</v>
      </c>
      <c r="H1581">
        <v>18.055840845298199</v>
      </c>
      <c r="I1581">
        <v>46.255079715398701</v>
      </c>
      <c r="J1581">
        <v>4.13766280347454</v>
      </c>
      <c r="K1581">
        <v>641.98728478442399</v>
      </c>
      <c r="L1581">
        <v>423.76624826534697</v>
      </c>
      <c r="M1581">
        <v>62.0228248316917</v>
      </c>
      <c r="N1581">
        <v>1.6036701924302199</v>
      </c>
      <c r="O1581">
        <v>8.87227819304516</v>
      </c>
      <c r="P1581">
        <v>526.17012617012597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1450</v>
      </c>
      <c r="E1582">
        <v>774.27673679999998</v>
      </c>
      <c r="F1582">
        <v>657.65</v>
      </c>
      <c r="G1582">
        <v>6.9310789959628698</v>
      </c>
      <c r="H1582">
        <v>0.66857533303269501</v>
      </c>
      <c r="I1582">
        <v>-7.4438920054555204</v>
      </c>
      <c r="J1582">
        <v>-1.23129758730808</v>
      </c>
      <c r="K1582">
        <v>609.98427888013998</v>
      </c>
      <c r="L1582">
        <v>580.20875955657596</v>
      </c>
      <c r="M1582">
        <v>55.199818213746298</v>
      </c>
      <c r="N1582">
        <v>0.69032481130049905</v>
      </c>
      <c r="O1582">
        <v>18.300007602828199</v>
      </c>
      <c r="P1582">
        <v>41.278195488721799</v>
      </c>
      <c r="Q1582">
        <v>-1.4360932367173E-2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133</v>
      </c>
      <c r="E1583">
        <v>773.88900000000001</v>
      </c>
      <c r="F1583">
        <v>663.65</v>
      </c>
      <c r="G1583">
        <v>151.300766198145</v>
      </c>
      <c r="H1583">
        <v>-12.9265283887488</v>
      </c>
      <c r="I1583">
        <v>37.742285103396803</v>
      </c>
      <c r="J1583">
        <v>7.7956436966797904</v>
      </c>
      <c r="K1583">
        <v>701.38886140583804</v>
      </c>
      <c r="L1583">
        <v>536.55774234101398</v>
      </c>
      <c r="M1583">
        <v>46.194105242738601</v>
      </c>
      <c r="N1583">
        <v>0.38600205166464602</v>
      </c>
      <c r="O1583">
        <v>43.298425374821001</v>
      </c>
      <c r="P1583">
        <v>212.82111713410299</v>
      </c>
      <c r="Q1583">
        <v>0.18300720292771999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622</v>
      </c>
      <c r="E1584">
        <v>772.80592000000001</v>
      </c>
      <c r="F1584">
        <v>894.6</v>
      </c>
      <c r="G1584">
        <v>14.5195771119044</v>
      </c>
      <c r="H1584">
        <v>11.631743326549399</v>
      </c>
      <c r="I1584">
        <v>19.9909121685108</v>
      </c>
      <c r="J1584">
        <v>1.96562883728051</v>
      </c>
      <c r="K1584">
        <v>759.13298474646297</v>
      </c>
      <c r="L1584">
        <v>680.79710590963703</v>
      </c>
      <c r="M1584">
        <v>60.385618195705803</v>
      </c>
      <c r="N1584">
        <v>0.85099743064176203</v>
      </c>
      <c r="O1584">
        <v>8.6519114688128695</v>
      </c>
      <c r="P1584">
        <v>82.385321100917395</v>
      </c>
      <c r="Q1584">
        <v>-8.5762215080597004E-2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677</v>
      </c>
      <c r="E1585">
        <v>771.73108950000005</v>
      </c>
      <c r="F1585">
        <v>459.9</v>
      </c>
      <c r="G1585">
        <v>42.158138058850597</v>
      </c>
      <c r="H1585">
        <v>-13.7006511517795</v>
      </c>
      <c r="I1585">
        <v>-24.931406046619301</v>
      </c>
      <c r="J1585">
        <v>-9.54036398434212</v>
      </c>
      <c r="K1585">
        <v>471.802742499506</v>
      </c>
      <c r="L1585">
        <v>433.61933299423202</v>
      </c>
      <c r="M1585">
        <v>28.534420124418901</v>
      </c>
      <c r="N1585">
        <v>0.59022961317063305</v>
      </c>
      <c r="O1585">
        <v>19.1563383344205</v>
      </c>
      <c r="P1585">
        <v>70.966542750929307</v>
      </c>
      <c r="Q1585">
        <v>1.5673333498994999E-2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228</v>
      </c>
      <c r="E1586">
        <v>771.34239169</v>
      </c>
      <c r="F1586">
        <v>319.85000000000002</v>
      </c>
      <c r="G1586">
        <v>-27.617903958566998</v>
      </c>
      <c r="H1586">
        <v>0.46879527438167601</v>
      </c>
      <c r="I1586">
        <v>-18.3600716020775</v>
      </c>
      <c r="J1586">
        <v>-2.3077518153689098</v>
      </c>
      <c r="M1586">
        <v>39.402523997969901</v>
      </c>
      <c r="O1586">
        <v>24.042519931217701</v>
      </c>
      <c r="P1586">
        <v>10.2740906740217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555</v>
      </c>
      <c r="E1587">
        <v>770.65720367999995</v>
      </c>
      <c r="F1587">
        <v>257.57</v>
      </c>
      <c r="G1587">
        <v>62.385656447503699</v>
      </c>
      <c r="H1587">
        <v>-0.496055961659988</v>
      </c>
      <c r="I1587">
        <v>35.919813962784303</v>
      </c>
      <c r="J1587">
        <v>3.2585581302098099</v>
      </c>
      <c r="K1587">
        <v>203.37771034229701</v>
      </c>
      <c r="L1587">
        <v>168.94876041771801</v>
      </c>
      <c r="M1587">
        <v>52.075170545938803</v>
      </c>
      <c r="N1587">
        <v>1.6622475304386399</v>
      </c>
      <c r="O1587">
        <v>1.7509803160305799</v>
      </c>
      <c r="P1587">
        <v>144.142180094786</v>
      </c>
      <c r="Q1587">
        <v>0.108937780227221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E1588">
        <v>764.97545393500002</v>
      </c>
      <c r="F1588">
        <v>893.55</v>
      </c>
      <c r="G1588">
        <v>156.04431250254601</v>
      </c>
      <c r="H1588">
        <v>0.100102139559512</v>
      </c>
      <c r="I1588">
        <v>89.294534773420693</v>
      </c>
      <c r="J1588">
        <v>22.783851238066202</v>
      </c>
      <c r="K1588">
        <v>706.20948803010003</v>
      </c>
      <c r="L1588">
        <v>535.85645521614504</v>
      </c>
      <c r="M1588">
        <v>66.170401377642605</v>
      </c>
      <c r="N1588">
        <v>1.21545454545454</v>
      </c>
      <c r="O1588">
        <v>0.72183985227462999</v>
      </c>
      <c r="P1588">
        <v>222.464814146517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184</v>
      </c>
      <c r="E1589">
        <v>764.11059904000001</v>
      </c>
      <c r="F1589">
        <v>332</v>
      </c>
      <c r="G1589">
        <v>36.385068730783097</v>
      </c>
      <c r="H1589">
        <v>5.4340129209225196</v>
      </c>
      <c r="I1589">
        <v>28.891769045009699</v>
      </c>
      <c r="J1589">
        <v>-0.26556849138857103</v>
      </c>
      <c r="K1589">
        <v>286.72689511696501</v>
      </c>
      <c r="L1589">
        <v>255.02055708957701</v>
      </c>
      <c r="M1589">
        <v>56.787480692005197</v>
      </c>
      <c r="N1589">
        <v>3.4500819956665598</v>
      </c>
      <c r="O1589">
        <v>1.80722891566265</v>
      </c>
      <c r="P1589">
        <v>81.818181818181799</v>
      </c>
      <c r="Q1589">
        <v>5.1885850021709E-2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133</v>
      </c>
      <c r="E1590">
        <v>760.83906439999998</v>
      </c>
      <c r="F1590">
        <v>305.95</v>
      </c>
      <c r="G1590">
        <v>194.632697988865</v>
      </c>
      <c r="H1590">
        <v>-14.6157303271451</v>
      </c>
      <c r="I1590">
        <v>203.89053034535399</v>
      </c>
      <c r="J1590">
        <v>6.6907750361109297</v>
      </c>
      <c r="K1590">
        <v>286.10748459362401</v>
      </c>
      <c r="M1590">
        <v>44.582772058230503</v>
      </c>
      <c r="N1590">
        <v>0.41713211600429601</v>
      </c>
      <c r="O1590">
        <v>28.746527210328399</v>
      </c>
      <c r="P1590">
        <v>239.75569128262001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388</v>
      </c>
      <c r="E1591">
        <v>754.49174985000002</v>
      </c>
      <c r="F1591">
        <v>314.2</v>
      </c>
      <c r="G1591">
        <v>-3.2855514430192598</v>
      </c>
      <c r="H1591">
        <v>0.44419166585242398</v>
      </c>
      <c r="I1591">
        <v>13.2052842131648</v>
      </c>
      <c r="J1591">
        <v>0.158976790496895</v>
      </c>
      <c r="K1591">
        <v>288.53560342787802</v>
      </c>
      <c r="L1591">
        <v>257.33871205330098</v>
      </c>
      <c r="M1591">
        <v>52.773144428643</v>
      </c>
      <c r="N1591">
        <v>0.810293424507744</v>
      </c>
      <c r="O1591">
        <v>8.5295989815404205</v>
      </c>
      <c r="P1591">
        <v>66.111551678561895</v>
      </c>
      <c r="Q1591">
        <v>9.6549569491082995E-2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555</v>
      </c>
      <c r="E1592">
        <v>750.01211999999998</v>
      </c>
      <c r="F1592">
        <v>1042.8499999999999</v>
      </c>
      <c r="G1592">
        <v>-14.1820393973005</v>
      </c>
      <c r="H1592">
        <v>6.8222314595149101</v>
      </c>
      <c r="I1592">
        <v>4.3081516190284503</v>
      </c>
      <c r="J1592">
        <v>2.2092263367763798</v>
      </c>
      <c r="K1592">
        <v>960.98286565320097</v>
      </c>
      <c r="L1592">
        <v>868.189857297142</v>
      </c>
      <c r="M1592">
        <v>56.3473656218084</v>
      </c>
      <c r="N1592">
        <v>0.43045271928168899</v>
      </c>
      <c r="O1592">
        <v>6.7267584024548199</v>
      </c>
      <c r="P1592">
        <v>42.856164383561598</v>
      </c>
      <c r="Q1592">
        <v>8.8752170916574002E-2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622</v>
      </c>
      <c r="E1593">
        <v>746.30399999999997</v>
      </c>
      <c r="F1593">
        <v>143.05000000000001</v>
      </c>
      <c r="G1593">
        <v>24.933586199124601</v>
      </c>
      <c r="H1593">
        <v>2.02805426873114</v>
      </c>
      <c r="I1593">
        <v>22.980873395914902</v>
      </c>
      <c r="J1593">
        <v>5.8654280866477198</v>
      </c>
      <c r="K1593">
        <v>124.441833068062</v>
      </c>
      <c r="L1593">
        <v>109.66081413449299</v>
      </c>
      <c r="M1593">
        <v>68.861186612804204</v>
      </c>
      <c r="N1593">
        <v>1.42344135030347</v>
      </c>
      <c r="O1593">
        <v>4.7885354771058903</v>
      </c>
      <c r="P1593">
        <v>63.860252004581902</v>
      </c>
      <c r="Q1593">
        <v>7.3105667670794003E-2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228</v>
      </c>
      <c r="E1594">
        <v>745.83062989999996</v>
      </c>
      <c r="F1594">
        <v>29.69</v>
      </c>
      <c r="G1594">
        <v>65.735395610340603</v>
      </c>
      <c r="H1594">
        <v>-10.0580898477213</v>
      </c>
      <c r="I1594">
        <v>-55.455684688501002</v>
      </c>
      <c r="J1594">
        <v>-2.8615660815839599</v>
      </c>
      <c r="K1594">
        <v>31.610814144478699</v>
      </c>
      <c r="L1594">
        <v>31.656012501098001</v>
      </c>
      <c r="M1594">
        <v>39.287173185189197</v>
      </c>
      <c r="N1594">
        <v>1.0502335191832199</v>
      </c>
      <c r="O1594">
        <v>143.785786460087</v>
      </c>
      <c r="P1594">
        <v>120.415738678544</v>
      </c>
      <c r="Q1594">
        <v>0.13432510409644099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77</v>
      </c>
      <c r="E1595">
        <v>745.29943451999998</v>
      </c>
      <c r="F1595">
        <v>82.38</v>
      </c>
      <c r="G1595">
        <v>7.7348200923744601</v>
      </c>
      <c r="H1595">
        <v>-11.934751713155</v>
      </c>
      <c r="I1595">
        <v>-51.544167481526202</v>
      </c>
      <c r="J1595">
        <v>1.6180933318502699</v>
      </c>
      <c r="K1595">
        <v>87.177531416604396</v>
      </c>
      <c r="L1595">
        <v>89.859854805000595</v>
      </c>
      <c r="M1595">
        <v>52.155420442952</v>
      </c>
      <c r="N1595">
        <v>1.0830206184951501</v>
      </c>
      <c r="O1595">
        <v>69.094440398154902</v>
      </c>
      <c r="P1595">
        <v>41.182519280205597</v>
      </c>
      <c r="Q1595">
        <v>-3.5979715436251003E-2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E1596">
        <v>744.18600000000004</v>
      </c>
      <c r="F1596">
        <v>651</v>
      </c>
      <c r="G1596">
        <v>-12.0650066166522</v>
      </c>
      <c r="H1596">
        <v>20.450658209995002</v>
      </c>
      <c r="I1596">
        <v>31.865119608535998</v>
      </c>
      <c r="J1596">
        <v>-3.2927620055453399</v>
      </c>
      <c r="K1596">
        <v>535.28302323529101</v>
      </c>
      <c r="L1596">
        <v>452.85939772259599</v>
      </c>
      <c r="M1596">
        <v>52.139266329490802</v>
      </c>
      <c r="N1596">
        <v>0.78177339901477805</v>
      </c>
      <c r="O1596">
        <v>2.9185867895545199</v>
      </c>
      <c r="P1596">
        <v>96.084337349397501</v>
      </c>
      <c r="Q1596">
        <v>0.113306054954406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444</v>
      </c>
      <c r="E1597">
        <v>742.56293243999903</v>
      </c>
      <c r="F1597">
        <v>596.15</v>
      </c>
      <c r="G1597">
        <v>36.371171155909899</v>
      </c>
      <c r="H1597">
        <v>15.2641691808305</v>
      </c>
      <c r="I1597">
        <v>55.715920501639303</v>
      </c>
      <c r="J1597">
        <v>-7.2731047410307097</v>
      </c>
      <c r="K1597">
        <v>481.93590752202999</v>
      </c>
      <c r="L1597">
        <v>386.44135671028403</v>
      </c>
      <c r="M1597">
        <v>48.100049612498204</v>
      </c>
      <c r="N1597">
        <v>0.22187350108891199</v>
      </c>
      <c r="O1597">
        <v>17.327853728088499</v>
      </c>
      <c r="P1597">
        <v>123.151787385364</v>
      </c>
      <c r="Q1597">
        <v>4.6348900938180003E-3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184</v>
      </c>
      <c r="E1598">
        <v>741.28714598399995</v>
      </c>
      <c r="F1598">
        <v>139.38</v>
      </c>
      <c r="G1598">
        <v>32.282093839199597</v>
      </c>
      <c r="H1598">
        <v>-9.7508081300813991</v>
      </c>
      <c r="I1598">
        <v>-16.751175567779601</v>
      </c>
      <c r="J1598">
        <v>-2.1499806993816399</v>
      </c>
      <c r="K1598">
        <v>140.58173095457099</v>
      </c>
      <c r="L1598">
        <v>136.224883115354</v>
      </c>
      <c r="M1598">
        <v>46.685441325736498</v>
      </c>
      <c r="N1598">
        <v>0.73804320381709898</v>
      </c>
      <c r="O1598">
        <v>25.556033864256001</v>
      </c>
      <c r="P1598">
        <v>116.26066718386301</v>
      </c>
      <c r="Q1598">
        <v>8.3970758349828006E-2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228</v>
      </c>
      <c r="E1599">
        <v>740.39494950000005</v>
      </c>
      <c r="F1599">
        <v>160.4</v>
      </c>
      <c r="G1599">
        <v>121.135074477777</v>
      </c>
      <c r="H1599">
        <v>21.592666242123599</v>
      </c>
      <c r="I1599">
        <v>20.9616858540676</v>
      </c>
      <c r="J1599">
        <v>1.7445570320844701</v>
      </c>
      <c r="K1599">
        <v>138.36329268605499</v>
      </c>
      <c r="L1599">
        <v>109.95046830202701</v>
      </c>
      <c r="M1599">
        <v>57.8849100442213</v>
      </c>
      <c r="N1599">
        <v>1.2644314760536599</v>
      </c>
      <c r="O1599">
        <v>9.7256857855361591</v>
      </c>
      <c r="P1599">
        <v>178.95652173913001</v>
      </c>
      <c r="Q1599">
        <v>8.8953654027372001E-2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46</v>
      </c>
      <c r="E1600">
        <v>740.125</v>
      </c>
      <c r="F1600">
        <v>48.16</v>
      </c>
      <c r="G1600">
        <v>15.6655207728402</v>
      </c>
      <c r="H1600">
        <v>-23.320368415526399</v>
      </c>
      <c r="I1600">
        <v>27.667765282102799</v>
      </c>
      <c r="J1600">
        <v>3.8214565253124699</v>
      </c>
      <c r="K1600">
        <v>45.637482356645499</v>
      </c>
      <c r="L1600">
        <v>35.220664995874102</v>
      </c>
      <c r="M1600">
        <v>49.400579435840598</v>
      </c>
      <c r="N1600">
        <v>0.26414276257233099</v>
      </c>
      <c r="O1600">
        <v>26.661129568106301</v>
      </c>
      <c r="Q1600">
        <v>0.105494130533798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46</v>
      </c>
      <c r="E1601">
        <v>738.70755123000004</v>
      </c>
      <c r="F1601">
        <v>197.69</v>
      </c>
      <c r="G1601">
        <v>197.85577612888699</v>
      </c>
      <c r="H1601">
        <v>24.90160325782</v>
      </c>
      <c r="I1601">
        <v>24.246249651863799</v>
      </c>
      <c r="J1601">
        <v>19.767787019144901</v>
      </c>
      <c r="K1601">
        <v>145.72708292765</v>
      </c>
      <c r="L1601">
        <v>117.402983706741</v>
      </c>
      <c r="M1601">
        <v>73.529163489333797</v>
      </c>
      <c r="N1601">
        <v>1.79050181054983</v>
      </c>
      <c r="O1601">
        <v>2.8630684404876199</v>
      </c>
      <c r="P1601">
        <v>249.27561837455801</v>
      </c>
      <c r="Q1601">
        <v>9.7173741491843005E-2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E1602">
        <v>737.44469277999997</v>
      </c>
      <c r="F1602">
        <v>256.45</v>
      </c>
      <c r="G1602">
        <v>57.547023085064197</v>
      </c>
      <c r="H1602">
        <v>43.582724045591803</v>
      </c>
      <c r="I1602">
        <v>47.924790764958999</v>
      </c>
      <c r="J1602">
        <v>8.4452966202947106</v>
      </c>
      <c r="K1602">
        <v>192.51834400233901</v>
      </c>
      <c r="L1602">
        <v>172.61070785086801</v>
      </c>
      <c r="M1602">
        <v>88.278555039623498</v>
      </c>
      <c r="N1602">
        <v>2.1536766537844199</v>
      </c>
      <c r="O1602">
        <v>2.16416455449406</v>
      </c>
      <c r="P1602">
        <v>84.231321839080394</v>
      </c>
      <c r="Q1602">
        <v>-3.6701674620569003E-2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271</v>
      </c>
      <c r="E1603">
        <v>735.25944922500003</v>
      </c>
      <c r="F1603">
        <v>381.95</v>
      </c>
      <c r="G1603">
        <v>58.151982936721701</v>
      </c>
      <c r="H1603">
        <v>-19.352146592100901</v>
      </c>
      <c r="I1603">
        <v>67.409815293211196</v>
      </c>
      <c r="J1603">
        <v>2.9583188957600499</v>
      </c>
      <c r="K1603">
        <v>379.63459177703101</v>
      </c>
      <c r="M1603">
        <v>46.6548848868729</v>
      </c>
      <c r="N1603">
        <v>0.37314150069476598</v>
      </c>
      <c r="O1603">
        <v>28.289043068464402</v>
      </c>
      <c r="P1603">
        <v>95.871794871794805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1529</v>
      </c>
      <c r="E1604">
        <v>732.57519126499994</v>
      </c>
      <c r="F1604">
        <v>100.83</v>
      </c>
      <c r="G1604">
        <v>21.416356507217799</v>
      </c>
      <c r="H1604">
        <v>-5.9086691921879897</v>
      </c>
      <c r="I1604">
        <v>-18.224660837373801</v>
      </c>
      <c r="J1604">
        <v>-0.86636620538926901</v>
      </c>
      <c r="K1604">
        <v>100.215713845607</v>
      </c>
      <c r="L1604">
        <v>94.758689001417196</v>
      </c>
      <c r="M1604">
        <v>53.569952516947602</v>
      </c>
      <c r="N1604">
        <v>1.3120718326068901</v>
      </c>
      <c r="O1604">
        <v>26.896756917584</v>
      </c>
      <c r="P1604">
        <v>68.049999999999898</v>
      </c>
      <c r="Q1604">
        <v>-1.1770404479858E-2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198</v>
      </c>
      <c r="E1605">
        <v>732.17338111999902</v>
      </c>
      <c r="F1605">
        <v>934</v>
      </c>
      <c r="G1605">
        <v>-1.2151988442531101</v>
      </c>
      <c r="H1605">
        <v>-8.2447647278369391</v>
      </c>
      <c r="I1605">
        <v>-9.9786280788386996</v>
      </c>
      <c r="J1605">
        <v>-3.0072631628347</v>
      </c>
      <c r="K1605">
        <v>948.48995778185201</v>
      </c>
      <c r="L1605">
        <v>866.54770937594196</v>
      </c>
      <c r="M1605">
        <v>37.375111521749503</v>
      </c>
      <c r="N1605">
        <v>0.55758081011391203</v>
      </c>
      <c r="O1605">
        <v>17.071734475374701</v>
      </c>
      <c r="P1605">
        <v>45.267905746947598</v>
      </c>
      <c r="Q1605">
        <v>-5.0129099529259001E-2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198</v>
      </c>
      <c r="E1606">
        <v>730.25724000000002</v>
      </c>
      <c r="F1606">
        <v>129.43</v>
      </c>
      <c r="G1606">
        <v>-26.092868338663799</v>
      </c>
      <c r="H1606">
        <v>-15.581617532486</v>
      </c>
      <c r="I1606">
        <v>-24.448843620096302</v>
      </c>
      <c r="J1606">
        <v>-2.2192926863867899</v>
      </c>
      <c r="K1606">
        <v>130.80889808627199</v>
      </c>
      <c r="L1606">
        <v>130.17711888362001</v>
      </c>
      <c r="M1606">
        <v>45.169262162827202</v>
      </c>
      <c r="N1606">
        <v>0.98324024049707603</v>
      </c>
      <c r="O1606">
        <v>28.563702387390801</v>
      </c>
      <c r="P1606">
        <v>19.7317298797409</v>
      </c>
      <c r="Q1606">
        <v>3.0555592512583E-2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170</v>
      </c>
      <c r="E1607">
        <v>729.74243958</v>
      </c>
      <c r="F1607">
        <v>297.10000000000002</v>
      </c>
      <c r="G1607">
        <v>-28.458780296038501</v>
      </c>
      <c r="H1607">
        <v>-11.246826304657199</v>
      </c>
      <c r="I1607">
        <v>-21.342679940025501</v>
      </c>
      <c r="J1607">
        <v>-4.60760963097289</v>
      </c>
      <c r="K1607">
        <v>310.14928392331598</v>
      </c>
      <c r="L1607">
        <v>311.504238187966</v>
      </c>
      <c r="M1607">
        <v>37.488187001782002</v>
      </c>
      <c r="N1607">
        <v>0.83368742256357897</v>
      </c>
      <c r="O1607">
        <v>27.903062941770401</v>
      </c>
      <c r="P1607">
        <v>21.141692150866401</v>
      </c>
      <c r="Q1607">
        <v>-1.7870054078706E-2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388</v>
      </c>
      <c r="E1608">
        <v>729.66008939999995</v>
      </c>
      <c r="F1608">
        <v>528.95000000000005</v>
      </c>
      <c r="G1608">
        <v>162.29779479681901</v>
      </c>
      <c r="H1608">
        <v>1.2510255273153801</v>
      </c>
      <c r="I1608">
        <v>132.90251785305099</v>
      </c>
      <c r="J1608">
        <v>9.4132676282325694</v>
      </c>
      <c r="K1608">
        <v>444.42163861067303</v>
      </c>
      <c r="M1608">
        <v>65.645162021207696</v>
      </c>
      <c r="N1608">
        <v>0.80825242718446599</v>
      </c>
      <c r="O1608">
        <v>0</v>
      </c>
      <c r="P1608">
        <v>235.628172588832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555</v>
      </c>
      <c r="E1609">
        <v>727.79993559000002</v>
      </c>
      <c r="F1609">
        <v>399.5</v>
      </c>
      <c r="G1609">
        <v>-45.254536050533702</v>
      </c>
      <c r="H1609">
        <v>-7.3142757058967796</v>
      </c>
      <c r="I1609">
        <v>-24.606264023453399</v>
      </c>
      <c r="J1609">
        <v>-4.2113969488520802</v>
      </c>
      <c r="K1609">
        <v>395.44750361297298</v>
      </c>
      <c r="L1609">
        <v>404.11109018477703</v>
      </c>
      <c r="M1609">
        <v>34.296168505502401</v>
      </c>
      <c r="N1609">
        <v>0.69990765418356504</v>
      </c>
      <c r="O1609">
        <v>30.162703379223998</v>
      </c>
      <c r="P1609">
        <v>28.291586384071898</v>
      </c>
      <c r="Q1609">
        <v>7.9080210479885005E-2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550</v>
      </c>
      <c r="E1610">
        <v>726.14117632</v>
      </c>
      <c r="F1610">
        <v>313.8</v>
      </c>
      <c r="G1610">
        <v>22.533022772307</v>
      </c>
      <c r="H1610">
        <v>3.1296997349465698</v>
      </c>
      <c r="I1610">
        <v>-31.9761496530869</v>
      </c>
      <c r="J1610">
        <v>6.13982395527582</v>
      </c>
      <c r="K1610">
        <v>294.25654899352003</v>
      </c>
      <c r="L1610">
        <v>290.69625941617198</v>
      </c>
      <c r="M1610">
        <v>72.5384993550703</v>
      </c>
      <c r="N1610">
        <v>1.5924572869676401</v>
      </c>
      <c r="O1610">
        <v>38.209050350541702</v>
      </c>
      <c r="P1610">
        <v>52.182347235693499</v>
      </c>
      <c r="Q1610">
        <v>5.1472505618297998E-2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46</v>
      </c>
      <c r="E1611">
        <v>725.68010630000003</v>
      </c>
      <c r="F1611">
        <v>265.95</v>
      </c>
      <c r="G1611">
        <v>-27.458407973920099</v>
      </c>
      <c r="H1611">
        <v>-8.5757065500597793</v>
      </c>
      <c r="I1611">
        <v>-17.643877690364899</v>
      </c>
      <c r="J1611">
        <v>-5.2443395309604197</v>
      </c>
      <c r="K1611">
        <v>254.27875492251999</v>
      </c>
      <c r="L1611">
        <v>250.32638066893301</v>
      </c>
      <c r="M1611">
        <v>37.909005475067701</v>
      </c>
      <c r="N1611">
        <v>0.59646291445751598</v>
      </c>
      <c r="O1611">
        <v>49.858996051889399</v>
      </c>
      <c r="P1611">
        <v>47.75</v>
      </c>
      <c r="Q1611">
        <v>8.6695008492487999E-2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60</v>
      </c>
      <c r="E1612">
        <v>725.55150505999995</v>
      </c>
      <c r="F1612">
        <v>1310.8</v>
      </c>
      <c r="G1612">
        <v>53.024844512540398</v>
      </c>
      <c r="H1612">
        <v>-9.0856157373348392</v>
      </c>
      <c r="I1612">
        <v>-29.546338017191399</v>
      </c>
      <c r="J1612">
        <v>0.59937719798214795</v>
      </c>
      <c r="K1612">
        <v>1246.5379706292199</v>
      </c>
      <c r="L1612">
        <v>1114.42361279634</v>
      </c>
      <c r="M1612">
        <v>55.188097852408099</v>
      </c>
      <c r="N1612">
        <v>0.96892927014195096</v>
      </c>
      <c r="O1612">
        <v>22.665547757094899</v>
      </c>
      <c r="P1612">
        <v>87.003352592909593</v>
      </c>
      <c r="Q1612">
        <v>7.6807589321194997E-2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555</v>
      </c>
      <c r="E1613">
        <v>724.83473860000004</v>
      </c>
      <c r="F1613">
        <v>807.45</v>
      </c>
      <c r="G1613">
        <v>-21.281649442505199</v>
      </c>
      <c r="H1613">
        <v>-8.3219140936078002</v>
      </c>
      <c r="I1613">
        <v>-39.312990876529199</v>
      </c>
      <c r="J1613">
        <v>-1.2014578956954201</v>
      </c>
      <c r="K1613">
        <v>829.26544332810704</v>
      </c>
      <c r="L1613">
        <v>856.49185170942803</v>
      </c>
      <c r="M1613">
        <v>38.660178091655602</v>
      </c>
      <c r="N1613">
        <v>0.91691404625571804</v>
      </c>
      <c r="O1613">
        <v>46.634466530435297</v>
      </c>
      <c r="P1613">
        <v>10.2170352170352</v>
      </c>
      <c r="Q1613">
        <v>8.3677257089591006E-2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550</v>
      </c>
      <c r="E1614">
        <v>722.63798023999902</v>
      </c>
      <c r="F1614">
        <v>383.25</v>
      </c>
      <c r="G1614">
        <v>42.827853501243197</v>
      </c>
      <c r="H1614">
        <v>8.3918998709483095</v>
      </c>
      <c r="I1614">
        <v>-17.226105394932802</v>
      </c>
      <c r="J1614">
        <v>6.3248952155089402</v>
      </c>
      <c r="K1614">
        <v>355.54500919883901</v>
      </c>
      <c r="L1614">
        <v>338.06932535905901</v>
      </c>
      <c r="M1614">
        <v>70.117913494750098</v>
      </c>
      <c r="N1614">
        <v>2.1584936739200198</v>
      </c>
      <c r="O1614">
        <v>10.8545335942596</v>
      </c>
      <c r="P1614">
        <v>72.247191011235898</v>
      </c>
      <c r="Q1614">
        <v>1.4105515258230001E-2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622</v>
      </c>
      <c r="E1615">
        <v>720.73584000000005</v>
      </c>
      <c r="F1615">
        <v>49.84</v>
      </c>
      <c r="G1615">
        <v>136.213953930629</v>
      </c>
      <c r="H1615">
        <v>0.141038819743944</v>
      </c>
      <c r="I1615">
        <v>55.850576221018798</v>
      </c>
      <c r="J1615">
        <v>-3.0265176062196901</v>
      </c>
      <c r="K1615">
        <v>46.004056807456202</v>
      </c>
      <c r="L1615">
        <v>37.049981626636303</v>
      </c>
      <c r="M1615">
        <v>57.233000745434801</v>
      </c>
      <c r="N1615">
        <v>1.0369797510911301</v>
      </c>
      <c r="O1615">
        <v>15.4494382022471</v>
      </c>
      <c r="P1615">
        <v>169.40540540540499</v>
      </c>
      <c r="Q1615">
        <v>5.6513298655321002E-2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622</v>
      </c>
      <c r="E1616">
        <v>720.30519634500001</v>
      </c>
      <c r="F1616">
        <v>299.12</v>
      </c>
      <c r="G1616">
        <v>6.8464211530723302</v>
      </c>
      <c r="H1616">
        <v>11.624308033168299</v>
      </c>
      <c r="I1616">
        <v>13.772133847310601</v>
      </c>
      <c r="J1616">
        <v>4.13864831643403</v>
      </c>
      <c r="K1616">
        <v>254.48045828892199</v>
      </c>
      <c r="L1616">
        <v>230.31556266298699</v>
      </c>
      <c r="M1616">
        <v>57.368738041913403</v>
      </c>
      <c r="N1616">
        <v>0.69207174813947903</v>
      </c>
      <c r="O1616">
        <v>11.9584113399304</v>
      </c>
      <c r="P1616">
        <v>78.792588164973097</v>
      </c>
      <c r="Q1616">
        <v>2.0668177397979999E-2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E1617">
        <v>718.86743835300001</v>
      </c>
      <c r="F1617">
        <v>88.73</v>
      </c>
      <c r="G1617">
        <v>853.69225014558697</v>
      </c>
      <c r="H1617">
        <v>61.886300642280702</v>
      </c>
      <c r="I1617">
        <v>79.4772067295347</v>
      </c>
      <c r="J1617">
        <v>20.358072776865701</v>
      </c>
      <c r="K1617">
        <v>59.288553116788002</v>
      </c>
      <c r="L1617">
        <v>44.4849698146663</v>
      </c>
      <c r="M1617">
        <v>95.654900695224498</v>
      </c>
      <c r="N1617">
        <v>3.43585785807905</v>
      </c>
      <c r="O1617">
        <v>0</v>
      </c>
      <c r="P1617">
        <v>928.157589803012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555</v>
      </c>
      <c r="E1618">
        <v>716.33192634</v>
      </c>
      <c r="F1618">
        <v>166.28</v>
      </c>
      <c r="G1618">
        <v>-18.641069348187099</v>
      </c>
      <c r="H1618">
        <v>-6.8139214356015101</v>
      </c>
      <c r="I1618">
        <v>-13.348566102941</v>
      </c>
      <c r="J1618">
        <v>-2.75711024772147</v>
      </c>
      <c r="K1618">
        <v>166.94261059303901</v>
      </c>
      <c r="L1618">
        <v>164.28310311125901</v>
      </c>
      <c r="M1618">
        <v>44.206239137786802</v>
      </c>
      <c r="N1618">
        <v>0.82173088769785396</v>
      </c>
      <c r="O1618">
        <v>23.1958142891508</v>
      </c>
      <c r="P1618">
        <v>18.771428571428501</v>
      </c>
      <c r="Q1618">
        <v>-9.5066349269042005E-2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1160</v>
      </c>
      <c r="E1619">
        <v>714.966992656</v>
      </c>
      <c r="F1619">
        <v>70.47</v>
      </c>
      <c r="G1619">
        <v>34.297640365012498</v>
      </c>
      <c r="H1619">
        <v>-1.4690380550358899</v>
      </c>
      <c r="I1619">
        <v>-37.4828150692178</v>
      </c>
      <c r="J1619">
        <v>-0.30741701848448599</v>
      </c>
      <c r="K1619">
        <v>70.478735098413395</v>
      </c>
      <c r="L1619">
        <v>74.537925526384498</v>
      </c>
      <c r="M1619">
        <v>58.843200051279403</v>
      </c>
      <c r="N1619">
        <v>1.2464934231862499</v>
      </c>
      <c r="O1619">
        <v>103.916560238399</v>
      </c>
      <c r="P1619">
        <v>61.814006888633699</v>
      </c>
      <c r="Q1619">
        <v>-3.8430065629330001E-3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833</v>
      </c>
      <c r="E1620">
        <v>714.83134673999996</v>
      </c>
      <c r="F1620">
        <v>299.2</v>
      </c>
      <c r="G1620">
        <v>20.563275348014098</v>
      </c>
      <c r="H1620">
        <v>-3.3024239747278998</v>
      </c>
      <c r="I1620">
        <v>29.8211077045036</v>
      </c>
      <c r="J1620">
        <v>5.1595518733088204</v>
      </c>
      <c r="K1620">
        <v>271.57977047044398</v>
      </c>
      <c r="M1620">
        <v>62.187161299201399</v>
      </c>
      <c r="N1620">
        <v>0.38671203438395402</v>
      </c>
      <c r="O1620">
        <v>6.8181818181818299</v>
      </c>
      <c r="P1620">
        <v>92.597360798197599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60</v>
      </c>
      <c r="E1621">
        <v>712.20080295000002</v>
      </c>
      <c r="F1621">
        <v>328.45</v>
      </c>
      <c r="G1621">
        <v>3.7840368543771001</v>
      </c>
      <c r="H1621">
        <v>-0.63662793125393002</v>
      </c>
      <c r="I1621">
        <v>-40.295821317771299</v>
      </c>
      <c r="J1621">
        <v>-8.9606220207131795</v>
      </c>
      <c r="K1621">
        <v>332.96239671014899</v>
      </c>
      <c r="L1621">
        <v>343.572158375323</v>
      </c>
      <c r="M1621">
        <v>46.190160451264802</v>
      </c>
      <c r="N1621">
        <v>0.99326054137729303</v>
      </c>
      <c r="O1621">
        <v>45.836504795250399</v>
      </c>
      <c r="P1621">
        <v>31.854676836611802</v>
      </c>
      <c r="Q1621">
        <v>4.6666480437669002E-2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373</v>
      </c>
      <c r="E1622">
        <v>708.70702855499997</v>
      </c>
      <c r="F1622">
        <v>11.76</v>
      </c>
      <c r="G1622">
        <v>7.5799166343183799</v>
      </c>
      <c r="H1622">
        <v>-12.4708268026986</v>
      </c>
      <c r="I1622">
        <v>-37.908318424922498</v>
      </c>
      <c r="J1622">
        <v>-0.98524241869359797</v>
      </c>
      <c r="K1622">
        <v>11.757991204874401</v>
      </c>
      <c r="L1622">
        <v>11.1609583213009</v>
      </c>
      <c r="M1622">
        <v>48.295925319778497</v>
      </c>
      <c r="N1622">
        <v>0.80792106020033905</v>
      </c>
      <c r="O1622">
        <v>34.778911564625801</v>
      </c>
      <c r="P1622">
        <v>48.860759493670798</v>
      </c>
      <c r="Q1622">
        <v>-1.9684370080073999E-2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1428</v>
      </c>
      <c r="E1623">
        <v>707.90988900000002</v>
      </c>
      <c r="F1623">
        <v>138.65</v>
      </c>
      <c r="G1623">
        <v>29.9789064997974</v>
      </c>
      <c r="H1623">
        <v>-11.3008548846369</v>
      </c>
      <c r="I1623">
        <v>-18.149026389524199</v>
      </c>
      <c r="J1623">
        <v>-5.6310640443488396</v>
      </c>
      <c r="K1623">
        <v>140.90694378356801</v>
      </c>
      <c r="L1623">
        <v>136.432534714545</v>
      </c>
      <c r="M1623">
        <v>32.800108187217504</v>
      </c>
      <c r="N1623">
        <v>0.88198293522103099</v>
      </c>
      <c r="O1623">
        <v>36.242336819329203</v>
      </c>
      <c r="P1623">
        <v>77.756410256410206</v>
      </c>
      <c r="Q1623">
        <v>0.11251242610218599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402</v>
      </c>
      <c r="E1624">
        <v>707.75040000000001</v>
      </c>
      <c r="F1624">
        <v>270.14999999999998</v>
      </c>
      <c r="G1624">
        <v>-6.3114923963187701</v>
      </c>
      <c r="H1624">
        <v>-7.1405632625270403</v>
      </c>
      <c r="I1624">
        <v>-46.103016969621002</v>
      </c>
      <c r="J1624">
        <v>0.888610049175515</v>
      </c>
      <c r="K1624">
        <v>260.46693244151601</v>
      </c>
      <c r="L1624">
        <v>284.00819757086998</v>
      </c>
      <c r="M1624">
        <v>63.775478727889997</v>
      </c>
      <c r="N1624">
        <v>1.5912536903083301</v>
      </c>
      <c r="O1624">
        <v>107.44031093836701</v>
      </c>
      <c r="P1624">
        <v>25.651162790697601</v>
      </c>
      <c r="Q1624">
        <v>9.4358368679744994E-2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E1625">
        <v>707.01257999999996</v>
      </c>
      <c r="F1625">
        <v>1233.95</v>
      </c>
      <c r="G1625">
        <v>301.40616755768798</v>
      </c>
      <c r="H1625">
        <v>-7.8640655287097099</v>
      </c>
      <c r="I1625">
        <v>26.841333547235202</v>
      </c>
      <c r="J1625">
        <v>4.28773618899314</v>
      </c>
      <c r="K1625">
        <v>1014.2555858009</v>
      </c>
      <c r="L1625">
        <v>773.32651877920796</v>
      </c>
      <c r="M1625">
        <v>57.7957768083849</v>
      </c>
      <c r="N1625">
        <v>0.70265553869499198</v>
      </c>
      <c r="O1625">
        <v>7.1356213784999403</v>
      </c>
      <c r="P1625">
        <v>350.34671532846698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46</v>
      </c>
      <c r="E1626">
        <v>702.53934822399901</v>
      </c>
      <c r="F1626">
        <v>63.9</v>
      </c>
      <c r="G1626">
        <v>179.97084205868299</v>
      </c>
      <c r="H1626">
        <v>-1.46720555274817</v>
      </c>
      <c r="I1626">
        <v>6.3404339743097404</v>
      </c>
      <c r="J1626">
        <v>-4.9834104275481996</v>
      </c>
      <c r="K1626">
        <v>61.044132502470099</v>
      </c>
      <c r="L1626">
        <v>49.030528646817501</v>
      </c>
      <c r="M1626">
        <v>39.268748930623303</v>
      </c>
      <c r="N1626">
        <v>0.35845968071109702</v>
      </c>
      <c r="O1626">
        <v>33.161189358372397</v>
      </c>
      <c r="P1626">
        <v>221.10552763819001</v>
      </c>
      <c r="Q1626">
        <v>8.4619513948317002E-2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E1627">
        <v>699.47441794999997</v>
      </c>
      <c r="F1627">
        <v>745.25</v>
      </c>
      <c r="G1627">
        <v>278.26931336533602</v>
      </c>
      <c r="H1627">
        <v>32.769992042500199</v>
      </c>
      <c r="I1627">
        <v>-4.2827641220288397</v>
      </c>
      <c r="J1627">
        <v>10.530181243938101</v>
      </c>
      <c r="K1627">
        <v>615.32107335176397</v>
      </c>
      <c r="L1627">
        <v>498.68653800802502</v>
      </c>
      <c r="M1627">
        <v>67.617240346974697</v>
      </c>
      <c r="N1627">
        <v>1.0379862700228799</v>
      </c>
      <c r="O1627">
        <v>3.8577658503857699</v>
      </c>
      <c r="P1627">
        <v>400.16778523489899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83</v>
      </c>
      <c r="E1628">
        <v>697.87976319999996</v>
      </c>
      <c r="F1628">
        <v>790.45</v>
      </c>
      <c r="G1628">
        <v>21.886500733739499</v>
      </c>
      <c r="H1628">
        <v>-14.3009360633518</v>
      </c>
      <c r="I1628">
        <v>16.0953666672048</v>
      </c>
      <c r="J1628">
        <v>-3.0612437245359598</v>
      </c>
      <c r="K1628">
        <v>798.77583458570996</v>
      </c>
      <c r="L1628">
        <v>689.48187396713899</v>
      </c>
      <c r="M1628">
        <v>44.115357731566199</v>
      </c>
      <c r="N1628">
        <v>0.76048497693110795</v>
      </c>
      <c r="O1628">
        <v>33.949016383072902</v>
      </c>
      <c r="P1628">
        <v>62.945784374355803</v>
      </c>
      <c r="Q1628">
        <v>4.5600726397886003E-2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57</v>
      </c>
      <c r="E1629">
        <v>695.67008286199996</v>
      </c>
      <c r="F1629">
        <v>33.409999999999997</v>
      </c>
      <c r="G1629">
        <v>115.155870879237</v>
      </c>
      <c r="H1629">
        <v>-5.0862176996988699</v>
      </c>
      <c r="I1629">
        <v>66.760174725762397</v>
      </c>
      <c r="J1629">
        <v>4.9731199554337699</v>
      </c>
      <c r="K1629">
        <v>32.6019132264463</v>
      </c>
      <c r="L1629">
        <v>25.828941781621999</v>
      </c>
      <c r="M1629">
        <v>63.133856222324802</v>
      </c>
      <c r="N1629">
        <v>0.32263036319080701</v>
      </c>
      <c r="O1629">
        <v>45.4654295121221</v>
      </c>
      <c r="P1629">
        <v>148.40148698884701</v>
      </c>
      <c r="Q1629">
        <v>0.102924538674132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622</v>
      </c>
      <c r="E1630">
        <v>693.36316388800003</v>
      </c>
      <c r="F1630">
        <v>155.77000000000001</v>
      </c>
      <c r="G1630">
        <v>4.5879449201289999</v>
      </c>
      <c r="H1630">
        <v>19.608083101423901</v>
      </c>
      <c r="I1630">
        <v>4.6780893420677998</v>
      </c>
      <c r="J1630">
        <v>20.3367080504649</v>
      </c>
      <c r="K1630">
        <v>134.41634376442701</v>
      </c>
      <c r="L1630">
        <v>129.218906195378</v>
      </c>
      <c r="M1630">
        <v>78.541578242326295</v>
      </c>
      <c r="N1630">
        <v>3.5755027673826199</v>
      </c>
      <c r="O1630">
        <v>6.3105861205623599</v>
      </c>
      <c r="P1630">
        <v>47.509469696969703</v>
      </c>
      <c r="Q1630">
        <v>3.376780645238E-3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231</v>
      </c>
      <c r="E1631">
        <v>690.6</v>
      </c>
      <c r="F1631">
        <v>230.8</v>
      </c>
      <c r="G1631">
        <v>115.549979417806</v>
      </c>
      <c r="H1631">
        <v>-1.0122432366988099</v>
      </c>
      <c r="I1631">
        <v>-21.628601903645102</v>
      </c>
      <c r="J1631">
        <v>-5.72037732612245</v>
      </c>
      <c r="K1631">
        <v>222.745521678817</v>
      </c>
      <c r="M1631">
        <v>43.470431469491402</v>
      </c>
      <c r="N1631">
        <v>1.7098506832550799</v>
      </c>
      <c r="O1631">
        <v>24.5856827201935</v>
      </c>
      <c r="P1631">
        <v>195.15326911118001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133</v>
      </c>
      <c r="E1632">
        <v>689.41467331199999</v>
      </c>
      <c r="F1632">
        <v>223.7</v>
      </c>
      <c r="G1632">
        <v>158.01712725441999</v>
      </c>
      <c r="H1632">
        <v>-14.928528035296999</v>
      </c>
      <c r="I1632">
        <v>-40.657320792186603</v>
      </c>
      <c r="J1632">
        <v>0.73485320305854696</v>
      </c>
      <c r="K1632">
        <v>225.062067936581</v>
      </c>
      <c r="L1632">
        <v>200.19355303443601</v>
      </c>
      <c r="M1632">
        <v>47.9526224005104</v>
      </c>
      <c r="N1632">
        <v>0.91344514331749005</v>
      </c>
      <c r="O1632">
        <v>40.5453732677693</v>
      </c>
      <c r="P1632">
        <v>258.49358974358898</v>
      </c>
      <c r="Q1632">
        <v>0.122556322181926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3305</v>
      </c>
      <c r="E1633">
        <v>689.30299190000005</v>
      </c>
      <c r="F1633">
        <v>750.25</v>
      </c>
      <c r="G1633">
        <v>10.2647030640483</v>
      </c>
      <c r="H1633">
        <v>-11.087936003957999</v>
      </c>
      <c r="I1633">
        <v>-19.514356355512099</v>
      </c>
      <c r="J1633">
        <v>-2.4780687989257202</v>
      </c>
      <c r="K1633">
        <v>792.97148296112698</v>
      </c>
      <c r="L1633">
        <v>737.34374006644396</v>
      </c>
      <c r="M1633">
        <v>42.743149235972801</v>
      </c>
      <c r="N1633">
        <v>0.432513806148976</v>
      </c>
      <c r="O1633">
        <v>34.488503832055898</v>
      </c>
      <c r="P1633">
        <v>52.4123920771965</v>
      </c>
      <c r="Q1633">
        <v>4.8546813638957999E-2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285</v>
      </c>
      <c r="E1634">
        <v>688.21167286000002</v>
      </c>
      <c r="F1634">
        <v>280.44</v>
      </c>
      <c r="G1634">
        <v>586.21049896478098</v>
      </c>
      <c r="H1634">
        <v>7.5408279761794601</v>
      </c>
      <c r="I1634">
        <v>292.79452621402697</v>
      </c>
      <c r="J1634">
        <v>11.809936961193801</v>
      </c>
      <c r="K1634">
        <v>235.80859098480099</v>
      </c>
      <c r="L1634">
        <v>169.16054883779901</v>
      </c>
      <c r="M1634">
        <v>65.045177797818695</v>
      </c>
      <c r="N1634">
        <v>1.4852264303443901</v>
      </c>
      <c r="O1634">
        <v>8.7576665240336702</v>
      </c>
      <c r="P1634">
        <v>625.58861578266499</v>
      </c>
      <c r="Q1634">
        <v>0.15729935122095501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E1635">
        <v>687.21375</v>
      </c>
      <c r="F1635">
        <v>69.92</v>
      </c>
      <c r="G1635">
        <v>1050.24860050503</v>
      </c>
      <c r="H1635">
        <v>15.1700575464714</v>
      </c>
      <c r="I1635">
        <v>44.797672358487603</v>
      </c>
      <c r="J1635">
        <v>-4.0050069721010901</v>
      </c>
      <c r="K1635">
        <v>62.090484623966198</v>
      </c>
      <c r="L1635">
        <v>43.938838701908303</v>
      </c>
      <c r="M1635">
        <v>48.112025604065103</v>
      </c>
      <c r="N1635">
        <v>0.50642982863889197</v>
      </c>
      <c r="O1635">
        <v>7.2654462242562801</v>
      </c>
      <c r="P1635">
        <v>1192.4214417744899</v>
      </c>
      <c r="Q1635">
        <v>0.190041256329295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138</v>
      </c>
      <c r="E1636">
        <v>686.17762500000003</v>
      </c>
      <c r="F1636">
        <v>384.75</v>
      </c>
      <c r="G1636">
        <v>174.43384921858799</v>
      </c>
      <c r="H1636">
        <v>-5.5392692417473501</v>
      </c>
      <c r="I1636">
        <v>-0.157375028696076</v>
      </c>
      <c r="J1636">
        <v>9.8064050201619608</v>
      </c>
      <c r="K1636">
        <v>352.71704960959698</v>
      </c>
      <c r="L1636">
        <v>309.66645462993802</v>
      </c>
      <c r="M1636">
        <v>75.849557714567695</v>
      </c>
      <c r="N1636">
        <v>1.48543195586529</v>
      </c>
      <c r="O1636">
        <v>17.998700454840801</v>
      </c>
      <c r="P1636">
        <v>249.772727272727</v>
      </c>
      <c r="Q1636">
        <v>0.20679821959293501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361</v>
      </c>
      <c r="E1637">
        <v>683.829432</v>
      </c>
      <c r="F1637">
        <v>192.25</v>
      </c>
      <c r="G1637">
        <v>-20.922187933114699</v>
      </c>
      <c r="H1637">
        <v>7.9743595232323896</v>
      </c>
      <c r="I1637">
        <v>-13.6380914556301</v>
      </c>
      <c r="J1637">
        <v>3.78919906227804</v>
      </c>
      <c r="K1637">
        <v>170.69884424370099</v>
      </c>
      <c r="L1637">
        <v>176.658887135524</v>
      </c>
      <c r="M1637">
        <v>65.263457077254103</v>
      </c>
      <c r="N1637">
        <v>1.1757742772424</v>
      </c>
      <c r="O1637">
        <v>24.499349804941399</v>
      </c>
      <c r="P1637">
        <v>43.043154761904702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302</v>
      </c>
      <c r="E1638">
        <v>683.46387265500005</v>
      </c>
      <c r="F1638">
        <v>390.7</v>
      </c>
      <c r="G1638">
        <v>-27.576723824188299</v>
      </c>
      <c r="H1638">
        <v>-6.5098337578763896</v>
      </c>
      <c r="I1638">
        <v>7.6447272603566896</v>
      </c>
      <c r="J1638">
        <v>-4.8938217193906102</v>
      </c>
      <c r="K1638">
        <v>356.69659241323399</v>
      </c>
      <c r="L1638">
        <v>324.807046500426</v>
      </c>
      <c r="M1638">
        <v>50.688403704687701</v>
      </c>
      <c r="N1638">
        <v>1.0601206854936001</v>
      </c>
      <c r="O1638">
        <v>14.904601491947901</v>
      </c>
      <c r="P1638">
        <v>58.1781376518218</v>
      </c>
      <c r="Q1638">
        <v>4.2444183307221002E-2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906</v>
      </c>
      <c r="E1639">
        <v>680.36360063999996</v>
      </c>
      <c r="F1639">
        <v>365.85</v>
      </c>
      <c r="G1639">
        <v>-30.417480984854802</v>
      </c>
      <c r="H1639">
        <v>2.0763026057599698</v>
      </c>
      <c r="I1639">
        <v>-11.0580307379259</v>
      </c>
      <c r="J1639">
        <v>2.1916281044210599</v>
      </c>
      <c r="K1639">
        <v>339.96752834270802</v>
      </c>
      <c r="L1639">
        <v>332.56937664296299</v>
      </c>
      <c r="M1639">
        <v>62.431470570420203</v>
      </c>
      <c r="N1639">
        <v>0.32851365910214497</v>
      </c>
      <c r="O1639">
        <v>13.9128057947246</v>
      </c>
      <c r="P1639">
        <v>53.718487394957897</v>
      </c>
      <c r="Q1639">
        <v>5.0893744436058999E-2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60</v>
      </c>
      <c r="E1640">
        <v>680.18352201000005</v>
      </c>
      <c r="F1640">
        <v>32.19</v>
      </c>
      <c r="G1640">
        <v>6.5907119636860898</v>
      </c>
      <c r="H1640">
        <v>-9.6201855636049007</v>
      </c>
      <c r="I1640">
        <v>-25.247498057171399</v>
      </c>
      <c r="J1640">
        <v>4.8469945460610298</v>
      </c>
      <c r="K1640">
        <v>31.383057211031499</v>
      </c>
      <c r="L1640">
        <v>31.060924217631701</v>
      </c>
      <c r="M1640">
        <v>59.692383079947902</v>
      </c>
      <c r="N1640">
        <v>1.37423015428943</v>
      </c>
      <c r="O1640">
        <v>41.969555762659198</v>
      </c>
      <c r="P1640">
        <v>49.720930232558104</v>
      </c>
      <c r="Q1640">
        <v>-2.645286542839E-2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388</v>
      </c>
      <c r="E1641">
        <v>677.55948920000003</v>
      </c>
      <c r="F1641">
        <v>502.55</v>
      </c>
      <c r="G1641">
        <v>59.614886919222599</v>
      </c>
      <c r="H1641">
        <v>-6.7632863022434702</v>
      </c>
      <c r="I1641">
        <v>4.5405453480725697</v>
      </c>
      <c r="J1641">
        <v>0.74471036781052202</v>
      </c>
      <c r="K1641">
        <v>497.53160628721002</v>
      </c>
      <c r="L1641">
        <v>447.451120688912</v>
      </c>
      <c r="M1641">
        <v>59.805350705451403</v>
      </c>
      <c r="N1641">
        <v>0.94710159228060598</v>
      </c>
      <c r="O1641">
        <v>33.0016913739926</v>
      </c>
      <c r="P1641">
        <v>111.02246483308799</v>
      </c>
      <c r="Q1641">
        <v>0.221531874585705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118</v>
      </c>
      <c r="E1642">
        <v>677.53499999999997</v>
      </c>
      <c r="F1642">
        <v>133.25</v>
      </c>
      <c r="G1642">
        <v>-25.866338398672699</v>
      </c>
      <c r="H1642">
        <v>-8.4374021277936198</v>
      </c>
      <c r="I1642">
        <v>-24.157557705696998</v>
      </c>
      <c r="J1642">
        <v>-1.5766339213916101</v>
      </c>
      <c r="K1642">
        <v>133.01481224591501</v>
      </c>
      <c r="L1642">
        <v>137.559222812645</v>
      </c>
      <c r="M1642">
        <v>47.807166986939301</v>
      </c>
      <c r="N1642">
        <v>1.1936256243558201</v>
      </c>
      <c r="O1642">
        <v>29.9812382739211</v>
      </c>
      <c r="P1642">
        <v>12.9237288135593</v>
      </c>
      <c r="Q1642">
        <v>-9.7580791408381995E-2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271</v>
      </c>
      <c r="E1643">
        <v>676.64246495999998</v>
      </c>
      <c r="F1643">
        <v>3254</v>
      </c>
      <c r="G1643">
        <v>6.56840579351159</v>
      </c>
      <c r="H1643">
        <v>-2.2265240552700698</v>
      </c>
      <c r="I1643">
        <v>15.7238984097937</v>
      </c>
      <c r="J1643">
        <v>2.23168708826468</v>
      </c>
      <c r="K1643">
        <v>3155.3348130007298</v>
      </c>
      <c r="L1643">
        <v>2810.7405841428999</v>
      </c>
      <c r="M1643">
        <v>64.4678039884638</v>
      </c>
      <c r="N1643">
        <v>0.487584650112866</v>
      </c>
      <c r="O1643">
        <v>34.357713583282099</v>
      </c>
      <c r="P1643">
        <v>56.743737957610698</v>
      </c>
      <c r="Q1643">
        <v>-3.5053461027309998E-3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715</v>
      </c>
      <c r="E1644">
        <v>676.62342616799901</v>
      </c>
      <c r="F1644">
        <v>897.5</v>
      </c>
      <c r="G1644">
        <v>-1.9435612497315</v>
      </c>
      <c r="H1644">
        <v>-1.4626829961632499</v>
      </c>
      <c r="I1644">
        <v>-9.9177732548754296</v>
      </c>
      <c r="J1644">
        <v>-1.9689196840615799</v>
      </c>
      <c r="K1644">
        <v>859.50946220580397</v>
      </c>
      <c r="L1644">
        <v>801.114733442584</v>
      </c>
      <c r="M1644">
        <v>64.306050640641899</v>
      </c>
      <c r="N1644">
        <v>0.23809787499134699</v>
      </c>
      <c r="O1644">
        <v>0.41559888579387699</v>
      </c>
      <c r="P1644">
        <v>32.964932813819402</v>
      </c>
      <c r="Q1644">
        <v>2.0547319375944E-2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138</v>
      </c>
      <c r="E1645">
        <v>675.74755219500003</v>
      </c>
      <c r="F1645">
        <v>25.79</v>
      </c>
      <c r="G1645">
        <v>136.55506133980001</v>
      </c>
      <c r="H1645">
        <v>-2.2826278755234499</v>
      </c>
      <c r="I1645">
        <v>12.6416815750775</v>
      </c>
      <c r="J1645">
        <v>6.16989087205841</v>
      </c>
      <c r="K1645">
        <v>26.390655956594301</v>
      </c>
      <c r="L1645">
        <v>23.689640806161702</v>
      </c>
      <c r="M1645">
        <v>60.402827849027801</v>
      </c>
      <c r="N1645">
        <v>1.0156377860130701</v>
      </c>
      <c r="O1645">
        <v>68.476153547886696</v>
      </c>
      <c r="P1645">
        <v>175.82887700534701</v>
      </c>
      <c r="Q1645">
        <v>0.120495769309352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541</v>
      </c>
      <c r="E1646">
        <v>674.38800000000003</v>
      </c>
      <c r="F1646">
        <v>1020.9</v>
      </c>
      <c r="G1646">
        <v>75.576593775774498</v>
      </c>
      <c r="H1646">
        <v>-7.1942531891560098</v>
      </c>
      <c r="I1646">
        <v>6.5214956880535002</v>
      </c>
      <c r="J1646">
        <v>-2.8944874463705399</v>
      </c>
      <c r="K1646">
        <v>1032.8157108128401</v>
      </c>
      <c r="L1646">
        <v>900.27773373989305</v>
      </c>
      <c r="M1646">
        <v>34.584475843670504</v>
      </c>
      <c r="N1646">
        <v>0.69408539477598097</v>
      </c>
      <c r="O1646">
        <v>15.584288373004201</v>
      </c>
      <c r="P1646">
        <v>104.179999999999</v>
      </c>
      <c r="Q1646">
        <v>4.8080242878220998E-2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285</v>
      </c>
      <c r="E1647">
        <v>671.53686099499998</v>
      </c>
      <c r="F1647">
        <v>505</v>
      </c>
      <c r="G1647">
        <v>108.42448269159701</v>
      </c>
      <c r="H1647">
        <v>35.2892286962554</v>
      </c>
      <c r="I1647">
        <v>55.606575192098703</v>
      </c>
      <c r="J1647">
        <v>-2.3536328586259101</v>
      </c>
      <c r="K1647">
        <v>393.42423508531198</v>
      </c>
      <c r="L1647">
        <v>303.11350248478402</v>
      </c>
      <c r="M1647">
        <v>56.813691291907602</v>
      </c>
      <c r="N1647">
        <v>0.99021771278383297</v>
      </c>
      <c r="O1647">
        <v>10.683168316831599</v>
      </c>
      <c r="P1647">
        <v>236.10648918469201</v>
      </c>
      <c r="Q1647">
        <v>9.9999053347583994E-2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302</v>
      </c>
      <c r="E1648">
        <v>670.17600000000004</v>
      </c>
      <c r="F1648">
        <v>146.05000000000001</v>
      </c>
      <c r="G1648">
        <v>-17.368190826746201</v>
      </c>
      <c r="H1648">
        <v>-8.3893511259458595</v>
      </c>
      <c r="I1648">
        <v>-15.165659145144</v>
      </c>
      <c r="J1648">
        <v>-2.10440085793363</v>
      </c>
      <c r="K1648">
        <v>147.03440517383399</v>
      </c>
      <c r="L1648">
        <v>144.10773129800501</v>
      </c>
      <c r="M1648">
        <v>33.627376847305896</v>
      </c>
      <c r="N1648">
        <v>0.617404749886587</v>
      </c>
      <c r="O1648">
        <v>20.506675795960199</v>
      </c>
      <c r="P1648">
        <v>21.606994171523699</v>
      </c>
      <c r="Q1648">
        <v>9.9335651205635006E-2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133</v>
      </c>
      <c r="E1649">
        <v>668.37914527999999</v>
      </c>
      <c r="F1649">
        <v>431.05</v>
      </c>
      <c r="G1649">
        <v>-42.147545848963901</v>
      </c>
      <c r="H1649">
        <v>-7.7650964016187203</v>
      </c>
      <c r="I1649">
        <v>-34.553932460010202</v>
      </c>
      <c r="J1649">
        <v>-5.3635631439696203</v>
      </c>
      <c r="K1649">
        <v>458.29935906367501</v>
      </c>
      <c r="L1649">
        <v>487.511979443006</v>
      </c>
      <c r="M1649">
        <v>26.0230051124671</v>
      </c>
      <c r="N1649">
        <v>0.59122635004161705</v>
      </c>
      <c r="O1649">
        <v>58.090708734485503</v>
      </c>
      <c r="P1649">
        <v>3.6053358971277398</v>
      </c>
      <c r="Q1649">
        <v>7.3771036679200999E-2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77</v>
      </c>
      <c r="E1650">
        <v>665.618559</v>
      </c>
      <c r="F1650">
        <v>603.9</v>
      </c>
      <c r="G1650">
        <v>47.818862138484597</v>
      </c>
      <c r="H1650">
        <v>-17.590812018745901</v>
      </c>
      <c r="I1650">
        <v>-51.330913647646803</v>
      </c>
      <c r="J1650">
        <v>-3.44396755807947</v>
      </c>
      <c r="K1650">
        <v>643.27538523654903</v>
      </c>
      <c r="L1650">
        <v>639.84783312255604</v>
      </c>
      <c r="M1650">
        <v>46.009514941393299</v>
      </c>
      <c r="N1650">
        <v>1.26477227456926</v>
      </c>
      <c r="O1650">
        <v>59.976817353866501</v>
      </c>
      <c r="P1650">
        <v>80.268656716417894</v>
      </c>
      <c r="Q1650">
        <v>0.22671336605137499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555</v>
      </c>
      <c r="E1651">
        <v>665.03346502399995</v>
      </c>
      <c r="F1651">
        <v>3.75</v>
      </c>
      <c r="G1651">
        <v>-4.2758282007667896</v>
      </c>
      <c r="H1651">
        <v>-9.3370063019570004</v>
      </c>
      <c r="I1651">
        <v>-31.081045697649699</v>
      </c>
      <c r="J1651">
        <v>-2.55138548329783</v>
      </c>
      <c r="K1651">
        <v>3.8348620773645199</v>
      </c>
      <c r="L1651">
        <v>3.8224422941138601</v>
      </c>
      <c r="M1651">
        <v>45.912291243104399</v>
      </c>
      <c r="N1651">
        <v>0.99727544441987803</v>
      </c>
      <c r="O1651">
        <v>50.6666666666666</v>
      </c>
      <c r="P1651">
        <v>33.928571428571402</v>
      </c>
      <c r="Q1651">
        <v>5.8923943048644997E-2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285</v>
      </c>
      <c r="E1652">
        <v>665.01615589999994</v>
      </c>
      <c r="F1652">
        <v>3.88</v>
      </c>
      <c r="G1652">
        <v>47.322738107476901</v>
      </c>
      <c r="H1652">
        <v>-10.537718373261001</v>
      </c>
      <c r="I1652">
        <v>-38.708318424922403</v>
      </c>
      <c r="J1652">
        <v>-2.0043556477415501</v>
      </c>
      <c r="K1652">
        <v>3.9776897553977202</v>
      </c>
      <c r="L1652">
        <v>3.8698019025637</v>
      </c>
      <c r="M1652">
        <v>42.1802001668568</v>
      </c>
      <c r="N1652">
        <v>0.79782495005502896</v>
      </c>
      <c r="O1652">
        <v>71.391752577319593</v>
      </c>
      <c r="P1652">
        <v>76.363636363636303</v>
      </c>
      <c r="Q1652">
        <v>5.6506742072532E-2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1428</v>
      </c>
      <c r="E1653">
        <v>663.65977878000001</v>
      </c>
      <c r="F1653">
        <v>1105.05</v>
      </c>
      <c r="G1653">
        <v>12.748217106546001</v>
      </c>
      <c r="H1653">
        <v>5.3591944320345801</v>
      </c>
      <c r="I1653">
        <v>-10.9249501243312</v>
      </c>
      <c r="J1653">
        <v>0.23801469489089899</v>
      </c>
      <c r="K1653">
        <v>1060.6478403338101</v>
      </c>
      <c r="L1653">
        <v>1002.7192243992801</v>
      </c>
      <c r="M1653">
        <v>58.342492546562099</v>
      </c>
      <c r="N1653">
        <v>0.86300655488356903</v>
      </c>
      <c r="O1653">
        <v>12.8455725985249</v>
      </c>
      <c r="P1653">
        <v>42.587096774193498</v>
      </c>
      <c r="Q1653">
        <v>-5.4961045547750002E-3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1529</v>
      </c>
      <c r="E1654">
        <v>662.42947284799902</v>
      </c>
      <c r="F1654">
        <v>27.24</v>
      </c>
      <c r="G1654">
        <v>-11.1123692688069</v>
      </c>
      <c r="H1654">
        <v>2.42106772911246</v>
      </c>
      <c r="I1654">
        <v>-29.279564431312199</v>
      </c>
      <c r="J1654">
        <v>1.0466647604217001</v>
      </c>
      <c r="K1654">
        <v>27.2211284022959</v>
      </c>
      <c r="L1654">
        <v>26.738123777151898</v>
      </c>
      <c r="M1654">
        <v>63.758898729982498</v>
      </c>
      <c r="N1654">
        <v>2.00037807257806</v>
      </c>
      <c r="O1654">
        <v>35.462555066079197</v>
      </c>
      <c r="P1654">
        <v>32.554744525547399</v>
      </c>
      <c r="Q1654">
        <v>-3.0936177704091E-2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541</v>
      </c>
      <c r="E1655">
        <v>661.35460590000002</v>
      </c>
      <c r="F1655">
        <v>25.55</v>
      </c>
      <c r="G1655">
        <v>93.178243837422102</v>
      </c>
      <c r="H1655">
        <v>22.194902266968299</v>
      </c>
      <c r="I1655">
        <v>15.3927125029125</v>
      </c>
      <c r="J1655">
        <v>-1.8907806861887</v>
      </c>
      <c r="K1655">
        <v>21.9713416727745</v>
      </c>
      <c r="L1655">
        <v>18.246942314153898</v>
      </c>
      <c r="M1655">
        <v>58.091789677681</v>
      </c>
      <c r="N1655">
        <v>1.8033986605113499</v>
      </c>
      <c r="O1655">
        <v>3.7181996086105702</v>
      </c>
      <c r="P1655">
        <v>164.76683937823799</v>
      </c>
      <c r="Q1655">
        <v>1.7175204801871999E-2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198</v>
      </c>
      <c r="E1656">
        <v>660.95297574999995</v>
      </c>
      <c r="F1656">
        <v>188.8</v>
      </c>
      <c r="G1656">
        <v>190.47000589753</v>
      </c>
      <c r="H1656">
        <v>-11.653379589178201</v>
      </c>
      <c r="I1656">
        <v>9.1188356828425299E-2</v>
      </c>
      <c r="J1656">
        <v>-6.7017584302564002</v>
      </c>
      <c r="K1656">
        <v>193.04141027224901</v>
      </c>
      <c r="L1656">
        <v>162.53744237140401</v>
      </c>
      <c r="M1656">
        <v>37.264829475734302</v>
      </c>
      <c r="N1656">
        <v>0.34879631415621398</v>
      </c>
      <c r="O1656">
        <v>16.5254237288135</v>
      </c>
      <c r="Q1656">
        <v>0.12683173333242001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60</v>
      </c>
      <c r="E1657">
        <v>660.738658644</v>
      </c>
      <c r="F1657">
        <v>211.86</v>
      </c>
      <c r="G1657">
        <v>244.33302428733199</v>
      </c>
      <c r="H1657">
        <v>20.515910886854702</v>
      </c>
      <c r="I1657">
        <v>34.320903046815801</v>
      </c>
      <c r="J1657">
        <v>4.6988934578543704</v>
      </c>
      <c r="K1657">
        <v>168.274192408126</v>
      </c>
      <c r="L1657">
        <v>136.970116504972</v>
      </c>
      <c r="M1657">
        <v>75.473035256505995</v>
      </c>
      <c r="N1657">
        <v>1.85325107098259</v>
      </c>
      <c r="O1657">
        <v>0</v>
      </c>
      <c r="P1657">
        <v>332.36734693877497</v>
      </c>
      <c r="Q1657">
        <v>7.3726492807376004E-2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D1658" t="s">
        <v>138</v>
      </c>
      <c r="E1658">
        <v>659.54940692000002</v>
      </c>
      <c r="F1658">
        <v>45.8</v>
      </c>
      <c r="G1658">
        <v>222.72282260261801</v>
      </c>
      <c r="H1658">
        <v>2.2950939632504899E-2</v>
      </c>
      <c r="I1658">
        <v>164.67327666710199</v>
      </c>
      <c r="J1658">
        <v>2.37033931438856</v>
      </c>
      <c r="K1658">
        <v>43.178843843286302</v>
      </c>
      <c r="L1658">
        <v>31.0798267168941</v>
      </c>
      <c r="M1658">
        <v>52.539947153632397</v>
      </c>
      <c r="N1658">
        <v>1.6863045886602701</v>
      </c>
      <c r="O1658">
        <v>15.742358078602599</v>
      </c>
      <c r="P1658">
        <v>256.420233463035</v>
      </c>
      <c r="Q1658">
        <v>2.4156126083546E-2</v>
      </c>
    </row>
    <row r="1659" spans="1:17" hidden="1" x14ac:dyDescent="0.3">
      <c r="A1659" t="s">
        <v>3474</v>
      </c>
      <c r="B1659" t="s">
        <v>2539</v>
      </c>
      <c r="C1659" t="str">
        <f>IFERROR(VLOOKUP(Table1[[#This Row],[Ticker]],[1]!Table1[[Symbol]:[Industry]],2,FALSE),"-")</f>
        <v>-</v>
      </c>
      <c r="D1659" t="s">
        <v>231</v>
      </c>
      <c r="E1659">
        <v>658.03344000000004</v>
      </c>
      <c r="F1659">
        <v>1587.5</v>
      </c>
      <c r="G1659">
        <v>589.04109657397805</v>
      </c>
      <c r="H1659">
        <v>-2.9670380980115798</v>
      </c>
      <c r="I1659">
        <v>44.908295772294899</v>
      </c>
      <c r="J1659">
        <v>1.3250530388099799</v>
      </c>
      <c r="K1659">
        <v>1415.40623962162</v>
      </c>
      <c r="L1659">
        <v>933.82400374948804</v>
      </c>
      <c r="M1659">
        <v>57.042797569257303</v>
      </c>
      <c r="N1659">
        <v>0.425985445724681</v>
      </c>
      <c r="O1659">
        <v>18.9322834645669</v>
      </c>
      <c r="P1659">
        <v>678.18627450980398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254</v>
      </c>
      <c r="E1660">
        <v>657.02676562500005</v>
      </c>
      <c r="F1660">
        <v>521.65</v>
      </c>
      <c r="G1660">
        <v>206.39701922845299</v>
      </c>
      <c r="H1660">
        <v>56.216200136392501</v>
      </c>
      <c r="I1660">
        <v>65.482934406581194</v>
      </c>
      <c r="J1660">
        <v>-3.41928208343211</v>
      </c>
      <c r="K1660">
        <v>381.54331010045098</v>
      </c>
      <c r="L1660">
        <v>294.16447373879998</v>
      </c>
      <c r="M1660">
        <v>76.421946157368097</v>
      </c>
      <c r="N1660">
        <v>1.28736852025617</v>
      </c>
      <c r="O1660">
        <v>1.4089907025783599</v>
      </c>
      <c r="P1660">
        <v>272.60714285714198</v>
      </c>
      <c r="Q1660">
        <v>0.11665976292426999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228</v>
      </c>
      <c r="E1661">
        <v>654.5</v>
      </c>
      <c r="F1661">
        <v>584.79999999999995</v>
      </c>
      <c r="G1661">
        <v>110.43062080857899</v>
      </c>
      <c r="H1661">
        <v>0.69842895398801796</v>
      </c>
      <c r="I1661">
        <v>86.360196563814199</v>
      </c>
      <c r="J1661">
        <v>-5.4250960369204799</v>
      </c>
      <c r="K1661">
        <v>554.42174036074903</v>
      </c>
      <c r="L1661">
        <v>408.72424719965102</v>
      </c>
      <c r="M1661">
        <v>49.400461712496501</v>
      </c>
      <c r="N1661">
        <v>0.40836514450107297</v>
      </c>
      <c r="O1661">
        <v>13.8850889192886</v>
      </c>
      <c r="P1661">
        <v>157.33773377337701</v>
      </c>
      <c r="Q1661">
        <v>0.24140877510969799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349</v>
      </c>
      <c r="E1662">
        <v>654.23083752000002</v>
      </c>
      <c r="F1662">
        <v>21.89</v>
      </c>
      <c r="G1662">
        <v>50.499422989079797</v>
      </c>
      <c r="H1662">
        <v>7.8859648351407996</v>
      </c>
      <c r="I1662">
        <v>-27.505072988816998</v>
      </c>
      <c r="J1662">
        <v>0.65848368153855097</v>
      </c>
      <c r="K1662">
        <v>20.717856195847698</v>
      </c>
      <c r="L1662">
        <v>18.932272115235499</v>
      </c>
      <c r="M1662">
        <v>61.854680275922298</v>
      </c>
      <c r="N1662">
        <v>5.2692232325493098</v>
      </c>
      <c r="O1662">
        <v>31.3385107354956</v>
      </c>
      <c r="P1662">
        <v>124.51282051282</v>
      </c>
      <c r="Q1662">
        <v>7.7367999018785993E-2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184</v>
      </c>
      <c r="E1663">
        <v>652.28111541199996</v>
      </c>
      <c r="F1663">
        <v>39.590000000000003</v>
      </c>
      <c r="G1663">
        <v>-28.6253283140097</v>
      </c>
      <c r="H1663">
        <v>-20.367680078222701</v>
      </c>
      <c r="I1663">
        <v>-43.2100909507718</v>
      </c>
      <c r="J1663">
        <v>-4.5890495252925803</v>
      </c>
      <c r="K1663">
        <v>44.202343956378598</v>
      </c>
      <c r="L1663">
        <v>45.491248826284703</v>
      </c>
      <c r="M1663">
        <v>34.054246235195599</v>
      </c>
      <c r="N1663">
        <v>0.69303300401110401</v>
      </c>
      <c r="O1663">
        <v>58.373326597625599</v>
      </c>
      <c r="P1663">
        <v>7.43554952510177</v>
      </c>
      <c r="Q1663">
        <v>0.13709959564649199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1642</v>
      </c>
      <c r="E1664">
        <v>651.53970000000004</v>
      </c>
      <c r="F1664">
        <v>60.65</v>
      </c>
      <c r="G1664">
        <v>-4.7984342459788598</v>
      </c>
      <c r="H1664">
        <v>-2.81681694081322</v>
      </c>
      <c r="I1664">
        <v>-2.4116048098990199</v>
      </c>
      <c r="J1664">
        <v>-3.4577500007283901</v>
      </c>
      <c r="K1664">
        <v>61.3432851165797</v>
      </c>
      <c r="L1664">
        <v>57.325624473367498</v>
      </c>
      <c r="M1664">
        <v>63.305866194264297</v>
      </c>
      <c r="N1664">
        <v>0.87663309100634401</v>
      </c>
      <c r="O1664">
        <v>6.4303380049464103</v>
      </c>
      <c r="P1664">
        <v>25.960539979231498</v>
      </c>
      <c r="Q1664">
        <v>-3.0371808196612001E-2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370</v>
      </c>
      <c r="E1665">
        <v>650.88773078999998</v>
      </c>
      <c r="F1665">
        <v>129.44999999999999</v>
      </c>
      <c r="G1665">
        <v>85.553785676093995</v>
      </c>
      <c r="H1665">
        <v>0.359925256971596</v>
      </c>
      <c r="I1665">
        <v>0.78801807439907201</v>
      </c>
      <c r="J1665">
        <v>-1.23904952529257</v>
      </c>
      <c r="K1665">
        <v>120.811090357818</v>
      </c>
      <c r="L1665">
        <v>101.020882105723</v>
      </c>
      <c r="M1665">
        <v>53.959526761102602</v>
      </c>
      <c r="N1665">
        <v>0.471086142777982</v>
      </c>
      <c r="O1665">
        <v>14.2139822325222</v>
      </c>
      <c r="P1665">
        <v>110.146103896103</v>
      </c>
      <c r="Q1665">
        <v>0.100906839114485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E1666">
        <v>649.9667465</v>
      </c>
      <c r="F1666">
        <v>450</v>
      </c>
      <c r="G1666">
        <v>-1.7015760497851899</v>
      </c>
      <c r="H1666">
        <v>-1.9330480435906701</v>
      </c>
      <c r="I1666">
        <v>-24.751858608035398</v>
      </c>
      <c r="J1666">
        <v>2.6562993119167202</v>
      </c>
      <c r="K1666">
        <v>461.064112038301</v>
      </c>
      <c r="L1666">
        <v>440.35345320610497</v>
      </c>
      <c r="M1666">
        <v>44.570246301196804</v>
      </c>
      <c r="N1666">
        <v>0.217105263157894</v>
      </c>
      <c r="O1666">
        <v>27.1111111111111</v>
      </c>
      <c r="P1666">
        <v>29.982668977469601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158</v>
      </c>
      <c r="E1667">
        <v>649.57350359999998</v>
      </c>
      <c r="F1667">
        <v>99.33</v>
      </c>
      <c r="G1667">
        <v>-57.160353679962597</v>
      </c>
      <c r="H1667">
        <v>-2.9560537986718902</v>
      </c>
      <c r="I1667">
        <v>-41.539782482129802</v>
      </c>
      <c r="J1667">
        <v>-1.26930671137427</v>
      </c>
      <c r="K1667">
        <v>101.11675282103501</v>
      </c>
      <c r="L1667">
        <v>113.81229487351401</v>
      </c>
      <c r="M1667">
        <v>55.824291522050103</v>
      </c>
      <c r="N1667">
        <v>1.1953418690692199</v>
      </c>
      <c r="O1667">
        <v>57.001912815866199</v>
      </c>
      <c r="P1667">
        <v>9.0340285400658704</v>
      </c>
      <c r="Q1667">
        <v>2.2496372835247001E-2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622</v>
      </c>
      <c r="E1668">
        <v>649.24834304000001</v>
      </c>
      <c r="F1668">
        <v>69.19</v>
      </c>
      <c r="G1668">
        <v>106.459572691256</v>
      </c>
      <c r="H1668">
        <v>2.36764928297303</v>
      </c>
      <c r="I1668">
        <v>56.278361545144797</v>
      </c>
      <c r="J1668">
        <v>-3.1955712644230099</v>
      </c>
      <c r="K1668">
        <v>65.927944649633801</v>
      </c>
      <c r="L1668">
        <v>55.070861441385098</v>
      </c>
      <c r="M1668">
        <v>60.921245389377297</v>
      </c>
      <c r="N1668">
        <v>1.2166918541984399</v>
      </c>
      <c r="O1668">
        <v>15.1900563665269</v>
      </c>
      <c r="P1668">
        <v>146.666666666666</v>
      </c>
      <c r="Q1668">
        <v>9.9956589315095004E-2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21</v>
      </c>
      <c r="E1669">
        <v>648.38919937499998</v>
      </c>
      <c r="F1669">
        <v>341.65</v>
      </c>
      <c r="G1669">
        <v>177.694718783805</v>
      </c>
      <c r="H1669">
        <v>31.653055347181901</v>
      </c>
      <c r="I1669">
        <v>6.8531812145872397</v>
      </c>
      <c r="J1669">
        <v>12.360299008909299</v>
      </c>
      <c r="K1669">
        <v>280.22672296837999</v>
      </c>
      <c r="L1669">
        <v>245.66512322155401</v>
      </c>
      <c r="M1669">
        <v>83.100329497221693</v>
      </c>
      <c r="N1669">
        <v>2.4086631520969299</v>
      </c>
      <c r="O1669">
        <v>8.2979657544270502</v>
      </c>
      <c r="P1669">
        <v>209.74614687216601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E1670">
        <v>644.84213499999998</v>
      </c>
      <c r="F1670">
        <v>1169.4000000000001</v>
      </c>
      <c r="G1670">
        <v>-21.7732208399228</v>
      </c>
      <c r="H1670">
        <v>3.9459289947703802</v>
      </c>
      <c r="I1670">
        <v>-3.3500957733890302</v>
      </c>
      <c r="J1670">
        <v>-1.21676391288394</v>
      </c>
      <c r="K1670">
        <v>1031.26233468544</v>
      </c>
      <c r="L1670">
        <v>1010.8565231428501</v>
      </c>
      <c r="M1670">
        <v>52.365181514394898</v>
      </c>
      <c r="N1670">
        <v>1.6723541739968399</v>
      </c>
      <c r="O1670">
        <v>57.500038961508601</v>
      </c>
      <c r="P1670">
        <v>45.992509363295802</v>
      </c>
      <c r="Q1670">
        <v>-7.5762236223406998E-2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138</v>
      </c>
      <c r="E1671">
        <v>643.65575091999995</v>
      </c>
      <c r="F1671">
        <v>45.77</v>
      </c>
      <c r="G1671">
        <v>54.021864199861398</v>
      </c>
      <c r="H1671">
        <v>-2.24266284492521</v>
      </c>
      <c r="I1671">
        <v>-27.434532017155401</v>
      </c>
      <c r="J1671">
        <v>7.7382232019801496</v>
      </c>
      <c r="K1671">
        <v>44.681951069412399</v>
      </c>
      <c r="L1671">
        <v>41.586229996829999</v>
      </c>
      <c r="M1671">
        <v>73.049356122739994</v>
      </c>
      <c r="N1671">
        <v>1.5127341078933401</v>
      </c>
      <c r="O1671">
        <v>28.9053965479571</v>
      </c>
      <c r="P1671">
        <v>75.700575815738901</v>
      </c>
      <c r="Q1671">
        <v>9.2819933055718007E-2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418</v>
      </c>
      <c r="E1672">
        <v>642.73159632500006</v>
      </c>
      <c r="F1672">
        <v>68.680000000000007</v>
      </c>
      <c r="G1672">
        <v>-10.3520965429674</v>
      </c>
      <c r="H1672">
        <v>-7.1319822514201503</v>
      </c>
      <c r="I1672">
        <v>-32.867667228226999</v>
      </c>
      <c r="J1672">
        <v>-3.3404988006548999</v>
      </c>
      <c r="K1672">
        <v>69.457653568961604</v>
      </c>
      <c r="L1672">
        <v>70.600066631954405</v>
      </c>
      <c r="M1672">
        <v>49.511089560582903</v>
      </c>
      <c r="N1672">
        <v>0.58084410328745695</v>
      </c>
      <c r="O1672">
        <v>42.676179382644101</v>
      </c>
      <c r="P1672">
        <v>22.424242424242401</v>
      </c>
      <c r="Q1672">
        <v>-3.1346114094763997E-2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622</v>
      </c>
      <c r="E1673">
        <v>642.08083999999997</v>
      </c>
      <c r="F1673">
        <v>420.1</v>
      </c>
      <c r="G1673">
        <v>267.05067164849402</v>
      </c>
      <c r="H1673">
        <v>-19.075650909979899</v>
      </c>
      <c r="I1673">
        <v>242.751510634906</v>
      </c>
      <c r="J1673">
        <v>-3.3136415998846398</v>
      </c>
      <c r="K1673">
        <v>354.41858205982498</v>
      </c>
      <c r="L1673">
        <v>206.74299776475399</v>
      </c>
      <c r="M1673">
        <v>44.351705924175</v>
      </c>
      <c r="N1673">
        <v>8.7336244541484698E-2</v>
      </c>
      <c r="O1673">
        <v>23.780052368483599</v>
      </c>
      <c r="P1673">
        <v>394.23529411764702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550</v>
      </c>
      <c r="E1674">
        <v>641.94782550000002</v>
      </c>
      <c r="F1674">
        <v>46.78</v>
      </c>
      <c r="G1674">
        <v>-30.963299457582998</v>
      </c>
      <c r="H1674">
        <v>-0.68729815485011903</v>
      </c>
      <c r="I1674">
        <v>-34.3818735912972</v>
      </c>
      <c r="J1674">
        <v>1.1639487110389899</v>
      </c>
      <c r="K1674">
        <v>45.421005810627499</v>
      </c>
      <c r="L1674">
        <v>46.478055805232202</v>
      </c>
      <c r="M1674">
        <v>55.625344795597798</v>
      </c>
      <c r="N1674">
        <v>1.5491402392218201</v>
      </c>
      <c r="O1674">
        <v>35.955536554082897</v>
      </c>
      <c r="P1674">
        <v>18.280657395701599</v>
      </c>
      <c r="Q1674">
        <v>0.124495647061113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622</v>
      </c>
      <c r="E1675">
        <v>640.93878937600005</v>
      </c>
      <c r="F1675">
        <v>121.71</v>
      </c>
      <c r="G1675">
        <v>51.504627074229198</v>
      </c>
      <c r="H1675">
        <v>25.998986365643901</v>
      </c>
      <c r="I1675">
        <v>26.125853605504599</v>
      </c>
      <c r="J1675">
        <v>5.8832160334661099</v>
      </c>
      <c r="K1675">
        <v>105.707859571753</v>
      </c>
      <c r="L1675">
        <v>89.793442931430903</v>
      </c>
      <c r="M1675">
        <v>74.531060291747494</v>
      </c>
      <c r="N1675">
        <v>0.86237490355770197</v>
      </c>
      <c r="O1675">
        <v>9.2350669624517305</v>
      </c>
      <c r="P1675">
        <v>92.731591448931098</v>
      </c>
      <c r="Q1675">
        <v>3.0349692179729999E-2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198</v>
      </c>
      <c r="E1676">
        <v>640.47992999999997</v>
      </c>
      <c r="F1676">
        <v>164.42</v>
      </c>
      <c r="G1676">
        <v>-13.344707193465201</v>
      </c>
      <c r="H1676">
        <v>-4.4020098825730596</v>
      </c>
      <c r="I1676">
        <v>-26.190477920674699</v>
      </c>
      <c r="J1676">
        <v>-0.61699485988259894</v>
      </c>
      <c r="K1676">
        <v>159.90841644664599</v>
      </c>
      <c r="L1676">
        <v>155.97580728815001</v>
      </c>
      <c r="M1676">
        <v>58.984888053822097</v>
      </c>
      <c r="N1676">
        <v>1.0378055204543</v>
      </c>
      <c r="O1676">
        <v>28.877265539472099</v>
      </c>
      <c r="P1676">
        <v>30.079113924050599</v>
      </c>
      <c r="Q1676">
        <v>-4.4812082784060001E-2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636.59519</v>
      </c>
      <c r="F1677">
        <v>1072.95</v>
      </c>
      <c r="G1677">
        <v>-8.2076602153742009</v>
      </c>
      <c r="H1677">
        <v>23.164839655847398</v>
      </c>
      <c r="I1677">
        <v>1.05017214111524</v>
      </c>
      <c r="J1677">
        <v>-8.6993669856100304</v>
      </c>
      <c r="M1677">
        <v>49.633515287912097</v>
      </c>
      <c r="O1677">
        <v>32.163660934805797</v>
      </c>
      <c r="P1677">
        <v>23.221360895779501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302</v>
      </c>
      <c r="E1678">
        <v>636.53151100000002</v>
      </c>
      <c r="F1678">
        <v>69.59</v>
      </c>
      <c r="G1678">
        <v>23.966965396655301</v>
      </c>
      <c r="H1678">
        <v>-9.7185666345887096</v>
      </c>
      <c r="I1678">
        <v>-25.637308652935499</v>
      </c>
      <c r="J1678">
        <v>-0.87467115479265101</v>
      </c>
      <c r="K1678">
        <v>71.557054659125797</v>
      </c>
      <c r="L1678">
        <v>67.444012281981003</v>
      </c>
      <c r="M1678">
        <v>44.403663672204701</v>
      </c>
      <c r="N1678">
        <v>0.74544441183615395</v>
      </c>
      <c r="O1678">
        <v>31.6999568903578</v>
      </c>
      <c r="P1678">
        <v>77.073791348600494</v>
      </c>
      <c r="Q1678">
        <v>5.1705521298076998E-2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21</v>
      </c>
      <c r="E1679">
        <v>627.96885381999903</v>
      </c>
      <c r="F1679">
        <v>37.57</v>
      </c>
      <c r="G1679">
        <v>-17.244982898200199</v>
      </c>
      <c r="H1679">
        <v>-2.5147667080679499</v>
      </c>
      <c r="I1679">
        <v>-53.534717756584897</v>
      </c>
      <c r="J1679">
        <v>-4.6244661919592298</v>
      </c>
      <c r="K1679">
        <v>37.974303038325402</v>
      </c>
      <c r="L1679">
        <v>40.657405382809401</v>
      </c>
      <c r="M1679">
        <v>43.387195669183399</v>
      </c>
      <c r="N1679">
        <v>0.85899679078529301</v>
      </c>
      <c r="O1679">
        <v>70.082512643066195</v>
      </c>
      <c r="P1679">
        <v>24.198347107438</v>
      </c>
      <c r="Q1679">
        <v>2.0121053562519E-2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158</v>
      </c>
      <c r="E1680">
        <v>627.86652160000006</v>
      </c>
      <c r="F1680">
        <v>53.17</v>
      </c>
      <c r="G1680">
        <v>24.4197448462326</v>
      </c>
      <c r="H1680">
        <v>0.30305994291101501</v>
      </c>
      <c r="I1680">
        <v>-17.387388192364298</v>
      </c>
      <c r="J1680">
        <v>2.70212694529565</v>
      </c>
      <c r="K1680">
        <v>50.999054134636097</v>
      </c>
      <c r="L1680">
        <v>48.859962767176</v>
      </c>
      <c r="M1680">
        <v>57.437444673868796</v>
      </c>
      <c r="N1680">
        <v>1.6303579010514799</v>
      </c>
      <c r="O1680">
        <v>36.072973481286397</v>
      </c>
      <c r="P1680">
        <v>73.758169934640506</v>
      </c>
      <c r="Q1680">
        <v>2.877854129037E-2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1093</v>
      </c>
      <c r="E1681">
        <v>625.64098850000005</v>
      </c>
      <c r="F1681">
        <v>2244.5500000000002</v>
      </c>
      <c r="G1681">
        <v>128.11895663749101</v>
      </c>
      <c r="H1681">
        <v>44.841793260269</v>
      </c>
      <c r="I1681">
        <v>100.818646508572</v>
      </c>
      <c r="J1681">
        <v>7.8073860535171002</v>
      </c>
      <c r="K1681">
        <v>1661.6932964334701</v>
      </c>
      <c r="L1681">
        <v>1265.0640107679101</v>
      </c>
      <c r="M1681">
        <v>60.7182094108962</v>
      </c>
      <c r="N1681">
        <v>0.91302865033980496</v>
      </c>
      <c r="O1681">
        <v>6.3910360651355296</v>
      </c>
      <c r="P1681">
        <v>240.10909917417899</v>
      </c>
      <c r="Q1681">
        <v>9.6070907973549002E-2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46</v>
      </c>
      <c r="E1682">
        <v>624.519182</v>
      </c>
      <c r="F1682">
        <v>517</v>
      </c>
      <c r="G1682">
        <v>268.33861112335001</v>
      </c>
      <c r="H1682">
        <v>-6.1263553947531397</v>
      </c>
      <c r="I1682">
        <v>277.59644347983902</v>
      </c>
      <c r="J1682">
        <v>30.520444145593501</v>
      </c>
      <c r="K1682">
        <v>393.57375218448698</v>
      </c>
      <c r="M1682">
        <v>65.968503228758294</v>
      </c>
      <c r="N1682">
        <v>0.46861595308860099</v>
      </c>
      <c r="O1682">
        <v>17.9690522243713</v>
      </c>
      <c r="P1682">
        <v>320.325203252032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388</v>
      </c>
      <c r="E1683">
        <v>622.53714226</v>
      </c>
      <c r="F1683">
        <v>43.96</v>
      </c>
      <c r="G1683">
        <v>51.398134932873702</v>
      </c>
      <c r="H1683">
        <v>-3.2591313678433198</v>
      </c>
      <c r="I1683">
        <v>-2.8631571345998998</v>
      </c>
      <c r="J1683">
        <v>2.3137195447178698</v>
      </c>
      <c r="K1683">
        <v>38.644676777028003</v>
      </c>
      <c r="L1683">
        <v>36.049477281409601</v>
      </c>
      <c r="M1683">
        <v>59.844302638740601</v>
      </c>
      <c r="N1683">
        <v>2.6812202016076001</v>
      </c>
      <c r="O1683">
        <v>12.1474067333939</v>
      </c>
      <c r="P1683">
        <v>98.465011286681701</v>
      </c>
      <c r="Q1683">
        <v>6.8603596942220001E-3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254</v>
      </c>
      <c r="E1684">
        <v>621.82997637599999</v>
      </c>
      <c r="F1684">
        <v>194.82</v>
      </c>
      <c r="G1684">
        <v>18.469790813496299</v>
      </c>
      <c r="H1684">
        <v>-8.4124525805869208</v>
      </c>
      <c r="I1684">
        <v>-47.515945543566502</v>
      </c>
      <c r="J1684">
        <v>-4.2394025079964202</v>
      </c>
      <c r="K1684">
        <v>204.83766751964399</v>
      </c>
      <c r="L1684">
        <v>215.58119539316101</v>
      </c>
      <c r="M1684">
        <v>40.0476227821853</v>
      </c>
      <c r="N1684">
        <v>0.587820807351493</v>
      </c>
      <c r="O1684">
        <v>78.087465352633203</v>
      </c>
      <c r="P1684">
        <v>55.855999999999902</v>
      </c>
      <c r="Q1684">
        <v>3.0229777696068001E-2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228</v>
      </c>
      <c r="E1685">
        <v>621.38432399999999</v>
      </c>
      <c r="F1685">
        <v>622.9</v>
      </c>
      <c r="G1685">
        <v>39.164103097290401</v>
      </c>
      <c r="H1685">
        <v>-24.517021732017099</v>
      </c>
      <c r="I1685">
        <v>-3.9019302628724999</v>
      </c>
      <c r="J1685">
        <v>-8.5718704322872004</v>
      </c>
      <c r="K1685">
        <v>589.74340498742504</v>
      </c>
      <c r="L1685">
        <v>512.89799229461698</v>
      </c>
      <c r="M1685">
        <v>36.2437882682759</v>
      </c>
      <c r="N1685">
        <v>0.73641145528930396</v>
      </c>
      <c r="O1685">
        <v>21.817306148659402</v>
      </c>
      <c r="P1685">
        <v>85.988414913310905</v>
      </c>
      <c r="Q1685">
        <v>0.22164903217479801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302</v>
      </c>
      <c r="E1686">
        <v>621.18638057999999</v>
      </c>
      <c r="F1686">
        <v>479.15</v>
      </c>
      <c r="G1686">
        <v>-23.565086385456599</v>
      </c>
      <c r="H1686">
        <v>-6.7070599981656501E-2</v>
      </c>
      <c r="I1686">
        <v>-17.1156882624134</v>
      </c>
      <c r="J1686">
        <v>-4.6708214193862601</v>
      </c>
      <c r="K1686">
        <v>454.09219816053002</v>
      </c>
      <c r="L1686">
        <v>449.128678241275</v>
      </c>
      <c r="M1686">
        <v>60.3460519441985</v>
      </c>
      <c r="N1686">
        <v>1.2696536913871099</v>
      </c>
      <c r="O1686">
        <v>13.534383804654</v>
      </c>
      <c r="P1686">
        <v>22.200969140525299</v>
      </c>
      <c r="Q1686">
        <v>-3.9625193724637998E-2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290</v>
      </c>
      <c r="E1687">
        <v>620.01144629999999</v>
      </c>
      <c r="F1687">
        <v>635.6</v>
      </c>
      <c r="G1687">
        <v>-18.9308013979709</v>
      </c>
      <c r="H1687">
        <v>19.770563858379901</v>
      </c>
      <c r="I1687">
        <v>8.7236477401212706</v>
      </c>
      <c r="J1687">
        <v>7.0857367994937501</v>
      </c>
      <c r="K1687">
        <v>568.92571954141602</v>
      </c>
      <c r="L1687">
        <v>539.52162927721201</v>
      </c>
      <c r="M1687">
        <v>64.936252975686401</v>
      </c>
      <c r="N1687">
        <v>1.0594990447328501</v>
      </c>
      <c r="O1687">
        <v>9.0937696664568701</v>
      </c>
      <c r="P1687">
        <v>42.479264738847803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158</v>
      </c>
      <c r="E1688">
        <v>619.74148585499995</v>
      </c>
      <c r="F1688">
        <v>88.99</v>
      </c>
      <c r="G1688">
        <v>1.6836108963764</v>
      </c>
      <c r="H1688">
        <v>-2.5408694520866102</v>
      </c>
      <c r="I1688">
        <v>3.3555094549520001</v>
      </c>
      <c r="J1688">
        <v>0.14204187376424099</v>
      </c>
      <c r="K1688">
        <v>87.177405641295806</v>
      </c>
      <c r="L1688">
        <v>79.583100332370805</v>
      </c>
      <c r="M1688">
        <v>50.284561460819702</v>
      </c>
      <c r="N1688">
        <v>0.86193497618072101</v>
      </c>
      <c r="O1688">
        <v>19.676368131250701</v>
      </c>
      <c r="P1688">
        <v>55.124927367809399</v>
      </c>
      <c r="Q1688">
        <v>0.11603409828412101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21</v>
      </c>
      <c r="E1689">
        <v>619.031841805</v>
      </c>
      <c r="F1689">
        <v>195.9</v>
      </c>
      <c r="G1689">
        <v>26.867731932271401</v>
      </c>
      <c r="H1689">
        <v>9.3867791913534901</v>
      </c>
      <c r="I1689">
        <v>-7.5656040202597099</v>
      </c>
      <c r="J1689">
        <v>-3.1867812807166498</v>
      </c>
      <c r="K1689">
        <v>174.709627225725</v>
      </c>
      <c r="L1689">
        <v>162.62706240353901</v>
      </c>
      <c r="M1689">
        <v>59.038792634269697</v>
      </c>
      <c r="N1689">
        <v>3.8714109937949699</v>
      </c>
      <c r="O1689">
        <v>10.847371107708</v>
      </c>
      <c r="P1689">
        <v>64.483627204030199</v>
      </c>
      <c r="Q1689">
        <v>-1.1582700317836999E-2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915</v>
      </c>
      <c r="E1690">
        <v>619.02002645000005</v>
      </c>
      <c r="F1690">
        <v>329.8</v>
      </c>
      <c r="G1690">
        <v>38.406913191652002</v>
      </c>
      <c r="H1690">
        <v>-10.124681824174701</v>
      </c>
      <c r="I1690">
        <v>42.325640209036102</v>
      </c>
      <c r="J1690">
        <v>14.054270244120699</v>
      </c>
      <c r="M1690">
        <v>62.2336251516762</v>
      </c>
      <c r="O1690">
        <v>21.0733778047301</v>
      </c>
      <c r="P1690">
        <v>66.565656565656496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E1691">
        <v>616.87308800000005</v>
      </c>
      <c r="F1691">
        <v>39.549999999999997</v>
      </c>
      <c r="G1691">
        <v>805.46021456698702</v>
      </c>
      <c r="H1691">
        <v>-2.70750428162791</v>
      </c>
      <c r="I1691">
        <v>93.896305545313993</v>
      </c>
      <c r="J1691">
        <v>19.691183032846901</v>
      </c>
      <c r="K1691">
        <v>36.327951518780502</v>
      </c>
      <c r="L1691">
        <v>25.3854933480449</v>
      </c>
      <c r="M1691">
        <v>67.214414752680398</v>
      </c>
      <c r="N1691">
        <v>1.4340130298251701</v>
      </c>
      <c r="O1691">
        <v>22.75600505689</v>
      </c>
      <c r="P1691">
        <v>831.02636534839905</v>
      </c>
      <c r="Q1691">
        <v>0.21307596340180401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2903</v>
      </c>
      <c r="E1692">
        <v>616.08747271999903</v>
      </c>
      <c r="F1692">
        <v>15.58</v>
      </c>
      <c r="G1692">
        <v>-1.3038556994447199</v>
      </c>
      <c r="H1692">
        <v>-13.5398710713092</v>
      </c>
      <c r="I1692">
        <v>-41.762863879467901</v>
      </c>
      <c r="J1692">
        <v>-1.50220742002941</v>
      </c>
      <c r="K1692">
        <v>18.542264776880099</v>
      </c>
      <c r="L1692">
        <v>18.646877485782198</v>
      </c>
      <c r="M1692">
        <v>41.015801507196599</v>
      </c>
      <c r="N1692">
        <v>0.81275263311620605</v>
      </c>
      <c r="O1692">
        <v>566.88061617458197</v>
      </c>
      <c r="P1692">
        <v>36.0698689956332</v>
      </c>
      <c r="Q1692">
        <v>-8.3091286743415996E-2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418</v>
      </c>
      <c r="E1693">
        <v>615.24861090000002</v>
      </c>
      <c r="F1693">
        <v>580.79999999999995</v>
      </c>
      <c r="G1693">
        <v>60.7369767246024</v>
      </c>
      <c r="H1693">
        <v>-2.1789127052448101</v>
      </c>
      <c r="I1693">
        <v>12.600792661527301</v>
      </c>
      <c r="J1693">
        <v>-0.66747249229700201</v>
      </c>
      <c r="K1693">
        <v>543.77839576167798</v>
      </c>
      <c r="L1693">
        <v>470.03730017708602</v>
      </c>
      <c r="M1693">
        <v>55.063933431705998</v>
      </c>
      <c r="N1693">
        <v>0.64091629289210805</v>
      </c>
      <c r="O1693">
        <v>8.4624655647383094</v>
      </c>
      <c r="P1693">
        <v>90.426229508196698</v>
      </c>
      <c r="Q1693">
        <v>4.2372071332968997E-2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E1694">
        <v>615.17375000000004</v>
      </c>
      <c r="F1694">
        <v>678.75</v>
      </c>
      <c r="G1694">
        <v>4.6371870279109002</v>
      </c>
      <c r="H1694">
        <v>-1.05490951545214</v>
      </c>
      <c r="I1694">
        <v>4.1335234702066002</v>
      </c>
      <c r="J1694">
        <v>-7.4804288356374</v>
      </c>
      <c r="K1694">
        <v>665.34770077856399</v>
      </c>
      <c r="L1694">
        <v>606.86906022090795</v>
      </c>
      <c r="M1694">
        <v>43.574014428953099</v>
      </c>
      <c r="N1694">
        <v>1.1886271502136501</v>
      </c>
      <c r="O1694">
        <v>28.0294659300184</v>
      </c>
      <c r="P1694">
        <v>51.506696428571402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60</v>
      </c>
      <c r="E1695">
        <v>611.61479499999996</v>
      </c>
      <c r="F1695">
        <v>286.8</v>
      </c>
      <c r="G1695">
        <v>-34.518531733792898</v>
      </c>
      <c r="H1695">
        <v>-3.7535211066493002</v>
      </c>
      <c r="I1695">
        <v>-22.074705807869702</v>
      </c>
      <c r="J1695">
        <v>-0.49252174751480798</v>
      </c>
      <c r="K1695">
        <v>285.90936694029699</v>
      </c>
      <c r="M1695">
        <v>52.458213099636303</v>
      </c>
      <c r="N1695">
        <v>0.51991163055872203</v>
      </c>
      <c r="O1695">
        <v>26.9177126917712</v>
      </c>
      <c r="P1695">
        <v>28.035714285714299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622</v>
      </c>
      <c r="E1696">
        <v>608.36751465600003</v>
      </c>
      <c r="F1696">
        <v>22.99</v>
      </c>
      <c r="G1696">
        <v>-10.4056569542514</v>
      </c>
      <c r="H1696">
        <v>4.4177825211933799</v>
      </c>
      <c r="I1696">
        <v>-29.553601443790399</v>
      </c>
      <c r="J1696">
        <v>9.3871364329617002</v>
      </c>
      <c r="K1696">
        <v>21.876273622724099</v>
      </c>
      <c r="L1696">
        <v>23.1075716698764</v>
      </c>
      <c r="M1696">
        <v>74.890120534890897</v>
      </c>
      <c r="N1696">
        <v>2.9810590855730101</v>
      </c>
      <c r="O1696">
        <v>53.979991300565402</v>
      </c>
      <c r="P1696">
        <v>18.811369509043899</v>
      </c>
      <c r="Q1696">
        <v>5.3022579596195003E-2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290</v>
      </c>
      <c r="E1697">
        <v>608.10550000000001</v>
      </c>
      <c r="F1697">
        <v>189.33</v>
      </c>
      <c r="G1697">
        <v>-12.0251082409685</v>
      </c>
      <c r="H1697">
        <v>5.6932268165966198</v>
      </c>
      <c r="I1697">
        <v>-23.2028352678042</v>
      </c>
      <c r="J1697">
        <v>-4.8798509083903001</v>
      </c>
      <c r="K1697">
        <v>182.250565606723</v>
      </c>
      <c r="L1697">
        <v>173.703289197007</v>
      </c>
      <c r="M1697">
        <v>48.379717410757202</v>
      </c>
      <c r="N1697">
        <v>1.44958613224182</v>
      </c>
      <c r="O1697">
        <v>25.7064384936354</v>
      </c>
      <c r="P1697">
        <v>31.662030598052802</v>
      </c>
      <c r="Q1697">
        <v>1.8000221387821001E-2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915</v>
      </c>
      <c r="E1698">
        <v>607.47351300000003</v>
      </c>
      <c r="F1698">
        <v>247</v>
      </c>
      <c r="G1698">
        <v>80.267182551921294</v>
      </c>
      <c r="H1698">
        <v>24.294912231428398</v>
      </c>
      <c r="I1698">
        <v>46.513039518386599</v>
      </c>
      <c r="J1698">
        <v>-5.9820540896902701</v>
      </c>
      <c r="K1698">
        <v>199.27561918551501</v>
      </c>
      <c r="L1698">
        <v>156.65590357143199</v>
      </c>
      <c r="M1698">
        <v>52.324386159317299</v>
      </c>
      <c r="N1698">
        <v>0.42</v>
      </c>
      <c r="O1698">
        <v>20.161943319837999</v>
      </c>
      <c r="P1698">
        <v>120.53571428571399</v>
      </c>
      <c r="Q1698">
        <v>5.0533275974632003E-2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315</v>
      </c>
      <c r="E1699">
        <v>607.38905650499999</v>
      </c>
      <c r="F1699">
        <v>556.85</v>
      </c>
      <c r="G1699">
        <v>-0.96333135872230002</v>
      </c>
      <c r="H1699">
        <v>17.901441297802801</v>
      </c>
      <c r="I1699">
        <v>-35.821218620051397</v>
      </c>
      <c r="J1699">
        <v>8.6666108520659009</v>
      </c>
      <c r="K1699">
        <v>510.04563802394699</v>
      </c>
      <c r="L1699">
        <v>528.989544082988</v>
      </c>
      <c r="M1699">
        <v>65.635009827311194</v>
      </c>
      <c r="N1699">
        <v>0.64223846016752795</v>
      </c>
      <c r="O1699">
        <v>53.676932746700103</v>
      </c>
      <c r="P1699">
        <v>45.7913339442335</v>
      </c>
      <c r="Q1699">
        <v>0.26717402110220601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285</v>
      </c>
      <c r="E1700">
        <v>606.79228203000002</v>
      </c>
      <c r="F1700">
        <v>552.9</v>
      </c>
      <c r="G1700">
        <v>-13.388916651848101</v>
      </c>
      <c r="H1700">
        <v>-6.8311175416601797</v>
      </c>
      <c r="I1700">
        <v>-9.0614805976326593</v>
      </c>
      <c r="J1700">
        <v>-1.46096353361436</v>
      </c>
      <c r="K1700">
        <v>549.33758805306002</v>
      </c>
      <c r="L1700">
        <v>525.97380952855701</v>
      </c>
      <c r="M1700">
        <v>42.2742122145523</v>
      </c>
      <c r="N1700">
        <v>0.82620255319148905</v>
      </c>
      <c r="O1700">
        <v>53.949581223614999</v>
      </c>
      <c r="P1700">
        <v>35.018315018315</v>
      </c>
      <c r="Q1700">
        <v>0.115689881373874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E1701">
        <v>604.79999999999995</v>
      </c>
      <c r="F1701">
        <v>14.4</v>
      </c>
      <c r="G1701">
        <v>-85.611812881868502</v>
      </c>
      <c r="H1701">
        <v>-13.000292786707901</v>
      </c>
      <c r="I1701">
        <v>-54.118726544119198</v>
      </c>
      <c r="J1701">
        <v>-25.4814737677168</v>
      </c>
      <c r="K1701">
        <v>18.6773174368378</v>
      </c>
      <c r="L1701">
        <v>22.8669353770543</v>
      </c>
      <c r="M1701">
        <v>35.147225135297901</v>
      </c>
      <c r="N1701">
        <v>1.4471110936111899</v>
      </c>
      <c r="O1701">
        <v>211.909722222222</v>
      </c>
      <c r="P1701">
        <v>0.55865921787709905</v>
      </c>
      <c r="Q1701">
        <v>0.17216875304889101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21</v>
      </c>
      <c r="E1702">
        <v>603.99669604999997</v>
      </c>
      <c r="F1702">
        <v>395.55</v>
      </c>
      <c r="G1702">
        <v>56.212341865646799</v>
      </c>
      <c r="H1702">
        <v>11.9360971805609</v>
      </c>
      <c r="I1702">
        <v>27.266999179433199</v>
      </c>
      <c r="J1702">
        <v>-3.4077242240877501</v>
      </c>
      <c r="K1702">
        <v>367.428574549259</v>
      </c>
      <c r="L1702">
        <v>313.16076788034701</v>
      </c>
      <c r="M1702">
        <v>66.089598937800005</v>
      </c>
      <c r="N1702">
        <v>0.78345280764635505</v>
      </c>
      <c r="O1702">
        <v>13.689799014030999</v>
      </c>
      <c r="P1702">
        <v>111.920707206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812</v>
      </c>
      <c r="E1703">
        <v>601.43050500000004</v>
      </c>
      <c r="F1703">
        <v>110.73</v>
      </c>
      <c r="G1703">
        <v>-19.4798716889979</v>
      </c>
      <c r="H1703">
        <v>-18.898045028784601</v>
      </c>
      <c r="I1703">
        <v>10.7193287013824</v>
      </c>
      <c r="J1703">
        <v>-2.18467600283395</v>
      </c>
      <c r="K1703">
        <v>115.87742975731</v>
      </c>
      <c r="L1703">
        <v>109.20314719756</v>
      </c>
      <c r="M1703">
        <v>41.548457125595696</v>
      </c>
      <c r="N1703">
        <v>0.37242644704368899</v>
      </c>
      <c r="O1703">
        <v>36.774135284024098</v>
      </c>
      <c r="P1703">
        <v>38.429803725465597</v>
      </c>
      <c r="Q1703">
        <v>-2.7474170526957001E-2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124</v>
      </c>
      <c r="E1704">
        <v>601.22619999999995</v>
      </c>
      <c r="F1704">
        <v>342.5</v>
      </c>
      <c r="G1704">
        <v>-5.8109060261671903</v>
      </c>
      <c r="H1704">
        <v>-4.0619088926963798</v>
      </c>
      <c r="I1704">
        <v>-4.3802138497590901</v>
      </c>
      <c r="J1704">
        <v>15.012433274232899</v>
      </c>
      <c r="K1704">
        <v>323.61657899250099</v>
      </c>
      <c r="L1704">
        <v>322.13033009601003</v>
      </c>
      <c r="M1704">
        <v>74.185166390571496</v>
      </c>
      <c r="N1704">
        <v>1.42653445462532</v>
      </c>
      <c r="O1704">
        <v>24.671532846715301</v>
      </c>
      <c r="P1704">
        <v>36.101728591297402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677</v>
      </c>
      <c r="E1705">
        <v>600.90332178000006</v>
      </c>
      <c r="F1705">
        <v>23.71</v>
      </c>
      <c r="G1705">
        <v>16.933849218588001</v>
      </c>
      <c r="H1705">
        <v>7.3975875582895698</v>
      </c>
      <c r="I1705">
        <v>-10.6958462645661</v>
      </c>
      <c r="J1705">
        <v>-4.9869902172200904</v>
      </c>
      <c r="K1705">
        <v>22.110185966485201</v>
      </c>
      <c r="L1705">
        <v>20.740685518923399</v>
      </c>
      <c r="M1705">
        <v>52.3723540895013</v>
      </c>
      <c r="N1705">
        <v>1.80882205459081</v>
      </c>
      <c r="O1705">
        <v>20.202446225221401</v>
      </c>
      <c r="P1705">
        <v>54.462540716612303</v>
      </c>
      <c r="Q1705">
        <v>5.7839617759142002E-2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290</v>
      </c>
      <c r="E1706">
        <v>600.24529500000006</v>
      </c>
      <c r="F1706">
        <v>137.75</v>
      </c>
      <c r="G1706">
        <v>-16.5435943904345</v>
      </c>
      <c r="H1706">
        <v>7.0496050176338203</v>
      </c>
      <c r="I1706">
        <v>-11.5952815568115</v>
      </c>
      <c r="J1706">
        <v>-3.1166312000954299</v>
      </c>
      <c r="K1706">
        <v>126.907408283463</v>
      </c>
      <c r="L1706">
        <v>124.918944800774</v>
      </c>
      <c r="M1706">
        <v>48.363478432942898</v>
      </c>
      <c r="N1706">
        <v>0.81040947801247498</v>
      </c>
      <c r="O1706">
        <v>10.998185117967299</v>
      </c>
      <c r="P1706">
        <v>37.749999999999901</v>
      </c>
      <c r="Q1706">
        <v>3.5931338940504001E-2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21</v>
      </c>
      <c r="E1707">
        <v>599.75984034700002</v>
      </c>
      <c r="F1707">
        <v>158.94999999999999</v>
      </c>
      <c r="G1707">
        <v>94.129771817067606</v>
      </c>
      <c r="H1707">
        <v>52.509026118028402</v>
      </c>
      <c r="I1707">
        <v>32.940507866157297</v>
      </c>
      <c r="J1707">
        <v>-2.2913371069919299</v>
      </c>
      <c r="K1707">
        <v>121.481939103385</v>
      </c>
      <c r="L1707">
        <v>92.972595927247099</v>
      </c>
      <c r="M1707">
        <v>73.506979179069901</v>
      </c>
      <c r="N1707">
        <v>1.81361836886806</v>
      </c>
      <c r="O1707">
        <v>0</v>
      </c>
      <c r="P1707">
        <v>178.37127845884399</v>
      </c>
      <c r="Q1707">
        <v>6.8491244759066996E-2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715</v>
      </c>
      <c r="E1708">
        <v>599.22049201000004</v>
      </c>
      <c r="F1708">
        <v>77.94</v>
      </c>
      <c r="G1708">
        <v>36.182367423499102</v>
      </c>
      <c r="H1708">
        <v>-4.0211523205154798</v>
      </c>
      <c r="I1708">
        <v>17.7704704964606</v>
      </c>
      <c r="J1708">
        <v>-2.2751847409382102</v>
      </c>
      <c r="K1708">
        <v>74.565526463905798</v>
      </c>
      <c r="L1708">
        <v>64.139692534835902</v>
      </c>
      <c r="M1708">
        <v>47.3837917882664</v>
      </c>
      <c r="N1708">
        <v>0.80471819353865504</v>
      </c>
      <c r="O1708">
        <v>3.4128817038747701</v>
      </c>
      <c r="P1708">
        <v>73.779264214046805</v>
      </c>
      <c r="Q1708">
        <v>1.14306047313E-3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198</v>
      </c>
      <c r="E1709">
        <v>598.89374999999995</v>
      </c>
      <c r="F1709">
        <v>229.2</v>
      </c>
      <c r="G1709">
        <v>28.954675496949001</v>
      </c>
      <c r="H1709">
        <v>17.341333440846601</v>
      </c>
      <c r="I1709">
        <v>35.078735736239899</v>
      </c>
      <c r="J1709">
        <v>-4.1539431423138504</v>
      </c>
      <c r="K1709">
        <v>203.06733617365501</v>
      </c>
      <c r="L1709">
        <v>164.43552569035501</v>
      </c>
      <c r="M1709">
        <v>50.107045625965803</v>
      </c>
      <c r="N1709">
        <v>0.77055505534487201</v>
      </c>
      <c r="O1709">
        <v>15.052356020942399</v>
      </c>
      <c r="P1709">
        <v>86.341463414634106</v>
      </c>
      <c r="Q1709">
        <v>6.4730600437922003E-2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80</v>
      </c>
      <c r="E1710">
        <v>598.04082027599998</v>
      </c>
      <c r="F1710">
        <v>198.07</v>
      </c>
      <c r="G1710">
        <v>-23.3892098477003</v>
      </c>
      <c r="H1710">
        <v>0.42208331929931298</v>
      </c>
      <c r="I1710">
        <v>-26.215073030335201</v>
      </c>
      <c r="J1710">
        <v>3.2786361875263599</v>
      </c>
      <c r="K1710">
        <v>193.04311381319499</v>
      </c>
      <c r="L1710">
        <v>194.61335943556099</v>
      </c>
      <c r="M1710">
        <v>68.575855002930794</v>
      </c>
      <c r="N1710">
        <v>0.906050634477501</v>
      </c>
      <c r="O1710">
        <v>17.105063866309798</v>
      </c>
      <c r="P1710">
        <v>28.3668178872326</v>
      </c>
      <c r="Q1710">
        <v>-0.12605491151692599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E1711">
        <v>596.20991222800001</v>
      </c>
      <c r="F1711">
        <v>40.67</v>
      </c>
      <c r="G1711">
        <v>867.74677829921404</v>
      </c>
      <c r="H1711">
        <v>32.809220806296501</v>
      </c>
      <c r="I1711">
        <v>438.53479207985202</v>
      </c>
      <c r="J1711">
        <v>6.9247692975986697</v>
      </c>
      <c r="K1711">
        <v>28.850035854732099</v>
      </c>
      <c r="L1711">
        <v>16.474444791650999</v>
      </c>
      <c r="M1711">
        <v>97.773377722946606</v>
      </c>
      <c r="N1711">
        <v>0.92832021724797498</v>
      </c>
      <c r="O1711">
        <v>0</v>
      </c>
      <c r="P1711">
        <v>1467.6455231462</v>
      </c>
      <c r="Q1711">
        <v>0.17334684295193201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198</v>
      </c>
      <c r="E1712">
        <v>595.53576120000002</v>
      </c>
      <c r="F1712">
        <v>766.55</v>
      </c>
      <c r="G1712">
        <v>-5.5931859894901201</v>
      </c>
      <c r="H1712">
        <v>-1.87035303188851</v>
      </c>
      <c r="I1712">
        <v>-12.2495918825592</v>
      </c>
      <c r="J1712">
        <v>1.0670674632677399</v>
      </c>
      <c r="K1712">
        <v>693.254666678474</v>
      </c>
      <c r="L1712">
        <v>542.79544946107296</v>
      </c>
      <c r="M1712">
        <v>72.794479082948499</v>
      </c>
      <c r="N1712">
        <v>1</v>
      </c>
      <c r="Q1712">
        <v>-5.0546889445763001E-2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619</v>
      </c>
      <c r="E1713">
        <v>595.36220820000005</v>
      </c>
      <c r="F1713">
        <v>441.2</v>
      </c>
      <c r="G1713">
        <v>373.13053168304299</v>
      </c>
      <c r="H1713">
        <v>-6.5264811165418299</v>
      </c>
      <c r="I1713">
        <v>127.045239214349</v>
      </c>
      <c r="J1713">
        <v>-3.18430287415688</v>
      </c>
      <c r="K1713">
        <v>415.33086399634999</v>
      </c>
      <c r="L1713">
        <v>286.67627954973199</v>
      </c>
      <c r="M1713">
        <v>42.100168472136602</v>
      </c>
      <c r="N1713">
        <v>0.50055163761947297</v>
      </c>
      <c r="O1713">
        <v>15.0725294650951</v>
      </c>
      <c r="P1713">
        <v>455.31780994335998</v>
      </c>
      <c r="Q1713">
        <v>0.19492509126527699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60</v>
      </c>
      <c r="E1714">
        <v>591.09379999999999</v>
      </c>
      <c r="F1714">
        <v>138.21</v>
      </c>
      <c r="G1714">
        <v>-43.077341470758398</v>
      </c>
      <c r="H1714">
        <v>-9.1003767506178797</v>
      </c>
      <c r="I1714">
        <v>-48.005872168436198</v>
      </c>
      <c r="J1714">
        <v>-3.1002528148611899</v>
      </c>
      <c r="K1714">
        <v>143.45114783117</v>
      </c>
      <c r="M1714">
        <v>42.712774278120698</v>
      </c>
      <c r="N1714">
        <v>0.81178816404406895</v>
      </c>
      <c r="O1714">
        <v>55.524202300846497</v>
      </c>
      <c r="P1714">
        <v>6.8909512761020801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46</v>
      </c>
      <c r="E1715">
        <v>590.1662</v>
      </c>
      <c r="F1715">
        <v>159.25</v>
      </c>
      <c r="G1715">
        <v>16.864571841772499</v>
      </c>
      <c r="H1715">
        <v>-13.9402311648662</v>
      </c>
      <c r="I1715">
        <v>-8.8884196053609408</v>
      </c>
      <c r="J1715">
        <v>-1.4575264291627299</v>
      </c>
      <c r="K1715">
        <v>166.51389035332099</v>
      </c>
      <c r="L1715">
        <v>142.98225219607301</v>
      </c>
      <c r="M1715">
        <v>42.147512473525097</v>
      </c>
      <c r="N1715">
        <v>0.34157309690051002</v>
      </c>
      <c r="O1715">
        <v>36.9544740973312</v>
      </c>
      <c r="P1715">
        <v>70.997530333941796</v>
      </c>
      <c r="Q1715">
        <v>8.3842800389996003E-2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95</v>
      </c>
      <c r="E1716">
        <v>588.48322050000002</v>
      </c>
      <c r="F1716">
        <v>292.45</v>
      </c>
      <c r="G1716">
        <v>777.05730600871095</v>
      </c>
      <c r="H1716">
        <v>-22.322696076716898</v>
      </c>
      <c r="I1716">
        <v>31.7676309421661</v>
      </c>
      <c r="J1716">
        <v>-9.71170006903548</v>
      </c>
      <c r="K1716">
        <v>318.111593914465</v>
      </c>
      <c r="L1716">
        <v>232.016616772296</v>
      </c>
      <c r="M1716">
        <v>18.111111166883099</v>
      </c>
      <c r="N1716">
        <v>0.71410114703578698</v>
      </c>
      <c r="O1716">
        <v>35.630022226021502</v>
      </c>
      <c r="P1716">
        <v>802.62345679012299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46</v>
      </c>
      <c r="E1717">
        <v>586.36197519999996</v>
      </c>
      <c r="F1717">
        <v>248.3</v>
      </c>
      <c r="G1717">
        <v>-12.4865047637128</v>
      </c>
      <c r="H1717">
        <v>32.185940936936703</v>
      </c>
      <c r="I1717">
        <v>-6.4410617877543404</v>
      </c>
      <c r="J1717">
        <v>22.219887672774998</v>
      </c>
      <c r="K1717">
        <v>199.913620394059</v>
      </c>
      <c r="M1717">
        <v>88.177061483967705</v>
      </c>
      <c r="N1717">
        <v>3.0745010681602598</v>
      </c>
      <c r="O1717">
        <v>5.0060410793395</v>
      </c>
      <c r="P1717">
        <v>73.818690934546694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585.76649999999995</v>
      </c>
      <c r="F1718">
        <v>134.6</v>
      </c>
      <c r="G1718">
        <v>2.0167876072136401</v>
      </c>
      <c r="H1718">
        <v>8.8693329087902697</v>
      </c>
      <c r="I1718">
        <v>0.582693298915966</v>
      </c>
      <c r="J1718">
        <v>1.4124656262225701</v>
      </c>
      <c r="K1718">
        <v>125.997373694901</v>
      </c>
      <c r="L1718">
        <v>116.922332995185</v>
      </c>
      <c r="M1718">
        <v>68.726412754347393</v>
      </c>
      <c r="N1718">
        <v>1.08871253713578</v>
      </c>
      <c r="O1718">
        <v>18.1277860326894</v>
      </c>
      <c r="P1718">
        <v>61.584633853541398</v>
      </c>
      <c r="Q1718">
        <v>0.117426195768866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370</v>
      </c>
      <c r="E1719">
        <v>585.73493429999996</v>
      </c>
      <c r="F1719">
        <v>285.10000000000002</v>
      </c>
      <c r="G1719">
        <v>169.56842478794599</v>
      </c>
      <c r="H1719">
        <v>-11.580013496438401</v>
      </c>
      <c r="I1719">
        <v>-17.022231014161498</v>
      </c>
      <c r="J1719">
        <v>-1.6963934127156199</v>
      </c>
      <c r="K1719">
        <v>276.66169946474298</v>
      </c>
      <c r="L1719">
        <v>250.85850208781099</v>
      </c>
      <c r="M1719">
        <v>41.272220591358703</v>
      </c>
      <c r="N1719">
        <v>0.44687924016282199</v>
      </c>
      <c r="O1719">
        <v>24.517713083128701</v>
      </c>
      <c r="P1719">
        <v>223.42597844583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622</v>
      </c>
      <c r="E1720">
        <v>585.12</v>
      </c>
      <c r="F1720">
        <v>484.4</v>
      </c>
      <c r="G1720">
        <v>184.71065481833301</v>
      </c>
      <c r="H1720">
        <v>-0.37985209528470099</v>
      </c>
      <c r="I1720">
        <v>35.7557217571525</v>
      </c>
      <c r="J1720">
        <v>-0.70296705106576896</v>
      </c>
      <c r="K1720">
        <v>456.94625944452901</v>
      </c>
      <c r="L1720">
        <v>356.10233402869102</v>
      </c>
      <c r="M1720">
        <v>47.437958500981203</v>
      </c>
      <c r="N1720">
        <v>0.352742799964334</v>
      </c>
      <c r="O1720">
        <v>15.297274979355899</v>
      </c>
      <c r="P1720">
        <v>218.78907535373401</v>
      </c>
      <c r="Q1720">
        <v>4.2816659915000999E-2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46</v>
      </c>
      <c r="E1721">
        <v>584.47968624999999</v>
      </c>
      <c r="F1721">
        <v>232.75</v>
      </c>
      <c r="G1721">
        <v>178.08681725511701</v>
      </c>
      <c r="H1721">
        <v>4.8746845907474503</v>
      </c>
      <c r="I1721">
        <v>-48.4511755677796</v>
      </c>
      <c r="J1721">
        <v>-2.0328661118812499</v>
      </c>
      <c r="K1721">
        <v>227.63786277395701</v>
      </c>
      <c r="M1721">
        <v>54.473469840179099</v>
      </c>
      <c r="N1721">
        <v>0.65003066544004895</v>
      </c>
      <c r="O1721">
        <v>99.978517722878607</v>
      </c>
      <c r="P1721">
        <v>218.835616438356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198</v>
      </c>
      <c r="E1722">
        <v>583.58212800000001</v>
      </c>
      <c r="F1722">
        <v>477.95</v>
      </c>
      <c r="G1722">
        <v>39.897499710730997</v>
      </c>
      <c r="H1722">
        <v>-12.548937834117099</v>
      </c>
      <c r="I1722">
        <v>-27.229947350465299</v>
      </c>
      <c r="J1722">
        <v>-2.9021668561920699</v>
      </c>
      <c r="K1722">
        <v>509.68781045831099</v>
      </c>
      <c r="L1722">
        <v>474.12021604068599</v>
      </c>
      <c r="M1722">
        <v>41.713036799669602</v>
      </c>
      <c r="N1722">
        <v>1.38527959457703</v>
      </c>
      <c r="O1722">
        <v>34.0830630819123</v>
      </c>
      <c r="P1722">
        <v>73.8</v>
      </c>
      <c r="Q1722">
        <v>0.145287996167383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60</v>
      </c>
      <c r="E1723">
        <v>582.58200577499997</v>
      </c>
      <c r="F1723">
        <v>358.4</v>
      </c>
      <c r="G1723">
        <v>72.335560980045798</v>
      </c>
      <c r="H1723">
        <v>5.3937538554166604</v>
      </c>
      <c r="I1723">
        <v>-34.575137125036498</v>
      </c>
      <c r="J1723">
        <v>8.7169377261871599</v>
      </c>
      <c r="K1723">
        <v>345.259563171271</v>
      </c>
      <c r="L1723">
        <v>331.34075696079401</v>
      </c>
      <c r="M1723">
        <v>59.800164676474502</v>
      </c>
      <c r="N1723">
        <v>2.9695421073030199</v>
      </c>
      <c r="O1723">
        <v>31.138392857142801</v>
      </c>
      <c r="Q1723">
        <v>3.5984356329091999E-2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718</v>
      </c>
      <c r="E1724">
        <v>579.62358583999901</v>
      </c>
      <c r="F1724">
        <v>403</v>
      </c>
      <c r="G1724">
        <v>-43.2808508746472</v>
      </c>
      <c r="H1724">
        <v>-5.3397408661154904</v>
      </c>
      <c r="I1724">
        <v>-8.5975072529326404</v>
      </c>
      <c r="J1724">
        <v>-0.33711863098364597</v>
      </c>
      <c r="K1724">
        <v>386.663226562403</v>
      </c>
      <c r="L1724">
        <v>399.01127733283403</v>
      </c>
      <c r="M1724">
        <v>53.956498687704801</v>
      </c>
      <c r="N1724">
        <v>0.61196351602328902</v>
      </c>
      <c r="O1724">
        <v>24.057071960297701</v>
      </c>
      <c r="P1724">
        <v>33.443708609271503</v>
      </c>
      <c r="Q1724">
        <v>-8.4078807669519997E-3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302</v>
      </c>
      <c r="E1725">
        <v>579.59295992499995</v>
      </c>
      <c r="F1725">
        <v>229.11</v>
      </c>
      <c r="G1725">
        <v>-27.467242624700301</v>
      </c>
      <c r="H1725">
        <v>-9.5579527292851907</v>
      </c>
      <c r="I1725">
        <v>-45.365448011545801</v>
      </c>
      <c r="J1725">
        <v>2.7500969496919399</v>
      </c>
      <c r="K1725">
        <v>229.85693354439599</v>
      </c>
      <c r="L1725">
        <v>242.91500132527401</v>
      </c>
      <c r="M1725">
        <v>61.925047632330603</v>
      </c>
      <c r="N1725">
        <v>0.89531165079795505</v>
      </c>
      <c r="O1725">
        <v>62.367421762472098</v>
      </c>
      <c r="P1725">
        <v>22.7155865024103</v>
      </c>
      <c r="Q1725">
        <v>0.13237204743970399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622</v>
      </c>
      <c r="E1726">
        <v>579.34378961599998</v>
      </c>
      <c r="F1726">
        <v>171.49</v>
      </c>
      <c r="G1726">
        <v>-12.814651780745701</v>
      </c>
      <c r="H1726">
        <v>6.7916209870316004</v>
      </c>
      <c r="I1726">
        <v>-3.1509446208974201</v>
      </c>
      <c r="J1726">
        <v>2.5828018948657001</v>
      </c>
      <c r="K1726">
        <v>157.81509436217101</v>
      </c>
      <c r="L1726">
        <v>152.111619601283</v>
      </c>
      <c r="M1726">
        <v>55.5901308733118</v>
      </c>
      <c r="N1726">
        <v>1.3627608379418299</v>
      </c>
      <c r="O1726">
        <v>6.4726806227768297</v>
      </c>
      <c r="P1726">
        <v>28.891394212701901</v>
      </c>
      <c r="Q1726">
        <v>3.3449472094379998E-2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118</v>
      </c>
      <c r="E1727">
        <v>577.15020749999996</v>
      </c>
      <c r="F1727">
        <v>1919.85</v>
      </c>
      <c r="G1727">
        <v>30.884454938583001</v>
      </c>
      <c r="H1727">
        <v>19.1690596847465</v>
      </c>
      <c r="I1727">
        <v>1.62582986428444</v>
      </c>
      <c r="J1727">
        <v>-0.247433917424146</v>
      </c>
      <c r="K1727">
        <v>1728.8635396627501</v>
      </c>
      <c r="L1727">
        <v>1491.89023278118</v>
      </c>
      <c r="M1727">
        <v>62.143302488466901</v>
      </c>
      <c r="N1727">
        <v>1.7445452731354401</v>
      </c>
      <c r="O1727">
        <v>11.9358283199208</v>
      </c>
      <c r="P1727">
        <v>95.903061224489704</v>
      </c>
      <c r="Q1727">
        <v>8.6577429603341E-2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72</v>
      </c>
      <c r="E1728">
        <v>576.88191044999996</v>
      </c>
      <c r="F1728">
        <v>207.3</v>
      </c>
      <c r="G1728">
        <v>73.378187030488206</v>
      </c>
      <c r="H1728">
        <v>29.576335535639402</v>
      </c>
      <c r="I1728">
        <v>19.670691086392701</v>
      </c>
      <c r="J1728">
        <v>13.1193483922368</v>
      </c>
      <c r="K1728">
        <v>151.67568896829701</v>
      </c>
      <c r="L1728">
        <v>136.67385143694</v>
      </c>
      <c r="M1728">
        <v>74.706158503641703</v>
      </c>
      <c r="N1728">
        <v>2.8339335110919901</v>
      </c>
      <c r="O1728">
        <v>9.8408104196816097</v>
      </c>
      <c r="P1728">
        <v>102.046783625731</v>
      </c>
      <c r="Q1728">
        <v>4.7398241240087999E-2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133</v>
      </c>
      <c r="E1729">
        <v>576.26390000000004</v>
      </c>
      <c r="F1729">
        <v>587.5</v>
      </c>
      <c r="G1729">
        <v>-8.06615078141194</v>
      </c>
      <c r="H1729">
        <v>-4.0473337578763804</v>
      </c>
      <c r="I1729">
        <v>1.1916815750775001</v>
      </c>
      <c r="J1729">
        <v>-10.329958616201599</v>
      </c>
      <c r="K1729">
        <v>552.34679183077401</v>
      </c>
      <c r="L1729">
        <v>525.486867371215</v>
      </c>
      <c r="M1729">
        <v>8.7714809928376205</v>
      </c>
      <c r="N1729">
        <v>1.1593495934959299</v>
      </c>
      <c r="O1729">
        <v>5.1914893617021196</v>
      </c>
      <c r="P1729">
        <v>32.022471910112301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271</v>
      </c>
      <c r="E1730">
        <v>575.89897499999995</v>
      </c>
      <c r="F1730">
        <v>1443.45</v>
      </c>
      <c r="G1730">
        <v>29.736797701145498</v>
      </c>
      <c r="H1730">
        <v>-0.44863058784756599</v>
      </c>
      <c r="I1730">
        <v>-22.082194004268398</v>
      </c>
      <c r="J1730">
        <v>-1.74071019509606</v>
      </c>
      <c r="K1730">
        <v>1420.42694437061</v>
      </c>
      <c r="L1730">
        <v>1321.42194915805</v>
      </c>
      <c r="M1730">
        <v>49.684388447061004</v>
      </c>
      <c r="N1730">
        <v>1.49751099411227</v>
      </c>
      <c r="O1730">
        <v>15.0680660916554</v>
      </c>
      <c r="P1730">
        <v>70.822485207100598</v>
      </c>
      <c r="Q1730">
        <v>8.1269241754787003E-2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E1731">
        <v>575.77724999999998</v>
      </c>
      <c r="F1731">
        <v>515</v>
      </c>
      <c r="G1731">
        <v>65.222576775932595</v>
      </c>
      <c r="H1731">
        <v>-7.70822007772224</v>
      </c>
      <c r="I1731">
        <v>18.051191097644601</v>
      </c>
      <c r="J1731">
        <v>-1.23904952529257</v>
      </c>
      <c r="K1731">
        <v>514.45809958293103</v>
      </c>
      <c r="L1731">
        <v>411.23341792214501</v>
      </c>
      <c r="M1731">
        <v>39.850355884400898</v>
      </c>
      <c r="N1731">
        <v>0.484615384615384</v>
      </c>
      <c r="O1731">
        <v>19.805825242718399</v>
      </c>
      <c r="P1731">
        <v>177.927684835402</v>
      </c>
      <c r="Q1731">
        <v>0.19868096882342401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60</v>
      </c>
      <c r="E1732">
        <v>575.52636900000005</v>
      </c>
      <c r="F1732">
        <v>449.75</v>
      </c>
      <c r="G1732">
        <v>-70.438882482788102</v>
      </c>
      <c r="H1732">
        <v>-8.5817637905664608</v>
      </c>
      <c r="I1732">
        <v>-31.895780887384898</v>
      </c>
      <c r="J1732">
        <v>-4.5292962938002201</v>
      </c>
      <c r="K1732">
        <v>474.74682567059602</v>
      </c>
      <c r="L1732">
        <v>530.24283291781899</v>
      </c>
      <c r="M1732">
        <v>36.027461957644803</v>
      </c>
      <c r="N1732">
        <v>0.489624818704814</v>
      </c>
      <c r="O1732">
        <v>87.882156753752</v>
      </c>
      <c r="P1732">
        <v>26.529751019833999</v>
      </c>
      <c r="Q1732">
        <v>-1.9803283592146999E-2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271</v>
      </c>
      <c r="E1733">
        <v>574.94383577999997</v>
      </c>
      <c r="F1733">
        <v>1482.8</v>
      </c>
      <c r="G1733">
        <v>116.342872335664</v>
      </c>
      <c r="H1733">
        <v>-12.8098337578763</v>
      </c>
      <c r="I1733">
        <v>9.6515864340649191</v>
      </c>
      <c r="J1733">
        <v>-3.2000972083013099</v>
      </c>
      <c r="K1733">
        <v>1478.57502264755</v>
      </c>
      <c r="L1733">
        <v>1200.7316048221301</v>
      </c>
      <c r="M1733">
        <v>33.834340865070899</v>
      </c>
      <c r="N1733">
        <v>0.62101641662516804</v>
      </c>
      <c r="O1733">
        <v>12.5573239816563</v>
      </c>
      <c r="P1733">
        <v>165.25939177101901</v>
      </c>
      <c r="Q1733">
        <v>0.15986364859053401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418</v>
      </c>
      <c r="E1734">
        <v>573.24654397999996</v>
      </c>
      <c r="F1734">
        <v>2280</v>
      </c>
      <c r="G1734">
        <v>30.304118766669099</v>
      </c>
      <c r="H1734">
        <v>13.7425597248839</v>
      </c>
      <c r="I1734">
        <v>3.57180145519738</v>
      </c>
      <c r="J1734">
        <v>7.7936607550812598</v>
      </c>
      <c r="K1734">
        <v>2078.8475404229498</v>
      </c>
      <c r="L1734">
        <v>1889.0692680908001</v>
      </c>
      <c r="M1734">
        <v>60.879747088712897</v>
      </c>
      <c r="N1734">
        <v>0.41652206838647998</v>
      </c>
      <c r="O1734">
        <v>21.885964912280699</v>
      </c>
      <c r="P1734">
        <v>56.695646197725097</v>
      </c>
      <c r="Q1734">
        <v>-4.0836864427707002E-2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555</v>
      </c>
      <c r="E1735">
        <v>571.06214993999902</v>
      </c>
      <c r="F1735">
        <v>641.75</v>
      </c>
      <c r="G1735">
        <v>-20.915366164776401</v>
      </c>
      <c r="H1735">
        <v>-10.4604799805187</v>
      </c>
      <c r="I1735">
        <v>-28.331075296538099</v>
      </c>
      <c r="J1735">
        <v>-11.445551548454301</v>
      </c>
      <c r="K1735">
        <v>678.72088191509704</v>
      </c>
      <c r="L1735">
        <v>662.93283742245899</v>
      </c>
      <c r="M1735">
        <v>29.729077112289001</v>
      </c>
      <c r="N1735">
        <v>0.50334649940807596</v>
      </c>
      <c r="O1735">
        <v>26.217374366965299</v>
      </c>
      <c r="P1735">
        <v>17.075617987777001</v>
      </c>
      <c r="Q1735">
        <v>-0.111053391182177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E1736">
        <v>570.63787200000002</v>
      </c>
      <c r="F1736">
        <v>265.7</v>
      </c>
      <c r="G1736">
        <v>52.0170600192831</v>
      </c>
      <c r="H1736">
        <v>73.531613610544596</v>
      </c>
      <c r="I1736">
        <v>61.274892375772502</v>
      </c>
      <c r="J1736">
        <v>-10.164728848668499</v>
      </c>
      <c r="M1736">
        <v>49.8004967263483</v>
      </c>
      <c r="O1736">
        <v>22.092585622882901</v>
      </c>
      <c r="P1736">
        <v>86.456140350877106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989</v>
      </c>
      <c r="E1737">
        <v>568.0591005</v>
      </c>
      <c r="F1737">
        <v>50.66</v>
      </c>
      <c r="G1737">
        <v>48.998309148901598</v>
      </c>
      <c r="H1737">
        <v>2.43513170439779</v>
      </c>
      <c r="I1737">
        <v>16.1361260195219</v>
      </c>
      <c r="J1737">
        <v>-1.81456053938267</v>
      </c>
      <c r="K1737">
        <v>44.684272986284498</v>
      </c>
      <c r="L1737">
        <v>38.8384539498742</v>
      </c>
      <c r="M1737">
        <v>55.959882586154997</v>
      </c>
      <c r="N1737">
        <v>1.2659099774729199</v>
      </c>
      <c r="O1737">
        <v>7.5799447295696796</v>
      </c>
      <c r="P1737">
        <v>82.558558558558502</v>
      </c>
      <c r="Q1737">
        <v>5.6160234066639003E-2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469</v>
      </c>
      <c r="E1738">
        <v>564.07478819999994</v>
      </c>
      <c r="F1738">
        <v>473.9</v>
      </c>
      <c r="G1738">
        <v>106.908708183513</v>
      </c>
      <c r="H1738">
        <v>-11.6306670912097</v>
      </c>
      <c r="I1738">
        <v>12.1720936667136</v>
      </c>
      <c r="J1738">
        <v>-2.14377419858643</v>
      </c>
      <c r="K1738">
        <v>447.75935328811198</v>
      </c>
      <c r="L1738">
        <v>367.809429978011</v>
      </c>
      <c r="M1738">
        <v>48.267837421782303</v>
      </c>
      <c r="N1738">
        <v>0.47107487527335101</v>
      </c>
      <c r="O1738">
        <v>7.7548005908419402</v>
      </c>
      <c r="P1738">
        <v>156.16216216216199</v>
      </c>
      <c r="Q1738">
        <v>5.8154138638329002E-2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915</v>
      </c>
      <c r="E1739">
        <v>562.96315071999902</v>
      </c>
      <c r="F1739">
        <v>114.75</v>
      </c>
      <c r="G1739">
        <v>13.2355786812192</v>
      </c>
      <c r="H1739">
        <v>-2.7673626022967901</v>
      </c>
      <c r="I1739">
        <v>-20.443656770787101</v>
      </c>
      <c r="J1739">
        <v>-6.8188814580656798</v>
      </c>
      <c r="K1739">
        <v>111.63571592632201</v>
      </c>
      <c r="L1739">
        <v>98.924212608808006</v>
      </c>
      <c r="M1739">
        <v>40.774098258302999</v>
      </c>
      <c r="N1739">
        <v>0.84449785484125695</v>
      </c>
      <c r="O1739">
        <v>19.3812636165577</v>
      </c>
      <c r="P1739">
        <v>65.943600867678896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138</v>
      </c>
      <c r="E1740">
        <v>562.86766680000005</v>
      </c>
      <c r="F1740">
        <v>13.58</v>
      </c>
      <c r="G1740">
        <v>151.90957737392699</v>
      </c>
      <c r="H1740">
        <v>9.9080091448349297</v>
      </c>
      <c r="I1740">
        <v>8.8529718976581506</v>
      </c>
      <c r="J1740">
        <v>7.3475766145250399</v>
      </c>
      <c r="K1740">
        <v>12.354696725787299</v>
      </c>
      <c r="L1740">
        <v>10.532577030914601</v>
      </c>
      <c r="M1740">
        <v>69.179820007002306</v>
      </c>
      <c r="N1740">
        <v>1.9949130077069801</v>
      </c>
      <c r="O1740">
        <v>9.7201767304860098</v>
      </c>
      <c r="P1740">
        <v>177.142857142857</v>
      </c>
      <c r="Q1740">
        <v>6.8004803316447995E-2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555</v>
      </c>
      <c r="E1741">
        <v>562.27401599999996</v>
      </c>
      <c r="F1741">
        <v>151.30000000000001</v>
      </c>
      <c r="G1741">
        <v>-30.600044831123199</v>
      </c>
      <c r="H1741">
        <v>-10.5156710001921</v>
      </c>
      <c r="I1741">
        <v>-21.342212474633701</v>
      </c>
      <c r="J1741">
        <v>-0.14498681682027201</v>
      </c>
      <c r="M1741">
        <v>48.657485687940103</v>
      </c>
      <c r="O1741">
        <v>14.8975545274289</v>
      </c>
      <c r="P1741">
        <v>5.2302128251495397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228</v>
      </c>
      <c r="E1742">
        <v>560.48770249999995</v>
      </c>
      <c r="F1742">
        <v>1801.45</v>
      </c>
      <c r="G1742">
        <v>607.27313204313998</v>
      </c>
      <c r="H1742">
        <v>44.520196478852498</v>
      </c>
      <c r="I1742">
        <v>421.43795023179302</v>
      </c>
      <c r="J1742">
        <v>6.99750631965916</v>
      </c>
      <c r="K1742">
        <v>1224.2434602512201</v>
      </c>
      <c r="L1742">
        <v>682.67867413968895</v>
      </c>
      <c r="M1742">
        <v>99.876905305792903</v>
      </c>
      <c r="N1742">
        <v>1.3097565296120599</v>
      </c>
      <c r="O1742">
        <v>0</v>
      </c>
      <c r="P1742">
        <v>766.08173076923003</v>
      </c>
      <c r="Q1742">
        <v>0.25336966935841798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1340</v>
      </c>
      <c r="E1743">
        <v>558.77261137999994</v>
      </c>
      <c r="F1743">
        <v>253.45</v>
      </c>
      <c r="G1743">
        <v>29.401748943442801</v>
      </c>
      <c r="H1743">
        <v>43.552788528885998</v>
      </c>
      <c r="I1743">
        <v>38.659581299932199</v>
      </c>
      <c r="J1743">
        <v>20.250633413811599</v>
      </c>
      <c r="O1743">
        <v>0</v>
      </c>
      <c r="P1743">
        <v>62.676508344030701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21</v>
      </c>
      <c r="E1744">
        <v>558.325152</v>
      </c>
      <c r="F1744">
        <v>286.11</v>
      </c>
      <c r="G1744">
        <v>149.40741961743399</v>
      </c>
      <c r="H1744">
        <v>26.296532413127299</v>
      </c>
      <c r="I1744">
        <v>92.150697968520106</v>
      </c>
      <c r="J1744">
        <v>2.44883808446059E-2</v>
      </c>
      <c r="K1744">
        <v>227.31737611026</v>
      </c>
      <c r="L1744">
        <v>167.12867048885201</v>
      </c>
      <c r="M1744">
        <v>76.681155113144001</v>
      </c>
      <c r="N1744">
        <v>0.56436907908009004</v>
      </c>
      <c r="O1744">
        <v>0</v>
      </c>
      <c r="P1744">
        <v>223.65384615384599</v>
      </c>
      <c r="Q1744">
        <v>6.9457207251389E-2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271</v>
      </c>
      <c r="E1745">
        <v>558.14377663999903</v>
      </c>
      <c r="F1745">
        <v>518.25</v>
      </c>
      <c r="G1745">
        <v>146.838579836196</v>
      </c>
      <c r="H1745">
        <v>-13.6534645723479</v>
      </c>
      <c r="I1745">
        <v>92.242989422159994</v>
      </c>
      <c r="J1745">
        <v>-5.3600325120600596</v>
      </c>
      <c r="K1745">
        <v>537.35617066894895</v>
      </c>
      <c r="L1745">
        <v>433.06761404042999</v>
      </c>
      <c r="M1745">
        <v>41.756810364627803</v>
      </c>
      <c r="N1745">
        <v>0.90661694713581498</v>
      </c>
      <c r="O1745">
        <v>29.0882778581765</v>
      </c>
      <c r="P1745">
        <v>180.74214517876399</v>
      </c>
      <c r="Q1745">
        <v>0.109282109208616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555</v>
      </c>
      <c r="E1746">
        <v>556.79308702499998</v>
      </c>
      <c r="F1746">
        <v>757.75</v>
      </c>
      <c r="G1746">
        <v>62.204881308787499</v>
      </c>
      <c r="H1746">
        <v>17.456731282774001</v>
      </c>
      <c r="I1746">
        <v>49.519452666006501</v>
      </c>
      <c r="J1746">
        <v>0.94199792445445296</v>
      </c>
      <c r="K1746">
        <v>651.11619175194596</v>
      </c>
      <c r="L1746">
        <v>540.52420334363796</v>
      </c>
      <c r="M1746">
        <v>72.229970081909798</v>
      </c>
      <c r="N1746">
        <v>0.98156982480467103</v>
      </c>
      <c r="O1746">
        <v>1.6166281755196401</v>
      </c>
      <c r="P1746">
        <v>131.97612123067501</v>
      </c>
      <c r="Q1746">
        <v>5.0200252160906997E-2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395</v>
      </c>
      <c r="E1747">
        <v>556.77766199999996</v>
      </c>
      <c r="F1747">
        <v>42.81</v>
      </c>
      <c r="G1747">
        <v>2.08180066016619</v>
      </c>
      <c r="H1747">
        <v>-8.9964863002492592</v>
      </c>
      <c r="I1747">
        <v>-27.2136253968267</v>
      </c>
      <c r="J1747">
        <v>-4.2148280720053704</v>
      </c>
      <c r="K1747">
        <v>43.582768559631901</v>
      </c>
      <c r="L1747">
        <v>42.167772862246998</v>
      </c>
      <c r="M1747">
        <v>22.6693559204829</v>
      </c>
      <c r="N1747">
        <v>0.75427760147183398</v>
      </c>
      <c r="O1747">
        <v>26.372342910534901</v>
      </c>
      <c r="P1747">
        <v>33.364485981308398</v>
      </c>
      <c r="Q1747">
        <v>3.0449517100013999E-2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271</v>
      </c>
      <c r="E1748">
        <v>556.02396699999997</v>
      </c>
      <c r="F1748">
        <v>85.03</v>
      </c>
      <c r="G1748">
        <v>-11.9262544083549</v>
      </c>
      <c r="H1748">
        <v>1.4227311615753899</v>
      </c>
      <c r="I1748">
        <v>-29.053315859504298</v>
      </c>
      <c r="J1748">
        <v>8.5881913359993707</v>
      </c>
      <c r="K1748">
        <v>82.353128649107006</v>
      </c>
      <c r="L1748">
        <v>83.215283264689901</v>
      </c>
      <c r="M1748">
        <v>74.871660027965603</v>
      </c>
      <c r="N1748">
        <v>1.61763227230536</v>
      </c>
      <c r="O1748">
        <v>46.7129248500529</v>
      </c>
      <c r="P1748">
        <v>22.3453237410071</v>
      </c>
      <c r="Q1748">
        <v>1.6108813487042999E-2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54</v>
      </c>
      <c r="E1749">
        <v>555.73960973400006</v>
      </c>
      <c r="F1749">
        <v>48.36</v>
      </c>
      <c r="G1749">
        <v>-32.4766416380048</v>
      </c>
      <c r="H1749">
        <v>-6.6293009709911299</v>
      </c>
      <c r="I1749">
        <v>-51.395566747070099</v>
      </c>
      <c r="J1749">
        <v>-1.99061528729675</v>
      </c>
      <c r="K1749">
        <v>52.968066753640798</v>
      </c>
      <c r="L1749">
        <v>61.702447812144698</v>
      </c>
      <c r="M1749">
        <v>44.966888088727998</v>
      </c>
      <c r="N1749">
        <v>1.3621355075200201</v>
      </c>
      <c r="O1749">
        <v>80.107526881720403</v>
      </c>
      <c r="P1749">
        <v>6.2623599208964897</v>
      </c>
      <c r="Q1749">
        <v>-6.6003070518655005E-2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302</v>
      </c>
      <c r="E1750">
        <v>555.40210000000002</v>
      </c>
      <c r="F1750">
        <v>107.09</v>
      </c>
      <c r="G1750">
        <v>18.468818956315001</v>
      </c>
      <c r="H1750">
        <v>-12.0986158091584</v>
      </c>
      <c r="I1750">
        <v>-41.498678187409297</v>
      </c>
      <c r="J1750">
        <v>-2.79468642133943</v>
      </c>
      <c r="K1750">
        <v>114.303370150056</v>
      </c>
      <c r="L1750">
        <v>109.19394456120099</v>
      </c>
      <c r="M1750">
        <v>39.437242622385</v>
      </c>
      <c r="N1750">
        <v>1.2234264815887801</v>
      </c>
      <c r="O1750">
        <v>63.2271920814268</v>
      </c>
      <c r="P1750">
        <v>68.645669291338507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622</v>
      </c>
      <c r="E1751">
        <v>555.15200000000004</v>
      </c>
      <c r="F1751">
        <v>783.35</v>
      </c>
      <c r="G1751">
        <v>161.37524115997999</v>
      </c>
      <c r="H1751">
        <v>13.116845346601201</v>
      </c>
      <c r="I1751">
        <v>170.63307351646901</v>
      </c>
      <c r="J1751">
        <v>5.5636715631427904</v>
      </c>
      <c r="K1751">
        <v>638.06337056122197</v>
      </c>
      <c r="M1751">
        <v>60.929487347551401</v>
      </c>
      <c r="N1751">
        <v>0.27889733840304098</v>
      </c>
      <c r="O1751">
        <v>6.5934767345375596</v>
      </c>
      <c r="P1751">
        <v>201.28846153846101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198</v>
      </c>
      <c r="E1752">
        <v>554.995</v>
      </c>
      <c r="F1752">
        <v>177.6</v>
      </c>
      <c r="G1752">
        <v>7.2786444083663104</v>
      </c>
      <c r="H1752">
        <v>12.235560978965699</v>
      </c>
      <c r="I1752">
        <v>-14.938455411223799</v>
      </c>
      <c r="J1752">
        <v>3.03823661040063</v>
      </c>
      <c r="K1752">
        <v>163.19328884554</v>
      </c>
      <c r="L1752">
        <v>152.393296115304</v>
      </c>
      <c r="M1752">
        <v>56.708415468462498</v>
      </c>
      <c r="N1752">
        <v>1.5082424256056099</v>
      </c>
      <c r="O1752">
        <v>14.9774774774774</v>
      </c>
      <c r="P1752">
        <v>53.103448275862</v>
      </c>
      <c r="Q1752">
        <v>5.3737386421418003E-2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60</v>
      </c>
      <c r="E1753">
        <v>554.72036649999995</v>
      </c>
      <c r="F1753">
        <v>176.35</v>
      </c>
      <c r="G1753">
        <v>77.173620551259901</v>
      </c>
      <c r="H1753">
        <v>-4.8325272519874396</v>
      </c>
      <c r="I1753">
        <v>15.2205466283962</v>
      </c>
      <c r="J1753">
        <v>-0.78476218855208302</v>
      </c>
      <c r="K1753">
        <v>176.08894081368899</v>
      </c>
      <c r="L1753">
        <v>148.57929329117101</v>
      </c>
      <c r="M1753">
        <v>44.444380566005997</v>
      </c>
      <c r="N1753">
        <v>0.467925618094441</v>
      </c>
      <c r="O1753">
        <v>23.998636527551302</v>
      </c>
      <c r="P1753">
        <v>105.861953283777</v>
      </c>
      <c r="Q1753">
        <v>0.11900059044762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1529</v>
      </c>
      <c r="E1754">
        <v>551.82987500000002</v>
      </c>
      <c r="F1754">
        <v>54.2</v>
      </c>
      <c r="G1754">
        <v>188.545700855794</v>
      </c>
      <c r="H1754">
        <v>32.6553411392429</v>
      </c>
      <c r="I1754">
        <v>221.70228338362099</v>
      </c>
      <c r="J1754">
        <v>-1.3330344876986</v>
      </c>
      <c r="K1754">
        <v>40.735902978128799</v>
      </c>
      <c r="L1754">
        <v>26.614824953125598</v>
      </c>
      <c r="M1754">
        <v>79.541656841913607</v>
      </c>
      <c r="N1754">
        <v>0.28574651453932398</v>
      </c>
      <c r="O1754">
        <v>0</v>
      </c>
      <c r="P1754">
        <v>470.52631578947302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46</v>
      </c>
      <c r="E1755">
        <v>548.78399999999999</v>
      </c>
      <c r="F1755">
        <v>293.75</v>
      </c>
      <c r="G1755">
        <v>121.386350269449</v>
      </c>
      <c r="H1755">
        <v>-23.374294606377099</v>
      </c>
      <c r="I1755">
        <v>130.64418262593901</v>
      </c>
      <c r="J1755">
        <v>-5.1236049075078602</v>
      </c>
      <c r="K1755">
        <v>316.36037086263002</v>
      </c>
      <c r="M1755">
        <v>40.120339330351797</v>
      </c>
      <c r="N1755">
        <v>0.43970019342359701</v>
      </c>
      <c r="O1755">
        <v>69.123404255319102</v>
      </c>
      <c r="P1755">
        <v>205.989583333333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418</v>
      </c>
      <c r="E1756">
        <v>548.77193854500001</v>
      </c>
      <c r="F1756">
        <v>335.4</v>
      </c>
      <c r="G1756">
        <v>-39.544093843735602</v>
      </c>
      <c r="H1756">
        <v>-0.42932133551614698</v>
      </c>
      <c r="I1756">
        <v>-13.9586083242206</v>
      </c>
      <c r="J1756">
        <v>8.9491935394365996</v>
      </c>
      <c r="K1756">
        <v>310.11964504399998</v>
      </c>
      <c r="L1756">
        <v>324.81670107056402</v>
      </c>
      <c r="M1756">
        <v>79.481288651740698</v>
      </c>
      <c r="N1756">
        <v>1.64573501132501</v>
      </c>
      <c r="O1756">
        <v>37.149672033392903</v>
      </c>
      <c r="P1756">
        <v>28.0152671755725</v>
      </c>
      <c r="Q1756">
        <v>-5.4369732718563997E-2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21</v>
      </c>
      <c r="E1757">
        <v>548.13453012000002</v>
      </c>
      <c r="F1757">
        <v>16.940000000000001</v>
      </c>
      <c r="G1757">
        <v>-26.753094401590001</v>
      </c>
      <c r="H1757">
        <v>-8.7410944905609895</v>
      </c>
      <c r="I1757">
        <v>-46.739529923895802</v>
      </c>
      <c r="J1757">
        <v>-3.3554516416947102</v>
      </c>
      <c r="K1757">
        <v>17.1830890380791</v>
      </c>
      <c r="L1757">
        <v>17.6318986356418</v>
      </c>
      <c r="M1757">
        <v>41.253404121087797</v>
      </c>
      <c r="N1757">
        <v>1.52259709826071</v>
      </c>
      <c r="O1757">
        <v>55.8441558441558</v>
      </c>
      <c r="P1757">
        <v>21.433691756272399</v>
      </c>
      <c r="Q1757">
        <v>-1.7676561008509999E-3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251</v>
      </c>
      <c r="E1758">
        <v>547.27346017499997</v>
      </c>
      <c r="F1758">
        <v>564.1</v>
      </c>
      <c r="G1758">
        <v>-24.653807310928901</v>
      </c>
      <c r="H1758">
        <v>22.661279824245501</v>
      </c>
      <c r="I1758">
        <v>-2.1064761331925501</v>
      </c>
      <c r="J1758">
        <v>6.8990858325446602</v>
      </c>
      <c r="K1758">
        <v>508.318087306682</v>
      </c>
      <c r="L1758">
        <v>486.31383238221798</v>
      </c>
      <c r="M1758">
        <v>65.938425604097503</v>
      </c>
      <c r="N1758">
        <v>0.42593526025025902</v>
      </c>
      <c r="O1758">
        <v>15.8837085623116</v>
      </c>
      <c r="P1758">
        <v>45.386597938144298</v>
      </c>
      <c r="Q1758">
        <v>-3.3868259672470001E-2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3675</v>
      </c>
      <c r="E1759">
        <v>547</v>
      </c>
      <c r="F1759">
        <v>135</v>
      </c>
      <c r="G1759">
        <v>3.0052777900166201</v>
      </c>
      <c r="H1759">
        <v>-2.3820300629837998</v>
      </c>
      <c r="I1759">
        <v>-47.395607858306803</v>
      </c>
      <c r="J1759">
        <v>2.3594353231922698</v>
      </c>
      <c r="K1759">
        <v>134.38063965927199</v>
      </c>
      <c r="M1759">
        <v>60.984633122082698</v>
      </c>
      <c r="N1759">
        <v>0.89299815756538603</v>
      </c>
      <c r="O1759">
        <v>89.148148148148096</v>
      </c>
      <c r="P1759">
        <v>40.625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1758</v>
      </c>
      <c r="E1760">
        <v>546.22331999999994</v>
      </c>
      <c r="F1760">
        <v>400.5</v>
      </c>
      <c r="G1760">
        <v>-34.148666188853099</v>
      </c>
      <c r="H1760">
        <v>-2.4305597273092601</v>
      </c>
      <c r="I1760">
        <v>-31.4476340303891</v>
      </c>
      <c r="J1760">
        <v>-8.3406661534680904</v>
      </c>
      <c r="K1760">
        <v>420.85788269083298</v>
      </c>
      <c r="L1760">
        <v>426.60009506809098</v>
      </c>
      <c r="M1760">
        <v>33.230576432114603</v>
      </c>
      <c r="N1760">
        <v>0.75884745762711803</v>
      </c>
      <c r="O1760">
        <v>48.177278401997498</v>
      </c>
      <c r="P1760">
        <v>27.4868693299379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21</v>
      </c>
      <c r="E1761">
        <v>543.681648</v>
      </c>
      <c r="F1761">
        <v>522.15</v>
      </c>
      <c r="G1761">
        <v>45.911681730903297</v>
      </c>
      <c r="H1761">
        <v>-16.3576204357853</v>
      </c>
      <c r="I1761">
        <v>55.169514087392699</v>
      </c>
      <c r="J1761">
        <v>-5.4571375709731704</v>
      </c>
      <c r="K1761">
        <v>528.868855609707</v>
      </c>
      <c r="M1761">
        <v>39.457356012832001</v>
      </c>
      <c r="N1761">
        <v>0.459506337558372</v>
      </c>
      <c r="O1761">
        <v>45.552044431676698</v>
      </c>
      <c r="P1761">
        <v>99.980850248946695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555</v>
      </c>
      <c r="E1762">
        <v>543.28290252199997</v>
      </c>
      <c r="F1762">
        <v>125.67</v>
      </c>
      <c r="G1762">
        <v>-20.35895111628</v>
      </c>
      <c r="H1762">
        <v>-5.5432789590416496</v>
      </c>
      <c r="I1762">
        <v>-20.778101777260002</v>
      </c>
      <c r="J1762">
        <v>-0.34388823496999799</v>
      </c>
      <c r="K1762">
        <v>123.486968006105</v>
      </c>
      <c r="L1762">
        <v>123.69441366324899</v>
      </c>
      <c r="M1762">
        <v>45.818238493719399</v>
      </c>
      <c r="N1762">
        <v>0.71233115904758804</v>
      </c>
      <c r="O1762">
        <v>24.9303731996498</v>
      </c>
      <c r="P1762">
        <v>23.751846381092999</v>
      </c>
      <c r="Q1762">
        <v>-4.7736496012333998E-2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622</v>
      </c>
      <c r="E1763">
        <v>543.23869319999994</v>
      </c>
      <c r="F1763">
        <v>300.10000000000002</v>
      </c>
      <c r="G1763">
        <v>221.37026540355899</v>
      </c>
      <c r="H1763">
        <v>17.806709634628501</v>
      </c>
      <c r="I1763">
        <v>130.07920210052899</v>
      </c>
      <c r="J1763">
        <v>-3.5786005844136701</v>
      </c>
      <c r="K1763">
        <v>259.141427334978</v>
      </c>
      <c r="L1763">
        <v>182.25493304906101</v>
      </c>
      <c r="M1763">
        <v>55.433994465312402</v>
      </c>
      <c r="N1763">
        <v>1.14324324324324</v>
      </c>
      <c r="O1763">
        <v>11.9626791069643</v>
      </c>
      <c r="P1763">
        <v>256.83709869203301</v>
      </c>
      <c r="Q1763">
        <v>0.221102215960055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254</v>
      </c>
      <c r="E1764">
        <v>540.9011941</v>
      </c>
      <c r="F1764">
        <v>324.45</v>
      </c>
      <c r="G1764">
        <v>-13.4161334983148</v>
      </c>
      <c r="H1764">
        <v>-1.65771514733674</v>
      </c>
      <c r="I1764">
        <v>-10.330856396505</v>
      </c>
      <c r="J1764">
        <v>-0.91341764438080497</v>
      </c>
      <c r="K1764">
        <v>308.20436411512901</v>
      </c>
      <c r="L1764">
        <v>301.57403988314502</v>
      </c>
      <c r="M1764">
        <v>57.3886172245277</v>
      </c>
      <c r="N1764">
        <v>1.56236413651539</v>
      </c>
      <c r="O1764">
        <v>10.5871474803513</v>
      </c>
      <c r="P1764">
        <v>23.130929791271299</v>
      </c>
      <c r="Q1764">
        <v>-5.2964626231730002E-3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143</v>
      </c>
      <c r="E1765">
        <v>540.85286034000001</v>
      </c>
      <c r="F1765">
        <v>227.1</v>
      </c>
      <c r="G1765">
        <v>134.27366615222601</v>
      </c>
      <c r="H1765">
        <v>27.5002852897426</v>
      </c>
      <c r="I1765">
        <v>35.903477821726298</v>
      </c>
      <c r="J1765">
        <v>11.487295794778801</v>
      </c>
      <c r="K1765">
        <v>181.98637219902699</v>
      </c>
      <c r="L1765">
        <v>149.716263627507</v>
      </c>
      <c r="M1765">
        <v>75.989903340240303</v>
      </c>
      <c r="N1765">
        <v>2.08898548642046</v>
      </c>
      <c r="O1765">
        <v>2.3778071334213902</v>
      </c>
      <c r="P1765">
        <v>188.931297709923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60</v>
      </c>
      <c r="E1766">
        <v>539.95820361599999</v>
      </c>
      <c r="F1766">
        <v>68.739999999999995</v>
      </c>
      <c r="G1766">
        <v>128.25229302262201</v>
      </c>
      <c r="H1766">
        <v>41.983754325025103</v>
      </c>
      <c r="I1766">
        <v>10.4013589944323</v>
      </c>
      <c r="J1766">
        <v>3.5965404166803401</v>
      </c>
      <c r="K1766">
        <v>56.4492412238707</v>
      </c>
      <c r="L1766">
        <v>47.929696298489603</v>
      </c>
      <c r="M1766">
        <v>65.0622180447765</v>
      </c>
      <c r="N1766">
        <v>1.6049964495346101</v>
      </c>
      <c r="O1766">
        <v>13.034623217922601</v>
      </c>
      <c r="P1766">
        <v>163.87715930902101</v>
      </c>
      <c r="Q1766">
        <v>6.7640334679752001E-2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60</v>
      </c>
      <c r="E1767">
        <v>539.35477203999994</v>
      </c>
      <c r="F1767">
        <v>523.9</v>
      </c>
      <c r="G1767">
        <v>27.271249983069001</v>
      </c>
      <c r="H1767">
        <v>-3.1348895722813701</v>
      </c>
      <c r="I1767">
        <v>2.0336738949329298</v>
      </c>
      <c r="J1767">
        <v>1.20478177151467</v>
      </c>
      <c r="K1767">
        <v>508.11794705945698</v>
      </c>
      <c r="L1767">
        <v>462.50469089529099</v>
      </c>
      <c r="M1767">
        <v>70.316594352311995</v>
      </c>
      <c r="N1767">
        <v>1.1229354925538699</v>
      </c>
      <c r="O1767">
        <v>12.616911624355801</v>
      </c>
      <c r="P1767">
        <v>69.711694201490104</v>
      </c>
      <c r="Q1767">
        <v>6.8319986909227998E-2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133</v>
      </c>
      <c r="E1768">
        <v>538.94787499999995</v>
      </c>
      <c r="F1768">
        <v>2740.3</v>
      </c>
      <c r="G1768">
        <v>122.514602432421</v>
      </c>
      <c r="H1768">
        <v>0.13508139120923399</v>
      </c>
      <c r="I1768">
        <v>-25.060794991194498</v>
      </c>
      <c r="J1768">
        <v>-7.68916951157986</v>
      </c>
      <c r="K1768">
        <v>2721.0359686919301</v>
      </c>
      <c r="L1768">
        <v>2599.9363853800101</v>
      </c>
      <c r="M1768">
        <v>39.088901868824998</v>
      </c>
      <c r="N1768">
        <v>0.49480213286643698</v>
      </c>
      <c r="O1768">
        <v>45.9292778162974</v>
      </c>
      <c r="P1768">
        <v>153.73148148148101</v>
      </c>
      <c r="Q1768">
        <v>0.1035597010547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54</v>
      </c>
      <c r="E1769">
        <v>536.49</v>
      </c>
      <c r="F1769">
        <v>387.85</v>
      </c>
      <c r="G1769">
        <v>45.368181523568197</v>
      </c>
      <c r="H1769">
        <v>14.7200864960722</v>
      </c>
      <c r="I1769">
        <v>19.279865459013799</v>
      </c>
      <c r="J1769">
        <v>-2.8931077378839301</v>
      </c>
      <c r="K1769">
        <v>339.62998785880302</v>
      </c>
      <c r="L1769">
        <v>290.06449887176001</v>
      </c>
      <c r="M1769">
        <v>67.287543497056902</v>
      </c>
      <c r="N1769">
        <v>0.76985619495463398</v>
      </c>
      <c r="O1769">
        <v>6.9098878432383604</v>
      </c>
      <c r="P1769">
        <v>72.838680926916197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1815</v>
      </c>
      <c r="E1770">
        <v>535.61599999999999</v>
      </c>
      <c r="F1770">
        <v>173.46</v>
      </c>
      <c r="G1770">
        <v>15.572986728758901</v>
      </c>
      <c r="H1770">
        <v>-7.6857908678360802</v>
      </c>
      <c r="I1770">
        <v>-25.037600192878202</v>
      </c>
      <c r="J1770">
        <v>-10.395087517151399</v>
      </c>
      <c r="K1770">
        <v>175.85291604274701</v>
      </c>
      <c r="L1770">
        <v>170.88507430502901</v>
      </c>
      <c r="M1770">
        <v>34.5330088278575</v>
      </c>
      <c r="N1770">
        <v>1.13640488589503</v>
      </c>
      <c r="O1770">
        <v>36.630923555862999</v>
      </c>
      <c r="P1770">
        <v>50.5729166666666</v>
      </c>
      <c r="Q1770">
        <v>0.103989596038738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E1771">
        <v>530.81007236000005</v>
      </c>
      <c r="F1771">
        <v>39.53</v>
      </c>
      <c r="G1771">
        <v>-32.8162680972261</v>
      </c>
      <c r="H1771">
        <v>-8.8864279175903302</v>
      </c>
      <c r="I1771">
        <v>-32.558318424922497</v>
      </c>
      <c r="J1771">
        <v>-3.1314063697260899</v>
      </c>
      <c r="K1771">
        <v>40.679969488837301</v>
      </c>
      <c r="L1771">
        <v>41.589668205008898</v>
      </c>
      <c r="M1771">
        <v>45.675673504087499</v>
      </c>
      <c r="N1771">
        <v>0.66202870148426296</v>
      </c>
      <c r="O1771">
        <v>31.748039463698401</v>
      </c>
      <c r="P1771">
        <v>19.7878787878788</v>
      </c>
      <c r="Q1771">
        <v>-2.1107546761483E-2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60</v>
      </c>
      <c r="E1772">
        <v>529.6668995</v>
      </c>
      <c r="F1772">
        <v>408.95</v>
      </c>
      <c r="G1772">
        <v>29.104802319949599</v>
      </c>
      <c r="H1772">
        <v>1.6193329087902699</v>
      </c>
      <c r="I1772">
        <v>-6.2127470155807201</v>
      </c>
      <c r="J1772">
        <v>1.9913790275275201</v>
      </c>
      <c r="K1772">
        <v>359.99628133972197</v>
      </c>
      <c r="L1772">
        <v>330.638596890396</v>
      </c>
      <c r="M1772">
        <v>66.569072770671895</v>
      </c>
      <c r="N1772">
        <v>1.0428056625722399</v>
      </c>
      <c r="O1772">
        <v>5.1473285242694597</v>
      </c>
      <c r="P1772">
        <v>84.2117117117117</v>
      </c>
      <c r="Q1772">
        <v>-2.5518711379863002E-2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418</v>
      </c>
      <c r="E1773">
        <v>526.72169335499996</v>
      </c>
      <c r="F1773">
        <v>191</v>
      </c>
      <c r="G1773">
        <v>10.7650412242982</v>
      </c>
      <c r="H1773">
        <v>-8.4780268271833101</v>
      </c>
      <c r="I1773">
        <v>-14.223871605039999</v>
      </c>
      <c r="J1773">
        <v>5.1538961897804496</v>
      </c>
      <c r="K1773">
        <v>181.214829511338</v>
      </c>
      <c r="L1773">
        <v>169.18734558785101</v>
      </c>
      <c r="M1773">
        <v>65.744574497793394</v>
      </c>
      <c r="N1773">
        <v>1.1799925079840701</v>
      </c>
      <c r="O1773">
        <v>7.3298429319371596</v>
      </c>
      <c r="P1773">
        <v>39.722019019751301</v>
      </c>
      <c r="Q1773">
        <v>-1.3994135430044E-2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290</v>
      </c>
      <c r="E1774">
        <v>525.32693828999902</v>
      </c>
      <c r="F1774">
        <v>100.04</v>
      </c>
      <c r="G1774">
        <v>-37.734719701517299</v>
      </c>
      <c r="H1774">
        <v>-4.4581554011629496</v>
      </c>
      <c r="I1774">
        <v>4.2799168691951701</v>
      </c>
      <c r="J1774">
        <v>-0.51955216007166805</v>
      </c>
      <c r="K1774">
        <v>98.443441503921704</v>
      </c>
      <c r="L1774">
        <v>100.964326602696</v>
      </c>
      <c r="M1774">
        <v>55.173556182856899</v>
      </c>
      <c r="N1774">
        <v>1.0652887833834499</v>
      </c>
      <c r="O1774">
        <v>32.397041183526497</v>
      </c>
      <c r="P1774">
        <v>29.938953110793602</v>
      </c>
      <c r="Q1774">
        <v>0.168441917109314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60</v>
      </c>
      <c r="E1775">
        <v>524.04612956999995</v>
      </c>
      <c r="F1775">
        <v>113.28</v>
      </c>
      <c r="G1775">
        <v>-24.762973376292798</v>
      </c>
      <c r="H1775">
        <v>4.7240948135521696</v>
      </c>
      <c r="I1775">
        <v>-12.094886962181</v>
      </c>
      <c r="J1775">
        <v>2.11841653805583</v>
      </c>
      <c r="K1775">
        <v>108.53663244002399</v>
      </c>
      <c r="L1775">
        <v>107.97631892640101</v>
      </c>
      <c r="M1775">
        <v>46.403374988422698</v>
      </c>
      <c r="N1775">
        <v>0.82538403769498203</v>
      </c>
      <c r="O1775">
        <v>34.7987288135593</v>
      </c>
      <c r="P1775">
        <v>26.569832402234599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E1776">
        <v>522.00397787999998</v>
      </c>
      <c r="F1776">
        <v>38.85</v>
      </c>
      <c r="G1776">
        <v>183.421123873943</v>
      </c>
      <c r="H1776">
        <v>-26.961053701299299</v>
      </c>
      <c r="I1776">
        <v>-22.580936036502699</v>
      </c>
      <c r="J1776">
        <v>-5.7685790548221103</v>
      </c>
      <c r="K1776">
        <v>44.1236498095112</v>
      </c>
      <c r="L1776">
        <v>39.426498391037697</v>
      </c>
      <c r="M1776">
        <v>23.261970867421699</v>
      </c>
      <c r="N1776">
        <v>1.0814531021334901</v>
      </c>
      <c r="O1776">
        <v>46.4607464607464</v>
      </c>
      <c r="P1776">
        <v>208.98727465535501</v>
      </c>
      <c r="Q1776">
        <v>0.27586386853716299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370</v>
      </c>
      <c r="E1777">
        <v>521.02910846400005</v>
      </c>
      <c r="F1777">
        <v>23.66</v>
      </c>
      <c r="G1777">
        <v>-4.8518650671262398</v>
      </c>
      <c r="H1777">
        <v>2.1173721244765402</v>
      </c>
      <c r="I1777">
        <v>-3.10257679812822</v>
      </c>
      <c r="J1777">
        <v>8.4885769338513892</v>
      </c>
      <c r="K1777">
        <v>21.4384289126364</v>
      </c>
      <c r="L1777">
        <v>20.752199175915401</v>
      </c>
      <c r="M1777">
        <v>69.412388676654601</v>
      </c>
      <c r="N1777">
        <v>0.96669568712318499</v>
      </c>
      <c r="O1777">
        <v>28.698224852071</v>
      </c>
      <c r="P1777">
        <v>52.645161290322498</v>
      </c>
      <c r="Q1777">
        <v>1.8443101989024002E-2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133</v>
      </c>
      <c r="E1778">
        <v>520.57740000000001</v>
      </c>
      <c r="F1778">
        <v>19.47</v>
      </c>
      <c r="G1778">
        <v>254.04549970402499</v>
      </c>
      <c r="H1778">
        <v>-3.63644521139461</v>
      </c>
      <c r="I1778">
        <v>63.1386861833724</v>
      </c>
      <c r="J1778">
        <v>-1.18787245262112</v>
      </c>
      <c r="K1778">
        <v>19.9244655343192</v>
      </c>
      <c r="L1778">
        <v>16.0638133466116</v>
      </c>
      <c r="M1778">
        <v>44.390319524882301</v>
      </c>
      <c r="N1778">
        <v>0.825219055205624</v>
      </c>
      <c r="O1778">
        <v>25.834617360041001</v>
      </c>
      <c r="P1778">
        <v>289.39999999999998</v>
      </c>
      <c r="Q1778">
        <v>0.150915546586393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E1779">
        <v>520.26</v>
      </c>
      <c r="F1779">
        <v>133</v>
      </c>
      <c r="G1779">
        <v>188.11309450160601</v>
      </c>
      <c r="H1779">
        <v>-29.271549004513101</v>
      </c>
      <c r="I1779">
        <v>14.726164333698099</v>
      </c>
      <c r="J1779">
        <v>-4.2913751066879096</v>
      </c>
      <c r="K1779">
        <v>168.406000604285</v>
      </c>
      <c r="L1779">
        <v>147.175801986523</v>
      </c>
      <c r="M1779">
        <v>34.342462854997102</v>
      </c>
      <c r="N1779">
        <v>0.39323408820715</v>
      </c>
      <c r="O1779">
        <v>210.75187969924801</v>
      </c>
      <c r="P1779">
        <v>250</v>
      </c>
      <c r="Q1779">
        <v>0.20311096881964699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271</v>
      </c>
      <c r="E1780">
        <v>518.66282681999996</v>
      </c>
      <c r="F1780">
        <v>82.53</v>
      </c>
      <c r="G1780">
        <v>35.038671449891602</v>
      </c>
      <c r="H1780">
        <v>29.1730052251744</v>
      </c>
      <c r="I1780">
        <v>50.217105303891003</v>
      </c>
      <c r="J1780">
        <v>17.8518595656165</v>
      </c>
      <c r="K1780">
        <v>63.829095165617503</v>
      </c>
      <c r="L1780">
        <v>57.767252294062899</v>
      </c>
      <c r="M1780">
        <v>81.508973836941706</v>
      </c>
      <c r="N1780">
        <v>2.27411492343365</v>
      </c>
      <c r="O1780">
        <v>0</v>
      </c>
      <c r="P1780">
        <v>114.307971955336</v>
      </c>
      <c r="Q1780">
        <v>0.13213602187974499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E1781">
        <v>518.02516891999903</v>
      </c>
      <c r="F1781">
        <v>26.72</v>
      </c>
      <c r="G1781">
        <v>64.549289334028103</v>
      </c>
      <c r="H1781">
        <v>-3.4748146739069101</v>
      </c>
      <c r="I1781">
        <v>-8.6532015836654494</v>
      </c>
      <c r="J1781">
        <v>2.8288809644388602</v>
      </c>
      <c r="K1781">
        <v>26.1772093602426</v>
      </c>
      <c r="L1781">
        <v>24.309948532536001</v>
      </c>
      <c r="M1781">
        <v>61.964393927826301</v>
      </c>
      <c r="N1781">
        <v>0.80532838709535004</v>
      </c>
      <c r="O1781">
        <v>20.696107784431099</v>
      </c>
      <c r="P1781">
        <v>99.402985074626798</v>
      </c>
      <c r="Q1781">
        <v>0.16192442478230801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146</v>
      </c>
      <c r="E1782">
        <v>515.93423474999997</v>
      </c>
      <c r="F1782">
        <v>63.61</v>
      </c>
      <c r="G1782">
        <v>-55.084760097213099</v>
      </c>
      <c r="H1782">
        <v>-18.930929505420401</v>
      </c>
      <c r="I1782">
        <v>-41.779906005473102</v>
      </c>
      <c r="J1782">
        <v>-2.7034520802076698</v>
      </c>
      <c r="K1782">
        <v>70.010884122831897</v>
      </c>
      <c r="L1782">
        <v>75.665447829864704</v>
      </c>
      <c r="M1782">
        <v>41.438127920794301</v>
      </c>
      <c r="N1782">
        <v>0.98317955993337602</v>
      </c>
      <c r="O1782">
        <v>74.343656657758203</v>
      </c>
      <c r="P1782">
        <v>5.3843605036447899</v>
      </c>
      <c r="Q1782">
        <v>3.662999774148E-2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72</v>
      </c>
      <c r="E1783">
        <v>515.70144000000005</v>
      </c>
      <c r="F1783">
        <v>141.15</v>
      </c>
      <c r="G1783">
        <v>305.95917136422702</v>
      </c>
      <c r="H1783">
        <v>24.123560768158299</v>
      </c>
      <c r="I1783">
        <v>231.86632390364099</v>
      </c>
      <c r="J1783">
        <v>-2.6089125389911998</v>
      </c>
      <c r="K1783">
        <v>120.957341369527</v>
      </c>
      <c r="L1783">
        <v>76.977028048226103</v>
      </c>
      <c r="M1783">
        <v>68.537398292414395</v>
      </c>
      <c r="N1783">
        <v>0.49296044989305998</v>
      </c>
      <c r="O1783">
        <v>6.5533120793482098</v>
      </c>
      <c r="P1783">
        <v>322.98471681150698</v>
      </c>
      <c r="Q1783">
        <v>0.131835057304132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21</v>
      </c>
      <c r="E1784">
        <v>515.0361034</v>
      </c>
      <c r="F1784">
        <v>75</v>
      </c>
      <c r="G1784">
        <v>48.002517848660901</v>
      </c>
      <c r="H1784">
        <v>-2.71400042454305</v>
      </c>
      <c r="I1784">
        <v>21.940529501344699</v>
      </c>
      <c r="J1784">
        <v>6.5623689144237298</v>
      </c>
      <c r="K1784">
        <v>74.1803150031499</v>
      </c>
      <c r="L1784">
        <v>66.640862061396703</v>
      </c>
      <c r="M1784">
        <v>57.027094659625099</v>
      </c>
      <c r="N1784">
        <v>1.2155729676787399</v>
      </c>
      <c r="O1784">
        <v>20.599999999999898</v>
      </c>
      <c r="P1784">
        <v>102.42914979757001</v>
      </c>
      <c r="Q1784">
        <v>0.21797776564631599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133</v>
      </c>
      <c r="E1785">
        <v>513.97701751499994</v>
      </c>
      <c r="F1785">
        <v>284.60000000000002</v>
      </c>
      <c r="G1785">
        <v>-64.826654983092595</v>
      </c>
      <c r="H1785">
        <v>2.2467838891824301</v>
      </c>
      <c r="I1785">
        <v>-52.532408060776802</v>
      </c>
      <c r="J1785">
        <v>6.3204742842312296</v>
      </c>
      <c r="K1785">
        <v>261.64658662258398</v>
      </c>
      <c r="M1785">
        <v>75.584723452933403</v>
      </c>
      <c r="N1785">
        <v>1.2276913891096199</v>
      </c>
      <c r="O1785">
        <v>56.799016163035802</v>
      </c>
      <c r="P1785">
        <v>28.371673432566499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418</v>
      </c>
      <c r="E1786">
        <v>513.64348829999994</v>
      </c>
      <c r="F1786">
        <v>26.2</v>
      </c>
      <c r="G1786">
        <v>-29.068652568402602</v>
      </c>
      <c r="H1786">
        <v>6.8356231209737004</v>
      </c>
      <c r="I1786">
        <v>-26.3975428586905</v>
      </c>
      <c r="J1786">
        <v>10.6548584730497</v>
      </c>
      <c r="K1786">
        <v>25.3399638355469</v>
      </c>
      <c r="L1786">
        <v>25.519969096507399</v>
      </c>
      <c r="M1786">
        <v>65.742894790087007</v>
      </c>
      <c r="N1786">
        <v>2.7603413903942502</v>
      </c>
      <c r="O1786">
        <v>39.160305343511403</v>
      </c>
      <c r="P1786">
        <v>17.3309449171518</v>
      </c>
      <c r="Q1786">
        <v>9.2994248477541994E-2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138</v>
      </c>
      <c r="E1787">
        <v>512.20823709000001</v>
      </c>
      <c r="F1787">
        <v>11.9</v>
      </c>
      <c r="G1787">
        <v>42.039483021404898</v>
      </c>
      <c r="H1787">
        <v>-13.0890648243369</v>
      </c>
      <c r="I1787">
        <v>-36.173638290242302</v>
      </c>
      <c r="J1787">
        <v>-4.84265312889619</v>
      </c>
      <c r="K1787">
        <v>12.8150198339602</v>
      </c>
      <c r="L1787">
        <v>12.469929120178801</v>
      </c>
      <c r="M1787">
        <v>36.369812668331399</v>
      </c>
      <c r="N1787">
        <v>0.96169803932141396</v>
      </c>
      <c r="O1787">
        <v>44.9579831932773</v>
      </c>
      <c r="P1787">
        <v>67.605633802816897</v>
      </c>
      <c r="Q1787">
        <v>-1.9018680433122E-2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622</v>
      </c>
      <c r="E1788">
        <v>511.83669827399899</v>
      </c>
      <c r="F1788">
        <v>63.96</v>
      </c>
      <c r="G1788">
        <v>-5.9605169785950496</v>
      </c>
      <c r="H1788">
        <v>9.7051220378014005</v>
      </c>
      <c r="I1788">
        <v>-20.488093705821299</v>
      </c>
      <c r="J1788">
        <v>-0.84497638531779795</v>
      </c>
      <c r="K1788">
        <v>59.089666112936598</v>
      </c>
      <c r="L1788">
        <v>57.906438012445101</v>
      </c>
      <c r="M1788">
        <v>56.558615748250403</v>
      </c>
      <c r="N1788">
        <v>2.9562115245479301</v>
      </c>
      <c r="O1788">
        <v>17.1044402751719</v>
      </c>
      <c r="P1788">
        <v>28.1763527054108</v>
      </c>
      <c r="Q1788">
        <v>-3.2592585655156998E-2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622</v>
      </c>
      <c r="E1789">
        <v>510.14375000000001</v>
      </c>
      <c r="F1789">
        <v>135.69999999999999</v>
      </c>
      <c r="G1789">
        <v>-23.727501625689602</v>
      </c>
      <c r="H1789">
        <v>4.9795813559952498</v>
      </c>
      <c r="I1789">
        <v>-6.2961579060736899</v>
      </c>
      <c r="J1789">
        <v>0.14716533801124199</v>
      </c>
      <c r="K1789">
        <v>121.61755814369501</v>
      </c>
      <c r="L1789">
        <v>121.846641148362</v>
      </c>
      <c r="M1789">
        <v>65.760577682163103</v>
      </c>
      <c r="N1789">
        <v>0.83038092818584197</v>
      </c>
      <c r="O1789">
        <v>13.927781871775901</v>
      </c>
      <c r="P1789">
        <v>34.024691358024597</v>
      </c>
      <c r="Q1789">
        <v>0.110203661038626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370</v>
      </c>
      <c r="E1790">
        <v>509.98278702599998</v>
      </c>
      <c r="F1790">
        <v>85.79</v>
      </c>
      <c r="G1790">
        <v>-14.089425259742599</v>
      </c>
      <c r="H1790">
        <v>-7.1516239566904796</v>
      </c>
      <c r="I1790">
        <v>-36.8731332397373</v>
      </c>
      <c r="J1790">
        <v>-4.7807161919592396</v>
      </c>
      <c r="K1790">
        <v>86.861256951828807</v>
      </c>
      <c r="L1790">
        <v>90.911321767451298</v>
      </c>
      <c r="M1790">
        <v>36.009358443466802</v>
      </c>
      <c r="N1790">
        <v>1.04867590137421</v>
      </c>
      <c r="O1790">
        <v>56.661615572910499</v>
      </c>
      <c r="P1790">
        <v>17.520547945205401</v>
      </c>
      <c r="Q1790">
        <v>1.5691452595038E-2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54</v>
      </c>
      <c r="E1791">
        <v>506.97895247999998</v>
      </c>
      <c r="F1791">
        <v>116.53</v>
      </c>
      <c r="G1791">
        <v>-38.179574103496599</v>
      </c>
      <c r="H1791">
        <v>-10.504026671262199</v>
      </c>
      <c r="I1791">
        <v>-28.9217417470072</v>
      </c>
      <c r="J1791">
        <v>21.235177278831099</v>
      </c>
      <c r="M1791">
        <v>64.601297915555406</v>
      </c>
      <c r="O1791">
        <v>14.9918475928945</v>
      </c>
      <c r="P1791">
        <v>25.693021249056201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302</v>
      </c>
      <c r="E1792">
        <v>506.65143749999999</v>
      </c>
      <c r="F1792">
        <v>632</v>
      </c>
      <c r="G1792">
        <v>64.236185247339193</v>
      </c>
      <c r="H1792">
        <v>0.35958551724716997</v>
      </c>
      <c r="I1792">
        <v>-13.267640182483399</v>
      </c>
      <c r="J1792">
        <v>-0.67573629139858304</v>
      </c>
      <c r="K1792">
        <v>621.44833536616397</v>
      </c>
      <c r="L1792">
        <v>555.30835400876697</v>
      </c>
      <c r="M1792">
        <v>54.785889740902498</v>
      </c>
      <c r="N1792">
        <v>1.3439793423410999</v>
      </c>
      <c r="O1792">
        <v>23.575949367088601</v>
      </c>
      <c r="P1792">
        <v>104.200323101777</v>
      </c>
      <c r="Q1792">
        <v>0.18390149741749501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718</v>
      </c>
      <c r="E1793">
        <v>506.03076111000001</v>
      </c>
      <c r="F1793">
        <v>71.34</v>
      </c>
      <c r="G1793">
        <v>253.90193432497099</v>
      </c>
      <c r="H1793">
        <v>-17.472462845656</v>
      </c>
      <c r="I1793">
        <v>46.382673593321499</v>
      </c>
      <c r="J1793">
        <v>-5.4295257157687598</v>
      </c>
      <c r="K1793">
        <v>73.789473791243594</v>
      </c>
      <c r="L1793">
        <v>57.039311038215097</v>
      </c>
      <c r="M1793">
        <v>32.100228807039798</v>
      </c>
      <c r="N1793">
        <v>0.98587653154437105</v>
      </c>
      <c r="O1793">
        <v>24.614522007289001</v>
      </c>
      <c r="P1793">
        <v>319.64705882352899</v>
      </c>
      <c r="Q1793">
        <v>8.5394956985511999E-2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133</v>
      </c>
      <c r="E1794">
        <v>504.12739187199998</v>
      </c>
      <c r="F1794">
        <v>50.68</v>
      </c>
      <c r="G1794">
        <v>66.998050061822994</v>
      </c>
      <c r="H1794">
        <v>-9.7884219379889501</v>
      </c>
      <c r="I1794">
        <v>24.626053098992902</v>
      </c>
      <c r="J1794">
        <v>-1.7539010104410799</v>
      </c>
      <c r="K1794">
        <v>48.342748746136799</v>
      </c>
      <c r="L1794">
        <v>40.1803479573557</v>
      </c>
      <c r="M1794">
        <v>39.520679384230398</v>
      </c>
      <c r="N1794">
        <v>0.499935970095223</v>
      </c>
      <c r="O1794">
        <v>14.4435674822415</v>
      </c>
      <c r="P1794">
        <v>113.277222514466</v>
      </c>
      <c r="Q1794">
        <v>0.134511934844215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95</v>
      </c>
      <c r="E1795">
        <v>503.87341650000002</v>
      </c>
      <c r="F1795">
        <v>1034.7</v>
      </c>
      <c r="G1795">
        <v>12.412246338204</v>
      </c>
      <c r="H1795">
        <v>0.50088959237741304</v>
      </c>
      <c r="I1795">
        <v>24.467191779159101</v>
      </c>
      <c r="J1795">
        <v>-1.2584670010207299</v>
      </c>
      <c r="K1795">
        <v>979.22346671207299</v>
      </c>
      <c r="L1795">
        <v>855.44137407977098</v>
      </c>
      <c r="M1795">
        <v>61.30149584502</v>
      </c>
      <c r="N1795">
        <v>3.7271676300577998</v>
      </c>
      <c r="O1795">
        <v>6.2143616507199999</v>
      </c>
      <c r="P1795">
        <v>54.432835820895498</v>
      </c>
      <c r="Q1795">
        <v>0.150960546570126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271</v>
      </c>
      <c r="E1796">
        <v>502.95</v>
      </c>
      <c r="F1796">
        <v>148.19999999999999</v>
      </c>
      <c r="G1796">
        <v>-6.7685555910311903</v>
      </c>
      <c r="H1796">
        <v>-9.1645341540467395</v>
      </c>
      <c r="I1796">
        <v>-17.5412407841361</v>
      </c>
      <c r="J1796">
        <v>-2.4082379709597102</v>
      </c>
      <c r="K1796">
        <v>142.91595405127501</v>
      </c>
      <c r="L1796">
        <v>136.79825085075601</v>
      </c>
      <c r="M1796">
        <v>47.2925019011522</v>
      </c>
      <c r="N1796">
        <v>0.692587738030367</v>
      </c>
      <c r="O1796">
        <v>14.5074224021592</v>
      </c>
      <c r="P1796">
        <v>44.5148707947342</v>
      </c>
      <c r="Q1796">
        <v>5.9487504663612002E-2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E1797">
        <v>502.74188437499998</v>
      </c>
      <c r="F1797">
        <v>469.3</v>
      </c>
      <c r="G1797">
        <v>185.228551205343</v>
      </c>
      <c r="H1797">
        <v>6.1550471945045597</v>
      </c>
      <c r="I1797">
        <v>109.42520730860301</v>
      </c>
      <c r="J1797">
        <v>-2.47664687939477</v>
      </c>
      <c r="K1797">
        <v>396.32152129999002</v>
      </c>
      <c r="L1797">
        <v>285.38797920414697</v>
      </c>
      <c r="M1797">
        <v>66.530161755926798</v>
      </c>
      <c r="N1797">
        <v>0.52290846083215203</v>
      </c>
      <c r="O1797">
        <v>3.7076496910291898</v>
      </c>
      <c r="P1797">
        <v>227.03832752613201</v>
      </c>
      <c r="Q1797">
        <v>0.35034672930803501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184</v>
      </c>
      <c r="E1798">
        <v>501.51499999999999</v>
      </c>
      <c r="F1798">
        <v>199.2</v>
      </c>
      <c r="G1798">
        <v>42.220734464489603</v>
      </c>
      <c r="H1798">
        <v>-3.03723274777537</v>
      </c>
      <c r="I1798">
        <v>-6.9178736143788297</v>
      </c>
      <c r="J1798">
        <v>-0.30541339105084497</v>
      </c>
      <c r="K1798">
        <v>196.50101196791499</v>
      </c>
      <c r="L1798">
        <v>177.197608382292</v>
      </c>
      <c r="M1798">
        <v>53.379183318622502</v>
      </c>
      <c r="N1798">
        <v>0.34449347659247798</v>
      </c>
      <c r="O1798">
        <v>15.4618473895582</v>
      </c>
      <c r="P1798">
        <v>65.242637909581006</v>
      </c>
      <c r="Q1798">
        <v>0.10372519624766301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625</v>
      </c>
      <c r="E1799">
        <v>500.78213899999997</v>
      </c>
      <c r="F1799">
        <v>689.3</v>
      </c>
      <c r="G1799">
        <v>189.182707666076</v>
      </c>
      <c r="H1799">
        <v>-4.9380342409681699</v>
      </c>
      <c r="I1799">
        <v>93.014487527096904</v>
      </c>
      <c r="J1799">
        <v>7.8684791434792203</v>
      </c>
      <c r="K1799">
        <v>608.33726969158204</v>
      </c>
      <c r="L1799">
        <v>460.47611734853098</v>
      </c>
      <c r="M1799">
        <v>60.224921281718899</v>
      </c>
      <c r="N1799">
        <v>0.91132747895633204</v>
      </c>
      <c r="O1799">
        <v>2.5823298998984598</v>
      </c>
      <c r="P1799">
        <v>220.97788125727499</v>
      </c>
      <c r="Q1799">
        <v>0.176997352433513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21</v>
      </c>
      <c r="E1800">
        <v>500.721</v>
      </c>
      <c r="F1800">
        <v>374.91</v>
      </c>
      <c r="G1800">
        <v>120.156337256865</v>
      </c>
      <c r="H1800">
        <v>57.1116620580232</v>
      </c>
      <c r="I1800">
        <v>73.279545039047093</v>
      </c>
      <c r="J1800">
        <v>5.5864441512106398</v>
      </c>
      <c r="K1800">
        <v>289.007047980366</v>
      </c>
      <c r="L1800">
        <v>224.61138372312001</v>
      </c>
      <c r="M1800">
        <v>66.502262444105497</v>
      </c>
      <c r="N1800">
        <v>1.12063015995131</v>
      </c>
      <c r="O1800">
        <v>11.8908538049131</v>
      </c>
      <c r="Q1800">
        <v>0.18322904263159001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254</v>
      </c>
      <c r="E1801">
        <v>500.25415482</v>
      </c>
      <c r="F1801">
        <v>15.58</v>
      </c>
      <c r="G1801">
        <v>49.488794273533102</v>
      </c>
      <c r="H1801">
        <v>15.010962206249101</v>
      </c>
      <c r="I1801">
        <v>14.616051322976601</v>
      </c>
      <c r="J1801">
        <v>20.829915991948699</v>
      </c>
      <c r="K1801">
        <v>12.4930877620546</v>
      </c>
      <c r="L1801">
        <v>10.849280803223399</v>
      </c>
      <c r="M1801">
        <v>87.746772035546599</v>
      </c>
      <c r="N1801">
        <v>3.1484738234104399</v>
      </c>
      <c r="O1801">
        <v>18.035943517329901</v>
      </c>
      <c r="P1801">
        <v>117.902097902097</v>
      </c>
      <c r="Q1801">
        <v>5.1179093073012001E-2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555</v>
      </c>
      <c r="E1802">
        <v>497.06883853999898</v>
      </c>
      <c r="F1802">
        <v>411.55</v>
      </c>
      <c r="G1802">
        <v>50.122216347723501</v>
      </c>
      <c r="H1802">
        <v>-1.69055348231438</v>
      </c>
      <c r="I1802">
        <v>10.361426111858</v>
      </c>
      <c r="J1802">
        <v>-0.84786887095403396</v>
      </c>
      <c r="K1802">
        <v>409.00551213616802</v>
      </c>
      <c r="L1802">
        <v>344.91449165884302</v>
      </c>
      <c r="M1802">
        <v>48.403687932627101</v>
      </c>
      <c r="N1802">
        <v>0.37272672529880002</v>
      </c>
      <c r="O1802">
        <v>20.519985420969501</v>
      </c>
      <c r="P1802">
        <v>88.481795282802807</v>
      </c>
      <c r="Q1802">
        <v>-2.9444520750415999E-2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1428</v>
      </c>
      <c r="E1803">
        <v>496.98734519999999</v>
      </c>
      <c r="F1803">
        <v>246.2</v>
      </c>
      <c r="G1803">
        <v>-17.984765594608302</v>
      </c>
      <c r="H1803">
        <v>-10.28886918333</v>
      </c>
      <c r="I1803">
        <v>-24.0985805972071</v>
      </c>
      <c r="J1803">
        <v>-4.5086411257556698</v>
      </c>
      <c r="K1803">
        <v>249.66721545124199</v>
      </c>
      <c r="L1803">
        <v>254.939225894049</v>
      </c>
      <c r="M1803">
        <v>36.155316747932901</v>
      </c>
      <c r="N1803">
        <v>0.484019543571031</v>
      </c>
      <c r="O1803">
        <v>27.660438667749801</v>
      </c>
      <c r="P1803">
        <v>8.9380530973451204</v>
      </c>
      <c r="Q1803">
        <v>9.6934225128801996E-2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1506</v>
      </c>
      <c r="E1804">
        <v>496.94711240399999</v>
      </c>
      <c r="F1804">
        <v>92.03</v>
      </c>
      <c r="G1804">
        <v>1.57571773069877</v>
      </c>
      <c r="H1804">
        <v>4.0232544774177201</v>
      </c>
      <c r="I1804">
        <v>-28.910407693678401</v>
      </c>
      <c r="J1804">
        <v>-6.3325509200647696</v>
      </c>
      <c r="K1804">
        <v>87.613880713775103</v>
      </c>
      <c r="L1804">
        <v>84.679228532325794</v>
      </c>
      <c r="M1804">
        <v>51.3440860629943</v>
      </c>
      <c r="N1804">
        <v>2.3850686260443301</v>
      </c>
      <c r="O1804">
        <v>23.8726502227534</v>
      </c>
      <c r="P1804">
        <v>44.247648902821297</v>
      </c>
      <c r="Q1804">
        <v>7.0709082773240006E-2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127</v>
      </c>
      <c r="E1805">
        <v>496.64042999999998</v>
      </c>
      <c r="F1805">
        <v>335.4</v>
      </c>
      <c r="G1805">
        <v>-12.9874243993265</v>
      </c>
      <c r="H1805">
        <v>1.3011265338578</v>
      </c>
      <c r="I1805">
        <v>44.131767678880401</v>
      </c>
      <c r="J1805">
        <v>-2.5148696954019298</v>
      </c>
      <c r="K1805">
        <v>313.52217738702598</v>
      </c>
      <c r="L1805">
        <v>245.718711171824</v>
      </c>
      <c r="M1805">
        <v>36.665427756605403</v>
      </c>
      <c r="N1805">
        <v>0.67293680297397696</v>
      </c>
      <c r="O1805">
        <v>19.469290399522901</v>
      </c>
      <c r="P1805">
        <v>155.05703422053199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1160</v>
      </c>
      <c r="E1806">
        <v>496.08414342700001</v>
      </c>
      <c r="F1806">
        <v>131.83000000000001</v>
      </c>
      <c r="G1806">
        <v>26.091666327732501</v>
      </c>
      <c r="H1806">
        <v>-10.0239248332238</v>
      </c>
      <c r="I1806">
        <v>-34.400893758877103</v>
      </c>
      <c r="J1806">
        <v>-2.1945862441027799</v>
      </c>
      <c r="K1806">
        <v>130.46574838252499</v>
      </c>
      <c r="L1806">
        <v>125.606202286018</v>
      </c>
      <c r="M1806">
        <v>46.4766443263361</v>
      </c>
      <c r="N1806">
        <v>0.70699855965456504</v>
      </c>
      <c r="O1806">
        <v>31.874383675946198</v>
      </c>
      <c r="P1806">
        <v>56.196682464454902</v>
      </c>
      <c r="Q1806">
        <v>-5.5537113874059999E-3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133</v>
      </c>
      <c r="E1807">
        <v>493.70022</v>
      </c>
      <c r="F1807">
        <v>93.06</v>
      </c>
      <c r="G1807">
        <v>26.542381418653399</v>
      </c>
      <c r="H1807">
        <v>-6.2523027019757604</v>
      </c>
      <c r="I1807">
        <v>-26.395274946661601</v>
      </c>
      <c r="J1807">
        <v>-8.2608792880116202E-2</v>
      </c>
      <c r="K1807">
        <v>93.721154739359307</v>
      </c>
      <c r="L1807">
        <v>88.087514360905701</v>
      </c>
      <c r="M1807">
        <v>59.777984747338003</v>
      </c>
      <c r="N1807">
        <v>0.61509010732698499</v>
      </c>
      <c r="O1807">
        <v>35.933806146572103</v>
      </c>
      <c r="P1807">
        <v>540.291729737168</v>
      </c>
      <c r="Q1807">
        <v>0.120906993361175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228</v>
      </c>
      <c r="E1808">
        <v>493.4205</v>
      </c>
      <c r="F1808">
        <v>805.5</v>
      </c>
      <c r="G1808">
        <v>396.70873073517498</v>
      </c>
      <c r="H1808">
        <v>-12.8724854401709</v>
      </c>
      <c r="I1808">
        <v>129.27094986776001</v>
      </c>
      <c r="J1808">
        <v>-5.1343983625018801</v>
      </c>
      <c r="K1808">
        <v>773.22177509763799</v>
      </c>
      <c r="L1808">
        <v>471.40549936142799</v>
      </c>
      <c r="M1808">
        <v>40.996978041706001</v>
      </c>
      <c r="N1808">
        <v>0.62397547595998704</v>
      </c>
      <c r="O1808">
        <v>36.207324643078799</v>
      </c>
      <c r="P1808">
        <v>516.06118546845096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555</v>
      </c>
      <c r="E1809">
        <v>493.41590863499999</v>
      </c>
      <c r="F1809">
        <v>552.9</v>
      </c>
      <c r="G1809">
        <v>-1.1092008658238799</v>
      </c>
      <c r="H1809">
        <v>-6.5414386009745202</v>
      </c>
      <c r="I1809">
        <v>-4.9263683846323998</v>
      </c>
      <c r="J1809">
        <v>-2.53357761930654</v>
      </c>
      <c r="K1809">
        <v>507.54663664849198</v>
      </c>
      <c r="L1809">
        <v>474.223790479331</v>
      </c>
      <c r="M1809">
        <v>60.538550943724701</v>
      </c>
      <c r="N1809">
        <v>1.5863447754034901</v>
      </c>
      <c r="O1809">
        <v>4.7205642973412898</v>
      </c>
      <c r="P1809">
        <v>34.689403166869603</v>
      </c>
      <c r="Q1809">
        <v>-3.2133691651538003E-2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228</v>
      </c>
      <c r="E1810">
        <v>492.95551999999998</v>
      </c>
      <c r="F1810">
        <v>281</v>
      </c>
      <c r="G1810">
        <v>57.734566765880899</v>
      </c>
      <c r="H1810">
        <v>-17.893487604030199</v>
      </c>
      <c r="I1810">
        <v>9.1101149604825409</v>
      </c>
      <c r="J1810">
        <v>0.57913229288923995</v>
      </c>
      <c r="K1810">
        <v>269.783738539686</v>
      </c>
      <c r="L1810">
        <v>241.355636281844</v>
      </c>
      <c r="M1810">
        <v>46.499779427995897</v>
      </c>
      <c r="N1810">
        <v>0.33686307401971</v>
      </c>
      <c r="O1810">
        <v>31.3167259786476</v>
      </c>
      <c r="P1810">
        <v>92.465753424657507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989</v>
      </c>
      <c r="E1811">
        <v>492.60683093999899</v>
      </c>
      <c r="F1811">
        <v>59.62</v>
      </c>
      <c r="G1811">
        <v>7.3868693528162304</v>
      </c>
      <c r="H1811">
        <v>-5.8159287991986997</v>
      </c>
      <c r="I1811">
        <v>-6.3083184249224997</v>
      </c>
      <c r="J1811">
        <v>-1.52428442462144</v>
      </c>
      <c r="K1811">
        <v>58.902619697888497</v>
      </c>
      <c r="L1811">
        <v>55.967509881773097</v>
      </c>
      <c r="M1811">
        <v>53.158221595498397</v>
      </c>
      <c r="N1811">
        <v>0.96609074387020699</v>
      </c>
      <c r="O1811">
        <v>20.261657162026101</v>
      </c>
      <c r="P1811">
        <v>38.651162790697597</v>
      </c>
      <c r="Q1811">
        <v>3.0043101395303001E-2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46</v>
      </c>
      <c r="E1812">
        <v>492.57976680000002</v>
      </c>
      <c r="F1812">
        <v>29.9</v>
      </c>
      <c r="G1812">
        <v>147.86242064715901</v>
      </c>
      <c r="H1812">
        <v>-2.4190151738055801</v>
      </c>
      <c r="I1812">
        <v>22.438781343058899</v>
      </c>
      <c r="J1812">
        <v>-0.74902502406751403</v>
      </c>
      <c r="K1812">
        <v>29.120582049310499</v>
      </c>
      <c r="L1812">
        <v>25.5682669601198</v>
      </c>
      <c r="M1812">
        <v>43.988802087295703</v>
      </c>
      <c r="N1812">
        <v>1.9260455270254599</v>
      </c>
      <c r="O1812">
        <v>34.782608695652101</v>
      </c>
      <c r="P1812">
        <v>198.99999999999901</v>
      </c>
      <c r="Q1812">
        <v>-5.8505177990849998E-2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21</v>
      </c>
      <c r="E1813">
        <v>492.48879371599998</v>
      </c>
      <c r="F1813">
        <v>66.959999999999994</v>
      </c>
      <c r="G1813">
        <v>41.542735326222498</v>
      </c>
      <c r="H1813">
        <v>-6.5020386088407198</v>
      </c>
      <c r="I1813">
        <v>-3.4860774813673201</v>
      </c>
      <c r="J1813">
        <v>-1.9233696681071999</v>
      </c>
      <c r="K1813">
        <v>68.9984515383277</v>
      </c>
      <c r="L1813">
        <v>64.863137049631902</v>
      </c>
      <c r="M1813">
        <v>42.230249443676598</v>
      </c>
      <c r="N1813">
        <v>0.73395967788391103</v>
      </c>
      <c r="O1813">
        <v>60.170250896057297</v>
      </c>
      <c r="P1813">
        <v>78.559999999999903</v>
      </c>
      <c r="Q1813">
        <v>0.114735427111373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E1814">
        <v>490.8721888</v>
      </c>
      <c r="F1814">
        <v>262.75</v>
      </c>
      <c r="G1814">
        <v>89.891003790133695</v>
      </c>
      <c r="H1814">
        <v>33.2222361058692</v>
      </c>
      <c r="I1814">
        <v>76.606512705767699</v>
      </c>
      <c r="J1814">
        <v>18.639625229723698</v>
      </c>
      <c r="K1814">
        <v>198.04152642077801</v>
      </c>
      <c r="L1814">
        <v>159.75526357844601</v>
      </c>
      <c r="M1814">
        <v>70.909292899875595</v>
      </c>
      <c r="N1814">
        <v>0.77031843412211498</v>
      </c>
      <c r="O1814">
        <v>5.4234062797335802</v>
      </c>
      <c r="P1814">
        <v>123.04753820033901</v>
      </c>
      <c r="Q1814">
        <v>0.12072868467282701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46</v>
      </c>
      <c r="E1815">
        <v>486.14</v>
      </c>
      <c r="F1815">
        <v>233.8</v>
      </c>
      <c r="G1815">
        <v>171.322738107476</v>
      </c>
      <c r="H1815">
        <v>-11.8024357986927</v>
      </c>
      <c r="I1815">
        <v>180.58057046396601</v>
      </c>
      <c r="J1815">
        <v>-7.5217833260351405E-2</v>
      </c>
      <c r="K1815">
        <v>191.088955017301</v>
      </c>
      <c r="M1815">
        <v>45.6311445008334</v>
      </c>
      <c r="O1815">
        <v>21.0436270316509</v>
      </c>
      <c r="P1815">
        <v>211.73333333333301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541</v>
      </c>
      <c r="E1816">
        <v>485.20024702199999</v>
      </c>
      <c r="F1816">
        <v>30.67</v>
      </c>
      <c r="G1816">
        <v>78.818688868733801</v>
      </c>
      <c r="H1816">
        <v>22.40288269234</v>
      </c>
      <c r="I1816">
        <v>22.574700443002001</v>
      </c>
      <c r="J1816">
        <v>4.9791322928892399</v>
      </c>
      <c r="K1816">
        <v>23.400511134884798</v>
      </c>
      <c r="L1816">
        <v>19.223933397398302</v>
      </c>
      <c r="M1816">
        <v>76.814097891855695</v>
      </c>
      <c r="N1816">
        <v>1.7171219475317001</v>
      </c>
      <c r="O1816">
        <v>0</v>
      </c>
      <c r="P1816">
        <v>133.231939163498</v>
      </c>
      <c r="Q1816">
        <v>8.0651182198695007E-2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46</v>
      </c>
      <c r="E1817">
        <v>484.23678999999998</v>
      </c>
      <c r="F1817">
        <v>465.2</v>
      </c>
      <c r="G1817">
        <v>752.16969827519097</v>
      </c>
      <c r="H1817">
        <v>-23.592788303330899</v>
      </c>
      <c r="I1817">
        <v>-43.495671688343997</v>
      </c>
      <c r="J1817">
        <v>-17.497806690245699</v>
      </c>
      <c r="K1817">
        <v>540.03342417325905</v>
      </c>
      <c r="L1817">
        <v>462.18871373427402</v>
      </c>
      <c r="M1817">
        <v>19.575310662119001</v>
      </c>
      <c r="N1817">
        <v>0.85011836791533202</v>
      </c>
      <c r="O1817">
        <v>59.931212381771203</v>
      </c>
      <c r="P1817">
        <v>820.27695351137402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715</v>
      </c>
      <c r="E1818">
        <v>481.92970355999898</v>
      </c>
      <c r="F1818">
        <v>28.39</v>
      </c>
      <c r="G1818">
        <v>-0.867624653676347</v>
      </c>
      <c r="H1818">
        <v>-4.8814690864177099E-2</v>
      </c>
      <c r="I1818">
        <v>-1.46204010777038</v>
      </c>
      <c r="J1818">
        <v>-2.4002036421117201</v>
      </c>
      <c r="K1818">
        <v>27.1710885921194</v>
      </c>
      <c r="L1818">
        <v>25.168179823400301</v>
      </c>
      <c r="M1818">
        <v>56.344784633490001</v>
      </c>
      <c r="N1818">
        <v>1.5041614707689599</v>
      </c>
      <c r="O1818">
        <v>5.7062345896442501</v>
      </c>
      <c r="P1818">
        <v>41.949999999999903</v>
      </c>
      <c r="Q1818">
        <v>3.3094991646369998E-3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158</v>
      </c>
      <c r="E1819">
        <v>481.41198209999999</v>
      </c>
      <c r="F1819">
        <v>64.33</v>
      </c>
      <c r="G1819">
        <v>250.20196516061699</v>
      </c>
      <c r="H1819">
        <v>4.9121552318697699</v>
      </c>
      <c r="I1819">
        <v>67.491681575077493</v>
      </c>
      <c r="J1819">
        <v>3.3093375714816</v>
      </c>
      <c r="K1819">
        <v>60.110194555314202</v>
      </c>
      <c r="L1819">
        <v>44.394734273378198</v>
      </c>
      <c r="M1819">
        <v>59.998959989861497</v>
      </c>
      <c r="N1819">
        <v>0.541454758678096</v>
      </c>
      <c r="O1819">
        <v>13.2752992383025</v>
      </c>
      <c r="P1819">
        <v>288.70090634440999</v>
      </c>
      <c r="Q1819">
        <v>0.119589203151581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138</v>
      </c>
      <c r="E1820">
        <v>480.69908144999999</v>
      </c>
      <c r="F1820">
        <v>31.68</v>
      </c>
      <c r="G1820">
        <v>-3.9445291597903198</v>
      </c>
      <c r="H1820">
        <v>-4.3322340427766699</v>
      </c>
      <c r="I1820">
        <v>-31.940808438238001</v>
      </c>
      <c r="J1820">
        <v>0.73569958445167305</v>
      </c>
      <c r="K1820">
        <v>31.0901663629502</v>
      </c>
      <c r="L1820">
        <v>31.864731192311599</v>
      </c>
      <c r="M1820">
        <v>58.441270289526003</v>
      </c>
      <c r="N1820">
        <v>1.8084726907256401</v>
      </c>
      <c r="O1820">
        <v>41.414141414141397</v>
      </c>
      <c r="P1820">
        <v>26.467065868263401</v>
      </c>
      <c r="Q1820">
        <v>-1.3558654421591E-2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1815</v>
      </c>
      <c r="E1821">
        <v>479.803473631999</v>
      </c>
      <c r="F1821">
        <v>237.61</v>
      </c>
      <c r="G1821">
        <v>-17.389506119449699</v>
      </c>
      <c r="H1821">
        <v>-5.7035967624539996</v>
      </c>
      <c r="I1821">
        <v>-28.255696597981601</v>
      </c>
      <c r="J1821">
        <v>-5.4077437669795199</v>
      </c>
      <c r="K1821">
        <v>239.42325779874901</v>
      </c>
      <c r="L1821">
        <v>247.74954763477399</v>
      </c>
      <c r="M1821">
        <v>46.422350840917197</v>
      </c>
      <c r="N1821">
        <v>1.78270031926273</v>
      </c>
      <c r="O1821">
        <v>34.2536088548461</v>
      </c>
      <c r="P1821">
        <v>21.851282051281999</v>
      </c>
      <c r="Q1821">
        <v>-5.7974630129039001E-2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373</v>
      </c>
      <c r="E1822">
        <v>479.66646650000001</v>
      </c>
      <c r="F1822">
        <v>580.54999999999995</v>
      </c>
      <c r="G1822">
        <v>99.370876926396605</v>
      </c>
      <c r="H1822">
        <v>-5.8324437409558998</v>
      </c>
      <c r="I1822">
        <v>3.6028661253201899</v>
      </c>
      <c r="J1822">
        <v>-0.78041331899280397</v>
      </c>
      <c r="K1822">
        <v>570.65969232642396</v>
      </c>
      <c r="L1822">
        <v>493.63074008958603</v>
      </c>
      <c r="M1822">
        <v>41.351151074386301</v>
      </c>
      <c r="N1822">
        <v>0.65437019167418398</v>
      </c>
      <c r="O1822">
        <v>11.101541641546801</v>
      </c>
      <c r="P1822">
        <v>128.29335430593699</v>
      </c>
      <c r="Q1822">
        <v>1.9348342073497001E-2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E1823">
        <v>479.58749999999998</v>
      </c>
      <c r="F1823">
        <v>895.2</v>
      </c>
      <c r="G1823">
        <v>482.37951984677102</v>
      </c>
      <c r="H1823">
        <v>21.242894015819399</v>
      </c>
      <c r="I1823">
        <v>233.37918157507701</v>
      </c>
      <c r="J1823">
        <v>10.9451610010232</v>
      </c>
      <c r="K1823">
        <v>607.24005725908205</v>
      </c>
      <c r="M1823">
        <v>80.442625042066496</v>
      </c>
      <c r="N1823">
        <v>0.55387040280210098</v>
      </c>
      <c r="O1823">
        <v>0</v>
      </c>
      <c r="P1823">
        <v>668.41201716738203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271</v>
      </c>
      <c r="E1824">
        <v>479.57220000000001</v>
      </c>
      <c r="F1824">
        <v>344.85</v>
      </c>
      <c r="G1824">
        <v>31.854999496881099</v>
      </c>
      <c r="H1824">
        <v>-5.3988814980304403</v>
      </c>
      <c r="I1824">
        <v>-24.690358807494199</v>
      </c>
      <c r="J1824">
        <v>-4.4611766995155602</v>
      </c>
      <c r="K1824">
        <v>353.12290948888898</v>
      </c>
      <c r="L1824">
        <v>319.42179575808399</v>
      </c>
      <c r="M1824">
        <v>37.046359724475202</v>
      </c>
      <c r="N1824">
        <v>1.24786356476695</v>
      </c>
      <c r="O1824">
        <v>26.692764970276901</v>
      </c>
      <c r="P1824">
        <v>76.755509994874402</v>
      </c>
      <c r="Q1824">
        <v>4.2265418217394997E-2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315</v>
      </c>
      <c r="E1825">
        <v>479.4294764</v>
      </c>
      <c r="F1825">
        <v>458.2</v>
      </c>
      <c r="G1825">
        <v>-4.0401134659009603</v>
      </c>
      <c r="H1825">
        <v>17.478703557634599</v>
      </c>
      <c r="I1825">
        <v>11.288451277110299</v>
      </c>
      <c r="J1825">
        <v>20.286987790218401</v>
      </c>
      <c r="M1825">
        <v>100</v>
      </c>
      <c r="O1825">
        <v>0</v>
      </c>
      <c r="P1825">
        <v>33.976608187134502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124</v>
      </c>
      <c r="E1826">
        <v>479.34553149999999</v>
      </c>
      <c r="F1826">
        <v>215</v>
      </c>
      <c r="G1826">
        <v>-44.739083112239001</v>
      </c>
      <c r="H1826">
        <v>-3.71400042454305</v>
      </c>
      <c r="I1826">
        <v>-37.941269035456401</v>
      </c>
      <c r="J1826">
        <v>1.84314225552933</v>
      </c>
      <c r="K1826">
        <v>236.47207192809199</v>
      </c>
      <c r="L1826">
        <v>253.66046708772899</v>
      </c>
      <c r="M1826">
        <v>24.5102306091046</v>
      </c>
      <c r="N1826">
        <v>0.34482758620689602</v>
      </c>
      <c r="O1826">
        <v>44.0697674418604</v>
      </c>
      <c r="P1826">
        <v>0.93896713615022598</v>
      </c>
      <c r="Q1826">
        <v>0.161038340192934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198</v>
      </c>
      <c r="E1827">
        <v>479.32484352799997</v>
      </c>
      <c r="F1827">
        <v>124.01</v>
      </c>
      <c r="G1827">
        <v>20.799107993126999</v>
      </c>
      <c r="H1827">
        <v>-0.18039691221613899</v>
      </c>
      <c r="I1827">
        <v>-17.534921371955502</v>
      </c>
      <c r="J1827">
        <v>-7.9148195146720299</v>
      </c>
      <c r="K1827">
        <v>125.582569075301</v>
      </c>
      <c r="L1827">
        <v>119.084278815654</v>
      </c>
      <c r="M1827">
        <v>38.378792504111203</v>
      </c>
      <c r="N1827">
        <v>0.81414760985809398</v>
      </c>
      <c r="O1827">
        <v>33.295701959519398</v>
      </c>
      <c r="P1827">
        <v>58.176020408163197</v>
      </c>
      <c r="Q1827">
        <v>4.9782227263469002E-2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899</v>
      </c>
      <c r="E1828">
        <v>479.32139999999998</v>
      </c>
      <c r="F1828">
        <v>1518.9</v>
      </c>
      <c r="G1828">
        <v>-17.901865067126199</v>
      </c>
      <c r="H1828">
        <v>2.5509689295352</v>
      </c>
      <c r="I1828">
        <v>-20.9748804836075</v>
      </c>
      <c r="J1828">
        <v>-3.3624261486692002</v>
      </c>
      <c r="K1828">
        <v>1492.54088597399</v>
      </c>
      <c r="L1828">
        <v>1460.4538906994201</v>
      </c>
      <c r="M1828">
        <v>45.469244010329</v>
      </c>
      <c r="N1828">
        <v>0.591114647126467</v>
      </c>
      <c r="O1828">
        <v>18.506814141813098</v>
      </c>
      <c r="P1828">
        <v>17.6985664471135</v>
      </c>
      <c r="Q1828">
        <v>0.14806750346436001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E1829">
        <v>478.94754999999998</v>
      </c>
      <c r="F1829">
        <v>260.35000000000002</v>
      </c>
      <c r="G1829">
        <v>210.004319017245</v>
      </c>
      <c r="H1829">
        <v>-6.0081180716018698</v>
      </c>
      <c r="I1829">
        <v>-20.924548503691401</v>
      </c>
      <c r="J1829">
        <v>7.7646566007156999</v>
      </c>
      <c r="K1829">
        <v>256.07257272206198</v>
      </c>
      <c r="L1829">
        <v>236.472139732084</v>
      </c>
      <c r="M1829">
        <v>64.685556212389898</v>
      </c>
      <c r="N1829">
        <v>0.93390883190883101</v>
      </c>
      <c r="O1829">
        <v>40.349529479546703</v>
      </c>
      <c r="P1829">
        <v>282.86764705882302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271</v>
      </c>
      <c r="E1830">
        <v>478.81049150000001</v>
      </c>
      <c r="F1830">
        <v>1499.5</v>
      </c>
      <c r="G1830">
        <v>-20.094588506393901</v>
      </c>
      <c r="H1830">
        <v>-2.59905789580742</v>
      </c>
      <c r="I1830">
        <v>-32.817227110891302</v>
      </c>
      <c r="J1830">
        <v>-2.18181046805352</v>
      </c>
      <c r="K1830">
        <v>1527.04728204001</v>
      </c>
      <c r="L1830">
        <v>1482.3158764241</v>
      </c>
      <c r="M1830">
        <v>38.895577174896502</v>
      </c>
      <c r="N1830">
        <v>0.38991282689912798</v>
      </c>
      <c r="O1830">
        <v>29.043014338112599</v>
      </c>
      <c r="P1830">
        <v>20.056044835868601</v>
      </c>
      <c r="Q1830">
        <v>0.18156806324965799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E1831">
        <v>478.57706775000003</v>
      </c>
      <c r="F1831">
        <v>71.63</v>
      </c>
      <c r="G1831">
        <v>55.546365021369297</v>
      </c>
      <c r="H1831">
        <v>125.013331604158</v>
      </c>
      <c r="I1831">
        <v>167.59972755208801</v>
      </c>
      <c r="J1831">
        <v>6.9735852975117298</v>
      </c>
      <c r="K1831">
        <v>43.626150343662701</v>
      </c>
      <c r="M1831">
        <v>100</v>
      </c>
      <c r="N1831">
        <v>1.96865484506537</v>
      </c>
      <c r="O1831">
        <v>0</v>
      </c>
      <c r="P1831">
        <v>212.931411096548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622</v>
      </c>
      <c r="E1832">
        <v>478.335375</v>
      </c>
      <c r="F1832">
        <v>425.55</v>
      </c>
      <c r="G1832">
        <v>134.88370863751899</v>
      </c>
      <c r="H1832">
        <v>7.1274895518982504</v>
      </c>
      <c r="I1832">
        <v>96.946504927620694</v>
      </c>
      <c r="J1832">
        <v>5.0731157386706904</v>
      </c>
      <c r="K1832">
        <v>356.46516459407098</v>
      </c>
      <c r="L1832">
        <v>275.16825277217902</v>
      </c>
      <c r="M1832">
        <v>63.8419481124171</v>
      </c>
      <c r="N1832">
        <v>1.84333726778832</v>
      </c>
      <c r="O1832">
        <v>5.7455058160028099</v>
      </c>
      <c r="P1832">
        <v>191.07387140902799</v>
      </c>
      <c r="Q1832">
        <v>9.9768571628798E-2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228</v>
      </c>
      <c r="E1833">
        <v>473.93225000000001</v>
      </c>
      <c r="F1833">
        <v>153.35</v>
      </c>
      <c r="G1833">
        <v>44.6336272430053</v>
      </c>
      <c r="H1833">
        <v>15.0313454104888</v>
      </c>
      <c r="I1833">
        <v>4.9649121009770596</v>
      </c>
      <c r="J1833">
        <v>-1.4099312751216899</v>
      </c>
      <c r="K1833">
        <v>134.69154372647799</v>
      </c>
      <c r="L1833">
        <v>121.35391735841</v>
      </c>
      <c r="M1833">
        <v>67.437050293446205</v>
      </c>
      <c r="N1833">
        <v>2.3679315110622299</v>
      </c>
      <c r="O1833">
        <v>3.4887512226931801</v>
      </c>
      <c r="P1833">
        <v>118.291814946619</v>
      </c>
      <c r="Q1833">
        <v>3.6646035157167002E-2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622</v>
      </c>
      <c r="E1834">
        <v>472.17349472000001</v>
      </c>
      <c r="F1834">
        <v>256.14</v>
      </c>
      <c r="G1834">
        <v>46.686707322152202</v>
      </c>
      <c r="H1834">
        <v>10.5180609670397</v>
      </c>
      <c r="I1834">
        <v>18.431292306271601</v>
      </c>
      <c r="J1834">
        <v>3.2237603920627902</v>
      </c>
      <c r="K1834">
        <v>232.18885176029099</v>
      </c>
      <c r="L1834">
        <v>202.395523512366</v>
      </c>
      <c r="M1834">
        <v>54.900428340111198</v>
      </c>
      <c r="N1834">
        <v>0.43712974227365298</v>
      </c>
      <c r="O1834">
        <v>16.264542828140801</v>
      </c>
      <c r="P1834">
        <v>84.2071197411002</v>
      </c>
      <c r="Q1834">
        <v>1.8891393592191E-2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1100</v>
      </c>
      <c r="E1835">
        <v>471.19449803499998</v>
      </c>
      <c r="F1835">
        <v>221.15</v>
      </c>
      <c r="G1835">
        <v>91.6735348767413</v>
      </c>
      <c r="H1835">
        <v>-2.6818538119548001</v>
      </c>
      <c r="I1835">
        <v>20.924073756275099</v>
      </c>
      <c r="J1835">
        <v>1.00650709091724</v>
      </c>
      <c r="K1835">
        <v>212.307869189819</v>
      </c>
      <c r="L1835">
        <v>180.31516259556801</v>
      </c>
      <c r="M1835">
        <v>56.310066156126197</v>
      </c>
      <c r="N1835">
        <v>0.61256186940507096</v>
      </c>
      <c r="O1835">
        <v>14.808953199186</v>
      </c>
      <c r="P1835">
        <v>121.15</v>
      </c>
      <c r="Q1835">
        <v>7.2955300158762004E-2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295</v>
      </c>
      <c r="E1836">
        <v>468.29619200000002</v>
      </c>
      <c r="F1836">
        <v>312.45</v>
      </c>
      <c r="G1836">
        <v>48.452228500125202</v>
      </c>
      <c r="H1836">
        <v>62.063777353234698</v>
      </c>
      <c r="I1836">
        <v>57.710060856614597</v>
      </c>
      <c r="J1836">
        <v>0.82706617718676001</v>
      </c>
      <c r="O1836">
        <v>0</v>
      </c>
      <c r="P1836">
        <v>82.719298245613999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622</v>
      </c>
      <c r="E1837">
        <v>468.076004369999</v>
      </c>
      <c r="F1837">
        <v>177.2</v>
      </c>
      <c r="G1837">
        <v>-31.0342756147008</v>
      </c>
      <c r="H1837">
        <v>-6.6039484473909704</v>
      </c>
      <c r="I1837">
        <v>-24.2085263251304</v>
      </c>
      <c r="J1837">
        <v>-0.418115713081189</v>
      </c>
      <c r="K1837">
        <v>175.18650566696499</v>
      </c>
      <c r="L1837">
        <v>173.022246951802</v>
      </c>
      <c r="M1837">
        <v>51.930073967544999</v>
      </c>
      <c r="N1837">
        <v>0.58418848987117999</v>
      </c>
      <c r="O1837">
        <v>29.4582392776523</v>
      </c>
      <c r="P1837">
        <v>30.6784660766961</v>
      </c>
      <c r="Q1837">
        <v>6.6057155785776006E-2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72</v>
      </c>
      <c r="E1838">
        <v>468.07045090000003</v>
      </c>
      <c r="F1838">
        <v>667.35</v>
      </c>
      <c r="G1838">
        <v>63.806720955250903</v>
      </c>
      <c r="H1838">
        <v>9.92836068656805</v>
      </c>
      <c r="I1838">
        <v>-6.5016545006115001</v>
      </c>
      <c r="J1838">
        <v>-6.0872269294523003</v>
      </c>
      <c r="K1838">
        <v>613.71584489272402</v>
      </c>
      <c r="L1838">
        <v>543.89439815473099</v>
      </c>
      <c r="M1838">
        <v>52.114861728618102</v>
      </c>
      <c r="N1838">
        <v>1.1509141146672801</v>
      </c>
      <c r="O1838">
        <v>10.1371094628006</v>
      </c>
      <c r="P1838">
        <v>97.967962029071401</v>
      </c>
      <c r="Q1838">
        <v>4.5454357383526003E-2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989</v>
      </c>
      <c r="E1839">
        <v>467.433258588</v>
      </c>
      <c r="F1839">
        <v>39.130000000000003</v>
      </c>
      <c r="G1839">
        <v>32.385656447503699</v>
      </c>
      <c r="H1839">
        <v>-8.8173095448013203</v>
      </c>
      <c r="I1839">
        <v>14.5612467924688</v>
      </c>
      <c r="J1839">
        <v>0.46769989286101998</v>
      </c>
      <c r="K1839">
        <v>37.763226507002102</v>
      </c>
      <c r="L1839">
        <v>33.815177492913698</v>
      </c>
      <c r="M1839">
        <v>53.969299052619498</v>
      </c>
      <c r="N1839">
        <v>0.70059504678512696</v>
      </c>
      <c r="O1839">
        <v>19.4735497061078</v>
      </c>
      <c r="P1839">
        <v>63.0416666666666</v>
      </c>
      <c r="Q1839">
        <v>6.1566367861532002E-2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153</v>
      </c>
      <c r="E1840">
        <v>466.65804936400002</v>
      </c>
      <c r="F1840">
        <v>41.13</v>
      </c>
      <c r="G1840">
        <v>-33.043628258889399</v>
      </c>
      <c r="H1840">
        <v>-8.5124500369461593</v>
      </c>
      <c r="I1840">
        <v>-41.526500243104302</v>
      </c>
      <c r="J1840">
        <v>-2.4890495252925802</v>
      </c>
      <c r="K1840">
        <v>43.317250026617401</v>
      </c>
      <c r="L1840">
        <v>50.023423183049701</v>
      </c>
      <c r="M1840">
        <v>42.390624699196202</v>
      </c>
      <c r="N1840">
        <v>1.10145947232826</v>
      </c>
      <c r="O1840">
        <v>82.348650619985307</v>
      </c>
      <c r="P1840">
        <v>4.1265822784810098</v>
      </c>
      <c r="Q1840">
        <v>-8.4031943741146004E-2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361</v>
      </c>
      <c r="E1841">
        <v>466.19730805500001</v>
      </c>
      <c r="F1841">
        <v>130.6</v>
      </c>
      <c r="G1841">
        <v>-23.7519742879559</v>
      </c>
      <c r="H1841">
        <v>-5.3660978874920602</v>
      </c>
      <c r="I1841">
        <v>-1.5959776256251701</v>
      </c>
      <c r="J1841">
        <v>-6.5878026875621796</v>
      </c>
      <c r="K1841">
        <v>135.52613200384599</v>
      </c>
      <c r="L1841">
        <v>125.44338383223</v>
      </c>
      <c r="M1841">
        <v>41.7927361015822</v>
      </c>
      <c r="N1841">
        <v>0.82592519092509697</v>
      </c>
      <c r="O1841">
        <v>31.7381316998468</v>
      </c>
      <c r="P1841">
        <v>31.919191919191899</v>
      </c>
      <c r="Q1841">
        <v>0.14222841677916601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46</v>
      </c>
      <c r="E1842">
        <v>465.32996800000001</v>
      </c>
      <c r="F1842">
        <v>391.5</v>
      </c>
      <c r="G1842">
        <v>-23.413508902742599</v>
      </c>
      <c r="H1842">
        <v>-25.762450036946099</v>
      </c>
      <c r="I1842">
        <v>-14.155676546253201</v>
      </c>
      <c r="J1842">
        <v>-1.7439756336669601</v>
      </c>
      <c r="K1842">
        <v>426.91500000000002</v>
      </c>
      <c r="M1842">
        <v>47.192618500444198</v>
      </c>
      <c r="O1842">
        <v>51.213282247765001</v>
      </c>
      <c r="P1842">
        <v>28.360655737704899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198</v>
      </c>
      <c r="E1843">
        <v>465.25190400000002</v>
      </c>
      <c r="F1843">
        <v>201.55</v>
      </c>
      <c r="G1843">
        <v>-22.286622213643501</v>
      </c>
      <c r="H1843">
        <v>-5.8055755161181404</v>
      </c>
      <c r="I1843">
        <v>-13.0287898571541</v>
      </c>
      <c r="J1843">
        <v>1.91479662855357</v>
      </c>
      <c r="K1843">
        <v>197.58034636989501</v>
      </c>
      <c r="M1843">
        <v>49.107592632670901</v>
      </c>
      <c r="N1843">
        <v>0.44043457723193102</v>
      </c>
      <c r="O1843">
        <v>29.818903497891299</v>
      </c>
      <c r="P1843">
        <v>53.737604881769599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198</v>
      </c>
      <c r="E1844">
        <v>464.32222137799999</v>
      </c>
      <c r="F1844">
        <v>40.53</v>
      </c>
      <c r="G1844">
        <v>22.623977189337499</v>
      </c>
      <c r="H1844">
        <v>-14.1301739945627</v>
      </c>
      <c r="I1844">
        <v>-9.7905786088909394</v>
      </c>
      <c r="J1844">
        <v>-0.33599507642138698</v>
      </c>
      <c r="K1844">
        <v>39.355786574566302</v>
      </c>
      <c r="L1844">
        <v>37.787704553258202</v>
      </c>
      <c r="M1844">
        <v>42.544697157804002</v>
      </c>
      <c r="N1844">
        <v>0.87051446531596499</v>
      </c>
      <c r="O1844">
        <v>22.748581297804002</v>
      </c>
      <c r="P1844">
        <v>59.881656804733701</v>
      </c>
      <c r="Q1844">
        <v>4.3806587606113001E-2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124</v>
      </c>
      <c r="E1845">
        <v>464.20499999999998</v>
      </c>
      <c r="F1845">
        <v>426.15</v>
      </c>
      <c r="G1845">
        <v>-21.908472000638199</v>
      </c>
      <c r="H1845">
        <v>-26.594635790111798</v>
      </c>
      <c r="I1845">
        <v>12.243717774172501</v>
      </c>
      <c r="J1845">
        <v>-4.7633266665909897</v>
      </c>
      <c r="K1845">
        <v>504.272408213478</v>
      </c>
      <c r="L1845">
        <v>455.17999592951298</v>
      </c>
      <c r="M1845">
        <v>26.506783679521</v>
      </c>
      <c r="N1845">
        <v>1.60257624465001</v>
      </c>
      <c r="O1845">
        <v>48.891235480464601</v>
      </c>
      <c r="P1845">
        <v>33.904163393558498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915</v>
      </c>
      <c r="E1846">
        <v>462.614372</v>
      </c>
      <c r="F1846">
        <v>238.95</v>
      </c>
      <c r="G1846">
        <v>-9.4535822147532294</v>
      </c>
      <c r="H1846">
        <v>7.1079173836761198</v>
      </c>
      <c r="I1846">
        <v>-8.0391747910303302</v>
      </c>
      <c r="J1846">
        <v>2.1545964142249199</v>
      </c>
      <c r="K1846">
        <v>222.81750577627901</v>
      </c>
      <c r="L1846">
        <v>206.261337371742</v>
      </c>
      <c r="M1846">
        <v>59.220440769637797</v>
      </c>
      <c r="N1846">
        <v>0.48856807746207798</v>
      </c>
      <c r="O1846">
        <v>10.6130989746809</v>
      </c>
      <c r="P1846">
        <v>42.955429255159999</v>
      </c>
      <c r="Q1846">
        <v>-7.7925356248937996E-2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1506</v>
      </c>
      <c r="E1847">
        <v>462.49590923999898</v>
      </c>
      <c r="F1847">
        <v>296</v>
      </c>
      <c r="G1847">
        <v>-25.0568129206309</v>
      </c>
      <c r="H1847">
        <v>-12.630136305647</v>
      </c>
      <c r="I1847">
        <v>-15.7989805641415</v>
      </c>
      <c r="J1847">
        <v>-2.2562909046029098</v>
      </c>
      <c r="K1847">
        <v>298.165700927854</v>
      </c>
      <c r="M1847">
        <v>41.8730731673514</v>
      </c>
      <c r="N1847">
        <v>0.54333764553686903</v>
      </c>
      <c r="O1847">
        <v>22.972972972972901</v>
      </c>
      <c r="P1847">
        <v>57.866666666666603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555</v>
      </c>
      <c r="E1848">
        <v>460.22776941000001</v>
      </c>
      <c r="F1848">
        <v>360.25</v>
      </c>
      <c r="G1848">
        <v>-45.776560526705403</v>
      </c>
      <c r="H1848">
        <v>-17.8802857029564</v>
      </c>
      <c r="I1848">
        <v>-36.518728170215901</v>
      </c>
      <c r="J1848">
        <v>-4.3134448700267301E-2</v>
      </c>
      <c r="M1848">
        <v>42.552347347431798</v>
      </c>
      <c r="O1848">
        <v>51.811242192921497</v>
      </c>
      <c r="P1848">
        <v>33.179297597042499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198</v>
      </c>
      <c r="E1849">
        <v>460.12200000000001</v>
      </c>
      <c r="F1849">
        <v>93.24</v>
      </c>
      <c r="G1849">
        <v>34.483521029835103</v>
      </c>
      <c r="H1849">
        <v>-6.0247348878198901</v>
      </c>
      <c r="I1849">
        <v>-10.9761900923422</v>
      </c>
      <c r="J1849">
        <v>-2.3136109288013502</v>
      </c>
      <c r="K1849">
        <v>90.513100278168196</v>
      </c>
      <c r="L1849">
        <v>86.450770518626499</v>
      </c>
      <c r="M1849">
        <v>57.388075562215697</v>
      </c>
      <c r="N1849">
        <v>1.10577609947402</v>
      </c>
      <c r="O1849">
        <v>35.027885027884999</v>
      </c>
      <c r="P1849">
        <v>90.285714285714207</v>
      </c>
      <c r="Q1849">
        <v>7.4543442313371996E-2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285</v>
      </c>
      <c r="E1850">
        <v>459.88891235</v>
      </c>
      <c r="F1850">
        <v>314</v>
      </c>
      <c r="G1850">
        <v>-6.1745158004233502</v>
      </c>
      <c r="H1850">
        <v>-3.5634627901344502</v>
      </c>
      <c r="I1850">
        <v>-5.2757866003114602</v>
      </c>
      <c r="J1850">
        <v>0.55833609562245401</v>
      </c>
      <c r="K1850">
        <v>288.27450553358801</v>
      </c>
      <c r="L1850">
        <v>255.990422149967</v>
      </c>
      <c r="M1850">
        <v>52.106567346777098</v>
      </c>
      <c r="N1850">
        <v>0.27671819110883999</v>
      </c>
      <c r="O1850">
        <v>17.149681528662398</v>
      </c>
      <c r="P1850">
        <v>71.913495756912098</v>
      </c>
      <c r="Q1850">
        <v>5.1336851386276E-2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1141</v>
      </c>
      <c r="E1851">
        <v>457.6946112</v>
      </c>
      <c r="F1851">
        <v>264.55</v>
      </c>
      <c r="G1851">
        <v>555.38623017096904</v>
      </c>
      <c r="H1851">
        <v>16.590521569140002</v>
      </c>
      <c r="I1851">
        <v>101.697450013478</v>
      </c>
      <c r="J1851">
        <v>-5.9835750727378301</v>
      </c>
      <c r="K1851">
        <v>251.36924672939401</v>
      </c>
      <c r="L1851">
        <v>177.127583795985</v>
      </c>
      <c r="M1851">
        <v>39.8037060406715</v>
      </c>
      <c r="N1851">
        <v>0.85774324176425498</v>
      </c>
      <c r="O1851">
        <v>28.5012285012284</v>
      </c>
      <c r="P1851">
        <v>615</v>
      </c>
      <c r="Q1851">
        <v>0.13437773203043901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133</v>
      </c>
      <c r="E1852">
        <v>456.98105624999999</v>
      </c>
      <c r="F1852">
        <v>156.9</v>
      </c>
      <c r="G1852">
        <v>679.04923383397204</v>
      </c>
      <c r="H1852">
        <v>-14.0817374276011</v>
      </c>
      <c r="I1852">
        <v>65.183873593585304</v>
      </c>
      <c r="J1852">
        <v>-8.9720692253807908</v>
      </c>
      <c r="K1852">
        <v>163.18716914003801</v>
      </c>
      <c r="L1852">
        <v>118.40412133885</v>
      </c>
      <c r="M1852">
        <v>36.795217454895102</v>
      </c>
      <c r="N1852">
        <v>0.97854003766908204</v>
      </c>
      <c r="O1852">
        <v>35.595920968769903</v>
      </c>
      <c r="P1852">
        <v>771.66666666666595</v>
      </c>
      <c r="Q1852">
        <v>0.16636984269046301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989</v>
      </c>
      <c r="E1853">
        <v>455.80213817999999</v>
      </c>
      <c r="F1853">
        <v>522.95000000000005</v>
      </c>
      <c r="G1853">
        <v>4.89412114075345</v>
      </c>
      <c r="H1853">
        <v>2.8276662421236098</v>
      </c>
      <c r="I1853">
        <v>8.57526366462975</v>
      </c>
      <c r="J1853">
        <v>-5.97442556986082</v>
      </c>
      <c r="K1853">
        <v>492.25786906513798</v>
      </c>
      <c r="L1853">
        <v>444.026857543218</v>
      </c>
      <c r="M1853">
        <v>52.3209966726318</v>
      </c>
      <c r="N1853">
        <v>1.1460899590359099</v>
      </c>
      <c r="O1853">
        <v>14.5233769958887</v>
      </c>
      <c r="P1853">
        <v>43.964211975223598</v>
      </c>
      <c r="Q1853">
        <v>4.6995656498088997E-2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290</v>
      </c>
      <c r="E1854">
        <v>454.00214761400002</v>
      </c>
      <c r="F1854">
        <v>83.74</v>
      </c>
      <c r="G1854">
        <v>-12.3131387332191</v>
      </c>
      <c r="H1854">
        <v>-4.4520956626382899</v>
      </c>
      <c r="I1854">
        <v>-27.194771548259698</v>
      </c>
      <c r="J1854">
        <v>-2.69959133919129</v>
      </c>
      <c r="K1854">
        <v>80.981060454368105</v>
      </c>
      <c r="L1854">
        <v>78.828710202211298</v>
      </c>
      <c r="M1854">
        <v>49.9337130839438</v>
      </c>
      <c r="N1854">
        <v>1.10277142685352</v>
      </c>
      <c r="O1854">
        <v>16.670647241461602</v>
      </c>
      <c r="P1854">
        <v>26.878787878787801</v>
      </c>
      <c r="Q1854">
        <v>-7.2164023532115998E-2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228</v>
      </c>
      <c r="E1855">
        <v>453.54927887999997</v>
      </c>
      <c r="F1855">
        <v>209</v>
      </c>
      <c r="G1855">
        <v>79.640034785598303</v>
      </c>
      <c r="H1855">
        <v>13.040901536241201</v>
      </c>
      <c r="I1855">
        <v>6.4523276837412302</v>
      </c>
      <c r="J1855">
        <v>6.3555450693020203</v>
      </c>
      <c r="K1855">
        <v>177.30617532910699</v>
      </c>
      <c r="L1855">
        <v>147.71357469313699</v>
      </c>
      <c r="M1855">
        <v>60.787463808738899</v>
      </c>
      <c r="N1855">
        <v>1.2090582959641201</v>
      </c>
      <c r="O1855">
        <v>5.1196172248803604</v>
      </c>
      <c r="P1855">
        <v>200.07178750897299</v>
      </c>
      <c r="Q1855">
        <v>0.13546915914336299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555</v>
      </c>
      <c r="E1856">
        <v>451.24329999999998</v>
      </c>
      <c r="F1856">
        <v>429.7</v>
      </c>
      <c r="G1856">
        <v>3.92006286933385</v>
      </c>
      <c r="H1856">
        <v>-11.389381688159601</v>
      </c>
      <c r="I1856">
        <v>-0.85963492142974596</v>
      </c>
      <c r="J1856">
        <v>-3.6931779656595398</v>
      </c>
      <c r="K1856">
        <v>413.93721537824001</v>
      </c>
      <c r="L1856">
        <v>375.185709735996</v>
      </c>
      <c r="M1856">
        <v>50.291884907525798</v>
      </c>
      <c r="N1856">
        <v>0.38824575474008099</v>
      </c>
      <c r="O1856">
        <v>10.8098673493134</v>
      </c>
      <c r="P1856">
        <v>37.768515549855699</v>
      </c>
      <c r="Q1856">
        <v>-3.5210549567997997E-2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E1857">
        <v>450.5976</v>
      </c>
      <c r="F1857">
        <v>228.1</v>
      </c>
      <c r="G1857">
        <v>5.9794086188187201</v>
      </c>
      <c r="H1857">
        <v>-4.0473337578763804</v>
      </c>
      <c r="I1857">
        <v>-9.3446607461417202</v>
      </c>
      <c r="J1857">
        <v>-2.9484512346942799</v>
      </c>
      <c r="K1857">
        <v>238.957682104144</v>
      </c>
      <c r="L1857">
        <v>225.18704478321899</v>
      </c>
      <c r="M1857">
        <v>47.057340134220802</v>
      </c>
      <c r="N1857">
        <v>0.70037413148049099</v>
      </c>
      <c r="O1857">
        <v>30.6225339763261</v>
      </c>
      <c r="P1857">
        <v>42.785602503912301</v>
      </c>
      <c r="Q1857">
        <v>0.16851478914787199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989</v>
      </c>
      <c r="E1858">
        <v>450.43068896</v>
      </c>
      <c r="F1858">
        <v>114.28</v>
      </c>
      <c r="G1858">
        <v>-15.0044609110326</v>
      </c>
      <c r="H1858">
        <v>-14.4364388162421</v>
      </c>
      <c r="I1858">
        <v>2.4858603692562902</v>
      </c>
      <c r="J1858">
        <v>-4.0660537447018497</v>
      </c>
      <c r="K1858">
        <v>113.02316027710999</v>
      </c>
      <c r="L1858">
        <v>103.262599060521</v>
      </c>
      <c r="M1858">
        <v>44.639201605867399</v>
      </c>
      <c r="N1858">
        <v>0.89947477832683898</v>
      </c>
      <c r="O1858">
        <v>19.0934546727336</v>
      </c>
      <c r="P1858">
        <v>37.026378896882399</v>
      </c>
      <c r="Q1858">
        <v>2.8578061810839999E-3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290</v>
      </c>
      <c r="E1859">
        <v>450.34280927999998</v>
      </c>
      <c r="F1859">
        <v>371.95</v>
      </c>
      <c r="G1859">
        <v>1.2277813815333201</v>
      </c>
      <c r="H1859">
        <v>29.762530430829798</v>
      </c>
      <c r="I1859">
        <v>12.706596594154799</v>
      </c>
      <c r="J1859">
        <v>1.36440347552956</v>
      </c>
      <c r="K1859">
        <v>317.94674836597301</v>
      </c>
      <c r="L1859">
        <v>301.77745671465999</v>
      </c>
      <c r="M1859">
        <v>68.843000337771699</v>
      </c>
      <c r="N1859">
        <v>0.64768011032080197</v>
      </c>
      <c r="O1859">
        <v>12.568893668503801</v>
      </c>
      <c r="P1859">
        <v>58.276595744680797</v>
      </c>
      <c r="Q1859">
        <v>-4.8043269831100001E-2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271</v>
      </c>
      <c r="E1860">
        <v>449.97412866000002</v>
      </c>
      <c r="F1860">
        <v>134.85</v>
      </c>
      <c r="G1860">
        <v>55.537797647274601</v>
      </c>
      <c r="H1860">
        <v>-0.779617222443313</v>
      </c>
      <c r="I1860">
        <v>14.145391548957701</v>
      </c>
      <c r="J1860">
        <v>4.6979456281807703</v>
      </c>
      <c r="K1860">
        <v>126.048676857738</v>
      </c>
      <c r="L1860">
        <v>114.45259274033501</v>
      </c>
      <c r="M1860">
        <v>66.614759725674404</v>
      </c>
      <c r="N1860">
        <v>1.9526229751820401</v>
      </c>
      <c r="O1860">
        <v>20.6154987022617</v>
      </c>
      <c r="P1860">
        <v>107.302075326671</v>
      </c>
      <c r="Q1860">
        <v>0.13210785930249699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271</v>
      </c>
      <c r="E1861">
        <v>449.84602682500002</v>
      </c>
      <c r="F1861">
        <v>921</v>
      </c>
      <c r="G1861">
        <v>97.247445444546599</v>
      </c>
      <c r="H1861">
        <v>-16.921386788179401</v>
      </c>
      <c r="I1861">
        <v>29.8821577655536</v>
      </c>
      <c r="J1861">
        <v>-3.8947126475483</v>
      </c>
      <c r="K1861">
        <v>940.395938343274</v>
      </c>
      <c r="L1861">
        <v>774.27606743749698</v>
      </c>
      <c r="M1861">
        <v>36.506858760056097</v>
      </c>
      <c r="N1861">
        <v>0.40600698858894402</v>
      </c>
      <c r="O1861">
        <v>23.865363735070499</v>
      </c>
      <c r="P1861">
        <v>152.22511296727299</v>
      </c>
      <c r="Q1861">
        <v>0.12602252914949799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915</v>
      </c>
      <c r="E1862">
        <v>448.96427999999997</v>
      </c>
      <c r="F1862">
        <v>235</v>
      </c>
      <c r="G1862">
        <v>22.9578956530822</v>
      </c>
      <c r="H1862">
        <v>-4.5362226467652702</v>
      </c>
      <c r="I1862">
        <v>-16.942567896381199</v>
      </c>
      <c r="J1862">
        <v>3.3871186990064901</v>
      </c>
      <c r="K1862">
        <v>217.96780866646199</v>
      </c>
      <c r="L1862">
        <v>211.46089675267299</v>
      </c>
      <c r="M1862">
        <v>73.707530134382694</v>
      </c>
      <c r="N1862">
        <v>0.92895442359249303</v>
      </c>
      <c r="O1862">
        <v>29.3404255319148</v>
      </c>
      <c r="P1862">
        <v>70.909090909090907</v>
      </c>
      <c r="Q1862">
        <v>0.10968615622314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138</v>
      </c>
      <c r="E1863">
        <v>448.44973499999998</v>
      </c>
      <c r="F1863">
        <v>182.25</v>
      </c>
      <c r="G1863">
        <v>24.1873414125075</v>
      </c>
      <c r="H1863">
        <v>8.2226048924303594</v>
      </c>
      <c r="I1863">
        <v>-27.665322315973</v>
      </c>
      <c r="J1863">
        <v>4.2364547974739901</v>
      </c>
      <c r="K1863">
        <v>166.6205479738</v>
      </c>
      <c r="L1863">
        <v>165.153175295826</v>
      </c>
      <c r="M1863">
        <v>65.982940869060897</v>
      </c>
      <c r="N1863">
        <v>2.7143602900642101</v>
      </c>
      <c r="O1863">
        <v>29.9314128943758</v>
      </c>
      <c r="P1863">
        <v>53.862389193752598</v>
      </c>
      <c r="Q1863">
        <v>0.13566937764002801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E1864">
        <v>448.416</v>
      </c>
      <c r="F1864">
        <v>508.65</v>
      </c>
      <c r="G1864">
        <v>318.06150970239003</v>
      </c>
      <c r="H1864">
        <v>9.0368802087866396</v>
      </c>
      <c r="I1864">
        <v>14.1816764442411</v>
      </c>
      <c r="J1864">
        <v>-2.6354587586924101</v>
      </c>
      <c r="K1864">
        <v>476.508621463868</v>
      </c>
      <c r="L1864">
        <v>365.14447119230101</v>
      </c>
      <c r="M1864">
        <v>52.965423669254598</v>
      </c>
      <c r="N1864">
        <v>0.28768623546563299</v>
      </c>
      <c r="O1864">
        <v>7.7361643566302902</v>
      </c>
      <c r="P1864">
        <v>417.70992366412202</v>
      </c>
      <c r="Q1864">
        <v>0.180221781248323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290</v>
      </c>
      <c r="E1865">
        <v>445.55917119999998</v>
      </c>
      <c r="F1865">
        <v>27.89</v>
      </c>
      <c r="G1865">
        <v>30.5347587344645</v>
      </c>
      <c r="H1865">
        <v>21.486556678521001</v>
      </c>
      <c r="I1865">
        <v>18.879550581650001</v>
      </c>
      <c r="J1865">
        <v>-5.0112915181751401</v>
      </c>
      <c r="K1865">
        <v>24.258511235081599</v>
      </c>
      <c r="L1865">
        <v>21.4448543087288</v>
      </c>
      <c r="M1865">
        <v>51.345469247805298</v>
      </c>
      <c r="N1865">
        <v>0.492613510054907</v>
      </c>
      <c r="O1865">
        <v>14.7364646826819</v>
      </c>
      <c r="P1865">
        <v>123.35387053259799</v>
      </c>
      <c r="Q1865">
        <v>7.6688506789532998E-2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493</v>
      </c>
      <c r="E1866">
        <v>444.91951999999998</v>
      </c>
      <c r="F1866">
        <v>178.85</v>
      </c>
      <c r="G1866">
        <v>-24.090973476447399</v>
      </c>
      <c r="H1866">
        <v>-14.3527720494085</v>
      </c>
      <c r="I1866">
        <v>-14.833141119957901</v>
      </c>
      <c r="J1866">
        <v>-5.1752197380585301</v>
      </c>
      <c r="K1866">
        <v>193.748136512808</v>
      </c>
      <c r="M1866">
        <v>51.289390920538402</v>
      </c>
      <c r="N1866">
        <v>0.65059889932016801</v>
      </c>
      <c r="O1866">
        <v>85.462678221973704</v>
      </c>
      <c r="P1866">
        <v>20.3971726691349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27</v>
      </c>
      <c r="E1867">
        <v>444.56915609999999</v>
      </c>
      <c r="F1867">
        <v>1.62</v>
      </c>
      <c r="G1867">
        <v>4.0338492185880597</v>
      </c>
      <c r="H1867">
        <v>-18.784175863139499</v>
      </c>
      <c r="I1867">
        <v>-23.736889853493899</v>
      </c>
      <c r="J1867">
        <v>-1.23904952529257</v>
      </c>
      <c r="K1867">
        <v>1.7352454696863</v>
      </c>
      <c r="L1867">
        <v>1.7327860983961401</v>
      </c>
      <c r="M1867">
        <v>7.6184425407098102</v>
      </c>
      <c r="N1867">
        <v>0.99511473154811303</v>
      </c>
      <c r="O1867">
        <v>41.975308641975197</v>
      </c>
      <c r="P1867">
        <v>35</v>
      </c>
      <c r="Q1867">
        <v>-4.2436399616948998E-2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418</v>
      </c>
      <c r="E1868">
        <v>443.98431438900002</v>
      </c>
      <c r="F1868">
        <v>4.08</v>
      </c>
      <c r="G1868">
        <v>20.815303822813298</v>
      </c>
      <c r="H1868">
        <v>-10.239994308335101</v>
      </c>
      <c r="I1868">
        <v>-53.731631308357997</v>
      </c>
      <c r="J1868">
        <v>-3.8580971443402001</v>
      </c>
      <c r="K1868">
        <v>4.3258592365383004</v>
      </c>
      <c r="L1868">
        <v>4.2930017738517003</v>
      </c>
      <c r="M1868">
        <v>36.793447144001902</v>
      </c>
      <c r="N1868">
        <v>0.80073989691034397</v>
      </c>
      <c r="O1868">
        <v>70.8333333333333</v>
      </c>
      <c r="P1868">
        <v>51.699380914287502</v>
      </c>
      <c r="Q1868">
        <v>3.3041798454681998E-2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1160</v>
      </c>
      <c r="E1869">
        <v>440.25377315399999</v>
      </c>
      <c r="F1869">
        <v>162.66</v>
      </c>
      <c r="G1869">
        <v>-8.7965886852166904</v>
      </c>
      <c r="H1869">
        <v>2.8090527411309001</v>
      </c>
      <c r="I1869">
        <v>-45.277750739332902</v>
      </c>
      <c r="J1869">
        <v>-0.62838152928060198</v>
      </c>
      <c r="K1869">
        <v>153.63561119598799</v>
      </c>
      <c r="L1869">
        <v>154.60964038905101</v>
      </c>
      <c r="M1869">
        <v>57.697363318035997</v>
      </c>
      <c r="N1869">
        <v>2.63994552608415</v>
      </c>
      <c r="O1869">
        <v>47.547030616008797</v>
      </c>
      <c r="P1869">
        <v>31.389337641356999</v>
      </c>
      <c r="Q1869">
        <v>1.1917354838342E-2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21</v>
      </c>
      <c r="E1870">
        <v>439.54023480799998</v>
      </c>
      <c r="F1870">
        <v>11</v>
      </c>
      <c r="G1870">
        <v>-81.661668167251904</v>
      </c>
      <c r="H1870">
        <v>-17.292366870459102</v>
      </c>
      <c r="I1870">
        <v>-68.294350725228</v>
      </c>
      <c r="J1870">
        <v>-13.540304755417999</v>
      </c>
      <c r="K1870">
        <v>12.150296294068401</v>
      </c>
      <c r="L1870">
        <v>17.316444748468999</v>
      </c>
      <c r="M1870">
        <v>23.4800903236365</v>
      </c>
      <c r="N1870">
        <v>1.12839405383575</v>
      </c>
      <c r="O1870">
        <v>166.18181818181799</v>
      </c>
      <c r="P1870">
        <v>15.183246073298401</v>
      </c>
      <c r="Q1870">
        <v>0.11553837580331799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1435</v>
      </c>
      <c r="E1871">
        <v>439.24786210000002</v>
      </c>
      <c r="F1871">
        <v>415.6</v>
      </c>
      <c r="G1871">
        <v>35.083097041232499</v>
      </c>
      <c r="H1871">
        <v>20.0315532624568</v>
      </c>
      <c r="I1871">
        <v>1.5422416204482801</v>
      </c>
      <c r="J1871">
        <v>-2.80363412201786</v>
      </c>
      <c r="K1871">
        <v>351.74906972206998</v>
      </c>
      <c r="L1871">
        <v>313.76749604905399</v>
      </c>
      <c r="M1871">
        <v>59.538485636609799</v>
      </c>
      <c r="N1871">
        <v>1.58664840809726</v>
      </c>
      <c r="O1871">
        <v>11.8864292589027</v>
      </c>
      <c r="P1871">
        <v>88.909090909090907</v>
      </c>
      <c r="Q1871">
        <v>0.14543715586783301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133</v>
      </c>
      <c r="E1872">
        <v>438.71834899999999</v>
      </c>
      <c r="F1872">
        <v>239</v>
      </c>
      <c r="G1872">
        <v>27.051984595344098</v>
      </c>
      <c r="H1872">
        <v>-4.4226465185102501</v>
      </c>
      <c r="I1872">
        <v>-9.0853484832446103</v>
      </c>
      <c r="J1872">
        <v>-2.52004126082976</v>
      </c>
      <c r="K1872">
        <v>240.50084919133101</v>
      </c>
      <c r="L1872">
        <v>218.44859507588899</v>
      </c>
      <c r="M1872">
        <v>54.251027385409401</v>
      </c>
      <c r="N1872">
        <v>0.401997053654502</v>
      </c>
      <c r="O1872">
        <v>33.451882845188202</v>
      </c>
      <c r="P1872">
        <v>86.427457098283895</v>
      </c>
      <c r="Q1872">
        <v>9.6571430082950993E-2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285</v>
      </c>
      <c r="E1873">
        <v>438.0941095</v>
      </c>
      <c r="F1873">
        <v>350.05</v>
      </c>
      <c r="G1873">
        <v>109.524514094343</v>
      </c>
      <c r="H1873">
        <v>-10.804090514633099</v>
      </c>
      <c r="I1873">
        <v>7.5812586410835197</v>
      </c>
      <c r="J1873">
        <v>-6.4067240717466696</v>
      </c>
      <c r="K1873">
        <v>344.87766848917101</v>
      </c>
      <c r="L1873">
        <v>291.90368084778601</v>
      </c>
      <c r="M1873">
        <v>33.431278989429103</v>
      </c>
      <c r="N1873">
        <v>0.60952052357746</v>
      </c>
      <c r="O1873">
        <v>13.112412512498199</v>
      </c>
      <c r="P1873">
        <v>153.56754798985801</v>
      </c>
      <c r="Q1873">
        <v>9.8919163236584007E-2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622</v>
      </c>
      <c r="E1874">
        <v>437.68583999999998</v>
      </c>
      <c r="F1874">
        <v>189.4</v>
      </c>
      <c r="G1874">
        <v>257.06011184484998</v>
      </c>
      <c r="H1874">
        <v>28.2450722037985</v>
      </c>
      <c r="I1874">
        <v>270.61711569152197</v>
      </c>
      <c r="J1874">
        <v>22.491451636340301</v>
      </c>
      <c r="K1874">
        <v>131.27919538677099</v>
      </c>
      <c r="L1874">
        <v>85.229732479372004</v>
      </c>
      <c r="M1874">
        <v>78.279535893631007</v>
      </c>
      <c r="N1874">
        <v>1.0970976253298099</v>
      </c>
      <c r="O1874">
        <v>4.2766631467792999</v>
      </c>
      <c r="P1874">
        <v>367.07768187422897</v>
      </c>
      <c r="Q1874">
        <v>8.6866711618124995E-2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E1875">
        <v>437.43515804999998</v>
      </c>
      <c r="F1875">
        <v>255.35</v>
      </c>
      <c r="G1875">
        <v>363.68820016861099</v>
      </c>
      <c r="H1875">
        <v>-6.0963571205726801</v>
      </c>
      <c r="I1875">
        <v>-4.2717553536245001</v>
      </c>
      <c r="J1875">
        <v>-0.94493187823375402</v>
      </c>
      <c r="K1875">
        <v>236.30006746800001</v>
      </c>
      <c r="L1875">
        <v>188.14042295614701</v>
      </c>
      <c r="M1875">
        <v>58.740182372066698</v>
      </c>
      <c r="N1875">
        <v>1.2221709006928401</v>
      </c>
      <c r="O1875">
        <v>22.968474642647301</v>
      </c>
      <c r="P1875">
        <v>392.63665594855303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472</v>
      </c>
      <c r="E1876">
        <v>436.61250000000001</v>
      </c>
      <c r="F1876">
        <v>588.70000000000005</v>
      </c>
      <c r="G1876">
        <v>1.6790669857987</v>
      </c>
      <c r="H1876">
        <v>-5.0169688688740903</v>
      </c>
      <c r="I1876">
        <v>-27.621967114286701</v>
      </c>
      <c r="J1876">
        <v>-0.48619386589485802</v>
      </c>
      <c r="K1876">
        <v>587.77253603683403</v>
      </c>
      <c r="L1876">
        <v>590.81478061194503</v>
      </c>
      <c r="M1876">
        <v>55.302205337854602</v>
      </c>
      <c r="N1876">
        <v>0.36977529527978897</v>
      </c>
      <c r="O1876">
        <v>45.710888398165402</v>
      </c>
      <c r="Q1876">
        <v>-1.3929563866419E-2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3912</v>
      </c>
      <c r="E1877">
        <v>435.33435100000003</v>
      </c>
      <c r="F1877">
        <v>395.7</v>
      </c>
      <c r="G1877">
        <v>-27.586352801613899</v>
      </c>
      <c r="H1877">
        <v>-10.7015480936223</v>
      </c>
      <c r="I1877">
        <v>-25.2904920879472</v>
      </c>
      <c r="J1877">
        <v>-2.4498229376968199</v>
      </c>
      <c r="K1877">
        <v>400.683642539223</v>
      </c>
      <c r="L1877">
        <v>394.679913856361</v>
      </c>
      <c r="M1877">
        <v>40.483019601163498</v>
      </c>
      <c r="N1877">
        <v>0.54837522021274199</v>
      </c>
      <c r="O1877">
        <v>22.340156684356799</v>
      </c>
      <c r="P1877">
        <v>21.735117674203899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418</v>
      </c>
      <c r="E1878">
        <v>435.01499999999999</v>
      </c>
      <c r="F1878">
        <v>641.15</v>
      </c>
      <c r="G1878">
        <v>183.57078268049699</v>
      </c>
      <c r="H1878">
        <v>-6.0268290260151796</v>
      </c>
      <c r="I1878">
        <v>7.70522122691502</v>
      </c>
      <c r="J1878">
        <v>3.20632862596793</v>
      </c>
      <c r="K1878">
        <v>612.01366602393796</v>
      </c>
      <c r="L1878">
        <v>509.39319624658202</v>
      </c>
      <c r="M1878">
        <v>45.054758485269403</v>
      </c>
      <c r="N1878">
        <v>1.47089500109522</v>
      </c>
      <c r="O1878">
        <v>2.3005536925836401</v>
      </c>
      <c r="P1878">
        <v>220.57499999999999</v>
      </c>
      <c r="Q1878">
        <v>0.15316039102182799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285</v>
      </c>
      <c r="E1879">
        <v>433.49951399999998</v>
      </c>
      <c r="F1879">
        <v>178.65</v>
      </c>
      <c r="G1879">
        <v>-6.7829061005608802</v>
      </c>
      <c r="H1879">
        <v>-22.1665998129222</v>
      </c>
      <c r="I1879">
        <v>2.4749262559285601</v>
      </c>
      <c r="J1879">
        <v>-9.7005879868310405</v>
      </c>
      <c r="K1879">
        <v>211.786346176915</v>
      </c>
      <c r="M1879">
        <v>32.433160026238198</v>
      </c>
      <c r="N1879">
        <v>0.337187337830825</v>
      </c>
      <c r="O1879">
        <v>76.882171844388395</v>
      </c>
      <c r="P1879">
        <v>31.167400881057201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622</v>
      </c>
      <c r="E1880">
        <v>433.139241895</v>
      </c>
      <c r="F1880">
        <v>184.95</v>
      </c>
      <c r="G1880">
        <v>-8.7679190163345897</v>
      </c>
      <c r="H1880">
        <v>12.6501971063211</v>
      </c>
      <c r="I1880">
        <v>-17.799663298424498</v>
      </c>
      <c r="J1880">
        <v>-0.19682611535136099</v>
      </c>
      <c r="K1880">
        <v>176.647359353442</v>
      </c>
      <c r="L1880">
        <v>180.555631616189</v>
      </c>
      <c r="M1880">
        <v>59.4914919040882</v>
      </c>
      <c r="N1880">
        <v>3.1023052239158102</v>
      </c>
      <c r="O1880">
        <v>34.793187347931799</v>
      </c>
      <c r="P1880">
        <v>23.299999999999901</v>
      </c>
      <c r="Q1880">
        <v>0.28654012225745401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46</v>
      </c>
      <c r="E1881">
        <v>432.885459569999</v>
      </c>
      <c r="F1881">
        <v>211.1</v>
      </c>
      <c r="G1881">
        <v>-15.331163836242199</v>
      </c>
      <c r="H1881">
        <v>6.1774469438780004</v>
      </c>
      <c r="I1881">
        <v>-6.0733314797527802</v>
      </c>
      <c r="J1881">
        <v>8.98573117646181</v>
      </c>
      <c r="M1881">
        <v>100</v>
      </c>
      <c r="O1881">
        <v>0</v>
      </c>
      <c r="P1881">
        <v>15.734649122806999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915</v>
      </c>
      <c r="E1882">
        <v>432.70542562999998</v>
      </c>
      <c r="F1882">
        <v>235.14</v>
      </c>
      <c r="G1882">
        <v>43.843071120605302</v>
      </c>
      <c r="H1882">
        <v>13.211981070830699</v>
      </c>
      <c r="I1882">
        <v>13.9992459973551</v>
      </c>
      <c r="J1882">
        <v>-1.9336704486301399</v>
      </c>
      <c r="K1882">
        <v>207.94731190759899</v>
      </c>
      <c r="L1882">
        <v>179.165878199048</v>
      </c>
      <c r="M1882">
        <v>58.404612636515203</v>
      </c>
      <c r="N1882">
        <v>0.67669379245524297</v>
      </c>
      <c r="O1882">
        <v>9.9047376031300605</v>
      </c>
      <c r="P1882">
        <v>82.067363530778096</v>
      </c>
      <c r="Q1882">
        <v>-2.0088987069468999E-2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290</v>
      </c>
      <c r="E1883">
        <v>432.13685020999998</v>
      </c>
      <c r="F1883">
        <v>365.5</v>
      </c>
      <c r="G1883">
        <v>2.4038290831313498</v>
      </c>
      <c r="H1883">
        <v>-8.2670898888532207</v>
      </c>
      <c r="I1883">
        <v>-27.378878035627999</v>
      </c>
      <c r="J1883">
        <v>-8.0257161919592406</v>
      </c>
      <c r="K1883">
        <v>370.51388691720098</v>
      </c>
      <c r="L1883">
        <v>359.41728229514098</v>
      </c>
      <c r="M1883">
        <v>25.264869762905299</v>
      </c>
      <c r="N1883">
        <v>0.86392815070464202</v>
      </c>
      <c r="O1883">
        <v>33.734610123118998</v>
      </c>
      <c r="P1883">
        <v>43.614931237721002</v>
      </c>
      <c r="Q1883">
        <v>-2.1490570023869001E-2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541</v>
      </c>
      <c r="E1884">
        <v>431.07389695500001</v>
      </c>
      <c r="F1884">
        <v>239.65</v>
      </c>
      <c r="G1884">
        <v>143.94577004629801</v>
      </c>
      <c r="H1884">
        <v>-4.2700960098002403</v>
      </c>
      <c r="I1884">
        <v>39.207580342111903</v>
      </c>
      <c r="J1884">
        <v>0.98086748715555205</v>
      </c>
      <c r="K1884">
        <v>229.12322413164</v>
      </c>
      <c r="L1884">
        <v>187.530860986275</v>
      </c>
      <c r="M1884">
        <v>56.771850797637299</v>
      </c>
      <c r="N1884">
        <v>0.52644184393187998</v>
      </c>
      <c r="O1884">
        <v>20.425620696849499</v>
      </c>
      <c r="P1884">
        <v>174.76496216464099</v>
      </c>
      <c r="Q1884">
        <v>9.6680737766722993E-2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622</v>
      </c>
      <c r="E1885">
        <v>430.93843575</v>
      </c>
      <c r="F1885">
        <v>6258.25</v>
      </c>
      <c r="G1885">
        <v>44.070897901229202</v>
      </c>
      <c r="H1885">
        <v>26.662581853937901</v>
      </c>
      <c r="I1885">
        <v>37.864250399367698</v>
      </c>
      <c r="J1885">
        <v>5.1423034966854297</v>
      </c>
      <c r="K1885">
        <v>5414.1533526809499</v>
      </c>
      <c r="L1885">
        <v>4625.8967629237104</v>
      </c>
      <c r="M1885">
        <v>67.976286919461103</v>
      </c>
      <c r="N1885">
        <v>0.55922683189655098</v>
      </c>
      <c r="O1885">
        <v>12.968481604282299</v>
      </c>
      <c r="P1885">
        <v>86.813432835820905</v>
      </c>
      <c r="Q1885">
        <v>5.0054857186853E-2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254</v>
      </c>
      <c r="E1886">
        <v>430.92877559999999</v>
      </c>
      <c r="F1886">
        <v>188.08</v>
      </c>
      <c r="G1886">
        <v>53.5576587423975</v>
      </c>
      <c r="H1886">
        <v>2.8156806934670802</v>
      </c>
      <c r="I1886">
        <v>-41.076318424922398</v>
      </c>
      <c r="J1886">
        <v>-0.91923109962458205</v>
      </c>
      <c r="K1886">
        <v>182.852773411317</v>
      </c>
      <c r="L1886">
        <v>175.640929311582</v>
      </c>
      <c r="M1886">
        <v>48.704220681874297</v>
      </c>
      <c r="N1886">
        <v>0.94324825868887696</v>
      </c>
      <c r="O1886">
        <v>48.872820076563102</v>
      </c>
      <c r="P1886">
        <v>91.820499745028002</v>
      </c>
      <c r="Q1886">
        <v>8.4674975173646999E-2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198</v>
      </c>
      <c r="E1887">
        <v>430.89763255499997</v>
      </c>
      <c r="F1887">
        <v>26.35</v>
      </c>
      <c r="G1887">
        <v>35.4610395509143</v>
      </c>
      <c r="H1887">
        <v>-8.0804630340737198</v>
      </c>
      <c r="I1887">
        <v>-55.524004699432297</v>
      </c>
      <c r="J1887">
        <v>1.6169906136498999</v>
      </c>
      <c r="K1887">
        <v>27.5681048611054</v>
      </c>
      <c r="L1887">
        <v>28.552830543478699</v>
      </c>
      <c r="M1887">
        <v>54.847543666382897</v>
      </c>
      <c r="N1887">
        <v>1.48780074822469</v>
      </c>
      <c r="O1887">
        <v>103.03605313092901</v>
      </c>
      <c r="P1887">
        <v>63.157894736842103</v>
      </c>
      <c r="Q1887">
        <v>3.7625301183925E-2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138</v>
      </c>
      <c r="E1888">
        <v>430.763341814</v>
      </c>
      <c r="F1888">
        <v>128.15</v>
      </c>
      <c r="G1888">
        <v>20.863668671121498</v>
      </c>
      <c r="H1888">
        <v>-16.851661981501199</v>
      </c>
      <c r="I1888">
        <v>-32.192794959218503</v>
      </c>
      <c r="J1888">
        <v>-11.156641786131001</v>
      </c>
      <c r="K1888">
        <v>130.614890039134</v>
      </c>
      <c r="L1888">
        <v>125.28764893107299</v>
      </c>
      <c r="M1888">
        <v>32.977934410902897</v>
      </c>
      <c r="N1888">
        <v>1.0826246211024699</v>
      </c>
      <c r="O1888">
        <v>44.284042138119297</v>
      </c>
      <c r="Q1888">
        <v>5.9570522637430998E-2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21</v>
      </c>
      <c r="E1889">
        <v>430.65046789799902</v>
      </c>
      <c r="F1889">
        <v>149.43</v>
      </c>
      <c r="G1889">
        <v>15.7388137575951</v>
      </c>
      <c r="H1889">
        <v>-21.506073069866801</v>
      </c>
      <c r="I1889">
        <v>-21.4019989584251</v>
      </c>
      <c r="J1889">
        <v>-6.89814043438348</v>
      </c>
      <c r="K1889">
        <v>132.69707717947699</v>
      </c>
      <c r="L1889">
        <v>125.16255091531301</v>
      </c>
      <c r="M1889">
        <v>30.354452315539199</v>
      </c>
      <c r="N1889">
        <v>1.0972123297609899</v>
      </c>
      <c r="O1889">
        <v>16.241718530415501</v>
      </c>
      <c r="P1889">
        <v>89.511731135066597</v>
      </c>
      <c r="Q1889">
        <v>0.16067934209138399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622</v>
      </c>
      <c r="E1890">
        <v>430.15550125499999</v>
      </c>
      <c r="F1890">
        <v>249.42</v>
      </c>
      <c r="G1890">
        <v>61.9676838050542</v>
      </c>
      <c r="H1890">
        <v>27.3218647869367</v>
      </c>
      <c r="I1890">
        <v>16.115360895491602</v>
      </c>
      <c r="J1890">
        <v>0.39421273483535901</v>
      </c>
      <c r="K1890">
        <v>199.373827222144</v>
      </c>
      <c r="L1890">
        <v>174.76523887809901</v>
      </c>
      <c r="M1890">
        <v>76.531297789267995</v>
      </c>
      <c r="N1890">
        <v>4.8796519318931502</v>
      </c>
      <c r="O1890">
        <v>3.0390505973859301</v>
      </c>
      <c r="P1890">
        <v>115.01724137930999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1655</v>
      </c>
      <c r="E1891">
        <v>426.94617524400002</v>
      </c>
      <c r="F1891">
        <v>151.43</v>
      </c>
      <c r="G1891">
        <v>14.1294211743076</v>
      </c>
      <c r="H1891">
        <v>-10.280462592232199</v>
      </c>
      <c r="I1891">
        <v>-17.4314003707272</v>
      </c>
      <c r="J1891">
        <v>-1.2782908594979401</v>
      </c>
      <c r="K1891">
        <v>149.399896629734</v>
      </c>
      <c r="L1891">
        <v>135.59047810208401</v>
      </c>
      <c r="M1891">
        <v>54.746571755364002</v>
      </c>
      <c r="N1891">
        <v>0.32201830384007302</v>
      </c>
      <c r="O1891">
        <v>18.635673248365499</v>
      </c>
      <c r="P1891">
        <v>44.8397895743663</v>
      </c>
      <c r="Q1891">
        <v>-3.0271790051919999E-2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271</v>
      </c>
      <c r="E1892">
        <v>426.42300934999997</v>
      </c>
      <c r="F1892">
        <v>14.57</v>
      </c>
      <c r="G1892">
        <v>-0.75731475762267297</v>
      </c>
      <c r="H1892">
        <v>3.65061345619984</v>
      </c>
      <c r="I1892">
        <v>-28.510789048604298</v>
      </c>
      <c r="J1892">
        <v>-3.63107610336567</v>
      </c>
      <c r="K1892">
        <v>14.3063317677634</v>
      </c>
      <c r="L1892">
        <v>13.9425337842343</v>
      </c>
      <c r="M1892">
        <v>48.011014894607001</v>
      </c>
      <c r="N1892">
        <v>0.87369676080642</v>
      </c>
      <c r="O1892">
        <v>47.563486616334899</v>
      </c>
      <c r="P1892">
        <v>50.206185567010202</v>
      </c>
      <c r="Q1892">
        <v>0.108959334814227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40</v>
      </c>
      <c r="E1893">
        <v>426.42259200000001</v>
      </c>
      <c r="F1893">
        <v>11.56</v>
      </c>
      <c r="G1893">
        <v>-79.784313059756897</v>
      </c>
      <c r="H1893">
        <v>-11.6144615040114</v>
      </c>
      <c r="I1893">
        <v>-43.374564481704802</v>
      </c>
      <c r="J1893">
        <v>-4.5581984614627897</v>
      </c>
      <c r="K1893">
        <v>11.9490675829552</v>
      </c>
      <c r="L1893">
        <v>15.528463868284801</v>
      </c>
      <c r="M1893">
        <v>46.408043451532897</v>
      </c>
      <c r="N1893">
        <v>0.95274962673684505</v>
      </c>
      <c r="O1893">
        <v>188.494809688581</v>
      </c>
      <c r="P1893">
        <v>22.328042328042301</v>
      </c>
      <c r="Q1893">
        <v>0.19179122025963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541</v>
      </c>
      <c r="E1894">
        <v>426.31579682199998</v>
      </c>
      <c r="F1894">
        <v>172.66</v>
      </c>
      <c r="G1894">
        <v>94.382893804575303</v>
      </c>
      <c r="H1894">
        <v>-1.68423851978115</v>
      </c>
      <c r="I1894">
        <v>3.0969374533624299</v>
      </c>
      <c r="J1894">
        <v>-2.9704780967211502</v>
      </c>
      <c r="K1894">
        <v>164.425483911691</v>
      </c>
      <c r="L1894">
        <v>139.40799622504301</v>
      </c>
      <c r="M1894">
        <v>56.429280290423101</v>
      </c>
      <c r="N1894">
        <v>0.35166519239205701</v>
      </c>
      <c r="O1894">
        <v>14.5661994671608</v>
      </c>
      <c r="P1894">
        <v>132.06989247311799</v>
      </c>
      <c r="Q1894">
        <v>2.9541570218026E-2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1428</v>
      </c>
      <c r="E1895">
        <v>426.28369830000003</v>
      </c>
      <c r="F1895">
        <v>249</v>
      </c>
      <c r="G1895">
        <v>-22.031847247108399</v>
      </c>
      <c r="H1895">
        <v>-0.375654559881404</v>
      </c>
      <c r="I1895">
        <v>-18.122198551105399</v>
      </c>
      <c r="J1895">
        <v>0.94721529684180905</v>
      </c>
      <c r="K1895">
        <v>229.89709878688899</v>
      </c>
      <c r="L1895">
        <v>230.19763173926199</v>
      </c>
      <c r="M1895">
        <v>62.325773214195998</v>
      </c>
      <c r="N1895">
        <v>2.1490027948646202</v>
      </c>
      <c r="O1895">
        <v>24.096385542168601</v>
      </c>
      <c r="P1895">
        <v>38.410227904391299</v>
      </c>
      <c r="Q1895">
        <v>-2.2316953523040001E-2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1024</v>
      </c>
      <c r="E1896">
        <v>426.21415000000002</v>
      </c>
      <c r="F1896">
        <v>50.5</v>
      </c>
      <c r="G1896">
        <v>40.620428596656701</v>
      </c>
      <c r="H1896">
        <v>5.1354619410483497</v>
      </c>
      <c r="I1896">
        <v>-61.207390983569503</v>
      </c>
      <c r="J1896">
        <v>-8.49151572916543</v>
      </c>
      <c r="K1896">
        <v>54.823457617883598</v>
      </c>
      <c r="L1896">
        <v>54.568132390644301</v>
      </c>
      <c r="M1896">
        <v>28.314975329796901</v>
      </c>
      <c r="N1896">
        <v>0.38365102831907799</v>
      </c>
      <c r="O1896">
        <v>95.049504950495006</v>
      </c>
      <c r="P1896">
        <v>70.033670033670006</v>
      </c>
      <c r="Q1896">
        <v>4.0415766870809999E-2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46</v>
      </c>
      <c r="E1897">
        <v>424.52568000000002</v>
      </c>
      <c r="F1897">
        <v>225.15</v>
      </c>
      <c r="G1897">
        <v>21.6869558242126</v>
      </c>
      <c r="H1897">
        <v>-6.4334508945358202</v>
      </c>
      <c r="I1897">
        <v>-18.267822017345701</v>
      </c>
      <c r="J1897">
        <v>-2.5548389989767801</v>
      </c>
      <c r="K1897">
        <v>212.98841725617299</v>
      </c>
      <c r="L1897">
        <v>195.03538232569201</v>
      </c>
      <c r="M1897">
        <v>47.220390229829</v>
      </c>
      <c r="N1897">
        <v>0.74131944444444398</v>
      </c>
      <c r="O1897">
        <v>28.136797690428601</v>
      </c>
      <c r="P1897">
        <v>59.624246721020903</v>
      </c>
      <c r="Q1897">
        <v>0.121061792440531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915</v>
      </c>
      <c r="E1898">
        <v>423.87314596799899</v>
      </c>
      <c r="F1898">
        <v>3.89</v>
      </c>
      <c r="G1898">
        <v>16.213163921335401</v>
      </c>
      <c r="H1898">
        <v>-12.732779767266001</v>
      </c>
      <c r="I1898">
        <v>-57.652235863041298</v>
      </c>
      <c r="J1898">
        <v>2.2183972832180601</v>
      </c>
      <c r="K1898">
        <v>3.9042394152629698</v>
      </c>
      <c r="L1898">
        <v>3.9043311593933998</v>
      </c>
      <c r="M1898">
        <v>65.425776607872294</v>
      </c>
      <c r="N1898">
        <v>0.98111960296944101</v>
      </c>
      <c r="O1898">
        <v>94.479530667135805</v>
      </c>
      <c r="P1898">
        <v>49.407002751961301</v>
      </c>
      <c r="Q1898">
        <v>0.12960233100934301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118</v>
      </c>
      <c r="E1899">
        <v>423.51749999999998</v>
      </c>
      <c r="F1899">
        <v>28789.1</v>
      </c>
      <c r="G1899">
        <v>130.610215119993</v>
      </c>
      <c r="H1899">
        <v>34.194440625202297</v>
      </c>
      <c r="I1899">
        <v>46.895196314306503</v>
      </c>
      <c r="J1899">
        <v>5.3062334935753404</v>
      </c>
      <c r="K1899">
        <v>24330.3420762612</v>
      </c>
      <c r="L1899">
        <v>19000.337179292801</v>
      </c>
      <c r="M1899">
        <v>61.904854201573201</v>
      </c>
      <c r="N1899">
        <v>0.507881241565452</v>
      </c>
      <c r="O1899">
        <v>34.773230146131603</v>
      </c>
      <c r="P1899">
        <v>193.427986097662</v>
      </c>
      <c r="Q1899">
        <v>5.4963296729607002E-2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219</v>
      </c>
      <c r="E1900">
        <v>422.60399999999998</v>
      </c>
      <c r="F1900">
        <v>195.8</v>
      </c>
      <c r="G1900">
        <v>-16.211221990571399</v>
      </c>
      <c r="H1900">
        <v>-3.2487763132601999</v>
      </c>
      <c r="I1900">
        <v>-23.665782347326001</v>
      </c>
      <c r="J1900">
        <v>-1.5701753531071501</v>
      </c>
      <c r="K1900">
        <v>190.57298657939</v>
      </c>
      <c r="L1900">
        <v>187.74073012862999</v>
      </c>
      <c r="M1900">
        <v>50.431131502066201</v>
      </c>
      <c r="N1900">
        <v>0.59800573214879904</v>
      </c>
      <c r="O1900">
        <v>14.9131767109295</v>
      </c>
      <c r="P1900">
        <v>23.144654088050299</v>
      </c>
      <c r="Q1900">
        <v>-0.124590484430129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315</v>
      </c>
      <c r="E1901">
        <v>421.823016</v>
      </c>
      <c r="F1901">
        <v>354.15</v>
      </c>
      <c r="G1901">
        <v>-35.623293638554799</v>
      </c>
      <c r="H1901">
        <v>-16.976699989129401</v>
      </c>
      <c r="I1901">
        <v>-26.365461282065301</v>
      </c>
      <c r="J1901">
        <v>-10.5715432280633</v>
      </c>
      <c r="M1901">
        <v>39.814674523465001</v>
      </c>
      <c r="O1901">
        <v>32.712127629535502</v>
      </c>
      <c r="P1901">
        <v>7.3181818181817997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60</v>
      </c>
      <c r="E1902">
        <v>421.82011</v>
      </c>
      <c r="F1902">
        <v>124.2</v>
      </c>
      <c r="G1902">
        <v>-11.725637490852799</v>
      </c>
      <c r="H1902">
        <v>6.0299690268865698</v>
      </c>
      <c r="I1902">
        <v>-12.244640167695801</v>
      </c>
      <c r="J1902">
        <v>-1.01008073289095</v>
      </c>
      <c r="K1902">
        <v>112.688950096947</v>
      </c>
      <c r="L1902">
        <v>116.14589753604</v>
      </c>
      <c r="M1902">
        <v>67.266614605844893</v>
      </c>
      <c r="N1902">
        <v>1.94914791594646</v>
      </c>
      <c r="O1902">
        <v>16.183574879226999</v>
      </c>
      <c r="P1902">
        <v>26.864147088866101</v>
      </c>
      <c r="Q1902">
        <v>3.4818837296510002E-2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21</v>
      </c>
      <c r="E1903">
        <v>420.91493058999998</v>
      </c>
      <c r="F1903">
        <v>407.5</v>
      </c>
      <c r="G1903">
        <v>-28.4703707908951</v>
      </c>
      <c r="H1903">
        <v>-3.0610188768506199</v>
      </c>
      <c r="I1903">
        <v>-27.875158702700201</v>
      </c>
      <c r="J1903">
        <v>-4.6470683932170997</v>
      </c>
      <c r="K1903">
        <v>408.82319410408002</v>
      </c>
      <c r="L1903">
        <v>407.84307470816401</v>
      </c>
      <c r="M1903">
        <v>44.557492042184101</v>
      </c>
      <c r="N1903">
        <v>0.77917170179851702</v>
      </c>
      <c r="O1903">
        <v>39.877300613496899</v>
      </c>
      <c r="P1903">
        <v>19.466432131339701</v>
      </c>
      <c r="Q1903">
        <v>0.13340127162776999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541</v>
      </c>
      <c r="E1904">
        <v>419.38380000000001</v>
      </c>
      <c r="F1904">
        <v>352</v>
      </c>
      <c r="G1904">
        <v>130.52697399123201</v>
      </c>
      <c r="H1904">
        <v>12.1338960155863</v>
      </c>
      <c r="I1904">
        <v>60.221270341376403</v>
      </c>
      <c r="J1904">
        <v>1.3323790461359899</v>
      </c>
      <c r="K1904">
        <v>312.28179298900199</v>
      </c>
      <c r="L1904">
        <v>244.49537729826301</v>
      </c>
      <c r="M1904">
        <v>64.204932999129298</v>
      </c>
      <c r="N1904">
        <v>1.6455204468641</v>
      </c>
      <c r="O1904">
        <v>5.11363636363635</v>
      </c>
      <c r="P1904">
        <v>181.6</v>
      </c>
      <c r="Q1904">
        <v>0.155597555744556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E1905">
        <v>418.43246300800001</v>
      </c>
      <c r="F1905">
        <v>89.64</v>
      </c>
      <c r="G1905">
        <v>-67.433855061567499</v>
      </c>
      <c r="H1905">
        <v>-7.2956442004314201</v>
      </c>
      <c r="I1905">
        <v>-52.484893718621301</v>
      </c>
      <c r="J1905">
        <v>-1.7880691331356999</v>
      </c>
      <c r="K1905">
        <v>94.807106784758403</v>
      </c>
      <c r="L1905">
        <v>117.194445667164</v>
      </c>
      <c r="M1905">
        <v>32.490590165573003</v>
      </c>
      <c r="N1905">
        <v>0.41313001716945003</v>
      </c>
      <c r="O1905">
        <v>97.456492637215504</v>
      </c>
      <c r="P1905">
        <v>12.05</v>
      </c>
      <c r="Q1905">
        <v>-3.5657829273692002E-2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198</v>
      </c>
      <c r="E1906">
        <v>418.40911999999997</v>
      </c>
      <c r="F1906">
        <v>187.3</v>
      </c>
      <c r="G1906">
        <v>23.564970861557999</v>
      </c>
      <c r="H1906">
        <v>-11.430213326186401</v>
      </c>
      <c r="I1906">
        <v>17.812698402861201</v>
      </c>
      <c r="J1906">
        <v>-4.2693525555955896</v>
      </c>
      <c r="K1906">
        <v>188.28932748136</v>
      </c>
      <c r="L1906">
        <v>164.68103677810399</v>
      </c>
      <c r="M1906">
        <v>42.646762035421098</v>
      </c>
      <c r="N1906">
        <v>0.63218067491628605</v>
      </c>
      <c r="O1906">
        <v>25.9476775226908</v>
      </c>
      <c r="P1906">
        <v>62.7280625543006</v>
      </c>
      <c r="Q1906">
        <v>9.4577491046479001E-2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915</v>
      </c>
      <c r="E1907">
        <v>418.15199999999999</v>
      </c>
      <c r="F1907">
        <v>26.2</v>
      </c>
      <c r="G1907">
        <v>-23.975943276778899</v>
      </c>
      <c r="H1907">
        <v>-4.1612945777006196</v>
      </c>
      <c r="I1907">
        <v>-15.2562762491289</v>
      </c>
      <c r="J1907">
        <v>0.54422459675781298</v>
      </c>
      <c r="K1907">
        <v>26.347999999999999</v>
      </c>
      <c r="M1907">
        <v>7.2193837330719104</v>
      </c>
      <c r="O1907">
        <v>0</v>
      </c>
      <c r="P1907">
        <v>0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133</v>
      </c>
      <c r="E1908">
        <v>417.84764999999999</v>
      </c>
      <c r="F1908">
        <v>243.7</v>
      </c>
      <c r="G1908">
        <v>22.805234302301798</v>
      </c>
      <c r="H1908">
        <v>-4.4999155311740697</v>
      </c>
      <c r="I1908">
        <v>-4.0559001844802998</v>
      </c>
      <c r="J1908">
        <v>-1.97751106375412</v>
      </c>
      <c r="K1908">
        <v>241.939229030901</v>
      </c>
      <c r="L1908">
        <v>221.002425176451</v>
      </c>
      <c r="M1908">
        <v>47.190470737267098</v>
      </c>
      <c r="N1908">
        <v>1.30819793395427</v>
      </c>
      <c r="O1908">
        <v>16.5367254821501</v>
      </c>
      <c r="P1908">
        <v>77.623906705539298</v>
      </c>
      <c r="Q1908">
        <v>0.112544420268496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46</v>
      </c>
      <c r="E1909">
        <v>417.835707815999</v>
      </c>
      <c r="F1909">
        <v>73.7</v>
      </c>
      <c r="G1909">
        <v>127.72243982261401</v>
      </c>
      <c r="H1909">
        <v>-15.2159815159086</v>
      </c>
      <c r="I1909">
        <v>28.7704217325578</v>
      </c>
      <c r="J1909">
        <v>-1.92326005160836</v>
      </c>
      <c r="K1909">
        <v>68.554831960382003</v>
      </c>
      <c r="L1909">
        <v>53.714626807468299</v>
      </c>
      <c r="M1909">
        <v>53.220094088867597</v>
      </c>
      <c r="N1909">
        <v>0.33561758283751197</v>
      </c>
      <c r="O1909">
        <v>20.081411126187199</v>
      </c>
      <c r="P1909">
        <v>149.83050847457599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158</v>
      </c>
      <c r="E1910">
        <v>417.71040051</v>
      </c>
      <c r="F1910">
        <v>186.85</v>
      </c>
      <c r="G1910">
        <v>62.128475034760797</v>
      </c>
      <c r="H1910">
        <v>5.3644309480059604</v>
      </c>
      <c r="I1910">
        <v>-12.617974362769299</v>
      </c>
      <c r="J1910">
        <v>1.9795964236530399</v>
      </c>
      <c r="K1910">
        <v>182.037317644978</v>
      </c>
      <c r="L1910">
        <v>163.24584615565999</v>
      </c>
      <c r="M1910">
        <v>47.941326773290598</v>
      </c>
      <c r="N1910">
        <v>1.32891697537589</v>
      </c>
      <c r="O1910">
        <v>11.854428686111801</v>
      </c>
      <c r="P1910">
        <v>94.6354166666666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402</v>
      </c>
      <c r="E1911">
        <v>416.57818568499999</v>
      </c>
      <c r="F1911">
        <v>302.64999999999998</v>
      </c>
      <c r="G1911">
        <v>-6.05253210436915</v>
      </c>
      <c r="H1911">
        <v>29.010195266556099</v>
      </c>
      <c r="I1911">
        <v>-14.577225987947701</v>
      </c>
      <c r="J1911">
        <v>9.4695721586751098</v>
      </c>
      <c r="K1911">
        <v>252.69497314068701</v>
      </c>
      <c r="L1911">
        <v>255.71228904263199</v>
      </c>
      <c r="M1911">
        <v>83.395659779680997</v>
      </c>
      <c r="N1911">
        <v>3.6860713887471799</v>
      </c>
      <c r="O1911">
        <v>17.016355526185301</v>
      </c>
      <c r="P1911">
        <v>45.155875299760098</v>
      </c>
      <c r="Q1911">
        <v>1.7438835348645002E-2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124</v>
      </c>
      <c r="E1912">
        <v>414.15480547499999</v>
      </c>
      <c r="F1912">
        <v>686.05</v>
      </c>
      <c r="G1912">
        <v>-20.891166184985501</v>
      </c>
      <c r="H1912">
        <v>-6.9687623293049601</v>
      </c>
      <c r="I1912">
        <v>2.2316383785332201</v>
      </c>
      <c r="J1912">
        <v>-2.0346699632487799</v>
      </c>
      <c r="K1912">
        <v>632.03854457274599</v>
      </c>
      <c r="L1912">
        <v>584.04443788016704</v>
      </c>
      <c r="M1912">
        <v>52.0261610338327</v>
      </c>
      <c r="N1912">
        <v>0.28399852852705199</v>
      </c>
      <c r="O1912">
        <v>20.173456745135098</v>
      </c>
      <c r="P1912">
        <v>40.010204081632601</v>
      </c>
      <c r="Q1912">
        <v>5.0685201034629999E-2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472</v>
      </c>
      <c r="E1913">
        <v>414.11250000000001</v>
      </c>
      <c r="F1913">
        <v>550.6</v>
      </c>
      <c r="G1913">
        <v>42.746606420234102</v>
      </c>
      <c r="H1913">
        <v>2.1353585498159098</v>
      </c>
      <c r="I1913">
        <v>21.221343121224599</v>
      </c>
      <c r="J1913">
        <v>-0.38973445679943097</v>
      </c>
      <c r="K1913">
        <v>524.82406099802199</v>
      </c>
      <c r="L1913">
        <v>455.82684073143503</v>
      </c>
      <c r="M1913">
        <v>59.654811273995101</v>
      </c>
      <c r="N1913">
        <v>1.4433445577524</v>
      </c>
      <c r="O1913">
        <v>11.6963312749727</v>
      </c>
      <c r="P1913">
        <v>88.690884167237797</v>
      </c>
      <c r="Q1913">
        <v>4.3129050059078002E-2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290</v>
      </c>
      <c r="E1914">
        <v>413.33460000000002</v>
      </c>
      <c r="F1914">
        <v>168.3</v>
      </c>
      <c r="G1914">
        <v>79.0102252235355</v>
      </c>
      <c r="H1914">
        <v>-14.7880744986171</v>
      </c>
      <c r="I1914">
        <v>-37.033707025958698</v>
      </c>
      <c r="J1914">
        <v>-2.00375540764552</v>
      </c>
      <c r="K1914">
        <v>175.48763096991701</v>
      </c>
      <c r="L1914">
        <v>174.576182630673</v>
      </c>
      <c r="M1914">
        <v>28.831954767584701</v>
      </c>
      <c r="N1914">
        <v>0.64324734446130405</v>
      </c>
      <c r="O1914">
        <v>44.4444444444444</v>
      </c>
      <c r="P1914">
        <v>123.061630218687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21</v>
      </c>
      <c r="E1915">
        <v>412.929076968</v>
      </c>
      <c r="F1915">
        <v>136.44999999999999</v>
      </c>
      <c r="G1915">
        <v>-21.950855300531199</v>
      </c>
      <c r="H1915">
        <v>-9.9210179684026993</v>
      </c>
      <c r="I1915">
        <v>-31.053710489902201</v>
      </c>
      <c r="J1915">
        <v>-4.0433973513795296</v>
      </c>
      <c r="K1915">
        <v>129.916921955009</v>
      </c>
      <c r="L1915">
        <v>124.34727717979101</v>
      </c>
      <c r="M1915">
        <v>48.293988256920997</v>
      </c>
      <c r="N1915">
        <v>0.34920970520362699</v>
      </c>
      <c r="O1915">
        <v>23.122022718944599</v>
      </c>
      <c r="P1915">
        <v>48.154180238870701</v>
      </c>
      <c r="Q1915">
        <v>-2.7032732587161001E-2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46</v>
      </c>
      <c r="E1916">
        <v>411.0548</v>
      </c>
      <c r="F1916">
        <v>382.75</v>
      </c>
      <c r="G1916">
        <v>34.312713044820299</v>
      </c>
      <c r="H1916">
        <v>26.065415591646602</v>
      </c>
      <c r="I1916">
        <v>-4.29485632366407</v>
      </c>
      <c r="J1916">
        <v>13.7011895185321</v>
      </c>
      <c r="K1916">
        <v>315.58264284149499</v>
      </c>
      <c r="M1916">
        <v>60.158804619314402</v>
      </c>
      <c r="N1916">
        <v>0.42801124705524701</v>
      </c>
      <c r="O1916">
        <v>10.907903331156099</v>
      </c>
      <c r="P1916">
        <v>123.30805134189001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484</v>
      </c>
      <c r="E1917">
        <v>410.55263093600001</v>
      </c>
      <c r="F1917">
        <v>69.55</v>
      </c>
      <c r="G1917">
        <v>-5.07065528591645</v>
      </c>
      <c r="H1917">
        <v>4.5577679534571498</v>
      </c>
      <c r="I1917">
        <v>-20.430182224205598</v>
      </c>
      <c r="J1917">
        <v>-2.2980287869486999</v>
      </c>
      <c r="K1917">
        <v>63.708389322604802</v>
      </c>
      <c r="L1917">
        <v>63.842650450422603</v>
      </c>
      <c r="M1917">
        <v>59.688657700171902</v>
      </c>
      <c r="N1917">
        <v>2.1684379997312999</v>
      </c>
      <c r="O1917">
        <v>16.462976276060299</v>
      </c>
      <c r="P1917">
        <v>33.749999999999901</v>
      </c>
      <c r="Q1917">
        <v>-3.2420705240950001E-3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54</v>
      </c>
      <c r="E1918">
        <v>409.84068048</v>
      </c>
      <c r="F1918">
        <v>14.62</v>
      </c>
      <c r="G1918">
        <v>161.01103042664101</v>
      </c>
      <c r="H1918">
        <v>26.0034276634434</v>
      </c>
      <c r="I1918">
        <v>48.146124769678103</v>
      </c>
      <c r="J1918">
        <v>23.3718454163416</v>
      </c>
      <c r="K1918">
        <v>10.1581740464852</v>
      </c>
      <c r="L1918">
        <v>8.92541188001635</v>
      </c>
      <c r="M1918">
        <v>88.214589713391604</v>
      </c>
      <c r="N1918">
        <v>3.6086943941215499</v>
      </c>
      <c r="O1918">
        <v>3.8987688098495101</v>
      </c>
      <c r="P1918">
        <v>244</v>
      </c>
      <c r="Q1918">
        <v>0.15345876411374401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718</v>
      </c>
      <c r="E1919">
        <v>406.11469239000002</v>
      </c>
      <c r="F1919">
        <v>91.57</v>
      </c>
      <c r="G1919">
        <v>-43.975139545456898</v>
      </c>
      <c r="H1919">
        <v>-8.1770338001239704</v>
      </c>
      <c r="I1919">
        <v>-38.009900297517603</v>
      </c>
      <c r="J1919">
        <v>-2.72591733514715</v>
      </c>
      <c r="K1919">
        <v>93.685245355983298</v>
      </c>
      <c r="L1919">
        <v>104.69192490203</v>
      </c>
      <c r="M1919">
        <v>50.661881940708803</v>
      </c>
      <c r="N1919">
        <v>0.492870055493835</v>
      </c>
      <c r="O1919">
        <v>65.993229223544802</v>
      </c>
      <c r="P1919">
        <v>11.3990267639902</v>
      </c>
      <c r="Q1919">
        <v>-5.6663259895326001E-2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124</v>
      </c>
      <c r="E1920">
        <v>405.77433600000001</v>
      </c>
      <c r="F1920">
        <v>256.25</v>
      </c>
      <c r="G1920">
        <v>-24.9773382200773</v>
      </c>
      <c r="H1920">
        <v>24.2775393385703</v>
      </c>
      <c r="I1920">
        <v>-42.000648423472498</v>
      </c>
      <c r="J1920">
        <v>-6.2193163924228099</v>
      </c>
      <c r="K1920">
        <v>229.91351675788101</v>
      </c>
      <c r="L1920">
        <v>250.37486977309501</v>
      </c>
      <c r="M1920">
        <v>54.646492822124699</v>
      </c>
      <c r="N1920">
        <v>1.6067562787407099</v>
      </c>
      <c r="O1920">
        <v>124.839024390243</v>
      </c>
      <c r="P1920">
        <v>59.062693978895098</v>
      </c>
      <c r="Q1920">
        <v>0.142641414813824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E1921">
        <v>402.72918611399899</v>
      </c>
      <c r="F1921">
        <v>22.05</v>
      </c>
      <c r="G1921">
        <v>8.0702128549516896</v>
      </c>
      <c r="K1921">
        <v>22.064075533845699</v>
      </c>
      <c r="L1921">
        <v>20.559754299100199</v>
      </c>
      <c r="M1921">
        <v>35.6509857849477</v>
      </c>
      <c r="N1921">
        <v>1</v>
      </c>
      <c r="O1921">
        <v>18.367346938775501</v>
      </c>
      <c r="P1921">
        <v>55.281690140845001</v>
      </c>
      <c r="Q1921">
        <v>2.5042493907753999E-2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271</v>
      </c>
      <c r="E1922">
        <v>402.7137075</v>
      </c>
      <c r="F1922">
        <v>362</v>
      </c>
      <c r="G1922">
        <v>-31.356651757339002</v>
      </c>
      <c r="H1922">
        <v>-15.518655453636899</v>
      </c>
      <c r="I1922">
        <v>-22.0988194008496</v>
      </c>
      <c r="J1922">
        <v>7.6566559961798104</v>
      </c>
      <c r="K1922">
        <v>363.327</v>
      </c>
      <c r="M1922">
        <v>51.384376634868502</v>
      </c>
      <c r="O1922">
        <v>29.226519337016502</v>
      </c>
      <c r="P1922">
        <v>24.827586206896498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302</v>
      </c>
      <c r="E1923">
        <v>402.31222894899997</v>
      </c>
      <c r="F1923">
        <v>202.98</v>
      </c>
      <c r="G1923">
        <v>7.1005158852547003</v>
      </c>
      <c r="H1923">
        <v>48.018842712711802</v>
      </c>
      <c r="I1923">
        <v>-6.8851378319305798</v>
      </c>
      <c r="J1923">
        <v>11.176018148784699</v>
      </c>
      <c r="K1923">
        <v>157.36920653887501</v>
      </c>
      <c r="L1923">
        <v>154.11854746188499</v>
      </c>
      <c r="M1923">
        <v>85.682900840692795</v>
      </c>
      <c r="N1923">
        <v>2.88175690607734</v>
      </c>
      <c r="O1923">
        <v>17.720957729825599</v>
      </c>
      <c r="P1923">
        <v>86.476802939825404</v>
      </c>
      <c r="Q1923">
        <v>6.6980964949195004E-2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677</v>
      </c>
      <c r="E1924">
        <v>401.444893235</v>
      </c>
      <c r="F1924">
        <v>135.88</v>
      </c>
      <c r="G1924">
        <v>-3.75530362766923</v>
      </c>
      <c r="H1924">
        <v>-8.2424904530330902</v>
      </c>
      <c r="I1924">
        <v>-24.683234136318301</v>
      </c>
      <c r="J1924">
        <v>-7.1563748382953101</v>
      </c>
      <c r="K1924">
        <v>135.255592732178</v>
      </c>
      <c r="L1924">
        <v>130.48816829871501</v>
      </c>
      <c r="M1924">
        <v>31.979276911945099</v>
      </c>
      <c r="N1924">
        <v>0.80386825770839099</v>
      </c>
      <c r="O1924">
        <v>20.8419193405946</v>
      </c>
      <c r="P1924">
        <v>26.3412366341236</v>
      </c>
      <c r="Q1924">
        <v>3.3898349005696E-2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72</v>
      </c>
      <c r="E1925">
        <v>399.85176000000001</v>
      </c>
      <c r="F1925">
        <v>294</v>
      </c>
      <c r="G1925">
        <v>-35.104612319873397</v>
      </c>
      <c r="H1925">
        <v>-7.0176307875793498</v>
      </c>
      <c r="I1925">
        <v>-18.308318424922401</v>
      </c>
      <c r="K1925">
        <v>240.93553543611401</v>
      </c>
      <c r="M1925" s="1">
        <v>6.0965434000000003E-8</v>
      </c>
      <c r="N1925">
        <v>1.1171171171171099</v>
      </c>
      <c r="O1925">
        <v>10.5442176870748</v>
      </c>
      <c r="P1925">
        <v>0.34129692832765002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812</v>
      </c>
      <c r="E1926">
        <v>399.76997807999999</v>
      </c>
      <c r="F1926">
        <v>363.95</v>
      </c>
      <c r="G1926">
        <v>-38.983541051425</v>
      </c>
      <c r="H1926">
        <v>-11.813465845261099</v>
      </c>
      <c r="I1926">
        <v>-25.694600013370099</v>
      </c>
      <c r="J1926">
        <v>-4.1372149068400397</v>
      </c>
      <c r="K1926">
        <v>370.82264013014901</v>
      </c>
      <c r="L1926">
        <v>386.45367719037699</v>
      </c>
      <c r="M1926">
        <v>34.813187355770999</v>
      </c>
      <c r="N1926">
        <v>0.79239351908678002</v>
      </c>
      <c r="O1926">
        <v>32.9028712735265</v>
      </c>
      <c r="P1926">
        <v>17.3275306254029</v>
      </c>
      <c r="Q1926">
        <v>9.1400698844600007E-3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402</v>
      </c>
      <c r="E1927">
        <v>399.74180999999999</v>
      </c>
      <c r="F1927">
        <v>42.39</v>
      </c>
      <c r="G1927">
        <v>-0.16242407333741499</v>
      </c>
      <c r="H1927">
        <v>-6.8632182344106702</v>
      </c>
      <c r="I1927">
        <v>-44.7035886951927</v>
      </c>
      <c r="J1927">
        <v>0.60206018466960098</v>
      </c>
      <c r="K1927">
        <v>40.680749512755</v>
      </c>
      <c r="L1927">
        <v>41.548859991189403</v>
      </c>
      <c r="M1927">
        <v>61.0745993422167</v>
      </c>
      <c r="N1927">
        <v>1.3410376786065701</v>
      </c>
      <c r="O1927">
        <v>53.102146732720001</v>
      </c>
      <c r="P1927">
        <v>43.451776649746201</v>
      </c>
      <c r="Q1927">
        <v>2.0428701058275E-2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906</v>
      </c>
      <c r="E1928">
        <v>399.71872223999998</v>
      </c>
      <c r="F1928">
        <v>124</v>
      </c>
      <c r="G1928">
        <v>49.575092156441102</v>
      </c>
      <c r="H1928">
        <v>35.908878612129001</v>
      </c>
      <c r="I1928">
        <v>-15.1663934657055</v>
      </c>
      <c r="J1928">
        <v>-6.3948358754409496</v>
      </c>
      <c r="K1928">
        <v>113.2083327694</v>
      </c>
      <c r="L1928">
        <v>118.846791044776</v>
      </c>
      <c r="M1928">
        <v>48.170530017258898</v>
      </c>
      <c r="N1928">
        <v>0.485947233418834</v>
      </c>
      <c r="O1928">
        <v>41.129032258064498</v>
      </c>
      <c r="P1928">
        <v>84.249628528974696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395</v>
      </c>
      <c r="E1929">
        <v>399.399</v>
      </c>
      <c r="F1929">
        <v>81.39</v>
      </c>
      <c r="G1929">
        <v>62.419714942969598</v>
      </c>
      <c r="H1929">
        <v>4.5240948135521704</v>
      </c>
      <c r="I1929">
        <v>18.778818504537998</v>
      </c>
      <c r="J1929">
        <v>9.7021433010663607</v>
      </c>
      <c r="K1929">
        <v>72.542572622796101</v>
      </c>
      <c r="L1929">
        <v>61.571199074176</v>
      </c>
      <c r="M1929">
        <v>65.855946048256001</v>
      </c>
      <c r="N1929">
        <v>0.454684541387673</v>
      </c>
      <c r="O1929">
        <v>6.2784125813982001</v>
      </c>
      <c r="P1929">
        <v>98.512195121951194</v>
      </c>
      <c r="Q1929">
        <v>5.5024054507096E-2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409</v>
      </c>
      <c r="E1930">
        <v>399.39238484999998</v>
      </c>
      <c r="F1930">
        <v>317.7</v>
      </c>
      <c r="G1930">
        <v>32.414953146981802</v>
      </c>
      <c r="H1930">
        <v>-8.5907767435674796</v>
      </c>
      <c r="I1930">
        <v>-51.038672816293797</v>
      </c>
      <c r="J1930">
        <v>-3.22329672311142</v>
      </c>
      <c r="K1930">
        <v>367.41319262266899</v>
      </c>
      <c r="L1930">
        <v>371.22197046301102</v>
      </c>
      <c r="M1930">
        <v>29.306484754707899</v>
      </c>
      <c r="N1930">
        <v>0.58011397720455904</v>
      </c>
      <c r="O1930">
        <v>131.22442555870299</v>
      </c>
      <c r="P1930">
        <v>70.622986036519805</v>
      </c>
      <c r="Q1930">
        <v>0.20334820373839399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677</v>
      </c>
      <c r="E1931">
        <v>398.36737499999998</v>
      </c>
      <c r="F1931">
        <v>295.14999999999998</v>
      </c>
      <c r="G1931">
        <v>17.7564057965537</v>
      </c>
      <c r="H1931">
        <v>-0.73073282564261199</v>
      </c>
      <c r="I1931">
        <v>-14.602598231952101</v>
      </c>
      <c r="J1931">
        <v>-7.05699363380704</v>
      </c>
      <c r="K1931">
        <v>275.713664699319</v>
      </c>
      <c r="L1931">
        <v>251.40075341090301</v>
      </c>
      <c r="M1931">
        <v>44.639435520425103</v>
      </c>
      <c r="N1931">
        <v>0.604465685035389</v>
      </c>
      <c r="O1931">
        <v>17.567338641368799</v>
      </c>
      <c r="P1931">
        <v>53.484139365574599</v>
      </c>
      <c r="Q1931">
        <v>6.6288280874761005E-2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E1932">
        <v>397.52698833599999</v>
      </c>
      <c r="F1932">
        <v>51.52</v>
      </c>
      <c r="G1932">
        <v>-43.632308542226198</v>
      </c>
      <c r="H1932">
        <v>-13.924097465681299</v>
      </c>
      <c r="I1932">
        <v>-37.986640103244099</v>
      </c>
      <c r="J1932">
        <v>1.6355682117104799</v>
      </c>
      <c r="K1932">
        <v>52.885925769374602</v>
      </c>
      <c r="L1932">
        <v>56.979649498418603</v>
      </c>
      <c r="M1932">
        <v>52.928021570733101</v>
      </c>
      <c r="N1932">
        <v>1.55815432458167</v>
      </c>
      <c r="O1932">
        <v>60.131987577639698</v>
      </c>
      <c r="P1932">
        <v>51.085043988269803</v>
      </c>
      <c r="Q1932">
        <v>6.1905502426671997E-2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302</v>
      </c>
      <c r="E1933">
        <v>396.59076979999998</v>
      </c>
      <c r="F1933">
        <v>76.14</v>
      </c>
      <c r="G1933">
        <v>81.418842397305596</v>
      </c>
      <c r="H1933">
        <v>-18.715500237066401</v>
      </c>
      <c r="I1933">
        <v>0.20277568372327001</v>
      </c>
      <c r="J1933">
        <v>-2.2697083641706</v>
      </c>
      <c r="K1933">
        <v>76.741841031074898</v>
      </c>
      <c r="L1933">
        <v>66.355856959725301</v>
      </c>
      <c r="M1933">
        <v>39.352556854253798</v>
      </c>
      <c r="N1933">
        <v>0.28797243949874501</v>
      </c>
      <c r="O1933">
        <v>18.859994746519501</v>
      </c>
      <c r="P1933">
        <v>118.166189111747</v>
      </c>
      <c r="Q1933">
        <v>7.9688746266553007E-2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165</v>
      </c>
      <c r="E1934">
        <v>395.92764399999999</v>
      </c>
      <c r="F1934">
        <v>2756</v>
      </c>
      <c r="G1934">
        <v>-15.876352252470401</v>
      </c>
      <c r="H1934">
        <v>3.7719196802375601</v>
      </c>
      <c r="I1934">
        <v>2.9990408824368102</v>
      </c>
      <c r="J1934">
        <v>-2.5340135540695501</v>
      </c>
      <c r="K1934">
        <v>2706.3794492860002</v>
      </c>
      <c r="L1934">
        <v>2472.6681587634198</v>
      </c>
      <c r="M1934">
        <v>38.894940523799598</v>
      </c>
      <c r="N1934">
        <v>0.423428995546759</v>
      </c>
      <c r="O1934">
        <v>19.7024673439767</v>
      </c>
      <c r="P1934">
        <v>41.471177044299502</v>
      </c>
      <c r="Q1934">
        <v>-5.9375952974041003E-2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290</v>
      </c>
      <c r="E1935">
        <v>395.79176522900002</v>
      </c>
      <c r="F1935">
        <v>80.48</v>
      </c>
      <c r="G1935">
        <v>72.4695635043023</v>
      </c>
      <c r="H1935">
        <v>8.9512106380479093</v>
      </c>
      <c r="I1935">
        <v>-8.0635302608337103</v>
      </c>
      <c r="J1935">
        <v>4.2508268166016903</v>
      </c>
      <c r="K1935">
        <v>69.036389203740796</v>
      </c>
      <c r="L1935">
        <v>62.446502815676702</v>
      </c>
      <c r="M1935">
        <v>69.668366388296405</v>
      </c>
      <c r="N1935">
        <v>2.2534034455717702</v>
      </c>
      <c r="O1935">
        <v>12.0775347912524</v>
      </c>
      <c r="P1935">
        <v>108.49740932642401</v>
      </c>
      <c r="Q1935">
        <v>7.9008347232899998E-3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290</v>
      </c>
      <c r="E1936">
        <v>394.73750000000001</v>
      </c>
      <c r="F1936">
        <v>342.75</v>
      </c>
      <c r="G1936">
        <v>-34.117378102649901</v>
      </c>
      <c r="H1936">
        <v>-3.97444746050029</v>
      </c>
      <c r="I1936">
        <v>-22.519838468704101</v>
      </c>
      <c r="J1936">
        <v>-2.0338472131538499</v>
      </c>
      <c r="K1936">
        <v>347.21128347842199</v>
      </c>
      <c r="L1936">
        <v>353.24331371548601</v>
      </c>
      <c r="M1936">
        <v>46.1522169104379</v>
      </c>
      <c r="N1936">
        <v>0.96223187229322205</v>
      </c>
      <c r="O1936">
        <v>28.358862144420101</v>
      </c>
      <c r="P1936">
        <v>9.5047923322683694</v>
      </c>
      <c r="Q1936">
        <v>9.9872146346743004E-2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E1937">
        <v>394.67292353300002</v>
      </c>
      <c r="F1937">
        <v>94.76</v>
      </c>
      <c r="G1937">
        <v>-9.0279244817177595</v>
      </c>
      <c r="H1937">
        <v>16.303853710542</v>
      </c>
      <c r="I1937">
        <v>-2.56447014740478</v>
      </c>
      <c r="J1937">
        <v>11.240289317682601</v>
      </c>
      <c r="K1937">
        <v>81.576654038300006</v>
      </c>
      <c r="L1937">
        <v>78.479706880883398</v>
      </c>
      <c r="M1937">
        <v>68.208228647514304</v>
      </c>
      <c r="N1937">
        <v>3.8052771434299602</v>
      </c>
      <c r="O1937">
        <v>10.8168003376952</v>
      </c>
      <c r="P1937">
        <v>45.7846153846154</v>
      </c>
      <c r="Q1937">
        <v>-7.6016639271797998E-2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361</v>
      </c>
      <c r="E1938">
        <v>393.61799999999999</v>
      </c>
      <c r="F1938">
        <v>357</v>
      </c>
      <c r="G1938">
        <v>-54.732817448078599</v>
      </c>
      <c r="H1938">
        <v>5.2881092800982898</v>
      </c>
      <c r="I1938">
        <v>-42.843970240952899</v>
      </c>
      <c r="J1938">
        <v>3.45792017167711</v>
      </c>
      <c r="K1938">
        <v>366.25225632731502</v>
      </c>
      <c r="L1938">
        <v>425.97738707275897</v>
      </c>
      <c r="M1938">
        <v>55.732507700387501</v>
      </c>
      <c r="N1938">
        <v>1.22178477690288</v>
      </c>
      <c r="O1938">
        <v>79.243697478991507</v>
      </c>
      <c r="P1938">
        <v>15.1612903225806</v>
      </c>
      <c r="Q1938">
        <v>0.22974897154368701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46</v>
      </c>
      <c r="E1939">
        <v>393.04991447999998</v>
      </c>
      <c r="F1939">
        <v>15.3</v>
      </c>
      <c r="G1939">
        <v>132.94448751645999</v>
      </c>
      <c r="H1939">
        <v>29.960019183299998</v>
      </c>
      <c r="I1939">
        <v>-14.308318424922399</v>
      </c>
      <c r="J1939">
        <v>22.0069352591537</v>
      </c>
      <c r="K1939">
        <v>11.454311592822</v>
      </c>
      <c r="L1939">
        <v>10.1433774095578</v>
      </c>
      <c r="M1939">
        <v>89.760976896978903</v>
      </c>
      <c r="N1939">
        <v>2.8276893402543801</v>
      </c>
      <c r="O1939">
        <v>0</v>
      </c>
      <c r="P1939">
        <v>189.772727272727</v>
      </c>
      <c r="Q1939">
        <v>7.6572785228853996E-2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290</v>
      </c>
      <c r="E1940">
        <v>392.96263499999998</v>
      </c>
      <c r="F1940">
        <v>61.6</v>
      </c>
      <c r="G1940">
        <v>82.470833571361794</v>
      </c>
      <c r="H1940">
        <v>15.486789658551899</v>
      </c>
      <c r="I1940">
        <v>-11.3321766389647</v>
      </c>
      <c r="J1940">
        <v>14.809353569331501</v>
      </c>
      <c r="K1940">
        <v>48.487689442930602</v>
      </c>
      <c r="L1940">
        <v>44.038462802179502</v>
      </c>
      <c r="M1940">
        <v>81.0612527192215</v>
      </c>
      <c r="N1940">
        <v>3.0848713759097399</v>
      </c>
      <c r="O1940">
        <v>7.06168831168831</v>
      </c>
      <c r="P1940">
        <v>120</v>
      </c>
      <c r="Q1940">
        <v>3.8814925308218999E-2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E1941">
        <v>392.68461251899998</v>
      </c>
      <c r="F1941">
        <v>60.94</v>
      </c>
      <c r="G1941">
        <v>-72.885979356381299</v>
      </c>
      <c r="H1941">
        <v>-6.16913485926933</v>
      </c>
      <c r="I1941">
        <v>-46.402896996353398</v>
      </c>
      <c r="J1941">
        <v>-3.26563837094757</v>
      </c>
      <c r="K1941">
        <v>60.809194569987604</v>
      </c>
      <c r="L1941">
        <v>78.435491604381596</v>
      </c>
      <c r="M1941">
        <v>59.036888297113201</v>
      </c>
      <c r="N1941">
        <v>1.74702423497538</v>
      </c>
      <c r="O1941">
        <v>205.66329378838199</v>
      </c>
      <c r="P1941">
        <v>20.8168120539254</v>
      </c>
      <c r="Q1941">
        <v>-0.16200432363940601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1160</v>
      </c>
      <c r="E1942">
        <v>392.67042800000002</v>
      </c>
      <c r="F1942">
        <v>158.05000000000001</v>
      </c>
      <c r="G1942">
        <v>389.422444852345</v>
      </c>
      <c r="H1942">
        <v>44.4161982672994</v>
      </c>
      <c r="I1942">
        <v>108.834131717527</v>
      </c>
      <c r="J1942">
        <v>-0.98904952529257395</v>
      </c>
      <c r="K1942">
        <v>126.289521913318</v>
      </c>
      <c r="L1942">
        <v>88.068606369872001</v>
      </c>
      <c r="M1942">
        <v>68.654398853912397</v>
      </c>
      <c r="N1942">
        <v>1.15551865324125</v>
      </c>
      <c r="O1942">
        <v>8.3517874090477608</v>
      </c>
      <c r="P1942">
        <v>500.26585643752298</v>
      </c>
      <c r="Q1942">
        <v>0.32079284102487698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60</v>
      </c>
      <c r="E1943">
        <v>392.22846234000002</v>
      </c>
      <c r="F1943">
        <v>861.05</v>
      </c>
      <c r="G1943">
        <v>-39.362016026443698</v>
      </c>
      <c r="H1943">
        <v>-9.7621059047465906</v>
      </c>
      <c r="I1943">
        <v>-13.398075805106499</v>
      </c>
      <c r="J1943">
        <v>-5.4259007363652296</v>
      </c>
      <c r="K1943">
        <v>850.62046993806803</v>
      </c>
      <c r="L1943">
        <v>858.76892524425705</v>
      </c>
      <c r="M1943">
        <v>42.938704397000599</v>
      </c>
      <c r="N1943">
        <v>0.63557269668272298</v>
      </c>
      <c r="O1943">
        <v>45.055455548458198</v>
      </c>
      <c r="P1943">
        <v>32.469230769230698</v>
      </c>
      <c r="Q1943">
        <v>5.7858486337445003E-2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619</v>
      </c>
      <c r="E1944">
        <v>391.35787338</v>
      </c>
      <c r="F1944">
        <v>390.2</v>
      </c>
      <c r="G1944">
        <v>144.79124235103299</v>
      </c>
      <c r="H1944">
        <v>-6.8562517576244604</v>
      </c>
      <c r="I1944">
        <v>33.394347985973297</v>
      </c>
      <c r="J1944">
        <v>0.273909295915157</v>
      </c>
      <c r="K1944">
        <v>360.34368182368502</v>
      </c>
      <c r="L1944">
        <v>286.10019666563301</v>
      </c>
      <c r="M1944">
        <v>61.7218046337765</v>
      </c>
      <c r="N1944">
        <v>0.20831563327417099</v>
      </c>
      <c r="O1944">
        <v>6.1378780112762703</v>
      </c>
      <c r="P1944">
        <v>178.71428571428501</v>
      </c>
      <c r="Q1944">
        <v>0.116453317395302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133</v>
      </c>
      <c r="E1945">
        <v>391.10574450000001</v>
      </c>
      <c r="F1945">
        <v>202.15</v>
      </c>
      <c r="G1945">
        <v>36.105773508808802</v>
      </c>
      <c r="H1945">
        <v>-12.529476615019201</v>
      </c>
      <c r="I1945">
        <v>20.6496761550233</v>
      </c>
      <c r="J1945">
        <v>-1.4823585277256599</v>
      </c>
      <c r="K1945">
        <v>212.16732010906699</v>
      </c>
      <c r="L1945">
        <v>182.39110613184701</v>
      </c>
      <c r="M1945">
        <v>41.133222981389501</v>
      </c>
      <c r="N1945">
        <v>0.33317699866204298</v>
      </c>
      <c r="O1945">
        <v>28.567895127380599</v>
      </c>
      <c r="P1945">
        <v>97.027290448343095</v>
      </c>
      <c r="Q1945">
        <v>5.6867389067832001E-2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388</v>
      </c>
      <c r="E1946">
        <v>390.677880057999</v>
      </c>
      <c r="F1946">
        <v>38.619999999999997</v>
      </c>
      <c r="G1946">
        <v>85.107424348121697</v>
      </c>
      <c r="H1946">
        <v>54.780791242123499</v>
      </c>
      <c r="I1946">
        <v>12.4250149084108</v>
      </c>
      <c r="J1946">
        <v>29.248755352756099</v>
      </c>
      <c r="K1946">
        <v>29.692659439184801</v>
      </c>
      <c r="L1946">
        <v>27.163493349453901</v>
      </c>
      <c r="M1946">
        <v>74.093742733774505</v>
      </c>
      <c r="N1946">
        <v>4.5768120018736997</v>
      </c>
      <c r="O1946">
        <v>15.069911962713601</v>
      </c>
      <c r="P1946">
        <v>113.961218836565</v>
      </c>
      <c r="Q1946">
        <v>7.0648044318813996E-2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1815</v>
      </c>
      <c r="E1947">
        <v>390.46401086999998</v>
      </c>
      <c r="F1947">
        <v>65.91</v>
      </c>
      <c r="G1947">
        <v>43.800937826183002</v>
      </c>
      <c r="H1947">
        <v>4.15256920185191</v>
      </c>
      <c r="I1947">
        <v>-28.428318424922399</v>
      </c>
      <c r="J1947">
        <v>4.6991927549924597</v>
      </c>
      <c r="K1947">
        <v>65.588972112370101</v>
      </c>
      <c r="L1947">
        <v>61.172350662487297</v>
      </c>
      <c r="M1947">
        <v>58.352832387182197</v>
      </c>
      <c r="N1947">
        <v>0.70611231166986399</v>
      </c>
      <c r="O1947">
        <v>41.632529206493601</v>
      </c>
      <c r="P1947">
        <v>67.923566878980793</v>
      </c>
      <c r="Q1947">
        <v>3.2128774057930999E-2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271</v>
      </c>
      <c r="E1948">
        <v>389.94605840000003</v>
      </c>
      <c r="F1948">
        <v>748.45</v>
      </c>
      <c r="G1948">
        <v>110.711608582194</v>
      </c>
      <c r="H1948">
        <v>0.78354859506479102</v>
      </c>
      <c r="I1948">
        <v>64.848646357844004</v>
      </c>
      <c r="J1948">
        <v>5.3155095180557002</v>
      </c>
      <c r="K1948">
        <v>634.95996237234795</v>
      </c>
      <c r="L1948">
        <v>496.80946424687801</v>
      </c>
      <c r="M1948">
        <v>69.5017551893052</v>
      </c>
      <c r="N1948">
        <v>0.44814630521864102</v>
      </c>
      <c r="O1948">
        <v>5.5113902064266096</v>
      </c>
      <c r="P1948">
        <v>158.086206896551</v>
      </c>
      <c r="Q1948">
        <v>9.0195502481904E-2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989</v>
      </c>
      <c r="E1949">
        <v>389.15068919999999</v>
      </c>
      <c r="F1949">
        <v>25.12</v>
      </c>
      <c r="G1949">
        <v>-18.3779901048791</v>
      </c>
      <c r="H1949">
        <v>-5.3708059260352004</v>
      </c>
      <c r="I1949">
        <v>-7.5637296803337497</v>
      </c>
      <c r="J1949">
        <v>-2.4471555268514198</v>
      </c>
      <c r="K1949">
        <v>24.366521958175401</v>
      </c>
      <c r="L1949">
        <v>23.820228097489</v>
      </c>
      <c r="M1949">
        <v>51.8178009117145</v>
      </c>
      <c r="N1949">
        <v>1.27221310527708</v>
      </c>
      <c r="O1949">
        <v>21.019108280254699</v>
      </c>
      <c r="P1949">
        <v>38.021978021978001</v>
      </c>
      <c r="Q1949">
        <v>-3.5131391560221999E-2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402</v>
      </c>
      <c r="E1950">
        <v>388.128558</v>
      </c>
      <c r="F1950">
        <v>1146.75</v>
      </c>
      <c r="G1950">
        <v>-10.1717162652005</v>
      </c>
      <c r="H1950">
        <v>6.6284742734654296</v>
      </c>
      <c r="I1950">
        <v>-1.4610475185629499</v>
      </c>
      <c r="J1950">
        <v>10.090999735791099</v>
      </c>
      <c r="K1950">
        <v>1022.72429100513</v>
      </c>
      <c r="L1950">
        <v>1026.4653316689501</v>
      </c>
      <c r="M1950">
        <v>81.160927883509899</v>
      </c>
      <c r="N1950">
        <v>2.0881889763779502</v>
      </c>
      <c r="O1950">
        <v>10.747765424024401</v>
      </c>
      <c r="P1950">
        <v>35.710059171597599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1655</v>
      </c>
      <c r="E1951">
        <v>387.19</v>
      </c>
      <c r="F1951">
        <v>165</v>
      </c>
      <c r="G1951">
        <v>241.100515885254</v>
      </c>
      <c r="H1951">
        <v>5.1834354728928398</v>
      </c>
      <c r="I1951">
        <v>43.885856332358998</v>
      </c>
      <c r="J1951">
        <v>1.16479662855357</v>
      </c>
      <c r="K1951">
        <v>146.15593791781399</v>
      </c>
      <c r="L1951">
        <v>110.12979963731</v>
      </c>
      <c r="M1951">
        <v>54.141494664105203</v>
      </c>
      <c r="N1951">
        <v>0.33750905141201998</v>
      </c>
      <c r="O1951">
        <v>0</v>
      </c>
      <c r="P1951">
        <v>302.43902439024299</v>
      </c>
      <c r="Q1951">
        <v>0.17556358826187099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127</v>
      </c>
      <c r="E1952">
        <v>386.84258460000001</v>
      </c>
      <c r="F1952">
        <v>50.35</v>
      </c>
      <c r="G1952">
        <v>881.98486962675099</v>
      </c>
      <c r="H1952">
        <v>44.121933949206401</v>
      </c>
      <c r="I1952">
        <v>107.270722427653</v>
      </c>
      <c r="J1952">
        <v>6.9573125172232997</v>
      </c>
      <c r="K1952">
        <v>37.564359954041898</v>
      </c>
      <c r="L1952">
        <v>26.095360945703799</v>
      </c>
      <c r="M1952">
        <v>98.153191267055604</v>
      </c>
      <c r="N1952">
        <v>1.4552311719609601</v>
      </c>
      <c r="O1952">
        <v>0</v>
      </c>
      <c r="P1952">
        <v>1221.5223097112801</v>
      </c>
      <c r="Q1952">
        <v>0.295536412168732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302</v>
      </c>
      <c r="E1953">
        <v>386.59409827500002</v>
      </c>
      <c r="F1953">
        <v>24.83</v>
      </c>
      <c r="G1953">
        <v>217.18747240699301</v>
      </c>
      <c r="H1953">
        <v>21.951600712022302</v>
      </c>
      <c r="I1953">
        <v>29.322180108801799</v>
      </c>
      <c r="J1953">
        <v>4.5775052845508002</v>
      </c>
      <c r="K1953">
        <v>20.6513855159793</v>
      </c>
      <c r="L1953">
        <v>15.7069407425482</v>
      </c>
      <c r="M1953">
        <v>52.806144679635601</v>
      </c>
      <c r="N1953">
        <v>0.34815005900649298</v>
      </c>
      <c r="O1953">
        <v>23.439387837293602</v>
      </c>
      <c r="P1953">
        <v>291.02362204724398</v>
      </c>
      <c r="Q1953">
        <v>8.2781457255624996E-2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60</v>
      </c>
      <c r="E1954">
        <v>385.96515149999999</v>
      </c>
      <c r="F1954">
        <v>908.4</v>
      </c>
      <c r="G1954">
        <v>-1.5863500444118199</v>
      </c>
      <c r="H1954">
        <v>-5.6284726280091801</v>
      </c>
      <c r="I1954">
        <v>-10.949932899522301</v>
      </c>
      <c r="J1954">
        <v>-0.251751603814523</v>
      </c>
      <c r="K1954">
        <v>851.17434786432</v>
      </c>
      <c r="L1954">
        <v>780.28213646263896</v>
      </c>
      <c r="M1954">
        <v>50.470746991494003</v>
      </c>
      <c r="N1954">
        <v>0.86118187739740804</v>
      </c>
      <c r="O1954">
        <v>1.8273888154997699</v>
      </c>
      <c r="P1954">
        <v>54.779349122508101</v>
      </c>
      <c r="Q1954">
        <v>3.7333022203728999E-2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E1955">
        <v>385</v>
      </c>
      <c r="F1955">
        <v>387</v>
      </c>
      <c r="G1955">
        <v>16.036483686206001</v>
      </c>
      <c r="H1955">
        <v>-4.0473337578763804</v>
      </c>
      <c r="I1955">
        <v>-9.4022410768561908</v>
      </c>
      <c r="J1955">
        <v>-0.71685631380432702</v>
      </c>
      <c r="K1955">
        <v>381.68807010440702</v>
      </c>
      <c r="L1955">
        <v>345.93561562570898</v>
      </c>
      <c r="M1955">
        <v>46.350846881832901</v>
      </c>
      <c r="N1955">
        <v>0.64856793089111597</v>
      </c>
      <c r="O1955">
        <v>13.4237726098191</v>
      </c>
      <c r="P1955">
        <v>54.121863799283098</v>
      </c>
      <c r="Q1955">
        <v>5.5683826290903002E-2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622</v>
      </c>
      <c r="E1956">
        <v>384.3845</v>
      </c>
      <c r="F1956">
        <v>314</v>
      </c>
      <c r="G1956">
        <v>254.579127668951</v>
      </c>
      <c r="H1956">
        <v>25.065535879774501</v>
      </c>
      <c r="I1956">
        <v>119.162247754305</v>
      </c>
      <c r="J1956">
        <v>3.1380548518117899</v>
      </c>
      <c r="K1956">
        <v>290.53835592758298</v>
      </c>
      <c r="M1956">
        <v>53.214024304489101</v>
      </c>
      <c r="N1956">
        <v>0.29591266818989498</v>
      </c>
      <c r="O1956">
        <v>8.2802547770700592</v>
      </c>
      <c r="P1956">
        <v>318.666666666666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989</v>
      </c>
      <c r="E1957">
        <v>384.192709919999</v>
      </c>
      <c r="F1957">
        <v>42.04</v>
      </c>
      <c r="G1957">
        <v>30.254744740976101</v>
      </c>
      <c r="H1957">
        <v>-10.9369658648998</v>
      </c>
      <c r="I1957">
        <v>14.2506877862576</v>
      </c>
      <c r="J1957">
        <v>-4.1001800207566399</v>
      </c>
      <c r="K1957">
        <v>41.226188991284502</v>
      </c>
      <c r="L1957">
        <v>36.211770802974698</v>
      </c>
      <c r="M1957">
        <v>43.366452517222498</v>
      </c>
      <c r="N1957">
        <v>0.22137276137748299</v>
      </c>
      <c r="O1957">
        <v>19.885823025689799</v>
      </c>
      <c r="P1957">
        <v>62.945736434108497</v>
      </c>
      <c r="Q1957">
        <v>2.0267191868941999E-2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21</v>
      </c>
      <c r="E1958">
        <v>383.77800000000002</v>
      </c>
      <c r="F1958">
        <v>326</v>
      </c>
      <c r="G1958">
        <v>-12.861976552736801</v>
      </c>
      <c r="H1958">
        <v>15.7201081025887</v>
      </c>
      <c r="I1958">
        <v>2.0219901050230602</v>
      </c>
      <c r="J1958">
        <v>2.9768020767310301</v>
      </c>
      <c r="K1958">
        <v>268.93952044237199</v>
      </c>
      <c r="M1958">
        <v>49.143268397247603</v>
      </c>
      <c r="N1958">
        <v>0.43475314617618499</v>
      </c>
      <c r="O1958">
        <v>15.8895705521472</v>
      </c>
      <c r="P1958">
        <v>129.57746478873199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46</v>
      </c>
      <c r="E1959">
        <v>383.77064000000001</v>
      </c>
      <c r="F1959">
        <v>158.44999999999999</v>
      </c>
      <c r="G1959">
        <v>54.480118738541698</v>
      </c>
      <c r="H1959">
        <v>-14.904476615019201</v>
      </c>
      <c r="I1959">
        <v>26.246787288077901</v>
      </c>
      <c r="J1959">
        <v>2.0722087528531099</v>
      </c>
      <c r="K1959">
        <v>151.65392396806601</v>
      </c>
      <c r="L1959">
        <v>117.916092563863</v>
      </c>
      <c r="M1959">
        <v>45.693250346899603</v>
      </c>
      <c r="N1959">
        <v>0.57699138858988097</v>
      </c>
      <c r="O1959">
        <v>16.756074471441998</v>
      </c>
      <c r="P1959">
        <v>105.77922077922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677</v>
      </c>
      <c r="E1960">
        <v>383.49715950000001</v>
      </c>
      <c r="F1960">
        <v>244.6</v>
      </c>
      <c r="G1960">
        <v>16.2309506678634</v>
      </c>
      <c r="H1960">
        <v>-8.7809481695283491</v>
      </c>
      <c r="I1960">
        <v>-19.051857192318099</v>
      </c>
      <c r="J1960">
        <v>-4.6021910493983196</v>
      </c>
      <c r="K1960">
        <v>249.90788867339401</v>
      </c>
      <c r="L1960">
        <v>234.26877920083601</v>
      </c>
      <c r="M1960">
        <v>25.404048898537201</v>
      </c>
      <c r="N1960">
        <v>0.61292341888075497</v>
      </c>
      <c r="O1960">
        <v>17.743254292722799</v>
      </c>
      <c r="P1960">
        <v>44.221698113207502</v>
      </c>
      <c r="Q1960">
        <v>2.0670352007416001E-2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290</v>
      </c>
      <c r="E1961">
        <v>383.46454</v>
      </c>
      <c r="F1961">
        <v>50.81</v>
      </c>
      <c r="G1961">
        <v>1270.3129700976999</v>
      </c>
      <c r="H1961">
        <v>38.376908666365999</v>
      </c>
      <c r="I1961">
        <v>918.51856548546402</v>
      </c>
      <c r="J1961">
        <v>6.9477040034805002</v>
      </c>
      <c r="K1961">
        <v>35.074731100729799</v>
      </c>
      <c r="L1961">
        <v>18.422335502149899</v>
      </c>
      <c r="M1961">
        <v>97.788861471231698</v>
      </c>
      <c r="N1961">
        <v>1.29876030666085</v>
      </c>
      <c r="O1961">
        <v>0</v>
      </c>
      <c r="P1961">
        <v>1810.1503759398399</v>
      </c>
      <c r="Q1961">
        <v>0.176611081310239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388</v>
      </c>
      <c r="E1962">
        <v>383.35885000000002</v>
      </c>
      <c r="F1962">
        <v>38.07</v>
      </c>
      <c r="G1962">
        <v>-30.257963108918801</v>
      </c>
      <c r="H1962">
        <v>-11.5473337578763</v>
      </c>
      <c r="I1962">
        <v>-70.967998053339002</v>
      </c>
      <c r="J1962">
        <v>1.5096044843418699</v>
      </c>
      <c r="K1962">
        <v>40.266223584634901</v>
      </c>
      <c r="L1962">
        <v>48.7597338769123</v>
      </c>
      <c r="M1962">
        <v>49.633851730142602</v>
      </c>
      <c r="N1962">
        <v>1.8721737982789299</v>
      </c>
      <c r="O1962">
        <v>128.52639873916399</v>
      </c>
      <c r="P1962">
        <v>19.0059393560487</v>
      </c>
      <c r="Q1962">
        <v>0.14425926866333699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469</v>
      </c>
      <c r="E1963">
        <v>382.66967252699999</v>
      </c>
      <c r="F1963">
        <v>46.69</v>
      </c>
      <c r="G1963">
        <v>-22.266262264132099</v>
      </c>
      <c r="H1963">
        <v>9.3120985885880092</v>
      </c>
      <c r="I1963">
        <v>-15.574769341858801</v>
      </c>
      <c r="J1963">
        <v>-2.5596033059102599</v>
      </c>
      <c r="K1963">
        <v>41.941844998696197</v>
      </c>
      <c r="L1963">
        <v>41.8876476688243</v>
      </c>
      <c r="M1963">
        <v>51.282004839174903</v>
      </c>
      <c r="N1963">
        <v>1.4655639537918099</v>
      </c>
      <c r="O1963">
        <v>27.864639109016899</v>
      </c>
      <c r="P1963">
        <v>63.251748251748197</v>
      </c>
      <c r="Q1963">
        <v>5.7042503087756997E-2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46</v>
      </c>
      <c r="E1964">
        <v>381.80589407999997</v>
      </c>
      <c r="F1964">
        <v>283.45</v>
      </c>
      <c r="G1964">
        <v>144.38623017096899</v>
      </c>
      <c r="H1964">
        <v>18.5564159787994</v>
      </c>
      <c r="I1964">
        <v>153.644062527458</v>
      </c>
      <c r="J1964">
        <v>20.0109504747074</v>
      </c>
      <c r="M1964">
        <v>71.394618899254695</v>
      </c>
      <c r="O1964">
        <v>7.4439936496736703</v>
      </c>
      <c r="P1964">
        <v>185.73588709677401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21</v>
      </c>
      <c r="E1965">
        <v>381.06096000000002</v>
      </c>
      <c r="F1965">
        <v>30.26</v>
      </c>
      <c r="G1965">
        <v>19.9231093617861</v>
      </c>
      <c r="H1965">
        <v>-2.4473337578763799</v>
      </c>
      <c r="I1965">
        <v>-19.7851924281122</v>
      </c>
      <c r="J1965">
        <v>-1.30462329578438</v>
      </c>
      <c r="K1965">
        <v>29.1114830408352</v>
      </c>
      <c r="L1965">
        <v>26.364876332426299</v>
      </c>
      <c r="M1965">
        <v>52.290012545278401</v>
      </c>
      <c r="N1965">
        <v>1.2019434640819799</v>
      </c>
      <c r="O1965">
        <v>22.273628552544601</v>
      </c>
      <c r="P1965">
        <v>55.979381443298898</v>
      </c>
      <c r="Q1965">
        <v>-9.9830448155299994E-4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290</v>
      </c>
      <c r="E1966">
        <v>380.03632278999999</v>
      </c>
      <c r="F1966">
        <v>491.4</v>
      </c>
      <c r="G1966">
        <v>-5.02788958830764</v>
      </c>
      <c r="H1966">
        <v>-7.2445449132548703</v>
      </c>
      <c r="I1966">
        <v>-21.835570179224099</v>
      </c>
      <c r="J1966">
        <v>-2.8187963607356101</v>
      </c>
      <c r="K1966">
        <v>497.77299132105901</v>
      </c>
      <c r="L1966">
        <v>481.56761919759498</v>
      </c>
      <c r="M1966">
        <v>44.088837551759603</v>
      </c>
      <c r="N1966">
        <v>0.68362592261969501</v>
      </c>
      <c r="O1966">
        <v>19.454619454619401</v>
      </c>
      <c r="P1966">
        <v>26.9767441860464</v>
      </c>
      <c r="Q1966">
        <v>4.5242693212714E-2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E1967">
        <v>379.56381453</v>
      </c>
      <c r="F1967">
        <v>219.1</v>
      </c>
      <c r="G1967">
        <v>20.4518432205873</v>
      </c>
      <c r="H1967">
        <v>43.007460762671499</v>
      </c>
      <c r="I1967">
        <v>41.317580855652999</v>
      </c>
      <c r="J1967">
        <v>4.0318502050334803</v>
      </c>
      <c r="K1967">
        <v>172.53652661251999</v>
      </c>
      <c r="L1967">
        <v>148.10114052489999</v>
      </c>
      <c r="M1967">
        <v>65.510864903453594</v>
      </c>
      <c r="N1967">
        <v>0.95956970740103198</v>
      </c>
      <c r="O1967">
        <v>8.6261980830671003</v>
      </c>
      <c r="P1967">
        <v>87.184963690730399</v>
      </c>
      <c r="Q1967">
        <v>0.125229780331158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60</v>
      </c>
      <c r="E1968">
        <v>378.11977267499998</v>
      </c>
      <c r="F1968">
        <v>310.05</v>
      </c>
      <c r="G1968">
        <v>152.75521367101101</v>
      </c>
      <c r="H1968">
        <v>-4.4750904118687904</v>
      </c>
      <c r="I1968">
        <v>-2.1514701185896499</v>
      </c>
      <c r="J1968">
        <v>-2.2314880886195998</v>
      </c>
      <c r="K1968">
        <v>318.66549293883298</v>
      </c>
      <c r="L1968">
        <v>269.77670200589603</v>
      </c>
      <c r="M1968">
        <v>38.928227028879498</v>
      </c>
      <c r="N1968">
        <v>0.84468209141556005</v>
      </c>
      <c r="O1968">
        <v>34.494436381228802</v>
      </c>
      <c r="P1968">
        <v>184.44954128440301</v>
      </c>
      <c r="Q1968">
        <v>0.13767494305196401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158</v>
      </c>
      <c r="E1969">
        <v>377.39519999999999</v>
      </c>
      <c r="F1969">
        <v>13.62</v>
      </c>
      <c r="G1969">
        <v>26.947815699034901</v>
      </c>
      <c r="H1969">
        <v>23.5227597000675</v>
      </c>
      <c r="I1969">
        <v>-30.9164688951419</v>
      </c>
      <c r="J1969">
        <v>-6.0507650064641201</v>
      </c>
      <c r="K1969">
        <v>12.179563298069199</v>
      </c>
      <c r="L1969">
        <v>12.0021817193582</v>
      </c>
      <c r="M1969">
        <v>58.801245669236899</v>
      </c>
      <c r="N1969">
        <v>2.5818317274611902</v>
      </c>
      <c r="O1969">
        <v>56.7547723935389</v>
      </c>
      <c r="P1969">
        <v>60.235294117647001</v>
      </c>
      <c r="Q1969">
        <v>4.4537555509402998E-2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98</v>
      </c>
      <c r="E1970">
        <v>376.873879536</v>
      </c>
      <c r="F1970">
        <v>28.81</v>
      </c>
      <c r="G1970">
        <v>116.05513468100099</v>
      </c>
      <c r="H1970">
        <v>6.9278603936285403</v>
      </c>
      <c r="I1970">
        <v>-15.701597262343</v>
      </c>
      <c r="J1970">
        <v>-4.6713927596160003</v>
      </c>
      <c r="K1970">
        <v>26.048763942397098</v>
      </c>
      <c r="L1970">
        <v>21.698959887250901</v>
      </c>
      <c r="M1970">
        <v>52.943561584481699</v>
      </c>
      <c r="N1970">
        <v>0.83484279680461404</v>
      </c>
      <c r="O1970">
        <v>13.375147230768</v>
      </c>
      <c r="P1970">
        <v>149.65371547751201</v>
      </c>
      <c r="Q1970">
        <v>0.12255263268265899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198</v>
      </c>
      <c r="E1971">
        <v>375.89409283499998</v>
      </c>
      <c r="F1971">
        <v>3140</v>
      </c>
      <c r="G1971">
        <v>56.674127802453398</v>
      </c>
      <c r="H1971">
        <v>-6.9204224428916703</v>
      </c>
      <c r="I1971">
        <v>67.440986663294694</v>
      </c>
      <c r="J1971">
        <v>4.6292838080407597</v>
      </c>
      <c r="K1971">
        <v>2997.24640659241</v>
      </c>
      <c r="L1971">
        <v>2498.5552290778401</v>
      </c>
      <c r="M1971">
        <v>66.728532462190699</v>
      </c>
      <c r="N1971">
        <v>0.67616549075645205</v>
      </c>
      <c r="O1971">
        <v>14.490445859872599</v>
      </c>
      <c r="P1971">
        <v>116.551724137931</v>
      </c>
      <c r="Q1971">
        <v>5.9125287354193E-2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153</v>
      </c>
      <c r="E1972">
        <v>375.298</v>
      </c>
      <c r="F1972">
        <v>281.47000000000003</v>
      </c>
      <c r="G1972">
        <v>224.394684727726</v>
      </c>
      <c r="H1972">
        <v>22.311374703118101</v>
      </c>
      <c r="I1972">
        <v>103.762049049667</v>
      </c>
      <c r="J1972">
        <v>20.2960640440958</v>
      </c>
      <c r="K1972">
        <v>211.70263189123901</v>
      </c>
      <c r="L1972">
        <v>157.67295846778899</v>
      </c>
      <c r="M1972">
        <v>90.455721994178006</v>
      </c>
      <c r="N1972">
        <v>1.6331433150580299</v>
      </c>
      <c r="O1972">
        <v>0</v>
      </c>
      <c r="P1972">
        <v>285.57534246575301</v>
      </c>
      <c r="Q1972">
        <v>0.11752803838539699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4105</v>
      </c>
      <c r="E1973">
        <v>375.0600235</v>
      </c>
      <c r="F1973">
        <v>742.05</v>
      </c>
      <c r="G1973">
        <v>31.647832269435501</v>
      </c>
      <c r="H1973">
        <v>-20.6759051864478</v>
      </c>
      <c r="I1973">
        <v>35.533302201228501</v>
      </c>
      <c r="J1973">
        <v>-4.8718104235752699</v>
      </c>
      <c r="K1973">
        <v>755.76453302433902</v>
      </c>
      <c r="L1973">
        <v>620.09733264110002</v>
      </c>
      <c r="M1973">
        <v>21.524494721453099</v>
      </c>
      <c r="N1973">
        <v>0.43405142460041601</v>
      </c>
      <c r="O1973">
        <v>19.264200525570999</v>
      </c>
      <c r="P1973">
        <v>67.960615663195995</v>
      </c>
      <c r="Q1973">
        <v>0.170976337467628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1329</v>
      </c>
      <c r="E1974">
        <v>375.03201999999999</v>
      </c>
      <c r="F1974">
        <v>314.10000000000002</v>
      </c>
      <c r="G1974">
        <v>213.84826363300201</v>
      </c>
      <c r="H1974">
        <v>-6.4437068148712102</v>
      </c>
      <c r="I1974">
        <v>-32.324361205671103</v>
      </c>
      <c r="J1974">
        <v>5.1875041470237999</v>
      </c>
      <c r="K1974">
        <v>334.22950235584</v>
      </c>
      <c r="L1974">
        <v>288.577016098424</v>
      </c>
      <c r="M1974">
        <v>49.819733971012703</v>
      </c>
      <c r="N1974">
        <v>0.67628726287262797</v>
      </c>
      <c r="O1974">
        <v>44.826488379496901</v>
      </c>
      <c r="P1974">
        <v>277.97833935018002</v>
      </c>
      <c r="Q1974">
        <v>0.15066423285392599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530</v>
      </c>
      <c r="E1975">
        <v>373.391436</v>
      </c>
      <c r="F1975">
        <v>1462.1</v>
      </c>
      <c r="G1975">
        <v>-16.122553220436298</v>
      </c>
      <c r="H1975">
        <v>-11.3348477109939</v>
      </c>
      <c r="I1975">
        <v>-44.304969661010297</v>
      </c>
      <c r="J1975">
        <v>3.05917091098756</v>
      </c>
      <c r="K1975">
        <v>1544.42193449467</v>
      </c>
      <c r="L1975">
        <v>1653.9497956571599</v>
      </c>
      <c r="M1975">
        <v>45.0691576261164</v>
      </c>
      <c r="N1975">
        <v>0.92228513712047</v>
      </c>
      <c r="O1975">
        <v>81.382942343205002</v>
      </c>
      <c r="P1975">
        <v>12.460579955388001</v>
      </c>
      <c r="Q1975">
        <v>5.2826805127150003E-2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715</v>
      </c>
      <c r="E1976">
        <v>373.16630627000001</v>
      </c>
      <c r="F1976">
        <v>220.65</v>
      </c>
      <c r="G1976">
        <v>27.071358902368502</v>
      </c>
      <c r="H1976">
        <v>-1.72798863179433</v>
      </c>
      <c r="I1976">
        <v>5.5304446893790002</v>
      </c>
      <c r="J1976">
        <v>-1.12857771861823</v>
      </c>
      <c r="K1976">
        <v>210.118652552481</v>
      </c>
      <c r="L1976">
        <v>186.03155544404899</v>
      </c>
      <c r="M1976">
        <v>43.478451693180702</v>
      </c>
      <c r="N1976">
        <v>0.92909412203175101</v>
      </c>
      <c r="O1976">
        <v>1.0605030591434399</v>
      </c>
      <c r="P1976">
        <v>59.7755249818971</v>
      </c>
      <c r="Q1976">
        <v>8.1463636799704003E-2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E1977">
        <v>372.66756479999998</v>
      </c>
      <c r="F1977">
        <v>192.1</v>
      </c>
      <c r="G1977">
        <v>-14.685919901181</v>
      </c>
      <c r="H1977">
        <v>6.8375147269720999</v>
      </c>
      <c r="I1977">
        <v>-5.4280875446916097</v>
      </c>
      <c r="J1977">
        <v>9.6457989595559095</v>
      </c>
      <c r="M1977">
        <v>64.143329529221802</v>
      </c>
      <c r="O1977">
        <v>3.04528891202497</v>
      </c>
      <c r="P1977">
        <v>22.551834130781501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198</v>
      </c>
      <c r="E1978">
        <v>371.917788059999</v>
      </c>
      <c r="F1978">
        <v>361.65</v>
      </c>
      <c r="G1978">
        <v>111.714114558554</v>
      </c>
      <c r="H1978">
        <v>-8.2519400781763306</v>
      </c>
      <c r="I1978">
        <v>16.822548499428599</v>
      </c>
      <c r="J1978">
        <v>-1.07102936287309</v>
      </c>
      <c r="K1978">
        <v>350.83982598629802</v>
      </c>
      <c r="L1978">
        <v>297.80875311754801</v>
      </c>
      <c r="M1978">
        <v>46.2173136119345</v>
      </c>
      <c r="N1978">
        <v>0.74768102570247397</v>
      </c>
      <c r="O1978">
        <v>15.8716991566431</v>
      </c>
      <c r="P1978">
        <v>142.71812080536901</v>
      </c>
      <c r="Q1978">
        <v>7.1251773167127996E-2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271</v>
      </c>
      <c r="E1979">
        <v>370.75510897199899</v>
      </c>
      <c r="F1979">
        <v>86.53</v>
      </c>
      <c r="G1979">
        <v>-19.905302901112702</v>
      </c>
      <c r="H1979">
        <v>-8.5441217664417</v>
      </c>
      <c r="I1979">
        <v>-32.094206502781297</v>
      </c>
      <c r="J1979">
        <v>-3.10355444712234</v>
      </c>
      <c r="K1979">
        <v>87.621517889496104</v>
      </c>
      <c r="M1979">
        <v>42.723394717755902</v>
      </c>
      <c r="N1979">
        <v>1.3127284052983299</v>
      </c>
      <c r="O1979">
        <v>100.508494163873</v>
      </c>
      <c r="P1979">
        <v>15.5273698264352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785</v>
      </c>
      <c r="E1980">
        <v>369.84487655999999</v>
      </c>
      <c r="F1980">
        <v>27.36</v>
      </c>
      <c r="G1980">
        <v>102.974094784754</v>
      </c>
      <c r="H1980">
        <v>-12.847333757876299</v>
      </c>
      <c r="I1980">
        <v>25.9447145040203</v>
      </c>
      <c r="J1980">
        <v>-10.912208983859699</v>
      </c>
      <c r="K1980">
        <v>26.505791049654501</v>
      </c>
      <c r="L1980">
        <v>21.307582321731001</v>
      </c>
      <c r="M1980">
        <v>34.015611365996698</v>
      </c>
      <c r="N1980">
        <v>0.26354574875960801</v>
      </c>
      <c r="O1980">
        <v>23.172514619883</v>
      </c>
      <c r="P1980">
        <v>134.179743223965</v>
      </c>
      <c r="Q1980">
        <v>8.8917280539472995E-2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21</v>
      </c>
      <c r="E1981">
        <v>369.14035200000001</v>
      </c>
      <c r="F1981">
        <v>250.3</v>
      </c>
      <c r="G1981">
        <v>-15.5683481006824</v>
      </c>
      <c r="H1981">
        <v>0.80683290879028002</v>
      </c>
      <c r="I1981">
        <v>-41.9801818250709</v>
      </c>
      <c r="J1981">
        <v>-4.4505879868310299</v>
      </c>
      <c r="K1981">
        <v>258.89801305542801</v>
      </c>
      <c r="L1981">
        <v>264.64197189095802</v>
      </c>
      <c r="M1981">
        <v>41.245273371528597</v>
      </c>
      <c r="N1981">
        <v>0.72873134328358202</v>
      </c>
      <c r="O1981">
        <v>62.884538553735503</v>
      </c>
      <c r="P1981">
        <v>19.760765550239199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138</v>
      </c>
      <c r="E1982">
        <v>368.75085441599998</v>
      </c>
      <c r="F1982">
        <v>97.39</v>
      </c>
      <c r="G1982">
        <v>25.660557293122199</v>
      </c>
      <c r="H1982">
        <v>-10.8558443961742</v>
      </c>
      <c r="I1982">
        <v>-33.4232120419437</v>
      </c>
      <c r="J1982">
        <v>-0.63676287768130402</v>
      </c>
      <c r="K1982">
        <v>101.722136396357</v>
      </c>
      <c r="L1982">
        <v>100.767392198217</v>
      </c>
      <c r="M1982">
        <v>46.804081100158299</v>
      </c>
      <c r="N1982">
        <v>0.60442065212340501</v>
      </c>
      <c r="O1982">
        <v>56.227538761679803</v>
      </c>
      <c r="P1982">
        <v>52.171875</v>
      </c>
      <c r="Q1982">
        <v>1.6120227528173998E-2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D1983" t="s">
        <v>60</v>
      </c>
      <c r="E1983">
        <v>368.69448848000002</v>
      </c>
      <c r="F1983">
        <v>85.85</v>
      </c>
      <c r="G1983">
        <v>98.146901360733494</v>
      </c>
      <c r="H1983">
        <v>-31.429826211520101</v>
      </c>
      <c r="I1983">
        <v>143.25328399382201</v>
      </c>
      <c r="J1983">
        <v>-1.2983967063014701</v>
      </c>
      <c r="K1983">
        <v>96.908254829570296</v>
      </c>
      <c r="L1983">
        <v>72.593010575451999</v>
      </c>
      <c r="M1983">
        <v>27.212266274327401</v>
      </c>
      <c r="N1983">
        <v>2.6492423270851999</v>
      </c>
      <c r="O1983">
        <v>51.310425160163</v>
      </c>
      <c r="P1983">
        <v>320.31823745409997</v>
      </c>
      <c r="Q1983">
        <v>0.20597387582034099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133</v>
      </c>
      <c r="E1984">
        <v>368.43242909999998</v>
      </c>
      <c r="F1984">
        <v>57.58</v>
      </c>
      <c r="G1984">
        <v>-1.32305685876001</v>
      </c>
      <c r="H1984">
        <v>0.74297379105184902</v>
      </c>
      <c r="I1984">
        <v>-59.7186378352419</v>
      </c>
      <c r="J1984">
        <v>-3.46513648181431</v>
      </c>
      <c r="K1984">
        <v>56.883035573792803</v>
      </c>
      <c r="L1984">
        <v>56.602480758812199</v>
      </c>
      <c r="M1984">
        <v>48.724206495206197</v>
      </c>
      <c r="N1984">
        <v>2.5098230623178202</v>
      </c>
      <c r="O1984">
        <v>85.828412643278895</v>
      </c>
      <c r="P1984">
        <v>45.587863463969597</v>
      </c>
      <c r="Q1984">
        <v>4.1824608464922003E-2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21</v>
      </c>
      <c r="E1985">
        <v>368.13387246299999</v>
      </c>
      <c r="F1985">
        <v>155.59</v>
      </c>
      <c r="G1985">
        <v>75.291723738434399</v>
      </c>
      <c r="H1985">
        <v>4.8977318716812102</v>
      </c>
      <c r="I1985">
        <v>2.4626739414897201</v>
      </c>
      <c r="J1985">
        <v>-4.1600223577698303</v>
      </c>
      <c r="K1985">
        <v>142.27632353567199</v>
      </c>
      <c r="L1985">
        <v>119.95152169225901</v>
      </c>
      <c r="M1985">
        <v>52.764169256976999</v>
      </c>
      <c r="N1985">
        <v>1.58732609383308</v>
      </c>
      <c r="O1985">
        <v>14.6089080275081</v>
      </c>
      <c r="P1985">
        <v>111.112618724559</v>
      </c>
      <c r="Q1985">
        <v>2.8886545629874999E-2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361</v>
      </c>
      <c r="E1986">
        <v>367.198125</v>
      </c>
      <c r="F1986">
        <v>167.1</v>
      </c>
      <c r="G1986">
        <v>-57.914328919063699</v>
      </c>
      <c r="H1986">
        <v>-4.1943925814057996</v>
      </c>
      <c r="I1986">
        <v>-48.656496562574297</v>
      </c>
      <c r="J1986">
        <v>-2.8332524238432999</v>
      </c>
      <c r="K1986">
        <v>183.06856547887699</v>
      </c>
      <c r="M1986">
        <v>55.310186408573301</v>
      </c>
      <c r="N1986">
        <v>1.1608131487889199</v>
      </c>
      <c r="O1986">
        <v>63.375224416517</v>
      </c>
      <c r="P1986">
        <v>11.399999999999901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290</v>
      </c>
      <c r="E1987">
        <v>367.15754279999999</v>
      </c>
      <c r="F1987">
        <v>429.1</v>
      </c>
      <c r="G1987">
        <v>-31.743039378766198</v>
      </c>
      <c r="H1987">
        <v>10.5783346913214</v>
      </c>
      <c r="I1987">
        <v>-6.8021298323488004</v>
      </c>
      <c r="J1987">
        <v>-5.9723828586259096</v>
      </c>
      <c r="K1987">
        <v>385.41252162229802</v>
      </c>
      <c r="L1987">
        <v>381.21886548709301</v>
      </c>
      <c r="M1987">
        <v>62.301007522614199</v>
      </c>
      <c r="N1987">
        <v>2.1602716554699102</v>
      </c>
      <c r="O1987">
        <v>10.6968072710323</v>
      </c>
      <c r="P1987">
        <v>58.925925925925903</v>
      </c>
      <c r="Q1987">
        <v>-9.2152368319519007E-2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271</v>
      </c>
      <c r="E1988">
        <v>366.77699999999999</v>
      </c>
      <c r="F1988">
        <v>218.25</v>
      </c>
      <c r="G1988">
        <v>-9.8757187644493207</v>
      </c>
      <c r="H1988">
        <v>-11.804147175067101</v>
      </c>
      <c r="I1988">
        <v>-32.025638370857997</v>
      </c>
      <c r="J1988">
        <v>-3.00283608479246</v>
      </c>
      <c r="K1988">
        <v>229.017749684508</v>
      </c>
      <c r="L1988">
        <v>228.68848494680901</v>
      </c>
      <c r="M1988">
        <v>39.535255710201398</v>
      </c>
      <c r="N1988">
        <v>0.81548924967090797</v>
      </c>
      <c r="O1988">
        <v>58.0526918671248</v>
      </c>
      <c r="P1988">
        <v>17.972972972972901</v>
      </c>
      <c r="Q1988">
        <v>0.11975611909396899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E1989">
        <v>365.91183099899899</v>
      </c>
      <c r="F1989">
        <v>22.97</v>
      </c>
      <c r="G1989">
        <v>54.907112610000802</v>
      </c>
      <c r="H1989">
        <v>-5.4624280974990302</v>
      </c>
      <c r="I1989">
        <v>-16.0850239328533</v>
      </c>
      <c r="J1989">
        <v>-12.781950641106301</v>
      </c>
      <c r="K1989">
        <v>24.155250889617399</v>
      </c>
      <c r="L1989">
        <v>21.891798015271402</v>
      </c>
      <c r="M1989">
        <v>35.263870890936097</v>
      </c>
      <c r="N1989">
        <v>3.0078592642195101</v>
      </c>
      <c r="O1989">
        <v>43.665650848933304</v>
      </c>
      <c r="P1989">
        <v>95.857053291536005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219</v>
      </c>
      <c r="E1990">
        <v>365.646753055999</v>
      </c>
      <c r="F1990">
        <v>123.72</v>
      </c>
      <c r="G1990">
        <v>13.523225272550899</v>
      </c>
      <c r="H1990">
        <v>9.06683454657243</v>
      </c>
      <c r="I1990">
        <v>-16.934824449018802</v>
      </c>
      <c r="J1990">
        <v>4.2776171413740904</v>
      </c>
      <c r="K1990">
        <v>113.523208547211</v>
      </c>
      <c r="L1990">
        <v>106.786691369178</v>
      </c>
      <c r="M1990">
        <v>63.924266775182303</v>
      </c>
      <c r="N1990">
        <v>1.7053787023217399</v>
      </c>
      <c r="O1990">
        <v>8.3090850307145203</v>
      </c>
      <c r="P1990">
        <v>43.860465116279002</v>
      </c>
      <c r="Q1990">
        <v>-4.5681066568448003E-2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124</v>
      </c>
      <c r="E1991">
        <v>365.57679999999999</v>
      </c>
      <c r="F1991">
        <v>147.71</v>
      </c>
      <c r="G1991">
        <v>-22.091544826945999</v>
      </c>
      <c r="H1991">
        <v>7.5268107288156196</v>
      </c>
      <c r="I1991">
        <v>-12.140476393892801</v>
      </c>
      <c r="J1991">
        <v>-5.9725083915999502</v>
      </c>
      <c r="K1991">
        <v>140.32755480376699</v>
      </c>
      <c r="L1991">
        <v>139.560001849911</v>
      </c>
      <c r="M1991">
        <v>53.121479495662598</v>
      </c>
      <c r="N1991">
        <v>1.66661041516008</v>
      </c>
      <c r="O1991">
        <v>14.311827229029801</v>
      </c>
      <c r="P1991">
        <v>19.120967741935399</v>
      </c>
      <c r="Q1991">
        <v>4.1477469741694001E-2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361</v>
      </c>
      <c r="E1992">
        <v>364.76805766500001</v>
      </c>
      <c r="F1992">
        <v>27.87</v>
      </c>
      <c r="G1992">
        <v>20.583581838908898</v>
      </c>
      <c r="H1992">
        <v>-3.0690728883111702</v>
      </c>
      <c r="I1992">
        <v>-23.097616083785301</v>
      </c>
      <c r="J1992">
        <v>0.10640502016197</v>
      </c>
      <c r="K1992">
        <v>27.097335171194899</v>
      </c>
      <c r="L1992">
        <v>25.4945840021471</v>
      </c>
      <c r="M1992">
        <v>41.967427156513203</v>
      </c>
      <c r="N1992">
        <v>0.594597347609789</v>
      </c>
      <c r="O1992">
        <v>27.197703623968401</v>
      </c>
      <c r="P1992">
        <v>62.507288629737602</v>
      </c>
      <c r="Q1992">
        <v>5.9077033003396E-2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585</v>
      </c>
      <c r="E1993">
        <v>364.53550156799997</v>
      </c>
      <c r="F1993">
        <v>71.91</v>
      </c>
      <c r="G1993">
        <v>37.495073708383899</v>
      </c>
      <c r="H1993">
        <v>-31.197453064858401</v>
      </c>
      <c r="I1993">
        <v>-15.0266282840774</v>
      </c>
      <c r="J1993">
        <v>-19.833995038856202</v>
      </c>
      <c r="K1993">
        <v>96.176406479926101</v>
      </c>
      <c r="L1993">
        <v>79.978596633190406</v>
      </c>
      <c r="M1993">
        <v>17.0136081060542</v>
      </c>
      <c r="N1993">
        <v>1.32433574899091</v>
      </c>
      <c r="O1993">
        <v>95.104992351550493</v>
      </c>
      <c r="P1993">
        <v>68.604923798358698</v>
      </c>
      <c r="Q1993">
        <v>4.3356363194311E-2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302</v>
      </c>
      <c r="E1994">
        <v>363.73769833</v>
      </c>
      <c r="F1994">
        <v>55.1</v>
      </c>
      <c r="G1994">
        <v>46.084939561267099</v>
      </c>
      <c r="H1994">
        <v>18.2381095801985</v>
      </c>
      <c r="I1994">
        <v>9.4907683330683792</v>
      </c>
      <c r="J1994">
        <v>10.891385257316101</v>
      </c>
      <c r="K1994">
        <v>45.477571862458703</v>
      </c>
      <c r="L1994">
        <v>45.085017915090901</v>
      </c>
      <c r="M1994">
        <v>60.666947173025697</v>
      </c>
      <c r="N1994">
        <v>4.9558047325599199</v>
      </c>
      <c r="O1994">
        <v>20.308529945553499</v>
      </c>
      <c r="P1994">
        <v>132.29342327149999</v>
      </c>
      <c r="Q1994">
        <v>8.3033974888411993E-2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46</v>
      </c>
      <c r="E1995">
        <v>362.94314390400001</v>
      </c>
      <c r="F1995">
        <v>27.12</v>
      </c>
      <c r="G1995">
        <v>52.440280086755202</v>
      </c>
      <c r="H1995">
        <v>29.2041397195302</v>
      </c>
      <c r="I1995">
        <v>-46.7698568864609</v>
      </c>
      <c r="J1995">
        <v>-1.4964024664690401</v>
      </c>
      <c r="K1995">
        <v>25.343006374942</v>
      </c>
      <c r="L1995">
        <v>27.227121293878501</v>
      </c>
      <c r="M1995">
        <v>76.036741577600395</v>
      </c>
      <c r="N1995">
        <v>0.88344503783047601</v>
      </c>
      <c r="O1995">
        <v>90.449852507374601</v>
      </c>
      <c r="Q1995">
        <v>0.12219739320057101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915</v>
      </c>
      <c r="E1996">
        <v>362.76683244600002</v>
      </c>
      <c r="F1996">
        <v>16.25</v>
      </c>
      <c r="G1996">
        <v>71.141166291758793</v>
      </c>
      <c r="H1996">
        <v>26.771806550314999</v>
      </c>
      <c r="I1996">
        <v>1.0202014306731699</v>
      </c>
      <c r="J1996">
        <v>9.3919518464495209</v>
      </c>
      <c r="K1996">
        <v>13.7356048189619</v>
      </c>
      <c r="L1996">
        <v>12.7050483253606</v>
      </c>
      <c r="M1996">
        <v>68.927817345260493</v>
      </c>
      <c r="N1996">
        <v>2.1502915895925598</v>
      </c>
      <c r="O1996">
        <v>15.076923076923</v>
      </c>
      <c r="P1996">
        <v>100.61728395061699</v>
      </c>
      <c r="Q1996">
        <v>5.8983799949940997E-2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198</v>
      </c>
      <c r="E1997">
        <v>361.46931425000002</v>
      </c>
      <c r="F1997">
        <v>163.74</v>
      </c>
      <c r="G1997">
        <v>-20.402374288155599</v>
      </c>
      <c r="H1997">
        <v>-11.6030401259342</v>
      </c>
      <c r="I1997">
        <v>-15.3277448819067</v>
      </c>
      <c r="J1997">
        <v>-4.0050955665750703</v>
      </c>
      <c r="K1997">
        <v>168.271622536189</v>
      </c>
      <c r="L1997">
        <v>157.24937183672401</v>
      </c>
      <c r="M1997">
        <v>41.538598277037899</v>
      </c>
      <c r="N1997">
        <v>0.84325223685503403</v>
      </c>
      <c r="O1997">
        <v>19.396604372786101</v>
      </c>
      <c r="P1997">
        <v>27.672514619883</v>
      </c>
      <c r="Q1997">
        <v>-3.1653466149421002E-2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D1998" t="s">
        <v>118</v>
      </c>
      <c r="E1998">
        <v>360.36012599999998</v>
      </c>
      <c r="F1998">
        <v>14.29</v>
      </c>
      <c r="G1998">
        <v>-48.113576255666601</v>
      </c>
      <c r="H1998">
        <v>-0.30632656363178701</v>
      </c>
      <c r="I1998">
        <v>-25.578159694763698</v>
      </c>
      <c r="J1998">
        <v>-4.20001856970711</v>
      </c>
      <c r="K1998">
        <v>13.999712506474101</v>
      </c>
      <c r="L1998">
        <v>14.4874013131446</v>
      </c>
      <c r="M1998">
        <v>53.523020625930997</v>
      </c>
      <c r="N1998">
        <v>1.43311398853746</v>
      </c>
      <c r="O1998">
        <v>31.560531840447801</v>
      </c>
      <c r="P1998">
        <v>27.022222222222201</v>
      </c>
      <c r="Q1998">
        <v>-5.2808715639849997E-3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373</v>
      </c>
      <c r="E1999">
        <v>359.17984317999998</v>
      </c>
      <c r="F1999">
        <v>284.3</v>
      </c>
      <c r="G1999">
        <v>45.287214603203402</v>
      </c>
      <c r="H1999">
        <v>2.5977104523247698</v>
      </c>
      <c r="I1999">
        <v>8.9339723239761799</v>
      </c>
      <c r="J1999">
        <v>1.9939910278750399</v>
      </c>
      <c r="K1999">
        <v>265.42453088717798</v>
      </c>
      <c r="L1999">
        <v>240.026502021651</v>
      </c>
      <c r="M1999">
        <v>50.553793306057301</v>
      </c>
      <c r="N1999">
        <v>1.0773238462414301</v>
      </c>
      <c r="O1999">
        <v>20.541681322546498</v>
      </c>
      <c r="P1999">
        <v>79.879784878202997</v>
      </c>
      <c r="Q1999">
        <v>3.7105139477471002E-2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906</v>
      </c>
      <c r="E2000">
        <v>358.55423999999999</v>
      </c>
      <c r="F2000">
        <v>641</v>
      </c>
      <c r="G2000">
        <v>77.925912710651502</v>
      </c>
      <c r="H2000">
        <v>-2.10403971518762</v>
      </c>
      <c r="I2000">
        <v>0.40690371637392803</v>
      </c>
      <c r="J2000">
        <v>5.6056917100997401</v>
      </c>
      <c r="K2000">
        <v>583.003254652191</v>
      </c>
      <c r="M2000">
        <v>55.110206659031299</v>
      </c>
      <c r="N2000">
        <v>1.0000277507978299</v>
      </c>
      <c r="O2000">
        <v>5.3042121684867301</v>
      </c>
      <c r="P2000">
        <v>150.390625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E2001">
        <v>358.01599679999998</v>
      </c>
      <c r="F2001">
        <v>144</v>
      </c>
      <c r="G2001">
        <v>97.689663172076393</v>
      </c>
      <c r="H2001">
        <v>0.30049232908013301</v>
      </c>
      <c r="I2001">
        <v>-21.540302630253102</v>
      </c>
      <c r="J2001">
        <v>-1.92870469770637</v>
      </c>
      <c r="K2001">
        <v>142.51609598153601</v>
      </c>
      <c r="L2001">
        <v>123.7245850716</v>
      </c>
      <c r="M2001">
        <v>49.486853131253397</v>
      </c>
      <c r="N2001">
        <v>1.0782608695652101</v>
      </c>
      <c r="O2001">
        <v>37.5</v>
      </c>
      <c r="P2001">
        <v>160.633484162895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527</v>
      </c>
      <c r="E2002">
        <v>356.64142280099998</v>
      </c>
      <c r="F2002">
        <v>25.43</v>
      </c>
      <c r="G2002">
        <v>149.51238325000099</v>
      </c>
      <c r="H2002">
        <v>-2.5795855925615898</v>
      </c>
      <c r="I2002">
        <v>26.959287208880301</v>
      </c>
      <c r="J2002">
        <v>-7.0813434321026101</v>
      </c>
      <c r="K2002">
        <v>23.0523190960979</v>
      </c>
      <c r="L2002">
        <v>17.653575899462702</v>
      </c>
      <c r="M2002">
        <v>48.989024183073802</v>
      </c>
      <c r="N2002">
        <v>0.85224261818348501</v>
      </c>
      <c r="O2002">
        <v>16.397955171057799</v>
      </c>
      <c r="P2002">
        <v>171.97860962566801</v>
      </c>
      <c r="Q2002">
        <v>0.116344087076465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718</v>
      </c>
      <c r="E2003">
        <v>356.55103614000001</v>
      </c>
      <c r="F2003">
        <v>57.66</v>
      </c>
      <c r="G2003">
        <v>8.9962762897665698</v>
      </c>
      <c r="H2003">
        <v>9.0721437680552199</v>
      </c>
      <c r="I2003">
        <v>-5.3169806000909299</v>
      </c>
      <c r="J2003">
        <v>3.9216647604217001</v>
      </c>
      <c r="K2003">
        <v>51.472607955366499</v>
      </c>
      <c r="L2003">
        <v>50.112890869098401</v>
      </c>
      <c r="M2003">
        <v>65.731142007047197</v>
      </c>
      <c r="N2003">
        <v>2.8348467142137301</v>
      </c>
      <c r="O2003">
        <v>24.6964967048213</v>
      </c>
      <c r="P2003">
        <v>47.846153846153797</v>
      </c>
      <c r="Q2003">
        <v>5.6763368306012002E-2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271</v>
      </c>
      <c r="E2004">
        <v>356.29260014599998</v>
      </c>
      <c r="F2004">
        <v>129.86000000000001</v>
      </c>
      <c r="G2004">
        <v>-25.558449587726901</v>
      </c>
      <c r="H2004">
        <v>-10.0463169810588</v>
      </c>
      <c r="I2004">
        <v>-15.092418191095501</v>
      </c>
      <c r="J2004">
        <v>-5.6834939697370004</v>
      </c>
      <c r="K2004">
        <v>133.44095168022801</v>
      </c>
      <c r="L2004">
        <v>128.870961693883</v>
      </c>
      <c r="M2004">
        <v>25.770248018300201</v>
      </c>
      <c r="N2004">
        <v>1.1718515907171001</v>
      </c>
      <c r="O2004">
        <v>10.3419066687201</v>
      </c>
      <c r="P2004">
        <v>7.6782752902156002</v>
      </c>
      <c r="Q2004">
        <v>-1.345028143577E-2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677</v>
      </c>
      <c r="E2005">
        <v>355.63260253499999</v>
      </c>
      <c r="F2005">
        <v>53.23</v>
      </c>
      <c r="G2005">
        <v>28.291681196249598</v>
      </c>
      <c r="H2005">
        <v>-1.06656452710716</v>
      </c>
      <c r="I2005">
        <v>-38.086422759970198</v>
      </c>
      <c r="J2005">
        <v>3.8021430992660701</v>
      </c>
      <c r="K2005">
        <v>52.449103414045297</v>
      </c>
      <c r="L2005">
        <v>50.777976251207697</v>
      </c>
      <c r="M2005">
        <v>67.038183785247199</v>
      </c>
      <c r="N2005">
        <v>0.568949755470052</v>
      </c>
      <c r="O2005">
        <v>46.177555446475502</v>
      </c>
      <c r="P2005">
        <v>72.026266056225893</v>
      </c>
      <c r="Q2005">
        <v>0.130042335023276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46</v>
      </c>
      <c r="E2006">
        <v>354.82953600000002</v>
      </c>
      <c r="F2006">
        <v>141.65</v>
      </c>
      <c r="G2006">
        <v>63.174688658961102</v>
      </c>
      <c r="H2006">
        <v>-12.883811745297701</v>
      </c>
      <c r="I2006">
        <v>72.432521015450604</v>
      </c>
      <c r="J2006">
        <v>0.16004106582319599</v>
      </c>
      <c r="K2006">
        <v>127.8396307134</v>
      </c>
      <c r="M2006">
        <v>48.889960004701102</v>
      </c>
      <c r="N2006">
        <v>0.63908926961226298</v>
      </c>
      <c r="O2006">
        <v>15.0370631839039</v>
      </c>
      <c r="P2006">
        <v>124.841269841269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133</v>
      </c>
      <c r="E2007">
        <v>353.48020134000001</v>
      </c>
      <c r="F2007">
        <v>16.88</v>
      </c>
      <c r="G2007">
        <v>-44.0991581163752</v>
      </c>
      <c r="H2007">
        <v>-10.3465463563015</v>
      </c>
      <c r="I2007">
        <v>-49.5889508359896</v>
      </c>
      <c r="J2007">
        <v>-3.75514080674371</v>
      </c>
      <c r="K2007">
        <v>17.5986284461124</v>
      </c>
      <c r="L2007">
        <v>19.339611916844898</v>
      </c>
      <c r="M2007">
        <v>37.255921609073901</v>
      </c>
      <c r="N2007">
        <v>1.2274328989532499</v>
      </c>
      <c r="O2007">
        <v>91.943127962085299</v>
      </c>
      <c r="P2007">
        <v>5.4999999999999902</v>
      </c>
      <c r="Q2007">
        <v>6.2740623357299997E-4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1642</v>
      </c>
      <c r="E2008">
        <v>353.22745599999899</v>
      </c>
      <c r="F2008">
        <v>62.78</v>
      </c>
      <c r="G2008">
        <v>-9.68456448463294</v>
      </c>
      <c r="H2008">
        <v>-5.9830190529122902</v>
      </c>
      <c r="I2008">
        <v>-4.0608662525641801</v>
      </c>
      <c r="J2008">
        <v>-6.6163653861149898</v>
      </c>
      <c r="K2008">
        <v>64.232676797497206</v>
      </c>
      <c r="L2008">
        <v>60.214603274983602</v>
      </c>
      <c r="M2008">
        <v>59.429581906584403</v>
      </c>
      <c r="N2008">
        <v>0.58302230613741302</v>
      </c>
      <c r="O2008">
        <v>24.243389614526901</v>
      </c>
      <c r="P2008">
        <v>46.613731900980802</v>
      </c>
      <c r="Q2008">
        <v>-2.7277470216565999E-2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E2009">
        <v>352.72069387499999</v>
      </c>
      <c r="F2009">
        <v>1215</v>
      </c>
      <c r="G2009">
        <v>1140.4261947626001</v>
      </c>
      <c r="H2009">
        <v>-10.6351988538905</v>
      </c>
      <c r="I2009">
        <v>828.11453427620404</v>
      </c>
      <c r="J2009">
        <v>-17.0941262023766</v>
      </c>
      <c r="K2009">
        <v>1088.08349026836</v>
      </c>
      <c r="M2009">
        <v>39.070231108172699</v>
      </c>
      <c r="N2009">
        <v>1.02751214401371</v>
      </c>
      <c r="O2009">
        <v>14.2304526748971</v>
      </c>
      <c r="P2009">
        <v>1294.9483352468401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290</v>
      </c>
      <c r="E2010">
        <v>351.89499999999998</v>
      </c>
      <c r="F2010">
        <v>3589.3</v>
      </c>
      <c r="G2010">
        <v>100.40337830446001</v>
      </c>
      <c r="H2010">
        <v>-15.777881091443801</v>
      </c>
      <c r="I2010">
        <v>11.7894688698669</v>
      </c>
      <c r="J2010">
        <v>-2.2809505376660302</v>
      </c>
      <c r="K2010">
        <v>3704.3083073617299</v>
      </c>
      <c r="L2010">
        <v>3093.1529151427799</v>
      </c>
      <c r="M2010">
        <v>41.656873140283103</v>
      </c>
      <c r="N2010">
        <v>0.42612921507509199</v>
      </c>
      <c r="O2010">
        <v>41.949683782353098</v>
      </c>
      <c r="P2010">
        <v>138.65026595744601</v>
      </c>
      <c r="Q2010">
        <v>0.112176275204731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388</v>
      </c>
      <c r="E2011">
        <v>351.63410399999998</v>
      </c>
      <c r="F2011">
        <v>321.95</v>
      </c>
      <c r="G2011">
        <v>86.6619309588649</v>
      </c>
      <c r="H2011">
        <v>-5.8768741416336301</v>
      </c>
      <c r="I2011">
        <v>94.668090487266198</v>
      </c>
      <c r="J2011">
        <v>-3.89391678192974</v>
      </c>
      <c r="K2011">
        <v>321.84941695968303</v>
      </c>
      <c r="L2011">
        <v>240.08262111298299</v>
      </c>
      <c r="M2011">
        <v>40.004517196879497</v>
      </c>
      <c r="N2011">
        <v>0.50002637346309498</v>
      </c>
      <c r="O2011">
        <v>14.3034632706942</v>
      </c>
      <c r="P2011">
        <v>151.5234375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915</v>
      </c>
      <c r="E2012">
        <v>351.42194476999998</v>
      </c>
      <c r="F2012">
        <v>271.5</v>
      </c>
      <c r="G2012">
        <v>-6.7217647013068804</v>
      </c>
      <c r="H2012">
        <v>-1.6829926726050599</v>
      </c>
      <c r="I2012">
        <v>-16.271472441134701</v>
      </c>
      <c r="J2012">
        <v>0.33787355163050697</v>
      </c>
      <c r="K2012">
        <v>245.118320279317</v>
      </c>
      <c r="L2012">
        <v>240.23573132510501</v>
      </c>
      <c r="M2012">
        <v>54.412832026921699</v>
      </c>
      <c r="N2012">
        <v>0.91497018444043798</v>
      </c>
      <c r="O2012">
        <v>25.598526703499001</v>
      </c>
      <c r="P2012">
        <v>44.4148936170212</v>
      </c>
      <c r="Q2012">
        <v>4.6186667640998998E-2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622</v>
      </c>
      <c r="E2013">
        <v>350.114899288</v>
      </c>
      <c r="F2013">
        <v>39.78</v>
      </c>
      <c r="G2013">
        <v>1.9663167510555799</v>
      </c>
      <c r="H2013">
        <v>-0.29667343035393201</v>
      </c>
      <c r="I2013">
        <v>-18.688686523082001</v>
      </c>
      <c r="J2013">
        <v>-4.2034764027629201</v>
      </c>
      <c r="K2013">
        <v>38.861408395432797</v>
      </c>
      <c r="L2013">
        <v>38.256883196664297</v>
      </c>
      <c r="M2013">
        <v>47.125535022300603</v>
      </c>
      <c r="N2013">
        <v>1.14495418947821</v>
      </c>
      <c r="O2013">
        <v>28.959276018099501</v>
      </c>
      <c r="P2013">
        <v>43.093525179856101</v>
      </c>
      <c r="Q2013">
        <v>1.3741174960069999E-2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E2014">
        <v>350.051219</v>
      </c>
      <c r="F2014">
        <v>18.82</v>
      </c>
      <c r="G2014">
        <v>17.7804627644047</v>
      </c>
      <c r="H2014">
        <v>-9.7106793268328708</v>
      </c>
      <c r="I2014">
        <v>-19.745978763557599</v>
      </c>
      <c r="J2014">
        <v>3.5977803115372402</v>
      </c>
      <c r="K2014">
        <v>19.733268131592698</v>
      </c>
      <c r="L2014">
        <v>21.509251409499502</v>
      </c>
      <c r="M2014">
        <v>59.514864139107203</v>
      </c>
      <c r="N2014">
        <v>0.54786587630615502</v>
      </c>
      <c r="O2014">
        <v>80.658873538788498</v>
      </c>
      <c r="P2014">
        <v>70.935513169845606</v>
      </c>
      <c r="Q2014">
        <v>0.114000721604146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D2015" t="s">
        <v>228</v>
      </c>
      <c r="E2015">
        <v>349.19342999999998</v>
      </c>
      <c r="F2015">
        <v>110.96</v>
      </c>
      <c r="G2015">
        <v>62.120865555647299</v>
      </c>
      <c r="H2015">
        <v>-2.5123072437820402</v>
      </c>
      <c r="I2015">
        <v>0.98555049685340601</v>
      </c>
      <c r="J2015">
        <v>-5.1228011765475197</v>
      </c>
      <c r="K2015">
        <v>111.032742136716</v>
      </c>
      <c r="L2015">
        <v>96.917130911613597</v>
      </c>
      <c r="M2015">
        <v>36.407318071338103</v>
      </c>
      <c r="N2015">
        <v>0.92963395234094903</v>
      </c>
      <c r="O2015">
        <v>16.158976207642301</v>
      </c>
      <c r="P2015">
        <v>101.014492753623</v>
      </c>
      <c r="Q2015">
        <v>6.6278672300156993E-2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E2016">
        <v>349.06464</v>
      </c>
      <c r="F2016">
        <v>6.8</v>
      </c>
      <c r="G2016">
        <v>47.695881304149502</v>
      </c>
      <c r="H2016">
        <v>24.5240948135521</v>
      </c>
      <c r="I2016">
        <v>4.9038027871986998</v>
      </c>
      <c r="J2016">
        <v>11.8499557103095</v>
      </c>
      <c r="K2016">
        <v>4.8994975383985704</v>
      </c>
      <c r="L2016">
        <v>4.2924469801307001</v>
      </c>
      <c r="M2016">
        <v>92.599364181043995</v>
      </c>
      <c r="N2016">
        <v>1.78802568983382</v>
      </c>
      <c r="O2016">
        <v>0</v>
      </c>
      <c r="P2016">
        <v>182.157676348547</v>
      </c>
      <c r="Q2016">
        <v>-3.3664662292016E-2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469</v>
      </c>
      <c r="E2017">
        <v>348.96565072499999</v>
      </c>
      <c r="F2017">
        <v>136.91</v>
      </c>
      <c r="G2017">
        <v>-2.7952317141965701</v>
      </c>
      <c r="H2017">
        <v>-25.995008176481001</v>
      </c>
      <c r="I2017">
        <v>-8.8436402459585999</v>
      </c>
      <c r="J2017">
        <v>-0.67725177248358903</v>
      </c>
      <c r="K2017">
        <v>132.04241608864001</v>
      </c>
      <c r="L2017">
        <v>123.793305727112</v>
      </c>
      <c r="M2017">
        <v>43.490521116087102</v>
      </c>
      <c r="N2017">
        <v>0.17254851171111199</v>
      </c>
      <c r="O2017">
        <v>29.544956540793201</v>
      </c>
      <c r="P2017">
        <v>38.292929292929202</v>
      </c>
      <c r="Q2017">
        <v>-3.4350506444982998E-2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133</v>
      </c>
      <c r="E2018">
        <v>348.14902486</v>
      </c>
      <c r="F2018">
        <v>135.05000000000001</v>
      </c>
      <c r="G2018">
        <v>-14.322328705629401</v>
      </c>
      <c r="H2018">
        <v>-0.41770412824675401</v>
      </c>
      <c r="I2018">
        <v>-8.0951773992814502</v>
      </c>
      <c r="J2018">
        <v>2.12260544330735</v>
      </c>
      <c r="K2018">
        <v>139.85296409567999</v>
      </c>
      <c r="L2018">
        <v>133.20635991019699</v>
      </c>
      <c r="M2018">
        <v>33.953339664561902</v>
      </c>
      <c r="N2018">
        <v>0.40706955530216599</v>
      </c>
      <c r="O2018">
        <v>36.245834875971802</v>
      </c>
      <c r="P2018">
        <v>27.405660377358402</v>
      </c>
      <c r="Q2018">
        <v>1.3158311952236001E-2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54</v>
      </c>
      <c r="E2019">
        <v>347.99839656</v>
      </c>
      <c r="F2019">
        <v>51.38</v>
      </c>
      <c r="G2019">
        <v>87.540443992540702</v>
      </c>
      <c r="H2019">
        <v>1.6496359390933</v>
      </c>
      <c r="I2019">
        <v>25.782389539679201</v>
      </c>
      <c r="J2019">
        <v>-12.3048322891885</v>
      </c>
      <c r="K2019">
        <v>50.837117941219901</v>
      </c>
      <c r="L2019">
        <v>42.085289432734101</v>
      </c>
      <c r="M2019">
        <v>32.912756137354002</v>
      </c>
      <c r="N2019">
        <v>1.2503822410732801</v>
      </c>
      <c r="O2019">
        <v>27.753989879330401</v>
      </c>
      <c r="P2019">
        <v>131.96388261851001</v>
      </c>
      <c r="Q2019">
        <v>0.14387974628671599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290</v>
      </c>
      <c r="E2020">
        <v>347.35435124999998</v>
      </c>
      <c r="F2020">
        <v>192.9</v>
      </c>
      <c r="G2020">
        <v>16.167868322188301</v>
      </c>
      <c r="H2020">
        <v>4.9306447853195499</v>
      </c>
      <c r="I2020">
        <v>-28.805483314920199</v>
      </c>
      <c r="J2020">
        <v>8.4200413837983294</v>
      </c>
      <c r="K2020">
        <v>186.424647627383</v>
      </c>
      <c r="M2020">
        <v>64.217673052076805</v>
      </c>
      <c r="N2020">
        <v>1.1618978102189701</v>
      </c>
      <c r="O2020">
        <v>29.082426127527199</v>
      </c>
      <c r="P2020">
        <v>56.194331983805597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46</v>
      </c>
      <c r="E2021">
        <v>346.61950000000002</v>
      </c>
      <c r="F2021">
        <v>44.65</v>
      </c>
      <c r="G2021">
        <v>179.21200621517499</v>
      </c>
      <c r="H2021">
        <v>-12.427342374851801</v>
      </c>
      <c r="I2021">
        <v>83.022038717934606</v>
      </c>
      <c r="J2021">
        <v>1.91399437478019</v>
      </c>
      <c r="K2021">
        <v>39.180542546163203</v>
      </c>
      <c r="L2021">
        <v>29.337280271820202</v>
      </c>
      <c r="M2021">
        <v>57.208211930395102</v>
      </c>
      <c r="N2021">
        <v>1.1084033706612999</v>
      </c>
      <c r="O2021">
        <v>6.0246360582306897</v>
      </c>
      <c r="P2021">
        <v>240.83969465648801</v>
      </c>
      <c r="Q2021">
        <v>9.0335003019040003E-2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290</v>
      </c>
      <c r="E2022">
        <v>346.35648964000001</v>
      </c>
      <c r="F2022">
        <v>339.2</v>
      </c>
      <c r="G2022">
        <v>49.032266712903201</v>
      </c>
      <c r="H2022">
        <v>81.589838947757002</v>
      </c>
      <c r="I2022">
        <v>37.539476053488201</v>
      </c>
      <c r="J2022">
        <v>-13.9090747142094</v>
      </c>
      <c r="K2022">
        <v>242.78599873202</v>
      </c>
      <c r="L2022">
        <v>203.941345227814</v>
      </c>
      <c r="M2022">
        <v>65.012060937236797</v>
      </c>
      <c r="N2022">
        <v>1.3478267430125901</v>
      </c>
      <c r="O2022">
        <v>17.924528301886799</v>
      </c>
      <c r="P2022">
        <v>133.55709171917101</v>
      </c>
      <c r="Q2022">
        <v>2.6705397530749999E-3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1506</v>
      </c>
      <c r="E2023">
        <v>344.23666420000001</v>
      </c>
      <c r="F2023">
        <v>168.27</v>
      </c>
      <c r="G2023">
        <v>-28.356445408794901</v>
      </c>
      <c r="H2023">
        <v>-8.5275597465769497</v>
      </c>
      <c r="I2023">
        <v>-61.4525727036511</v>
      </c>
      <c r="J2023">
        <v>-8.3434451296881793</v>
      </c>
      <c r="K2023">
        <v>191.51109168873401</v>
      </c>
      <c r="L2023">
        <v>221.690985388396</v>
      </c>
      <c r="M2023">
        <v>32.658720074466302</v>
      </c>
      <c r="N2023">
        <v>0.82950242116542605</v>
      </c>
      <c r="O2023">
        <v>127.432103167528</v>
      </c>
      <c r="P2023">
        <v>3.8383215057080999</v>
      </c>
      <c r="Q2023">
        <v>0.145022675853793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60</v>
      </c>
      <c r="E2024">
        <v>343.05822875000001</v>
      </c>
      <c r="F2024">
        <v>277.14999999999998</v>
      </c>
      <c r="G2024">
        <v>37.271687056425797</v>
      </c>
      <c r="H2024">
        <v>31.745158421477001</v>
      </c>
      <c r="I2024">
        <v>28.0406399084108</v>
      </c>
      <c r="J2024">
        <v>3.8870856916599901</v>
      </c>
      <c r="K2024">
        <v>217.770975301254</v>
      </c>
      <c r="L2024">
        <v>203.654804671601</v>
      </c>
      <c r="M2024">
        <v>70.905681033491803</v>
      </c>
      <c r="N2024">
        <v>1.90199897307132</v>
      </c>
      <c r="O2024">
        <v>1.02832401226773</v>
      </c>
      <c r="P2024">
        <v>73.218749999999901</v>
      </c>
      <c r="Q2024">
        <v>0.136197681224698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915</v>
      </c>
      <c r="E2025">
        <v>341.31866106000001</v>
      </c>
      <c r="F2025">
        <v>1124.3</v>
      </c>
      <c r="G2025">
        <v>5.9336025486324599</v>
      </c>
      <c r="H2025">
        <v>7.5966452997152301</v>
      </c>
      <c r="I2025">
        <v>12.573437750924301</v>
      </c>
      <c r="J2025">
        <v>-3.4225357638246798</v>
      </c>
      <c r="K2025">
        <v>1012.7992385354499</v>
      </c>
      <c r="L2025">
        <v>920.95267621423795</v>
      </c>
      <c r="M2025">
        <v>43.964715507097097</v>
      </c>
      <c r="N2025">
        <v>0.83569452555866297</v>
      </c>
      <c r="O2025">
        <v>23.3656497376145</v>
      </c>
      <c r="P2025">
        <v>49.906666666666602</v>
      </c>
      <c r="Q2025">
        <v>-9.6183124238404999E-2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E2026">
        <v>338.96937500000001</v>
      </c>
      <c r="F2026">
        <v>259.10000000000002</v>
      </c>
      <c r="G2026">
        <v>-33.962827465166498</v>
      </c>
      <c r="H2026">
        <v>-19.337259251883498</v>
      </c>
      <c r="I2026">
        <v>-53.648100770750702</v>
      </c>
      <c r="J2026">
        <v>-4.4051298807823001</v>
      </c>
      <c r="K2026">
        <v>282.925667706946</v>
      </c>
      <c r="L2026">
        <v>294.78927898716199</v>
      </c>
      <c r="M2026">
        <v>36.187563523465499</v>
      </c>
      <c r="N2026">
        <v>0.29156382228490801</v>
      </c>
      <c r="O2026">
        <v>70.204554226167403</v>
      </c>
      <c r="P2026">
        <v>15.669642857142801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418</v>
      </c>
      <c r="E2027">
        <v>338.58378112499997</v>
      </c>
      <c r="F2027">
        <v>130.19999999999999</v>
      </c>
      <c r="G2027">
        <v>344.97956660203499</v>
      </c>
      <c r="H2027">
        <v>-0.65814868552300798</v>
      </c>
      <c r="I2027">
        <v>61.196794049515098</v>
      </c>
      <c r="J2027">
        <v>3.7493495466331601</v>
      </c>
      <c r="K2027">
        <v>123.747772827524</v>
      </c>
      <c r="L2027">
        <v>90.452838778189701</v>
      </c>
      <c r="M2027">
        <v>63.884674130534897</v>
      </c>
      <c r="N2027">
        <v>0.90087548638132298</v>
      </c>
      <c r="O2027">
        <v>14.9385560675883</v>
      </c>
      <c r="P2027">
        <v>398.27784156142297</v>
      </c>
      <c r="Q2027">
        <v>0.17214399959336199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290</v>
      </c>
      <c r="E2028">
        <v>337.27133099999998</v>
      </c>
      <c r="F2028">
        <v>230.8</v>
      </c>
      <c r="G2028">
        <v>-54.137579352840497</v>
      </c>
      <c r="H2028">
        <v>-9.7409155384146899</v>
      </c>
      <c r="I2028">
        <v>-33.732289802382198</v>
      </c>
      <c r="J2028">
        <v>-5.9262225740475403</v>
      </c>
      <c r="K2028">
        <v>239.87398573864201</v>
      </c>
      <c r="L2028">
        <v>268.715379190465</v>
      </c>
      <c r="M2028">
        <v>31.4554949353235</v>
      </c>
      <c r="N2028">
        <v>0.77954892769109196</v>
      </c>
      <c r="O2028">
        <v>55.545927209705297</v>
      </c>
      <c r="P2028">
        <v>19.896103896103899</v>
      </c>
      <c r="Q2028">
        <v>3.2514189891537003E-2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46</v>
      </c>
      <c r="E2029">
        <v>337.10039570999999</v>
      </c>
      <c r="F2029">
        <v>271.05</v>
      </c>
      <c r="G2029">
        <v>30.884065668804499</v>
      </c>
      <c r="H2029">
        <v>-13.4172057631274</v>
      </c>
      <c r="I2029">
        <v>40.141898025293898</v>
      </c>
      <c r="J2029">
        <v>-7.6288800337671603</v>
      </c>
      <c r="K2029">
        <v>238.757157213032</v>
      </c>
      <c r="M2029">
        <v>38.788820215360097</v>
      </c>
      <c r="N2029">
        <v>0.42568489442338903</v>
      </c>
      <c r="O2029">
        <v>21.379819221545802</v>
      </c>
      <c r="P2029">
        <v>101.150278293135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373</v>
      </c>
      <c r="E2030">
        <v>336.34797913</v>
      </c>
      <c r="F2030">
        <v>187.39</v>
      </c>
      <c r="G2030">
        <v>-48.751229691024498</v>
      </c>
      <c r="H2030">
        <v>-6.7896017991134903</v>
      </c>
      <c r="I2030">
        <v>-33.392389221382601</v>
      </c>
      <c r="J2030">
        <v>-2.5622020800752701</v>
      </c>
      <c r="K2030">
        <v>185.39798618826401</v>
      </c>
      <c r="L2030">
        <v>197.732415817093</v>
      </c>
      <c r="M2030">
        <v>51.238582175173697</v>
      </c>
      <c r="N2030">
        <v>0.62115362704735999</v>
      </c>
      <c r="O2030">
        <v>44.084529590693201</v>
      </c>
      <c r="P2030">
        <v>29.636803874091999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77</v>
      </c>
      <c r="E2031">
        <v>336.20158650000002</v>
      </c>
      <c r="F2031">
        <v>24.84</v>
      </c>
      <c r="G2031">
        <v>-60.197729728780303</v>
      </c>
      <c r="H2031">
        <v>4.2535741539264702</v>
      </c>
      <c r="I2031">
        <v>-80.071994573718897</v>
      </c>
      <c r="J2031">
        <v>-9.9489620617357293</v>
      </c>
      <c r="K2031">
        <v>26.176861499836001</v>
      </c>
      <c r="L2031">
        <v>35.104161205995297</v>
      </c>
      <c r="M2031">
        <v>45.699283855091899</v>
      </c>
      <c r="N2031">
        <v>0.45561403674837098</v>
      </c>
      <c r="O2031">
        <v>214.61352657004801</v>
      </c>
      <c r="P2031">
        <v>17.892738490745099</v>
      </c>
      <c r="Q2031">
        <v>7.1812879412364E-2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2993</v>
      </c>
      <c r="E2032">
        <v>335.26949999999999</v>
      </c>
      <c r="F2032">
        <v>346.35</v>
      </c>
      <c r="G2032">
        <v>24.368914153652899</v>
      </c>
      <c r="H2032">
        <v>-8.3431388609468904</v>
      </c>
      <c r="I2032">
        <v>-0.62695569947157404</v>
      </c>
      <c r="J2032">
        <v>-3.6927668335499999</v>
      </c>
      <c r="K2032">
        <v>334.76878436827798</v>
      </c>
      <c r="L2032">
        <v>307.39568308480102</v>
      </c>
      <c r="M2032">
        <v>45.014759348488298</v>
      </c>
      <c r="N2032">
        <v>0.79569282292199595</v>
      </c>
      <c r="O2032">
        <v>16.919301284827402</v>
      </c>
      <c r="P2032">
        <v>64.850071394574002</v>
      </c>
      <c r="Q2032">
        <v>0.24605946604211701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402</v>
      </c>
      <c r="E2033">
        <v>334.80356699999999</v>
      </c>
      <c r="F2033">
        <v>307.25</v>
      </c>
      <c r="G2033">
        <v>-26.612849654197699</v>
      </c>
      <c r="H2033">
        <v>18.6351929033213</v>
      </c>
      <c r="I2033">
        <v>-30.782918285743602</v>
      </c>
      <c r="J2033">
        <v>-1.8702787611729601</v>
      </c>
      <c r="K2033">
        <v>278.59644971135401</v>
      </c>
      <c r="L2033">
        <v>291.22297096663499</v>
      </c>
      <c r="M2033">
        <v>54.097332628058602</v>
      </c>
      <c r="N2033">
        <v>3.6327806352404601</v>
      </c>
      <c r="O2033">
        <v>31.798209926769701</v>
      </c>
      <c r="P2033">
        <v>42.906976744185997</v>
      </c>
      <c r="Q2033">
        <v>8.8754503073050994E-2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46</v>
      </c>
      <c r="E2034">
        <v>334.099370626</v>
      </c>
      <c r="F2034">
        <v>19.34</v>
      </c>
      <c r="G2034">
        <v>141.61694781013699</v>
      </c>
      <c r="H2034">
        <v>-19.960377236137202</v>
      </c>
      <c r="I2034">
        <v>28.020039784032701</v>
      </c>
      <c r="J2034">
        <v>2.1834103677555499</v>
      </c>
      <c r="K2034">
        <v>19.155325516047</v>
      </c>
      <c r="L2034">
        <v>15.1083603608594</v>
      </c>
      <c r="M2034">
        <v>37.639211822781199</v>
      </c>
      <c r="N2034">
        <v>0.37530338819637798</v>
      </c>
      <c r="O2034">
        <v>27.042399172699</v>
      </c>
      <c r="Q2034">
        <v>0.10263499827370801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138</v>
      </c>
      <c r="E2035">
        <v>333.62415240000001</v>
      </c>
      <c r="F2035">
        <v>8.6300000000000008</v>
      </c>
      <c r="G2035">
        <v>119.94109559539901</v>
      </c>
      <c r="H2035">
        <v>-21.778506303157599</v>
      </c>
      <c r="I2035">
        <v>58.035115918511799</v>
      </c>
      <c r="J2035">
        <v>4.5207543962760504</v>
      </c>
      <c r="K2035">
        <v>8.5303944718668792</v>
      </c>
      <c r="L2035">
        <v>6.6627621155381398</v>
      </c>
      <c r="M2035">
        <v>48.722259966286998</v>
      </c>
      <c r="N2035">
        <v>0.65312552488062703</v>
      </c>
      <c r="O2035">
        <v>28.6210892236384</v>
      </c>
      <c r="P2035">
        <v>208.21428571428501</v>
      </c>
      <c r="Q2035">
        <v>0.10045747043907501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290</v>
      </c>
      <c r="E2036">
        <v>333.41644164000002</v>
      </c>
      <c r="F2036">
        <v>608.6</v>
      </c>
      <c r="G2036">
        <v>212.83226461191001</v>
      </c>
      <c r="H2036">
        <v>37.295297136816899</v>
      </c>
      <c r="I2036">
        <v>96.637797740227896</v>
      </c>
      <c r="J2036">
        <v>16.699806490486498</v>
      </c>
      <c r="K2036">
        <v>462.32625264493498</v>
      </c>
      <c r="L2036">
        <v>331.645613664976</v>
      </c>
      <c r="M2036">
        <v>67.794672191500098</v>
      </c>
      <c r="N2036">
        <v>0.83463635799267399</v>
      </c>
      <c r="O2036">
        <v>2.9740387775221802</v>
      </c>
      <c r="P2036">
        <v>258</v>
      </c>
      <c r="Q2036">
        <v>0.19394758488602801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622</v>
      </c>
      <c r="E2037">
        <v>333.10169999999999</v>
      </c>
      <c r="F2037">
        <v>82.07</v>
      </c>
      <c r="G2037">
        <v>24.470412289885999</v>
      </c>
      <c r="H2037">
        <v>2.9098833552783399</v>
      </c>
      <c r="I2037">
        <v>-19.7553772484519</v>
      </c>
      <c r="J2037">
        <v>9.5881842821925805</v>
      </c>
      <c r="K2037">
        <v>73.2976124482676</v>
      </c>
      <c r="L2037">
        <v>71.7015055123655</v>
      </c>
      <c r="M2037">
        <v>71.386122634185099</v>
      </c>
      <c r="N2037">
        <v>2.5076341143809899</v>
      </c>
      <c r="O2037">
        <v>24.284147678810701</v>
      </c>
      <c r="P2037">
        <v>63.161033797216596</v>
      </c>
      <c r="Q2037">
        <v>4.0896653032650001E-3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785</v>
      </c>
      <c r="E2038">
        <v>332.98090000000002</v>
      </c>
      <c r="F2038">
        <v>134.44999999999999</v>
      </c>
      <c r="G2038">
        <v>-35.992533193137398</v>
      </c>
      <c r="H2038">
        <v>0.20475432109097899</v>
      </c>
      <c r="I2038">
        <v>-60.738985918206197</v>
      </c>
      <c r="J2038">
        <v>4.3763350900920397</v>
      </c>
      <c r="K2038">
        <v>134.28766802057501</v>
      </c>
      <c r="L2038">
        <v>149.886190735821</v>
      </c>
      <c r="M2038">
        <v>65.313356445513094</v>
      </c>
      <c r="N2038">
        <v>0.76120481927710804</v>
      </c>
      <c r="O2038">
        <v>92.636667906284799</v>
      </c>
      <c r="P2038">
        <v>26.066572902015899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E2039">
        <v>332.96176800000001</v>
      </c>
      <c r="F2039">
        <v>140.19999999999999</v>
      </c>
      <c r="G2039">
        <v>-30.740313784455498</v>
      </c>
      <c r="H2039">
        <v>-10.8617009952043</v>
      </c>
      <c r="I2039">
        <v>-43.039439407415301</v>
      </c>
      <c r="J2039">
        <v>-2.7294682619852599</v>
      </c>
      <c r="K2039">
        <v>145.469929881822</v>
      </c>
      <c r="L2039">
        <v>157.17188618834399</v>
      </c>
      <c r="M2039">
        <v>34.9221973376373</v>
      </c>
      <c r="N2039">
        <v>0.61272126045516395</v>
      </c>
      <c r="O2039">
        <v>57.631954350927202</v>
      </c>
      <c r="P2039">
        <v>11.9361277445109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138</v>
      </c>
      <c r="E2040">
        <v>332.85975359999998</v>
      </c>
      <c r="F2040">
        <v>42.99</v>
      </c>
      <c r="G2040">
        <v>3.2522085935880498</v>
      </c>
      <c r="H2040">
        <v>-3.0133264049352202</v>
      </c>
      <c r="I2040">
        <v>-8.2117632325664491</v>
      </c>
      <c r="J2040">
        <v>1.4466113808260499</v>
      </c>
      <c r="K2040">
        <v>44.881784412718901</v>
      </c>
      <c r="L2040">
        <v>42.757394655999597</v>
      </c>
      <c r="M2040">
        <v>50.740939620989899</v>
      </c>
      <c r="N2040">
        <v>0.71433326474384895</v>
      </c>
      <c r="O2040">
        <v>46.545708304256699</v>
      </c>
      <c r="P2040">
        <v>37.876844130853101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21</v>
      </c>
      <c r="E2041">
        <v>332.67360908000001</v>
      </c>
      <c r="F2041">
        <v>32.65</v>
      </c>
      <c r="G2041">
        <v>-38.419484114745202</v>
      </c>
      <c r="H2041">
        <v>-12.506717511377699</v>
      </c>
      <c r="I2041">
        <v>-25.487734280277099</v>
      </c>
      <c r="J2041">
        <v>-4.4381016579939896</v>
      </c>
      <c r="K2041">
        <v>34.859630586439501</v>
      </c>
      <c r="L2041">
        <v>35.650322261926398</v>
      </c>
      <c r="M2041">
        <v>38.623245521468597</v>
      </c>
      <c r="N2041">
        <v>0.63744345385208701</v>
      </c>
      <c r="O2041">
        <v>34.762633996937197</v>
      </c>
      <c r="P2041">
        <v>15.575221238937999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989</v>
      </c>
      <c r="E2042">
        <v>332.24285135999997</v>
      </c>
      <c r="F2042">
        <v>70.02</v>
      </c>
      <c r="G2042">
        <v>69.073715215237897</v>
      </c>
      <c r="H2042">
        <v>22.7163026057599</v>
      </c>
      <c r="I2042">
        <v>76.7437907562189</v>
      </c>
      <c r="J2042">
        <v>1.4867497969410901</v>
      </c>
      <c r="K2042">
        <v>59.993631931435203</v>
      </c>
      <c r="L2042">
        <v>47.5782118042587</v>
      </c>
      <c r="M2042">
        <v>53.342995483087797</v>
      </c>
      <c r="N2042">
        <v>0.89604852413854996</v>
      </c>
      <c r="O2042">
        <v>22.707797772065099</v>
      </c>
      <c r="P2042">
        <v>116.445131375579</v>
      </c>
      <c r="Q2042">
        <v>6.0871835055679002E-2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1538</v>
      </c>
      <c r="E2043">
        <v>331.36158999999998</v>
      </c>
      <c r="F2043">
        <v>551.9</v>
      </c>
      <c r="G2043">
        <v>51.637252654131402</v>
      </c>
      <c r="H2043">
        <v>-11.409876713202801</v>
      </c>
      <c r="I2043">
        <v>8.6831887656561406</v>
      </c>
      <c r="J2043">
        <v>-4.96226381100686</v>
      </c>
      <c r="K2043">
        <v>557.546659571139</v>
      </c>
      <c r="L2043">
        <v>479.58645633481899</v>
      </c>
      <c r="M2043">
        <v>24.3770109580861</v>
      </c>
      <c r="N2043">
        <v>0.83631419988765698</v>
      </c>
      <c r="O2043">
        <v>13.7887298423627</v>
      </c>
      <c r="P2043">
        <v>83.355481727574698</v>
      </c>
      <c r="Q2043">
        <v>7.4011476216729002E-2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80</v>
      </c>
      <c r="E2044">
        <v>331.34126784</v>
      </c>
      <c r="F2044">
        <v>184.25</v>
      </c>
      <c r="G2044">
        <v>12.9156229878477</v>
      </c>
      <c r="H2044">
        <v>-6.5718056795662401</v>
      </c>
      <c r="I2044">
        <v>-43.164213621428999</v>
      </c>
      <c r="J2044">
        <v>-5.61104851442576</v>
      </c>
      <c r="K2044">
        <v>198.52586758121799</v>
      </c>
      <c r="L2044">
        <v>198.15514233193301</v>
      </c>
      <c r="M2044">
        <v>33.733872622897003</v>
      </c>
      <c r="N2044">
        <v>0.75886196944909001</v>
      </c>
      <c r="O2044">
        <v>73.270013568520994</v>
      </c>
      <c r="P2044">
        <v>53.158769742310803</v>
      </c>
      <c r="Q2044">
        <v>0.118200313761727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271</v>
      </c>
      <c r="E2045">
        <v>331.34075000000001</v>
      </c>
      <c r="F2045">
        <v>673.95</v>
      </c>
      <c r="G2045">
        <v>96.493157291075704</v>
      </c>
      <c r="H2045">
        <v>4.9478040054947598</v>
      </c>
      <c r="I2045">
        <v>-19.552880911463198</v>
      </c>
      <c r="J2045">
        <v>-1.7126324763063401</v>
      </c>
      <c r="K2045">
        <v>641.48551130355804</v>
      </c>
      <c r="L2045">
        <v>555.98719026714298</v>
      </c>
      <c r="M2045">
        <v>54.9162036294207</v>
      </c>
      <c r="N2045">
        <v>0.62944009162610304</v>
      </c>
      <c r="O2045">
        <v>9.6223755471473993</v>
      </c>
      <c r="P2045">
        <v>128.45762711864401</v>
      </c>
      <c r="Q2045">
        <v>0.139464276710731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E2046">
        <v>330.83198399999998</v>
      </c>
      <c r="F2046">
        <v>299.8</v>
      </c>
      <c r="G2046">
        <v>84.672278391098502</v>
      </c>
      <c r="H2046">
        <v>46.580938493432498</v>
      </c>
      <c r="I2046">
        <v>32.181032739019997</v>
      </c>
      <c r="J2046">
        <v>-0.64464393088698702</v>
      </c>
      <c r="K2046">
        <v>232.62367393658101</v>
      </c>
      <c r="L2046">
        <v>192.00099775198501</v>
      </c>
      <c r="M2046">
        <v>56.653529579827399</v>
      </c>
      <c r="N2046">
        <v>1.1461491813220099</v>
      </c>
      <c r="O2046">
        <v>8.4056037358238793</v>
      </c>
      <c r="P2046">
        <v>120.441176470588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198</v>
      </c>
      <c r="E2047">
        <v>330.78500064000002</v>
      </c>
      <c r="F2047">
        <v>662.55</v>
      </c>
      <c r="G2047">
        <v>-28.5368901157876</v>
      </c>
      <c r="H2047">
        <v>-0.618762329304956</v>
      </c>
      <c r="I2047">
        <v>-24.478796595400599</v>
      </c>
      <c r="J2047">
        <v>-3.98531818200899</v>
      </c>
      <c r="K2047">
        <v>638.10482850052995</v>
      </c>
      <c r="L2047">
        <v>640.00352719276702</v>
      </c>
      <c r="M2047">
        <v>44.330282391671901</v>
      </c>
      <c r="N2047">
        <v>0.78661344795824295</v>
      </c>
      <c r="O2047">
        <v>47.158705003395902</v>
      </c>
      <c r="P2047">
        <v>32.509999999999899</v>
      </c>
      <c r="Q2047">
        <v>7.1728373036631002E-2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622</v>
      </c>
      <c r="E2048">
        <v>330.563858358</v>
      </c>
      <c r="F2048">
        <v>51.72</v>
      </c>
      <c r="G2048">
        <v>-12.9031673559975</v>
      </c>
      <c r="H2048">
        <v>-0.36622739220627398</v>
      </c>
      <c r="I2048">
        <v>-16.751051822419999</v>
      </c>
      <c r="J2048">
        <v>0.96624317719337605</v>
      </c>
      <c r="K2048">
        <v>47.837575358956997</v>
      </c>
      <c r="L2048">
        <v>47.5723140225005</v>
      </c>
      <c r="M2048">
        <v>62.827507648139601</v>
      </c>
      <c r="N2048">
        <v>1.4747063365832001</v>
      </c>
      <c r="O2048">
        <v>15.042536736272201</v>
      </c>
      <c r="P2048">
        <v>37.92</v>
      </c>
      <c r="Q2048">
        <v>-4.2066570854049003E-2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271</v>
      </c>
      <c r="E2049">
        <v>329.79363353999997</v>
      </c>
      <c r="F2049">
        <v>128.25</v>
      </c>
      <c r="G2049">
        <v>49.902449574313799</v>
      </c>
      <c r="H2049">
        <v>6.20462106401762</v>
      </c>
      <c r="I2049">
        <v>-39.0725460671989</v>
      </c>
      <c r="J2049">
        <v>-3.2467715330145799</v>
      </c>
      <c r="K2049">
        <v>127.12388120001199</v>
      </c>
      <c r="L2049">
        <v>117.325983099837</v>
      </c>
      <c r="M2049">
        <v>46.8203893136914</v>
      </c>
      <c r="N2049">
        <v>0.42308161260014199</v>
      </c>
      <c r="O2049">
        <v>34.814814814814802</v>
      </c>
      <c r="P2049">
        <v>98.529411764705898</v>
      </c>
      <c r="Q2049">
        <v>3.0484896240385001E-2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555</v>
      </c>
      <c r="E2050">
        <v>328.75099999999998</v>
      </c>
      <c r="F2050">
        <v>263.39999999999998</v>
      </c>
      <c r="G2050">
        <v>-22.956100138638199</v>
      </c>
      <c r="H2050">
        <v>-7.9041339055050903</v>
      </c>
      <c r="I2050">
        <v>-3.0423541161716998</v>
      </c>
      <c r="J2050">
        <v>0.34020569014903201</v>
      </c>
      <c r="K2050">
        <v>263.03468447792898</v>
      </c>
      <c r="L2050">
        <v>252.68294335529899</v>
      </c>
      <c r="M2050">
        <v>55.621880629673598</v>
      </c>
      <c r="N2050">
        <v>1.1143955400435599</v>
      </c>
      <c r="O2050">
        <v>28.1131359149582</v>
      </c>
      <c r="P2050">
        <v>24.834123222748801</v>
      </c>
      <c r="Q2050">
        <v>-2.3225655975066001E-2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E2051">
        <v>328.50608999999997</v>
      </c>
      <c r="F2051">
        <v>176.25</v>
      </c>
      <c r="G2051">
        <v>-35.417309289928099</v>
      </c>
      <c r="H2051">
        <v>-23.031155800343502</v>
      </c>
      <c r="I2051">
        <v>-26.159476933438601</v>
      </c>
      <c r="J2051">
        <v>-5.2809656929572402</v>
      </c>
      <c r="K2051">
        <v>184.31782678954099</v>
      </c>
      <c r="M2051">
        <v>28.348769623517398</v>
      </c>
      <c r="O2051">
        <v>49.787234042553102</v>
      </c>
      <c r="P2051">
        <v>33.371169125993099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361</v>
      </c>
      <c r="E2052">
        <v>328.392808</v>
      </c>
      <c r="F2052">
        <v>160.85</v>
      </c>
      <c r="G2052">
        <v>-14.7879138668113</v>
      </c>
      <c r="H2052">
        <v>-10.480082295888</v>
      </c>
      <c r="I2052">
        <v>-42.012706415684598</v>
      </c>
      <c r="J2052">
        <v>-2.3515340741182902</v>
      </c>
      <c r="K2052">
        <v>162.56682213747101</v>
      </c>
      <c r="L2052">
        <v>168.453311306823</v>
      </c>
      <c r="M2052">
        <v>38.722214705704197</v>
      </c>
      <c r="N2052">
        <v>0.596003612553623</v>
      </c>
      <c r="O2052">
        <v>54.087659309915999</v>
      </c>
      <c r="P2052">
        <v>29.6654574768238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271</v>
      </c>
      <c r="E2053">
        <v>327.69779999999997</v>
      </c>
      <c r="F2053">
        <v>274.45</v>
      </c>
      <c r="G2053">
        <v>-13.591446579045501</v>
      </c>
      <c r="H2053">
        <v>8.5681744783630602</v>
      </c>
      <c r="I2053">
        <v>-29.744684928628502</v>
      </c>
      <c r="J2053">
        <v>3.2725090131116001</v>
      </c>
      <c r="K2053">
        <v>258.49655583574202</v>
      </c>
      <c r="L2053">
        <v>250.66802528455</v>
      </c>
      <c r="M2053">
        <v>61.496231091705297</v>
      </c>
      <c r="N2053">
        <v>1.50933765591835</v>
      </c>
      <c r="O2053">
        <v>20.859901621424601</v>
      </c>
      <c r="P2053">
        <v>33.228155339805802</v>
      </c>
      <c r="Q2053">
        <v>-1.6221857942549999E-2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541</v>
      </c>
      <c r="E2054">
        <v>326.47801559999999</v>
      </c>
      <c r="F2054">
        <v>14.61</v>
      </c>
      <c r="G2054">
        <v>39.975589893543599</v>
      </c>
      <c r="H2054">
        <v>-2.0035381374384298</v>
      </c>
      <c r="I2054">
        <v>4.2859861561752899</v>
      </c>
      <c r="J2054">
        <v>-1.5243562300001301</v>
      </c>
      <c r="K2054">
        <v>13.0179570022345</v>
      </c>
      <c r="L2054">
        <v>10.8291766198959</v>
      </c>
      <c r="M2054">
        <v>56.596788665304302</v>
      </c>
      <c r="N2054">
        <v>0.42536903300690998</v>
      </c>
      <c r="O2054">
        <v>2.1902806297056698</v>
      </c>
      <c r="P2054">
        <v>126.511627906976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1595</v>
      </c>
      <c r="E2055">
        <v>326.44009734000002</v>
      </c>
      <c r="F2055">
        <v>282</v>
      </c>
      <c r="G2055">
        <v>8.4131191600031006</v>
      </c>
      <c r="H2055">
        <v>11.2746212460025</v>
      </c>
      <c r="I2055">
        <v>-5.10958025457548</v>
      </c>
      <c r="J2055">
        <v>16.270831897632299</v>
      </c>
      <c r="K2055">
        <v>266.98490102146599</v>
      </c>
      <c r="L2055">
        <v>258.36543928302302</v>
      </c>
      <c r="M2055">
        <v>67.703111659340706</v>
      </c>
      <c r="N2055">
        <v>2.3204167820358501</v>
      </c>
      <c r="O2055">
        <v>30.177304964539001</v>
      </c>
      <c r="P2055">
        <v>39.603960396039597</v>
      </c>
      <c r="Q2055">
        <v>9.3005803060556003E-2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60</v>
      </c>
      <c r="E2056">
        <v>325.29728</v>
      </c>
      <c r="F2056">
        <v>38.24</v>
      </c>
      <c r="G2056">
        <v>-75.725082758525701</v>
      </c>
      <c r="H2056">
        <v>-14.2831936159024</v>
      </c>
      <c r="I2056">
        <v>-72.253018885751899</v>
      </c>
      <c r="J2056">
        <v>7.9120544492909506E-2</v>
      </c>
      <c r="K2056">
        <v>41.219224056905801</v>
      </c>
      <c r="L2056">
        <v>57.005107162651697</v>
      </c>
      <c r="M2056">
        <v>52.665892154285103</v>
      </c>
      <c r="N2056">
        <v>0.81101352506912106</v>
      </c>
      <c r="O2056">
        <v>143.070083682008</v>
      </c>
      <c r="P2056">
        <v>9.8850574712643802</v>
      </c>
      <c r="Q2056">
        <v>4.3795908181002E-2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418</v>
      </c>
      <c r="E2057">
        <v>324.67573499999997</v>
      </c>
      <c r="F2057">
        <v>870</v>
      </c>
      <c r="G2057">
        <v>57.591743955430097</v>
      </c>
      <c r="H2057">
        <v>-1.5376130084949799</v>
      </c>
      <c r="I2057">
        <v>-33.130346246519998</v>
      </c>
      <c r="J2057">
        <v>-3.4862405365285301</v>
      </c>
      <c r="K2057">
        <v>892.20391300280198</v>
      </c>
      <c r="L2057">
        <v>845.77424361015198</v>
      </c>
      <c r="M2057">
        <v>49.671444323027799</v>
      </c>
      <c r="N2057">
        <v>0.92791068580542202</v>
      </c>
      <c r="O2057">
        <v>56.310344827586199</v>
      </c>
      <c r="P2057">
        <v>89.130434782608603</v>
      </c>
      <c r="Q2057">
        <v>5.7188158841386998E-2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60</v>
      </c>
      <c r="E2058">
        <v>324.340383123999</v>
      </c>
      <c r="F2058">
        <v>14.08</v>
      </c>
      <c r="G2058">
        <v>72.214709135370299</v>
      </c>
      <c r="H2058">
        <v>-14.0788794992013</v>
      </c>
      <c r="I2058">
        <v>-41.613358212720897</v>
      </c>
      <c r="J2058">
        <v>6.38359198414138</v>
      </c>
      <c r="K2058">
        <v>15.372688034228601</v>
      </c>
      <c r="L2058">
        <v>15.0796986871988</v>
      </c>
      <c r="M2058">
        <v>45.437108688480798</v>
      </c>
      <c r="N2058">
        <v>0.92290973287617495</v>
      </c>
      <c r="O2058">
        <v>55.46875</v>
      </c>
      <c r="P2058">
        <v>128.94308943089399</v>
      </c>
      <c r="Q2058">
        <v>3.1576096735864E-2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138</v>
      </c>
      <c r="E2059">
        <v>324.12813338400002</v>
      </c>
      <c r="F2059">
        <v>81.39</v>
      </c>
      <c r="G2059">
        <v>139.74946383652801</v>
      </c>
      <c r="H2059">
        <v>1.73263766698398</v>
      </c>
      <c r="I2059">
        <v>39.910491555883603</v>
      </c>
      <c r="J2059">
        <v>0.56095047470741899</v>
      </c>
      <c r="K2059">
        <v>77.610249193874495</v>
      </c>
      <c r="L2059">
        <v>62.161831701696897</v>
      </c>
      <c r="M2059">
        <v>41.530768936603799</v>
      </c>
      <c r="N2059">
        <v>0.43556989916183703</v>
      </c>
      <c r="O2059">
        <v>12.003931686939399</v>
      </c>
      <c r="P2059">
        <v>201.444444444444</v>
      </c>
      <c r="Q2059">
        <v>0.117992765916096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541</v>
      </c>
      <c r="E2060">
        <v>322.35000000000002</v>
      </c>
      <c r="F2060">
        <v>2.99</v>
      </c>
      <c r="G2060">
        <v>42.330872733203698</v>
      </c>
      <c r="H2060">
        <v>11.116689591498901</v>
      </c>
      <c r="I2060">
        <v>-10.9891564322617</v>
      </c>
      <c r="J2060">
        <v>-1.88629871623109</v>
      </c>
      <c r="K2060">
        <v>2.69142936947022</v>
      </c>
      <c r="L2060">
        <v>2.4888139345359002</v>
      </c>
      <c r="M2060">
        <v>62.326353120438</v>
      </c>
      <c r="N2060">
        <v>2.3339324240521</v>
      </c>
      <c r="O2060">
        <v>25.526435388577401</v>
      </c>
      <c r="P2060">
        <v>72.606404376860596</v>
      </c>
      <c r="Q2060">
        <v>2.8990957223539999E-3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E2061">
        <v>321.74934000000002</v>
      </c>
      <c r="F2061">
        <v>705.5</v>
      </c>
      <c r="G2061">
        <v>44.298665584181997</v>
      </c>
      <c r="H2061">
        <v>-9.3873337578763802</v>
      </c>
      <c r="I2061">
        <v>52.491777280305399</v>
      </c>
      <c r="J2061">
        <v>-20.185276263504601</v>
      </c>
      <c r="K2061">
        <v>725.43246361610295</v>
      </c>
      <c r="M2061">
        <v>35.029503154925997</v>
      </c>
      <c r="N2061">
        <v>1.4025204715721</v>
      </c>
      <c r="O2061">
        <v>28.9156626506024</v>
      </c>
      <c r="P2061">
        <v>77.2390403215676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219</v>
      </c>
      <c r="E2062">
        <v>321.7236638</v>
      </c>
      <c r="F2062">
        <v>29.63</v>
      </c>
      <c r="G2062">
        <v>40.9203357050745</v>
      </c>
      <c r="H2062">
        <v>9.9001320208879395</v>
      </c>
      <c r="I2062">
        <v>-1.9067740233780801</v>
      </c>
      <c r="J2062">
        <v>5.2248288017036204</v>
      </c>
      <c r="K2062">
        <v>27.816278572286699</v>
      </c>
      <c r="L2062">
        <v>26.170437391907999</v>
      </c>
      <c r="M2062">
        <v>62.1288484182055</v>
      </c>
      <c r="N2062">
        <v>0.99222210193768501</v>
      </c>
      <c r="O2062">
        <v>27.742153223084699</v>
      </c>
      <c r="P2062">
        <v>70.7780979827089</v>
      </c>
      <c r="Q2062">
        <v>-7.8131387768800003E-4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21</v>
      </c>
      <c r="E2063">
        <v>321.71078713200001</v>
      </c>
      <c r="F2063">
        <v>143.81</v>
      </c>
      <c r="G2063">
        <v>-12.5487732142713</v>
      </c>
      <c r="H2063">
        <v>18.2537176140357</v>
      </c>
      <c r="I2063">
        <v>-16.544183842889801</v>
      </c>
      <c r="J2063">
        <v>-4.5894953507451399</v>
      </c>
      <c r="K2063">
        <v>125.346829200663</v>
      </c>
      <c r="L2063">
        <v>125.662295606142</v>
      </c>
      <c r="M2063">
        <v>66.327860044936102</v>
      </c>
      <c r="N2063">
        <v>4.1727982444683898</v>
      </c>
      <c r="O2063">
        <v>21.5144982963632</v>
      </c>
      <c r="P2063">
        <v>52.989361702127603</v>
      </c>
      <c r="Q2063">
        <v>0.13219220538061599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290</v>
      </c>
      <c r="E2064">
        <v>321.70249999999999</v>
      </c>
      <c r="F2064">
        <v>300.05</v>
      </c>
      <c r="G2064">
        <v>-11.8775004746634</v>
      </c>
      <c r="H2064">
        <v>-8.4021724675538003</v>
      </c>
      <c r="I2064">
        <v>-33.7749667539006</v>
      </c>
      <c r="J2064">
        <v>-1.6922978046278201</v>
      </c>
      <c r="K2064">
        <v>294.93646171410597</v>
      </c>
      <c r="L2064">
        <v>291.30712432159203</v>
      </c>
      <c r="M2064">
        <v>46.002190370039301</v>
      </c>
      <c r="N2064">
        <v>0.75504938224630702</v>
      </c>
      <c r="O2064">
        <v>39.293451091484698</v>
      </c>
      <c r="P2064">
        <v>19.399124552327802</v>
      </c>
      <c r="Q2064">
        <v>3.9130355665518E-2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198</v>
      </c>
      <c r="E2065">
        <v>320.823195</v>
      </c>
      <c r="F2065">
        <v>152.94999999999999</v>
      </c>
      <c r="G2065">
        <v>162.20431017813601</v>
      </c>
      <c r="H2065">
        <v>-6.5329934137081302</v>
      </c>
      <c r="I2065">
        <v>65.4504456867827</v>
      </c>
      <c r="J2065">
        <v>6.4770867743413296</v>
      </c>
      <c r="K2065">
        <v>144.47333434025401</v>
      </c>
      <c r="L2065">
        <v>111.740279553637</v>
      </c>
      <c r="M2065">
        <v>52.628150445364398</v>
      </c>
      <c r="N2065">
        <v>0.38888198585941902</v>
      </c>
      <c r="O2065">
        <v>9.8398169336384402</v>
      </c>
      <c r="P2065">
        <v>212.142857142857</v>
      </c>
      <c r="Q2065">
        <v>7.6042805340532996E-2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E2066">
        <v>320.80549453999998</v>
      </c>
      <c r="F2066">
        <v>140.9</v>
      </c>
      <c r="G2066">
        <v>60.474292793278103</v>
      </c>
      <c r="H2066">
        <v>34.399268183871101</v>
      </c>
      <c r="I2066">
        <v>67.514251699017393</v>
      </c>
      <c r="J2066">
        <v>18.592883247816602</v>
      </c>
      <c r="K2066">
        <v>112.98837680832</v>
      </c>
      <c r="M2066">
        <v>76.802954405129796</v>
      </c>
      <c r="N2066">
        <v>1.0434886977395399</v>
      </c>
      <c r="O2066">
        <v>4.3293115684882801</v>
      </c>
      <c r="P2066">
        <v>114.36178305187801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677</v>
      </c>
      <c r="E2067">
        <v>320.71289756799899</v>
      </c>
      <c r="F2067">
        <v>21.25</v>
      </c>
      <c r="G2067">
        <v>48.353849218588003</v>
      </c>
      <c r="H2067">
        <v>8.5368195305751904</v>
      </c>
      <c r="I2067">
        <v>-1.75306236023246</v>
      </c>
      <c r="J2067">
        <v>3.9884432143008302</v>
      </c>
      <c r="K2067">
        <v>20.333352572631899</v>
      </c>
      <c r="L2067">
        <v>18.726655580318202</v>
      </c>
      <c r="M2067">
        <v>68.251455281703997</v>
      </c>
      <c r="N2067">
        <v>1.54653092319604</v>
      </c>
      <c r="O2067">
        <v>14.588235294117601</v>
      </c>
      <c r="P2067">
        <v>75.619834710743802</v>
      </c>
      <c r="Q2067">
        <v>-2.3297530568237999E-2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271</v>
      </c>
      <c r="E2068">
        <v>320.25314850000001</v>
      </c>
      <c r="F2068">
        <v>1537.75</v>
      </c>
      <c r="G2068">
        <v>88.049660187082793</v>
      </c>
      <c r="H2068">
        <v>-4.5264041574414797</v>
      </c>
      <c r="I2068">
        <v>37.236364550614198</v>
      </c>
      <c r="J2068">
        <v>8.8774918280908697</v>
      </c>
      <c r="K2068">
        <v>1318.6095175778601</v>
      </c>
      <c r="L2068">
        <v>1079.8815775089199</v>
      </c>
      <c r="M2068">
        <v>74.170214225002596</v>
      </c>
      <c r="N2068">
        <v>1.4760211817420601</v>
      </c>
      <c r="O2068">
        <v>0</v>
      </c>
      <c r="P2068">
        <v>147.62479871175501</v>
      </c>
      <c r="Q2068">
        <v>0.11943179962037501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E2069">
        <v>320.25029999999998</v>
      </c>
      <c r="F2069">
        <v>467.6</v>
      </c>
      <c r="G2069">
        <v>43.059886001855197</v>
      </c>
      <c r="H2069">
        <v>-14.847333757876299</v>
      </c>
      <c r="I2069">
        <v>-33.656970656473497</v>
      </c>
      <c r="J2069">
        <v>-8.0797805957886606</v>
      </c>
      <c r="K2069">
        <v>461.25731790380502</v>
      </c>
      <c r="M2069">
        <v>34.444621630778002</v>
      </c>
      <c r="N2069">
        <v>0.72408954226528499</v>
      </c>
      <c r="O2069">
        <v>39.007698887938403</v>
      </c>
      <c r="P2069">
        <v>77.054146156758804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541</v>
      </c>
      <c r="E2070">
        <v>319.31523576000001</v>
      </c>
      <c r="F2070">
        <v>339.95</v>
      </c>
      <c r="G2070">
        <v>251.02350585275499</v>
      </c>
      <c r="H2070">
        <v>2.6323420151647401</v>
      </c>
      <c r="I2070">
        <v>-31.859181671724102</v>
      </c>
      <c r="J2070">
        <v>-5.1985089847520296</v>
      </c>
      <c r="K2070">
        <v>362.82012788729901</v>
      </c>
      <c r="L2070">
        <v>327.58548463476097</v>
      </c>
      <c r="M2070">
        <v>45.017941671494299</v>
      </c>
      <c r="N2070">
        <v>0.95112572738371404</v>
      </c>
      <c r="O2070">
        <v>55.111045742020799</v>
      </c>
      <c r="P2070">
        <v>260.26918185671798</v>
      </c>
      <c r="Q2070">
        <v>0.26684115510952799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1642</v>
      </c>
      <c r="E2071">
        <v>319.171027199999</v>
      </c>
      <c r="F2071">
        <v>60.72</v>
      </c>
      <c r="G2071">
        <v>-3.55320198800406</v>
      </c>
      <c r="H2071">
        <v>-2.2575143818501102</v>
      </c>
      <c r="I2071">
        <v>-2.0656091116581399</v>
      </c>
      <c r="J2071">
        <v>-3.1380841826750601</v>
      </c>
      <c r="K2071">
        <v>61.313326576458898</v>
      </c>
      <c r="L2071">
        <v>57.301655404255001</v>
      </c>
      <c r="M2071">
        <v>55.8285238094657</v>
      </c>
      <c r="N2071">
        <v>1.5911660377358401</v>
      </c>
      <c r="O2071">
        <v>6.8840579710145002</v>
      </c>
      <c r="P2071">
        <v>27.804672700484101</v>
      </c>
      <c r="Q2071">
        <v>-2.0749357399728999E-2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285</v>
      </c>
      <c r="E2072">
        <v>316.93485900000002</v>
      </c>
      <c r="F2072">
        <v>161.94999999999999</v>
      </c>
      <c r="G2072">
        <v>28.718172490253</v>
      </c>
      <c r="H2072">
        <v>-2.8659799903157199</v>
      </c>
      <c r="I2072">
        <v>8.1250277141477891</v>
      </c>
      <c r="J2072">
        <v>1.5504412304647801</v>
      </c>
      <c r="K2072">
        <v>140.88318171992</v>
      </c>
      <c r="L2072">
        <v>121.403280921722</v>
      </c>
      <c r="M2072">
        <v>63.376024133150899</v>
      </c>
      <c r="N2072">
        <v>1.2404972117647399</v>
      </c>
      <c r="O2072">
        <v>4.2297005248533601</v>
      </c>
      <c r="P2072">
        <v>91.091445427728601</v>
      </c>
      <c r="Q2072">
        <v>2.3246244275339999E-3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46</v>
      </c>
      <c r="E2073">
        <v>316.48399519999998</v>
      </c>
      <c r="F2073">
        <v>129.28</v>
      </c>
      <c r="G2073">
        <v>95.961976842433501</v>
      </c>
      <c r="H2073">
        <v>16.134873177142602</v>
      </c>
      <c r="I2073">
        <v>37.504887999824597</v>
      </c>
      <c r="J2073">
        <v>-8.1648954576179893</v>
      </c>
      <c r="K2073">
        <v>114.677380232395</v>
      </c>
      <c r="L2073">
        <v>93.279588721897298</v>
      </c>
      <c r="M2073">
        <v>51.700989468063803</v>
      </c>
      <c r="N2073">
        <v>0.55260178295729301</v>
      </c>
      <c r="O2073">
        <v>14.8669554455445</v>
      </c>
      <c r="P2073">
        <v>120.991452991453</v>
      </c>
      <c r="Q2073">
        <v>3.2063185750240003E-2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21</v>
      </c>
      <c r="E2074">
        <v>316.03455000000002</v>
      </c>
      <c r="F2074">
        <v>54.55</v>
      </c>
      <c r="G2074">
        <v>6.51617367379386</v>
      </c>
      <c r="H2074">
        <v>-1.1115539413626201</v>
      </c>
      <c r="I2074">
        <v>14.979286869903</v>
      </c>
      <c r="J2074">
        <v>1.50820322196016</v>
      </c>
      <c r="K2074">
        <v>52.784511452533202</v>
      </c>
      <c r="M2074">
        <v>54.668195012984498</v>
      </c>
      <c r="N2074">
        <v>0.41482023411371199</v>
      </c>
      <c r="O2074">
        <v>25.939505041246498</v>
      </c>
      <c r="P2074">
        <v>102.037037037037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271</v>
      </c>
      <c r="E2075">
        <v>315.83911926000002</v>
      </c>
      <c r="F2075">
        <v>1335.45</v>
      </c>
      <c r="G2075">
        <v>30.1249061291571</v>
      </c>
      <c r="H2075">
        <v>-22.9829165799622</v>
      </c>
      <c r="I2075">
        <v>-41.967971063533</v>
      </c>
      <c r="J2075">
        <v>-4.3481237691055998</v>
      </c>
      <c r="K2075">
        <v>1621.8686858107001</v>
      </c>
      <c r="L2075">
        <v>1526.03273718482</v>
      </c>
      <c r="M2075">
        <v>29.010651379849101</v>
      </c>
      <c r="N2075">
        <v>3.0439038323026</v>
      </c>
      <c r="O2075">
        <v>72.226590287917901</v>
      </c>
      <c r="P2075">
        <v>57.352421350300403</v>
      </c>
      <c r="Q2075">
        <v>0.15501525469567201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60</v>
      </c>
      <c r="E2076">
        <v>315.06298500000003</v>
      </c>
      <c r="F2076">
        <v>338.7</v>
      </c>
      <c r="G2076">
        <v>-38.147214335238097</v>
      </c>
      <c r="H2076">
        <v>1.8941940635634</v>
      </c>
      <c r="I2076">
        <v>-22.5764794876041</v>
      </c>
      <c r="J2076">
        <v>9.1441800849268695</v>
      </c>
      <c r="K2076">
        <v>316.16576745180299</v>
      </c>
      <c r="L2076">
        <v>338.15133116084797</v>
      </c>
      <c r="M2076">
        <v>71.509829594179294</v>
      </c>
      <c r="N2076">
        <v>1.01319574284481</v>
      </c>
      <c r="O2076">
        <v>24.298789489223498</v>
      </c>
      <c r="P2076">
        <v>32.823529411764603</v>
      </c>
      <c r="Q2076">
        <v>7.4642461345763994E-2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138</v>
      </c>
      <c r="E2077">
        <v>314.86332797099999</v>
      </c>
      <c r="F2077">
        <v>112.21</v>
      </c>
      <c r="G2077">
        <v>-52.880569747599203</v>
      </c>
      <c r="H2077">
        <v>-7.5656994202783601</v>
      </c>
      <c r="I2077">
        <v>-18.861509914284198</v>
      </c>
      <c r="J2077">
        <v>-4.8270482880516097</v>
      </c>
      <c r="K2077">
        <v>97.014847982961001</v>
      </c>
      <c r="L2077">
        <v>113.754542539055</v>
      </c>
      <c r="M2077">
        <v>40.442587325056699</v>
      </c>
      <c r="N2077">
        <v>1.6702526617695601</v>
      </c>
      <c r="O2077">
        <v>46.154531681668203</v>
      </c>
      <c r="P2077">
        <v>37.934849416103198</v>
      </c>
      <c r="Q2077">
        <v>7.5061237910510004E-2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469</v>
      </c>
      <c r="E2078">
        <v>314.73671360999998</v>
      </c>
      <c r="F2078">
        <v>72.94</v>
      </c>
      <c r="G2078">
        <v>4.1053820653033801</v>
      </c>
      <c r="H2078">
        <v>1.6338084193990501</v>
      </c>
      <c r="I2078">
        <v>-20.144837871198</v>
      </c>
      <c r="J2078">
        <v>-2.5720125911076201</v>
      </c>
      <c r="K2078">
        <v>70.668393072120494</v>
      </c>
      <c r="L2078">
        <v>68.650049644775805</v>
      </c>
      <c r="M2078">
        <v>49.149853518007298</v>
      </c>
      <c r="N2078">
        <v>1.3024021684451701</v>
      </c>
      <c r="O2078">
        <v>17.905127502056398</v>
      </c>
      <c r="P2078">
        <v>43.865877712031498</v>
      </c>
      <c r="Q2078">
        <v>4.2864729962996E-2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138</v>
      </c>
      <c r="E2079">
        <v>312.44186400000001</v>
      </c>
      <c r="F2079">
        <v>200</v>
      </c>
      <c r="G2079">
        <v>18.577993362732101</v>
      </c>
      <c r="H2079">
        <v>-8.0396377501803808</v>
      </c>
      <c r="I2079">
        <v>-13.2951842503152</v>
      </c>
      <c r="J2079">
        <v>-0.40550570109454498</v>
      </c>
      <c r="K2079">
        <v>203.10823503337599</v>
      </c>
      <c r="L2079">
        <v>190.263639542394</v>
      </c>
      <c r="M2079">
        <v>60.708879943835498</v>
      </c>
      <c r="N2079">
        <v>0.426692172748809</v>
      </c>
      <c r="O2079">
        <v>41.474999999999902</v>
      </c>
      <c r="P2079">
        <v>59.4896331738437</v>
      </c>
      <c r="Q2079">
        <v>0.224701560402323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1100</v>
      </c>
      <c r="E2080">
        <v>312.315</v>
      </c>
      <c r="F2080">
        <v>13.48</v>
      </c>
      <c r="G2080">
        <v>18.8903709577184</v>
      </c>
      <c r="H2080">
        <v>2.3577903414030201</v>
      </c>
      <c r="I2080">
        <v>-20.7054815454898</v>
      </c>
      <c r="J2080">
        <v>1.3864331001900401</v>
      </c>
      <c r="K2080">
        <v>12.4642193315114</v>
      </c>
      <c r="L2080">
        <v>11.998492282350201</v>
      </c>
      <c r="M2080">
        <v>61.118433174726597</v>
      </c>
      <c r="N2080">
        <v>4.4510626004706104</v>
      </c>
      <c r="O2080">
        <v>30.934718100890102</v>
      </c>
      <c r="P2080">
        <v>59.526627218934898</v>
      </c>
      <c r="Q2080">
        <v>4.5856800183778003E-2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133</v>
      </c>
      <c r="E2081">
        <v>312.281439675</v>
      </c>
      <c r="F2081">
        <v>60.1</v>
      </c>
      <c r="G2081">
        <v>25.945152241194101</v>
      </c>
      <c r="H2081">
        <v>-13.6959250938351</v>
      </c>
      <c r="I2081">
        <v>-30.585882253192299</v>
      </c>
      <c r="J2081">
        <v>-6.9903530487559999</v>
      </c>
      <c r="K2081">
        <v>65.953518382626996</v>
      </c>
      <c r="L2081">
        <v>64.067952785281904</v>
      </c>
      <c r="M2081">
        <v>24.649776924156502</v>
      </c>
      <c r="N2081">
        <v>0.96530215883098303</v>
      </c>
      <c r="O2081">
        <v>57.903494176372703</v>
      </c>
      <c r="P2081">
        <v>78.074074074074005</v>
      </c>
      <c r="Q2081">
        <v>-7.603699770844E-3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60</v>
      </c>
      <c r="E2082">
        <v>311.47955570400001</v>
      </c>
      <c r="F2082">
        <v>251.63</v>
      </c>
      <c r="G2082">
        <v>3.4748748596136898</v>
      </c>
      <c r="H2082">
        <v>6.0135358073409897</v>
      </c>
      <c r="I2082">
        <v>5.72368933453434</v>
      </c>
      <c r="J2082">
        <v>6.3885014951155803</v>
      </c>
      <c r="K2082">
        <v>238.441842818167</v>
      </c>
      <c r="L2082">
        <v>224.80955759239299</v>
      </c>
      <c r="M2082">
        <v>74.954975695043501</v>
      </c>
      <c r="N2082">
        <v>1.21182189104533</v>
      </c>
      <c r="O2082">
        <v>29.157890553590502</v>
      </c>
      <c r="P2082">
        <v>41.365168539325801</v>
      </c>
      <c r="Q2082">
        <v>6.2426937728906E-2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1758</v>
      </c>
      <c r="E2083">
        <v>311.41543999999999</v>
      </c>
      <c r="F2083">
        <v>492.65</v>
      </c>
      <c r="G2083">
        <v>48.208099659505102</v>
      </c>
      <c r="H2083">
        <v>10.351088332853299</v>
      </c>
      <c r="I2083">
        <v>-13.243464868437099</v>
      </c>
      <c r="J2083">
        <v>-7.4771628763766298</v>
      </c>
      <c r="K2083">
        <v>475.46500413666701</v>
      </c>
      <c r="L2083">
        <v>432.70175</v>
      </c>
      <c r="M2083">
        <v>45.327553365643901</v>
      </c>
      <c r="N2083">
        <v>0.56677246360949896</v>
      </c>
      <c r="O2083">
        <v>35.187252613417201</v>
      </c>
      <c r="P2083">
        <v>92.516608050019499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198</v>
      </c>
      <c r="E2084">
        <v>310.26091162500001</v>
      </c>
      <c r="F2084">
        <v>783.35</v>
      </c>
      <c r="G2084">
        <v>66.126006321243096</v>
      </c>
      <c r="H2084">
        <v>-4.1423546624754</v>
      </c>
      <c r="I2084">
        <v>6.2433086088697403</v>
      </c>
      <c r="J2084">
        <v>3.9640723478312898</v>
      </c>
      <c r="K2084">
        <v>758.20968194962495</v>
      </c>
      <c r="L2084">
        <v>676.47055726444705</v>
      </c>
      <c r="M2084">
        <v>60.8650825282743</v>
      </c>
      <c r="N2084">
        <v>1.22817230157933</v>
      </c>
      <c r="O2084">
        <v>19.901704219059098</v>
      </c>
      <c r="P2084">
        <v>97.093974084790503</v>
      </c>
      <c r="Q2084">
        <v>3.7660543486699997E-2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527</v>
      </c>
      <c r="E2085">
        <v>309.28420871999998</v>
      </c>
      <c r="F2085">
        <v>247.5</v>
      </c>
      <c r="G2085">
        <v>127.731890510276</v>
      </c>
      <c r="H2085">
        <v>-12.0531785629213</v>
      </c>
      <c r="I2085">
        <v>90.113699923701304</v>
      </c>
      <c r="J2085">
        <v>-1.5557161919592399</v>
      </c>
      <c r="K2085">
        <v>227.060489939147</v>
      </c>
      <c r="L2085">
        <v>176.200859198937</v>
      </c>
      <c r="M2085">
        <v>53.390105571058598</v>
      </c>
      <c r="N2085">
        <v>0.39476853504262799</v>
      </c>
      <c r="O2085">
        <v>12.3232323232323</v>
      </c>
      <c r="P2085">
        <v>182.534246575342</v>
      </c>
      <c r="Q2085">
        <v>0.11508953715554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619</v>
      </c>
      <c r="E2086">
        <v>309.22715481</v>
      </c>
      <c r="F2086">
        <v>224.15</v>
      </c>
      <c r="G2086">
        <v>32.564360682432799</v>
      </c>
      <c r="H2086">
        <v>-16.4660329448682</v>
      </c>
      <c r="I2086">
        <v>41.8221930389223</v>
      </c>
      <c r="J2086">
        <v>-3.7503617424871498</v>
      </c>
      <c r="K2086">
        <v>219.05958208202199</v>
      </c>
      <c r="M2086">
        <v>36.657217905454601</v>
      </c>
      <c r="N2086">
        <v>0.47198428290766198</v>
      </c>
      <c r="O2086">
        <v>22.239571715369099</v>
      </c>
      <c r="P2086">
        <v>66.037037037036995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622</v>
      </c>
      <c r="E2087">
        <v>308.93700000000001</v>
      </c>
      <c r="F2087">
        <v>952.35</v>
      </c>
      <c r="G2087">
        <v>8516.4483682748505</v>
      </c>
      <c r="H2087">
        <v>18.912666242123599</v>
      </c>
      <c r="I2087">
        <v>468.134762274678</v>
      </c>
      <c r="J2087">
        <v>4.1552361889931397</v>
      </c>
      <c r="K2087">
        <v>766.12370593337096</v>
      </c>
      <c r="L2087">
        <v>446.91887989106999</v>
      </c>
      <c r="M2087">
        <v>72.769354293467501</v>
      </c>
      <c r="N2087">
        <v>0.53879885815205497</v>
      </c>
      <c r="O2087">
        <v>1.674804431144</v>
      </c>
      <c r="P2087">
        <v>9657.6844262294999</v>
      </c>
      <c r="Q2087">
        <v>0.43509493710304498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402</v>
      </c>
      <c r="E2088">
        <v>308.69280378000002</v>
      </c>
      <c r="F2088">
        <v>3552.2</v>
      </c>
      <c r="G2088">
        <v>-31.4002845428098</v>
      </c>
      <c r="H2088">
        <v>-9.5070431370045192</v>
      </c>
      <c r="I2088">
        <v>-10.270914881586</v>
      </c>
      <c r="J2088">
        <v>-0.59638323363177304</v>
      </c>
      <c r="K2088">
        <v>3685.0923676819598</v>
      </c>
      <c r="L2088">
        <v>3634.4613801887799</v>
      </c>
      <c r="M2088">
        <v>41.066010808771097</v>
      </c>
      <c r="N2088">
        <v>0.87087151491518799</v>
      </c>
      <c r="O2088">
        <v>18.687010866505201</v>
      </c>
      <c r="P2088">
        <v>13.6522156454967</v>
      </c>
      <c r="Q2088">
        <v>5.8270754943175997E-2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541</v>
      </c>
      <c r="E2089">
        <v>308.23</v>
      </c>
      <c r="F2089">
        <v>3117.7</v>
      </c>
      <c r="G2089">
        <v>62.077544674501297</v>
      </c>
      <c r="H2089">
        <v>-7.7376891646937702</v>
      </c>
      <c r="I2089">
        <v>1.8938350479316099</v>
      </c>
      <c r="J2089">
        <v>0.23196103662707099</v>
      </c>
      <c r="K2089">
        <v>2883.85430424892</v>
      </c>
      <c r="L2089">
        <v>2444.6904308868998</v>
      </c>
      <c r="M2089">
        <v>48.985336295557602</v>
      </c>
      <c r="N2089">
        <v>0.30261910299300498</v>
      </c>
      <c r="O2089">
        <v>20.6017256310741</v>
      </c>
      <c r="P2089">
        <v>107.708194536975</v>
      </c>
      <c r="Q2089">
        <v>6.2297337589358001E-2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184</v>
      </c>
      <c r="E2090">
        <v>307.94534099999998</v>
      </c>
      <c r="F2090">
        <v>297</v>
      </c>
      <c r="G2090">
        <v>139.73085681126301</v>
      </c>
      <c r="H2090">
        <v>-0.92233375787638805</v>
      </c>
      <c r="I2090">
        <v>32.5638620262053</v>
      </c>
      <c r="J2090">
        <v>2.9714767904968902</v>
      </c>
      <c r="K2090">
        <v>271.95900565342902</v>
      </c>
      <c r="L2090">
        <v>217.72443043387</v>
      </c>
      <c r="M2090">
        <v>66.252065341442105</v>
      </c>
      <c r="N2090">
        <v>0.39743589743589702</v>
      </c>
      <c r="O2090">
        <v>10.4377104377104</v>
      </c>
      <c r="P2090">
        <v>180.188679245283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174</v>
      </c>
      <c r="E2091">
        <v>307.38986399999999</v>
      </c>
      <c r="F2091">
        <v>4.2</v>
      </c>
      <c r="G2091">
        <v>-95.513558745348803</v>
      </c>
      <c r="H2091">
        <v>-37.269370485756099</v>
      </c>
      <c r="I2091">
        <v>-76.116930865113801</v>
      </c>
      <c r="J2091">
        <v>-17.028523209503099</v>
      </c>
      <c r="K2091">
        <v>5.4991146771755499</v>
      </c>
      <c r="L2091">
        <v>8.2787679455142893</v>
      </c>
      <c r="M2091">
        <v>18.8012253802384</v>
      </c>
      <c r="N2091">
        <v>1.4861715509623099</v>
      </c>
      <c r="O2091">
        <v>264.28571428571399</v>
      </c>
      <c r="P2091">
        <v>6.5989847715736101</v>
      </c>
      <c r="Q2091">
        <v>0.18870005188615999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290</v>
      </c>
      <c r="E2092">
        <v>307.19834900000001</v>
      </c>
      <c r="F2092">
        <v>218.8</v>
      </c>
      <c r="G2092">
        <v>14.3986661064818</v>
      </c>
      <c r="H2092">
        <v>-4.1604559298220796</v>
      </c>
      <c r="I2092">
        <v>-24.3755453156787</v>
      </c>
      <c r="J2092">
        <v>-3.1279384141814601</v>
      </c>
      <c r="K2092">
        <v>225.194762583705</v>
      </c>
      <c r="L2092">
        <v>218.565208658616</v>
      </c>
      <c r="M2092">
        <v>29.853209535886201</v>
      </c>
      <c r="N2092">
        <v>0.77565789473684199</v>
      </c>
      <c r="O2092">
        <v>44.287020109689102</v>
      </c>
      <c r="P2092">
        <v>41.618122977346196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989</v>
      </c>
      <c r="E2093">
        <v>306.64474000000001</v>
      </c>
      <c r="F2093">
        <v>16.37</v>
      </c>
      <c r="G2093">
        <v>-25.688474940433299</v>
      </c>
      <c r="H2093">
        <v>-9.1054732927601094</v>
      </c>
      <c r="I2093">
        <v>-18.2843663291141</v>
      </c>
      <c r="J2093">
        <v>-1.1777750154886599</v>
      </c>
      <c r="K2093">
        <v>16.5214925603834</v>
      </c>
      <c r="L2093">
        <v>16.730685772444001</v>
      </c>
      <c r="M2093">
        <v>43.262637319972796</v>
      </c>
      <c r="N2093">
        <v>1.0072535754766101</v>
      </c>
      <c r="O2093">
        <v>22.480146609651801</v>
      </c>
      <c r="P2093">
        <v>16.0992907801418</v>
      </c>
      <c r="Q2093">
        <v>-8.3677694591264007E-2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E2094">
        <v>306.22098112199899</v>
      </c>
      <c r="F2094">
        <v>2.96</v>
      </c>
      <c r="G2094">
        <v>25.980240971165301</v>
      </c>
      <c r="H2094">
        <v>23.225393514850801</v>
      </c>
      <c r="I2094">
        <v>19.471498088838899</v>
      </c>
      <c r="J2094">
        <v>2.6478762697604199</v>
      </c>
      <c r="K2094">
        <v>2.5571120963985501</v>
      </c>
      <c r="L2094">
        <v>2.3581905594995498</v>
      </c>
      <c r="M2094">
        <v>84.070680384765197</v>
      </c>
      <c r="N2094">
        <v>1.8998000318453601</v>
      </c>
      <c r="O2094">
        <v>15.540540540540499</v>
      </c>
      <c r="P2094">
        <v>90.967741935483801</v>
      </c>
      <c r="Q2094">
        <v>-5.5391989415657997E-2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1450</v>
      </c>
      <c r="E2095">
        <v>306.00958500000002</v>
      </c>
      <c r="F2095">
        <v>419.1</v>
      </c>
      <c r="G2095">
        <v>-58.846418233453598</v>
      </c>
      <c r="H2095">
        <v>-20.677333757876301</v>
      </c>
      <c r="I2095">
        <v>-41.133430532545802</v>
      </c>
      <c r="J2095">
        <v>-1.13098036102743</v>
      </c>
      <c r="K2095">
        <v>448.72563982447599</v>
      </c>
      <c r="L2095">
        <v>498.82856030081899</v>
      </c>
      <c r="M2095">
        <v>35.010224638940301</v>
      </c>
      <c r="N2095">
        <v>1.30474544311753</v>
      </c>
      <c r="O2095">
        <v>74.182772607969397</v>
      </c>
      <c r="P2095">
        <v>21.127167630057802</v>
      </c>
      <c r="Q2095">
        <v>4.1436513374767003E-2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198</v>
      </c>
      <c r="E2096">
        <v>305.79788500000001</v>
      </c>
      <c r="F2096">
        <v>794.9</v>
      </c>
      <c r="G2096">
        <v>-16.7726107827805</v>
      </c>
      <c r="H2096">
        <v>5.8554440199013804</v>
      </c>
      <c r="I2096">
        <v>-14.332693024024399</v>
      </c>
      <c r="J2096">
        <v>1.50049864401408</v>
      </c>
      <c r="K2096">
        <v>746.65018167222195</v>
      </c>
      <c r="L2096">
        <v>733.56332688616203</v>
      </c>
      <c r="M2096">
        <v>70.519461639652803</v>
      </c>
      <c r="N2096">
        <v>2.2658362558955099</v>
      </c>
      <c r="O2096">
        <v>13.095986916593199</v>
      </c>
      <c r="P2096">
        <v>22.292307692307599</v>
      </c>
      <c r="Q2096">
        <v>2.3399063529124998E-2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271</v>
      </c>
      <c r="E2097">
        <v>305.46940563999999</v>
      </c>
      <c r="F2097">
        <v>54.82</v>
      </c>
      <c r="G2097">
        <v>148.31666947677999</v>
      </c>
      <c r="H2097">
        <v>0.58089082482467003</v>
      </c>
      <c r="I2097">
        <v>-6.5585686751727401</v>
      </c>
      <c r="J2097">
        <v>3.6478110945971198</v>
      </c>
      <c r="K2097">
        <v>54.0511071727339</v>
      </c>
      <c r="L2097">
        <v>46.967581006493504</v>
      </c>
      <c r="M2097">
        <v>57.755099604633401</v>
      </c>
      <c r="N2097">
        <v>1.16273661720587</v>
      </c>
      <c r="O2097">
        <v>27.234585917548301</v>
      </c>
      <c r="P2097">
        <v>176.310483870967</v>
      </c>
      <c r="Q2097">
        <v>3.5847252069986998E-2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46</v>
      </c>
      <c r="E2098">
        <v>305.24339880000002</v>
      </c>
      <c r="F2098">
        <v>42.08</v>
      </c>
      <c r="G2098">
        <v>-53.0104046407601</v>
      </c>
      <c r="H2098">
        <v>8.6925383103538696</v>
      </c>
      <c r="I2098">
        <v>-71.327024998946996</v>
      </c>
      <c r="J2098">
        <v>-8.4962299681779108</v>
      </c>
      <c r="K2098">
        <v>43.464115830063399</v>
      </c>
      <c r="L2098">
        <v>55.775531659835899</v>
      </c>
      <c r="M2098">
        <v>29.7201529794519</v>
      </c>
      <c r="N2098">
        <v>0.56943961491486395</v>
      </c>
      <c r="O2098">
        <v>183.98288973384001</v>
      </c>
      <c r="P2098">
        <v>27.129909365558898</v>
      </c>
      <c r="Q2098">
        <v>-1.9304704208267999E-2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46</v>
      </c>
      <c r="E2099">
        <v>304</v>
      </c>
      <c r="F2099">
        <v>236.35</v>
      </c>
      <c r="G2099">
        <v>83.500633827168301</v>
      </c>
      <c r="H2099">
        <v>1.5311337915049801</v>
      </c>
      <c r="I2099">
        <v>22.272742847431601</v>
      </c>
      <c r="J2099">
        <v>9.8619098168727799</v>
      </c>
      <c r="K2099">
        <v>206.92779574760999</v>
      </c>
      <c r="L2099">
        <v>171.86011463008199</v>
      </c>
      <c r="M2099">
        <v>86.562955770977297</v>
      </c>
      <c r="N2099">
        <v>1.27052996757568</v>
      </c>
      <c r="O2099">
        <v>7.7639094563147699</v>
      </c>
      <c r="P2099">
        <v>136.231884057971</v>
      </c>
      <c r="Q2099">
        <v>0.154575708079535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108</v>
      </c>
      <c r="E2100">
        <v>303.87943460000002</v>
      </c>
      <c r="F2100">
        <v>52.2</v>
      </c>
      <c r="G2100">
        <v>-39.710887623517202</v>
      </c>
      <c r="H2100">
        <v>-18.187958757876299</v>
      </c>
      <c r="I2100">
        <v>-30.4530552670277</v>
      </c>
      <c r="J2100">
        <v>-15.379674525292501</v>
      </c>
      <c r="O2100">
        <v>22.605363984674302</v>
      </c>
      <c r="P2100">
        <v>0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198</v>
      </c>
      <c r="E2101">
        <v>303.66296074100001</v>
      </c>
      <c r="F2101">
        <v>211.57</v>
      </c>
      <c r="G2101">
        <v>-25.651156684599599</v>
      </c>
      <c r="H2101">
        <v>-7.6471906579747699</v>
      </c>
      <c r="I2101">
        <v>-26.2210286655015</v>
      </c>
      <c r="J2101">
        <v>0.72386789027832599</v>
      </c>
      <c r="K2101">
        <v>208.71800038921401</v>
      </c>
      <c r="L2101">
        <v>212.22586841582199</v>
      </c>
      <c r="M2101">
        <v>57.3688405184202</v>
      </c>
      <c r="N2101">
        <v>0.93411432117245596</v>
      </c>
      <c r="O2101">
        <v>38.961100345039398</v>
      </c>
      <c r="P2101">
        <v>23.0058139534883</v>
      </c>
      <c r="Q2101">
        <v>-6.3958672647535006E-2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138</v>
      </c>
      <c r="E2102">
        <v>302.45949999999999</v>
      </c>
      <c r="F2102">
        <v>192.5</v>
      </c>
      <c r="G2102">
        <v>189.46535236890301</v>
      </c>
      <c r="H2102">
        <v>11.311927942848699</v>
      </c>
      <c r="I2102">
        <v>65.4841076776367</v>
      </c>
      <c r="J2102">
        <v>14.8857016359549</v>
      </c>
      <c r="K2102">
        <v>153.18098997543601</v>
      </c>
      <c r="L2102">
        <v>124.24120949930401</v>
      </c>
      <c r="M2102">
        <v>83.435414946742696</v>
      </c>
      <c r="N2102">
        <v>5.1582153803309998</v>
      </c>
      <c r="O2102">
        <v>0</v>
      </c>
      <c r="P2102">
        <v>308.61812778603201</v>
      </c>
      <c r="Q2102">
        <v>0.13970540383344299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622</v>
      </c>
      <c r="E2103">
        <v>302.37542217999999</v>
      </c>
      <c r="F2103">
        <v>545.45000000000005</v>
      </c>
      <c r="G2103">
        <v>-13.2040279926502</v>
      </c>
      <c r="H2103">
        <v>2.8318110505963401</v>
      </c>
      <c r="I2103">
        <v>-9.3573380327656199</v>
      </c>
      <c r="J2103">
        <v>-2.1020682546352201</v>
      </c>
      <c r="K2103">
        <v>525.57923487431106</v>
      </c>
      <c r="L2103">
        <v>514.32164580193</v>
      </c>
      <c r="M2103">
        <v>53.666907561704797</v>
      </c>
      <c r="N2103">
        <v>2.49213700393853</v>
      </c>
      <c r="O2103">
        <v>3.9416995141626101</v>
      </c>
      <c r="P2103">
        <v>18.318872017353499</v>
      </c>
      <c r="Q2103">
        <v>-7.5438994163206999E-2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138</v>
      </c>
      <c r="E2104">
        <v>302.05432250000001</v>
      </c>
      <c r="F2104">
        <v>183.26</v>
      </c>
      <c r="G2104">
        <v>-32.897887945551297</v>
      </c>
      <c r="H2104">
        <v>-9.3059075194441601</v>
      </c>
      <c r="I2104">
        <v>-23.306542225988199</v>
      </c>
      <c r="J2104">
        <v>-5.5811403244571398</v>
      </c>
      <c r="K2104">
        <v>182.221731237331</v>
      </c>
      <c r="L2104">
        <v>188.393351617223</v>
      </c>
      <c r="M2104">
        <v>40.769561491455804</v>
      </c>
      <c r="N2104">
        <v>0.715833839811854</v>
      </c>
      <c r="O2104">
        <v>30.388519043981201</v>
      </c>
      <c r="P2104">
        <v>13.0885529157667</v>
      </c>
      <c r="Q2104">
        <v>-7.6952901467339005E-2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418</v>
      </c>
      <c r="E2105">
        <v>301.22018430000003</v>
      </c>
      <c r="F2105">
        <v>798.6</v>
      </c>
      <c r="G2105">
        <v>86.573575609874993</v>
      </c>
      <c r="H2105">
        <v>1.00755518774526</v>
      </c>
      <c r="I2105">
        <v>-4.8187190950327699</v>
      </c>
      <c r="J2105">
        <v>0.84480063595772603</v>
      </c>
      <c r="K2105">
        <v>779.98674556175399</v>
      </c>
      <c r="L2105">
        <v>691.50730155713404</v>
      </c>
      <c r="M2105">
        <v>63.753657402424402</v>
      </c>
      <c r="N2105">
        <v>0.66751198499270403</v>
      </c>
      <c r="O2105">
        <v>16.472577009767001</v>
      </c>
      <c r="P2105">
        <v>124.325842696629</v>
      </c>
      <c r="Q2105">
        <v>6.2465200542811003E-2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21</v>
      </c>
      <c r="E2106">
        <v>300.7547295</v>
      </c>
      <c r="F2106">
        <v>131.65</v>
      </c>
      <c r="G2106">
        <v>-32.656097871359002</v>
      </c>
      <c r="H2106">
        <v>-6.2018657043845602</v>
      </c>
      <c r="I2106">
        <v>-28.218656330576501</v>
      </c>
      <c r="J2106">
        <v>2.7893864936647601</v>
      </c>
      <c r="K2106">
        <v>131.65686863107501</v>
      </c>
      <c r="M2106">
        <v>48.557920898409499</v>
      </c>
      <c r="N2106">
        <v>0.50019849146486695</v>
      </c>
      <c r="O2106">
        <v>57.994682871249502</v>
      </c>
      <c r="P2106">
        <v>31.452820768846699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228</v>
      </c>
      <c r="E2107">
        <v>300.69735710499998</v>
      </c>
      <c r="F2107">
        <v>160.9</v>
      </c>
      <c r="G2107">
        <v>25.301172237809801</v>
      </c>
      <c r="H2107">
        <v>13.0946723483117</v>
      </c>
      <c r="I2107">
        <v>15.1996505166386</v>
      </c>
      <c r="J2107">
        <v>8.7679434817004296</v>
      </c>
      <c r="K2107">
        <v>135.46079554816299</v>
      </c>
      <c r="L2107">
        <v>127.23949747042499</v>
      </c>
      <c r="M2107">
        <v>75.310881771309099</v>
      </c>
      <c r="N2107">
        <v>2.2871613505919202</v>
      </c>
      <c r="O2107">
        <v>3.1696706028589001</v>
      </c>
      <c r="P2107">
        <v>53.238095238095198</v>
      </c>
      <c r="Q2107">
        <v>-5.6820561986230004E-3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E2108">
        <v>300.10734000000002</v>
      </c>
      <c r="F2108">
        <v>885.9</v>
      </c>
      <c r="G2108">
        <v>-0.791502894088012</v>
      </c>
      <c r="H2108">
        <v>12.8303033729253</v>
      </c>
      <c r="I2108">
        <v>-19.673467047774899</v>
      </c>
      <c r="J2108">
        <v>16.943415098187401</v>
      </c>
      <c r="K2108">
        <v>734.09948421272304</v>
      </c>
      <c r="L2108">
        <v>822.72419989333798</v>
      </c>
      <c r="M2108">
        <v>80.030359297994593</v>
      </c>
      <c r="N2108">
        <v>2.12368763557483</v>
      </c>
      <c r="O2108">
        <v>23.580539564284798</v>
      </c>
      <c r="P2108">
        <v>66.5225563909774</v>
      </c>
      <c r="Q2108">
        <v>0.13032805408318501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95</v>
      </c>
      <c r="E2109">
        <v>300.04838749999999</v>
      </c>
      <c r="F2109">
        <v>132.30000000000001</v>
      </c>
      <c r="G2109">
        <v>-0.93120023972565102</v>
      </c>
      <c r="H2109">
        <v>-7.7575811076997097</v>
      </c>
      <c r="I2109">
        <v>-47.348193327189797</v>
      </c>
      <c r="J2109">
        <v>-3.6737075990484001</v>
      </c>
      <c r="K2109">
        <v>145.67130461786701</v>
      </c>
      <c r="L2109">
        <v>154.44377921738001</v>
      </c>
      <c r="M2109">
        <v>34.256375936426302</v>
      </c>
      <c r="N2109">
        <v>1.5417250324254199</v>
      </c>
      <c r="O2109">
        <v>91.761148904006006</v>
      </c>
      <c r="P2109">
        <v>27.150408457472299</v>
      </c>
      <c r="Q2109">
        <v>-3.840768877905E-3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E2110">
        <v>298.87892799999997</v>
      </c>
      <c r="F2110">
        <v>185</v>
      </c>
      <c r="G2110">
        <v>89.550128288355495</v>
      </c>
      <c r="H2110">
        <v>8.8361018249456897</v>
      </c>
      <c r="I2110">
        <v>6.6152696149446104</v>
      </c>
      <c r="J2110">
        <v>2.0447001238794602</v>
      </c>
      <c r="K2110">
        <v>166.72632302967301</v>
      </c>
      <c r="L2110">
        <v>145.82592880090701</v>
      </c>
      <c r="M2110">
        <v>89.604993058863002</v>
      </c>
      <c r="N2110">
        <v>1.51702127659574</v>
      </c>
      <c r="O2110">
        <v>0</v>
      </c>
      <c r="P2110">
        <v>131.25</v>
      </c>
      <c r="Q2110">
        <v>0.14538620366893301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715</v>
      </c>
      <c r="E2111">
        <v>298.53358683599998</v>
      </c>
      <c r="F2111">
        <v>11.95</v>
      </c>
      <c r="G2111">
        <v>-18.268853484114601</v>
      </c>
      <c r="H2111">
        <v>-3.2005937070719801</v>
      </c>
      <c r="I2111">
        <v>-12.032576714625799</v>
      </c>
      <c r="J2111">
        <v>-1.1550159118472001</v>
      </c>
      <c r="K2111">
        <v>11.801783642370101</v>
      </c>
      <c r="L2111">
        <v>11.5504681531397</v>
      </c>
      <c r="M2111">
        <v>70.589314799391403</v>
      </c>
      <c r="N2111">
        <v>0.499008380635374</v>
      </c>
      <c r="O2111">
        <v>11.297071129707099</v>
      </c>
      <c r="P2111">
        <v>25.789473684210499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138</v>
      </c>
      <c r="E2112">
        <v>298.53032192000001</v>
      </c>
      <c r="F2112">
        <v>283</v>
      </c>
      <c r="G2112">
        <v>64.494292469091704</v>
      </c>
      <c r="H2112">
        <v>-8.11513036804587</v>
      </c>
      <c r="I2112">
        <v>-9.5158655947338104</v>
      </c>
      <c r="J2112">
        <v>-3.6528426287408502</v>
      </c>
      <c r="K2112">
        <v>287.26284312600802</v>
      </c>
      <c r="L2112">
        <v>263.32717047216403</v>
      </c>
      <c r="M2112">
        <v>48.511404891519199</v>
      </c>
      <c r="N2112">
        <v>1.88163716814159</v>
      </c>
      <c r="O2112">
        <v>14.487632508833901</v>
      </c>
      <c r="P2112">
        <v>95.172413793103402</v>
      </c>
      <c r="Q2112">
        <v>5.9492965058920003E-2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290</v>
      </c>
      <c r="E2113">
        <v>298.19902215500002</v>
      </c>
      <c r="F2113">
        <v>133.09</v>
      </c>
      <c r="G2113">
        <v>-35.549241751990202</v>
      </c>
      <c r="H2113">
        <v>-0.75755666333372795</v>
      </c>
      <c r="I2113">
        <v>-18.806486923090901</v>
      </c>
      <c r="J2113">
        <v>8.0129829950326208</v>
      </c>
      <c r="K2113">
        <v>127.11266620011099</v>
      </c>
      <c r="L2113">
        <v>137.97103666579201</v>
      </c>
      <c r="M2113">
        <v>42.541483263054602</v>
      </c>
      <c r="N2113">
        <v>1.36622265028954</v>
      </c>
      <c r="O2113">
        <v>46.517394244496103</v>
      </c>
      <c r="P2113">
        <v>46.252747252747199</v>
      </c>
      <c r="Q2113">
        <v>9.9416413082425006E-2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388</v>
      </c>
      <c r="E2114">
        <v>298.01330014499899</v>
      </c>
      <c r="F2114">
        <v>131</v>
      </c>
      <c r="G2114">
        <v>17.8383374506625</v>
      </c>
      <c r="H2114">
        <v>-23.2054891277309</v>
      </c>
      <c r="I2114">
        <v>27.096169807151899</v>
      </c>
      <c r="J2114">
        <v>-3.7035752907892201</v>
      </c>
      <c r="M2114">
        <v>41.843532497729498</v>
      </c>
      <c r="O2114">
        <v>33.511450381679303</v>
      </c>
      <c r="P2114">
        <v>90.823015294974496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D2115" t="s">
        <v>1815</v>
      </c>
      <c r="E2115">
        <v>297.04367588999997</v>
      </c>
      <c r="F2115">
        <v>463.15</v>
      </c>
      <c r="G2115">
        <v>38.875532158406898</v>
      </c>
      <c r="H2115">
        <v>14.3018725913299</v>
      </c>
      <c r="I2115">
        <v>34.702441275110097</v>
      </c>
      <c r="J2115">
        <v>-10.3388252007046</v>
      </c>
      <c r="K2115">
        <v>416.71236699182998</v>
      </c>
      <c r="L2115">
        <v>357.31517036125598</v>
      </c>
      <c r="M2115">
        <v>53.923933557261002</v>
      </c>
      <c r="N2115">
        <v>1.35281432093318</v>
      </c>
      <c r="O2115">
        <v>12.6632840332505</v>
      </c>
      <c r="P2115">
        <v>73.010833022039506</v>
      </c>
      <c r="Q2115">
        <v>3.0020827513760999E-2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D2116" t="s">
        <v>899</v>
      </c>
      <c r="E2116">
        <v>296.12793144</v>
      </c>
      <c r="F2116">
        <v>274.95</v>
      </c>
      <c r="G2116">
        <v>369.92680696506699</v>
      </c>
      <c r="H2116">
        <v>-9.1338476612541992</v>
      </c>
      <c r="I2116">
        <v>105.873499756895</v>
      </c>
      <c r="J2116">
        <v>-5.2935949798380202</v>
      </c>
      <c r="K2116">
        <v>260.35712086112699</v>
      </c>
      <c r="L2116">
        <v>185.841948804195</v>
      </c>
      <c r="M2116">
        <v>41.829040634867901</v>
      </c>
      <c r="N2116">
        <v>0.96676991468558204</v>
      </c>
      <c r="O2116">
        <v>18.221494817239499</v>
      </c>
      <c r="P2116">
        <v>517.86516853932505</v>
      </c>
      <c r="Q2116">
        <v>0.25598376939546702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D2117" t="s">
        <v>472</v>
      </c>
      <c r="E2117">
        <v>296.06715000000003</v>
      </c>
      <c r="F2117">
        <v>12.15</v>
      </c>
      <c r="G2117">
        <v>144.76351954825799</v>
      </c>
      <c r="H2117">
        <v>-20.373864370121201</v>
      </c>
      <c r="I2117">
        <v>-38.919783393075299</v>
      </c>
      <c r="J2117">
        <v>-5.8902123159902402</v>
      </c>
      <c r="K2117">
        <v>13.743092042380599</v>
      </c>
      <c r="L2117">
        <v>13.2845436637323</v>
      </c>
      <c r="M2117">
        <v>30.2703366303375</v>
      </c>
      <c r="N2117">
        <v>0.850465707027942</v>
      </c>
      <c r="O2117">
        <v>92.181069958847701</v>
      </c>
      <c r="P2117">
        <v>170</v>
      </c>
      <c r="Q2117">
        <v>0.228985602201734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E2118">
        <v>295.4658</v>
      </c>
      <c r="F2118">
        <v>259.55</v>
      </c>
      <c r="G2118">
        <v>57.331460380592098</v>
      </c>
      <c r="H2118">
        <v>6.00099999943727</v>
      </c>
      <c r="I2118">
        <v>-1.2085401544125101</v>
      </c>
      <c r="J2118">
        <v>1.0304540208067099</v>
      </c>
      <c r="K2118">
        <v>204.45054656977101</v>
      </c>
      <c r="L2118">
        <v>188.63504588949101</v>
      </c>
      <c r="M2118">
        <v>55.834195148994297</v>
      </c>
      <c r="N2118">
        <v>0.90745033112582696</v>
      </c>
      <c r="O2118">
        <v>0</v>
      </c>
      <c r="P2118">
        <v>92.401779095626395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D2119" t="s">
        <v>111</v>
      </c>
      <c r="E2119">
        <v>295.01207520000003</v>
      </c>
      <c r="F2119">
        <v>106.42</v>
      </c>
      <c r="G2119">
        <v>-48.727487990714202</v>
      </c>
      <c r="H2119">
        <v>-9.9814974589440002</v>
      </c>
      <c r="I2119">
        <v>-51.654612471095</v>
      </c>
      <c r="J2119">
        <v>-4.37235231961232</v>
      </c>
      <c r="K2119">
        <v>114.71185942471099</v>
      </c>
      <c r="L2119">
        <v>128.75482391704199</v>
      </c>
      <c r="M2119">
        <v>33.310789282696902</v>
      </c>
      <c r="N2119">
        <v>1.6493135893994499</v>
      </c>
      <c r="O2119">
        <v>76.846457432813295</v>
      </c>
      <c r="P2119">
        <v>8.4811416921508798</v>
      </c>
      <c r="Q2119">
        <v>3.9300035784609999E-2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D2120" t="s">
        <v>271</v>
      </c>
      <c r="E2120">
        <v>294.50799999999998</v>
      </c>
      <c r="F2120">
        <v>845.4</v>
      </c>
      <c r="G2120">
        <v>129.12364633708199</v>
      </c>
      <c r="H2120">
        <v>5.1834354728928398</v>
      </c>
      <c r="I2120">
        <v>27.920974418206399</v>
      </c>
      <c r="J2120">
        <v>-5.3143540657133901</v>
      </c>
      <c r="K2120">
        <v>815.05227484686702</v>
      </c>
      <c r="L2120">
        <v>658.49431600282696</v>
      </c>
      <c r="M2120">
        <v>54.2618657682102</v>
      </c>
      <c r="N2120">
        <v>0.48411592155619099</v>
      </c>
      <c r="O2120">
        <v>9.6522356281050392</v>
      </c>
      <c r="P2120">
        <v>160.12307692307601</v>
      </c>
      <c r="Q2120">
        <v>0.16184591063109699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D2121" t="s">
        <v>932</v>
      </c>
      <c r="E2121">
        <v>294.26249999999999</v>
      </c>
      <c r="F2121">
        <v>290.05</v>
      </c>
      <c r="G2121">
        <v>43.214762806018904</v>
      </c>
      <c r="H2121">
        <v>-2.3405578575521</v>
      </c>
      <c r="I2121">
        <v>43.763425504437301</v>
      </c>
      <c r="J2121">
        <v>-2.53108199174943</v>
      </c>
      <c r="K2121">
        <v>284.94892939546401</v>
      </c>
      <c r="L2121">
        <v>224.79815812646899</v>
      </c>
      <c r="M2121">
        <v>38.548379511003702</v>
      </c>
      <c r="N2121">
        <v>3.44435906682398E-2</v>
      </c>
      <c r="O2121">
        <v>19.393208067574498</v>
      </c>
      <c r="P2121">
        <v>83.575949367088597</v>
      </c>
      <c r="Q2121">
        <v>6.9663745195002E-2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D2122" t="s">
        <v>21</v>
      </c>
      <c r="E2122">
        <v>293.79692399999999</v>
      </c>
      <c r="F2122">
        <v>20.010000000000002</v>
      </c>
      <c r="G2122">
        <v>-13.044904322488399</v>
      </c>
      <c r="H2122">
        <v>-10.895363776638099</v>
      </c>
      <c r="I2122">
        <v>-46.587064069521702</v>
      </c>
      <c r="J2122">
        <v>-4.3137200963028199</v>
      </c>
      <c r="K2122">
        <v>21.152836050743801</v>
      </c>
      <c r="L2122">
        <v>22.396875619904399</v>
      </c>
      <c r="M2122">
        <v>27.265601954788501</v>
      </c>
      <c r="N2122">
        <v>0.81022087648121599</v>
      </c>
      <c r="O2122">
        <v>78.910544727636093</v>
      </c>
      <c r="P2122">
        <v>17.3607038123167</v>
      </c>
      <c r="Q2122">
        <v>-0.108295162100179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E2123">
        <v>293.657916</v>
      </c>
      <c r="F2123">
        <v>38.96</v>
      </c>
      <c r="G2123">
        <v>346.67627346101199</v>
      </c>
      <c r="H2123">
        <v>93.982733634554904</v>
      </c>
      <c r="I2123">
        <v>141.02325356979301</v>
      </c>
      <c r="J2123">
        <v>6.9456007154324197</v>
      </c>
      <c r="K2123">
        <v>23.7816760622255</v>
      </c>
      <c r="L2123">
        <v>13.8837505080478</v>
      </c>
      <c r="M2123">
        <v>99.999999961501103</v>
      </c>
      <c r="N2123">
        <v>1.61217426125588</v>
      </c>
      <c r="O2123">
        <v>0</v>
      </c>
      <c r="P2123">
        <v>456.57142857142799</v>
      </c>
      <c r="Q2123">
        <v>0.132119721044479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E2124">
        <v>293.48770739999998</v>
      </c>
      <c r="F2124">
        <v>33.840000000000003</v>
      </c>
      <c r="G2124">
        <v>42.369427549481102</v>
      </c>
      <c r="H2124">
        <v>3.1489279243665802</v>
      </c>
      <c r="I2124">
        <v>-15.202850842012399</v>
      </c>
      <c r="J2124">
        <v>-8.8632105991180907</v>
      </c>
      <c r="K2124">
        <v>32.139558731630402</v>
      </c>
      <c r="L2124">
        <v>29.721238414427098</v>
      </c>
      <c r="M2124">
        <v>52.708079589531003</v>
      </c>
      <c r="N2124">
        <v>1.8587283492567299</v>
      </c>
      <c r="O2124">
        <v>22.931442080378201</v>
      </c>
      <c r="P2124">
        <v>73.449513070220405</v>
      </c>
      <c r="Q2124">
        <v>6.6126164817938995E-2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E2125">
        <v>292.88537167499999</v>
      </c>
      <c r="F2125">
        <v>960.35</v>
      </c>
      <c r="G2125">
        <v>924.57053593263902</v>
      </c>
      <c r="H2125">
        <v>-2.0797902703922899</v>
      </c>
      <c r="I2125">
        <v>933.82836828912798</v>
      </c>
      <c r="J2125">
        <v>15.5572085235471</v>
      </c>
      <c r="K2125">
        <v>801.68808605246898</v>
      </c>
      <c r="M2125">
        <v>71.8191380076304</v>
      </c>
      <c r="N2125">
        <v>0.86369718136651996</v>
      </c>
      <c r="O2125">
        <v>1.94200031238611</v>
      </c>
      <c r="P2125">
        <v>1002.58323765786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1428</v>
      </c>
      <c r="E2126">
        <v>292.68981719999999</v>
      </c>
      <c r="F2126">
        <v>72.709999999999994</v>
      </c>
      <c r="G2126">
        <v>-3.2214614026544299</v>
      </c>
      <c r="H2126">
        <v>0.93976856370573203</v>
      </c>
      <c r="I2126">
        <v>-32.055711240681397</v>
      </c>
      <c r="J2126">
        <v>-4.9709811941493296</v>
      </c>
      <c r="K2126">
        <v>73.598058092441406</v>
      </c>
      <c r="L2126">
        <v>73.543049617741801</v>
      </c>
      <c r="M2126">
        <v>36.799878687278799</v>
      </c>
      <c r="N2126">
        <v>1.33648023492219</v>
      </c>
      <c r="O2126">
        <v>53.761518360610602</v>
      </c>
      <c r="P2126">
        <v>43.837784371908903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198</v>
      </c>
      <c r="E2127">
        <v>292.57499999999999</v>
      </c>
      <c r="F2127">
        <v>587.15</v>
      </c>
      <c r="G2127">
        <v>7.3183122716603499</v>
      </c>
      <c r="H2127">
        <v>-2.8015512507391001</v>
      </c>
      <c r="I2127">
        <v>-19.967355261414401</v>
      </c>
      <c r="J2127">
        <v>-5.14741638628281</v>
      </c>
      <c r="K2127">
        <v>591.12158198396503</v>
      </c>
      <c r="L2127">
        <v>573.308232379473</v>
      </c>
      <c r="M2127">
        <v>47.872995534971501</v>
      </c>
      <c r="N2127">
        <v>0.91397906247087601</v>
      </c>
      <c r="O2127">
        <v>30.290385761730398</v>
      </c>
      <c r="P2127">
        <v>45.406141654284198</v>
      </c>
      <c r="Q2127">
        <v>5.0818477267492002E-2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E2128">
        <v>292.29123750000002</v>
      </c>
      <c r="F2128">
        <v>12.99</v>
      </c>
      <c r="G2128">
        <v>439.21645791423998</v>
      </c>
      <c r="H2128">
        <v>3.13088406390579</v>
      </c>
      <c r="I2128">
        <v>-20.427007530325501</v>
      </c>
      <c r="J2128">
        <v>-1.23904952529257</v>
      </c>
      <c r="K2128">
        <v>12.653660034192701</v>
      </c>
      <c r="L2128">
        <v>10.981650674302401</v>
      </c>
      <c r="M2128">
        <v>63.662296922794098</v>
      </c>
      <c r="N2128">
        <v>0</v>
      </c>
      <c r="O2128">
        <v>47.036181678214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228</v>
      </c>
      <c r="E2129">
        <v>291.63415680000003</v>
      </c>
      <c r="F2129">
        <v>229.55</v>
      </c>
      <c r="G2129">
        <v>142.56328700231501</v>
      </c>
      <c r="H2129">
        <v>-7.62623706469933</v>
      </c>
      <c r="I2129">
        <v>27.881380067539801</v>
      </c>
      <c r="J2129">
        <v>4.7908699223483797</v>
      </c>
      <c r="K2129">
        <v>207.76679171351699</v>
      </c>
      <c r="L2129">
        <v>154.83661103991599</v>
      </c>
      <c r="M2129">
        <v>61.09279939188</v>
      </c>
      <c r="N2129">
        <v>0.38907276522288298</v>
      </c>
      <c r="O2129">
        <v>15.225441080374599</v>
      </c>
      <c r="P2129">
        <v>195.43114543114501</v>
      </c>
      <c r="Q2129">
        <v>0.16628469309271601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138</v>
      </c>
      <c r="E2130">
        <v>290.427716025</v>
      </c>
      <c r="F2130">
        <v>26.87</v>
      </c>
      <c r="G2130">
        <v>14.9319542537802</v>
      </c>
      <c r="H2130">
        <v>-19.048971491253401</v>
      </c>
      <c r="I2130">
        <v>-22.1927317349049</v>
      </c>
      <c r="J2130">
        <v>-3.3883707922609001</v>
      </c>
      <c r="K2130">
        <v>25.207304292217</v>
      </c>
      <c r="L2130">
        <v>23.472465934205399</v>
      </c>
      <c r="M2130">
        <v>41.842130837593501</v>
      </c>
      <c r="N2130">
        <v>0.275307805274489</v>
      </c>
      <c r="O2130">
        <v>38.221064384071397</v>
      </c>
      <c r="P2130">
        <v>56.950934579439199</v>
      </c>
      <c r="Q2130">
        <v>3.3579618646125999E-2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1538</v>
      </c>
      <c r="E2131">
        <v>290.22748799999999</v>
      </c>
      <c r="F2131">
        <v>22.73</v>
      </c>
      <c r="G2131">
        <v>23.483029546456901</v>
      </c>
      <c r="H2131">
        <v>5.6499226281217201</v>
      </c>
      <c r="I2131">
        <v>-11.5617746461206</v>
      </c>
      <c r="J2131">
        <v>-8.9589062702189501</v>
      </c>
      <c r="K2131">
        <v>21.8766313554049</v>
      </c>
      <c r="L2131">
        <v>22.074152641624998</v>
      </c>
      <c r="M2131">
        <v>56.7838875328341</v>
      </c>
      <c r="N2131">
        <v>2.7018588481847199</v>
      </c>
      <c r="O2131">
        <v>71.139463264408207</v>
      </c>
      <c r="P2131">
        <v>63.642908567314599</v>
      </c>
      <c r="Q2131">
        <v>8.7509626213979994E-2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124</v>
      </c>
      <c r="E2132">
        <v>289.84815359999999</v>
      </c>
      <c r="F2132">
        <v>133.27000000000001</v>
      </c>
      <c r="G2132">
        <v>75.748048614358396</v>
      </c>
      <c r="H2132">
        <v>32.079565074406297</v>
      </c>
      <c r="I2132">
        <v>39.3809339115261</v>
      </c>
      <c r="J2132">
        <v>-17.227569933455801</v>
      </c>
      <c r="K2132">
        <v>110.934592065244</v>
      </c>
      <c r="L2132">
        <v>89.867319265933105</v>
      </c>
      <c r="M2132">
        <v>53.564271567394897</v>
      </c>
      <c r="N2132">
        <v>2.8529145760679002</v>
      </c>
      <c r="O2132">
        <v>24.108951752082199</v>
      </c>
      <c r="P2132">
        <v>113.916532905297</v>
      </c>
      <c r="Q2132">
        <v>2.5336872018891E-2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D2133" t="s">
        <v>1428</v>
      </c>
      <c r="E2133">
        <v>289.63697999999999</v>
      </c>
      <c r="F2133">
        <v>165.35</v>
      </c>
      <c r="G2133">
        <v>20.3508505572761</v>
      </c>
      <c r="H2133">
        <v>9.2582795477368993</v>
      </c>
      <c r="I2133">
        <v>-14.271909909032299</v>
      </c>
      <c r="J2133">
        <v>11.6753151155913</v>
      </c>
      <c r="K2133">
        <v>143.13581313194101</v>
      </c>
      <c r="L2133">
        <v>135.33718724746399</v>
      </c>
      <c r="M2133">
        <v>86.867252550379803</v>
      </c>
      <c r="N2133">
        <v>2.6319513436577999</v>
      </c>
      <c r="O2133">
        <v>11.883882673117601</v>
      </c>
      <c r="P2133">
        <v>70.376094796496602</v>
      </c>
      <c r="Q2133">
        <v>4.732978272005E-2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D2134" t="s">
        <v>65</v>
      </c>
      <c r="E2134">
        <v>287.74217984000001</v>
      </c>
      <c r="F2134">
        <v>28.5</v>
      </c>
      <c r="G2134">
        <v>121.292932410438</v>
      </c>
      <c r="H2134">
        <v>3.2838038830830897E-2</v>
      </c>
      <c r="I2134">
        <v>55.378428563029303</v>
      </c>
      <c r="J2134">
        <v>-8.9508870371935707</v>
      </c>
      <c r="K2134">
        <v>26.7125764436928</v>
      </c>
      <c r="L2134">
        <v>20.662892780240799</v>
      </c>
      <c r="M2134">
        <v>27.472795480087001</v>
      </c>
      <c r="N2134">
        <v>7.2979704752169999E-2</v>
      </c>
      <c r="O2134">
        <v>50.912280701754298</v>
      </c>
      <c r="P2134">
        <v>167.85714285714201</v>
      </c>
      <c r="Q2134">
        <v>6.5438121838109001E-2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E2135">
        <v>287.551264</v>
      </c>
      <c r="F2135">
        <v>132</v>
      </c>
      <c r="G2135">
        <v>67.134579145595296</v>
      </c>
      <c r="H2135">
        <v>-11.1901909007335</v>
      </c>
      <c r="I2135">
        <v>21.4787379425096</v>
      </c>
      <c r="J2135">
        <v>1.93555364931059</v>
      </c>
      <c r="K2135">
        <v>124.75544232640399</v>
      </c>
      <c r="L2135">
        <v>105.623564967319</v>
      </c>
      <c r="M2135">
        <v>40.293239498325498</v>
      </c>
      <c r="N2135">
        <v>0.65853658536585302</v>
      </c>
      <c r="O2135">
        <v>12.1212121212121</v>
      </c>
      <c r="P2135">
        <v>120</v>
      </c>
      <c r="Q2135">
        <v>0.143920729329306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715</v>
      </c>
      <c r="E2136">
        <v>286.83496256799998</v>
      </c>
      <c r="F2136">
        <v>263.83999999999997</v>
      </c>
      <c r="G2136">
        <v>-0.53242559351448104</v>
      </c>
      <c r="H2136">
        <v>-0.77223327636101102</v>
      </c>
      <c r="I2136">
        <v>-1.47544934414255</v>
      </c>
      <c r="J2136">
        <v>-2.7270543840839601</v>
      </c>
      <c r="K2136">
        <v>252.24975330165401</v>
      </c>
      <c r="L2136">
        <v>233.722118480153</v>
      </c>
      <c r="M2136">
        <v>58.2466499100683</v>
      </c>
      <c r="N2136">
        <v>0.98510407458288796</v>
      </c>
      <c r="O2136">
        <v>1.37204366282595</v>
      </c>
      <c r="P2136">
        <v>32.622901377299598</v>
      </c>
      <c r="Q2136">
        <v>4.1697795445031001E-2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D2137" t="s">
        <v>146</v>
      </c>
      <c r="E2137">
        <v>286.67265821999899</v>
      </c>
      <c r="F2137">
        <v>258.85000000000002</v>
      </c>
      <c r="G2137">
        <v>225.71412603519701</v>
      </c>
      <c r="H2137">
        <v>-13.6509656768566</v>
      </c>
      <c r="I2137">
        <v>-26.320485989671301</v>
      </c>
      <c r="J2137">
        <v>2.5292407132321899</v>
      </c>
      <c r="K2137">
        <v>262.46100529022902</v>
      </c>
      <c r="L2137">
        <v>231.13476995173301</v>
      </c>
      <c r="M2137">
        <v>41.742741663949801</v>
      </c>
      <c r="N2137">
        <v>1.0048498424471</v>
      </c>
      <c r="O2137">
        <v>39.153950164187698</v>
      </c>
      <c r="P2137">
        <v>301.31782945736398</v>
      </c>
      <c r="Q2137">
        <v>0.20768847037980601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46</v>
      </c>
      <c r="E2138">
        <v>286.52249999999998</v>
      </c>
      <c r="F2138">
        <v>189.9</v>
      </c>
      <c r="G2138">
        <v>-39.5117290127044</v>
      </c>
      <c r="H2138">
        <v>-3.6505083610509899</v>
      </c>
      <c r="I2138">
        <v>-30.185869445330599</v>
      </c>
      <c r="J2138">
        <v>6.2375859887261003</v>
      </c>
      <c r="K2138">
        <v>191.930471795003</v>
      </c>
      <c r="M2138">
        <v>56.709720371057898</v>
      </c>
      <c r="N2138">
        <v>0.29665590165642203</v>
      </c>
      <c r="O2138">
        <v>69.984202211690302</v>
      </c>
      <c r="P2138">
        <v>30.9203722854188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46</v>
      </c>
      <c r="E2139">
        <v>286.50165503800002</v>
      </c>
      <c r="F2139">
        <v>56.72</v>
      </c>
      <c r="G2139">
        <v>-4.8852997175821598</v>
      </c>
      <c r="H2139">
        <v>4.2203827775566802</v>
      </c>
      <c r="I2139">
        <v>1.0029535502584701</v>
      </c>
      <c r="J2139">
        <v>2.8684651444026699</v>
      </c>
      <c r="K2139">
        <v>50.369860346879598</v>
      </c>
      <c r="L2139">
        <v>46.868593293499202</v>
      </c>
      <c r="M2139">
        <v>44.047297469335597</v>
      </c>
      <c r="N2139">
        <v>0.50285132998445703</v>
      </c>
      <c r="O2139">
        <v>25.123413258109998</v>
      </c>
      <c r="P2139">
        <v>64.167872648335702</v>
      </c>
      <c r="Q2139">
        <v>1.1691131465005999E-2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46</v>
      </c>
      <c r="E2140">
        <v>286.41550000000001</v>
      </c>
      <c r="F2140">
        <v>508</v>
      </c>
      <c r="G2140">
        <v>64.304901358375005</v>
      </c>
      <c r="H2140">
        <v>-18.4250889291208</v>
      </c>
      <c r="I2140">
        <v>88.695717087587596</v>
      </c>
      <c r="J2140">
        <v>-1.5647181328125499</v>
      </c>
      <c r="K2140">
        <v>482.97676241199503</v>
      </c>
      <c r="L2140">
        <v>373.46476647716997</v>
      </c>
      <c r="M2140">
        <v>45.877682404025698</v>
      </c>
      <c r="N2140">
        <v>0.20088872431031199</v>
      </c>
      <c r="O2140">
        <v>19.488188976377899</v>
      </c>
      <c r="P2140">
        <v>144.230769230769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Row],[Ticker]],[1]!Table1[[Symbol]:[Industry]],2,FALSE),"-")</f>
        <v>-</v>
      </c>
      <c r="D2141" t="s">
        <v>302</v>
      </c>
      <c r="E2141">
        <v>286.02194353599998</v>
      </c>
      <c r="F2141">
        <v>198.49</v>
      </c>
      <c r="G2141">
        <v>42.618902599370898</v>
      </c>
      <c r="H2141">
        <v>-22.808691255052299</v>
      </c>
      <c r="I2141">
        <v>7.1691310307540199</v>
      </c>
      <c r="J2141">
        <v>1.29628397334367</v>
      </c>
      <c r="K2141">
        <v>176.75403731095199</v>
      </c>
      <c r="L2141">
        <v>157.67962184339001</v>
      </c>
      <c r="M2141">
        <v>38.144210046793397</v>
      </c>
      <c r="N2141">
        <v>1.9611272163484501</v>
      </c>
      <c r="O2141">
        <v>15.371051438359601</v>
      </c>
      <c r="P2141">
        <v>110.04232804232799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Row],[Ticker]],[1]!Table1[[Symbol]:[Industry]],2,FALSE),"-")</f>
        <v>-</v>
      </c>
      <c r="D2142" t="s">
        <v>4444</v>
      </c>
      <c r="E2142">
        <v>285.11369070000001</v>
      </c>
      <c r="F2142">
        <v>517.95000000000005</v>
      </c>
      <c r="G2142">
        <v>129.07986691770299</v>
      </c>
      <c r="H2142">
        <v>10.4114348573714</v>
      </c>
      <c r="I2142">
        <v>25.304805293464302</v>
      </c>
      <c r="J2142">
        <v>0.97413030797459799</v>
      </c>
      <c r="K2142">
        <v>425.01366535879498</v>
      </c>
      <c r="M2142">
        <v>58.752260303057398</v>
      </c>
      <c r="N2142">
        <v>0.32890113675508098</v>
      </c>
      <c r="O2142">
        <v>4.24751423882614</v>
      </c>
      <c r="P2142">
        <v>212.300271329514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D2143" t="s">
        <v>46</v>
      </c>
      <c r="E2143">
        <v>285.03671844000002</v>
      </c>
      <c r="F2143">
        <v>60.3</v>
      </c>
      <c r="G2143">
        <v>76.072538932274796</v>
      </c>
      <c r="H2143">
        <v>9.6781564382020395</v>
      </c>
      <c r="I2143">
        <v>18.601020736033401</v>
      </c>
      <c r="J2143">
        <v>6.1683578821148197</v>
      </c>
      <c r="K2143">
        <v>54.401863775866097</v>
      </c>
      <c r="L2143">
        <v>44.794818489696702</v>
      </c>
      <c r="M2143">
        <v>59.651333891775103</v>
      </c>
      <c r="N2143">
        <v>0.28972095671981701</v>
      </c>
      <c r="O2143">
        <v>11.1111111111111</v>
      </c>
      <c r="P2143">
        <v>138.23373321889301</v>
      </c>
      <c r="Q2143">
        <v>0.204277500560471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E2144">
        <v>284.98823385399999</v>
      </c>
      <c r="F2144">
        <v>117.86</v>
      </c>
      <c r="G2144">
        <v>61.542914149529402</v>
      </c>
      <c r="H2144">
        <v>33.810640630947802</v>
      </c>
      <c r="I2144">
        <v>43.0480904447368</v>
      </c>
      <c r="J2144">
        <v>-4.8529189701891999</v>
      </c>
      <c r="K2144">
        <v>88.331906629411407</v>
      </c>
      <c r="L2144">
        <v>77.971231449151304</v>
      </c>
      <c r="M2144">
        <v>81.999009961827497</v>
      </c>
      <c r="N2144">
        <v>1.47077777777777</v>
      </c>
      <c r="O2144">
        <v>7.7549635160359696</v>
      </c>
      <c r="P2144">
        <v>102.50859106529199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D2145" t="s">
        <v>124</v>
      </c>
      <c r="E2145">
        <v>284.59434261000001</v>
      </c>
      <c r="F2145">
        <v>358.6</v>
      </c>
      <c r="G2145">
        <v>-8.0886733039344598</v>
      </c>
      <c r="H2145">
        <v>-6.0062246393772698</v>
      </c>
      <c r="I2145">
        <v>-29.3749850915891</v>
      </c>
      <c r="J2145">
        <v>-1.71517331747854</v>
      </c>
      <c r="K2145">
        <v>358.75480557383901</v>
      </c>
      <c r="L2145">
        <v>354.67038261696803</v>
      </c>
      <c r="M2145">
        <v>40.178755321288499</v>
      </c>
      <c r="N2145">
        <v>0.84693055599257405</v>
      </c>
      <c r="O2145">
        <v>31.0652537646402</v>
      </c>
      <c r="P2145">
        <v>23.6551724137931</v>
      </c>
      <c r="Q2145">
        <v>-4.0157173588533997E-2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198</v>
      </c>
      <c r="E2146">
        <v>283.91618647500002</v>
      </c>
      <c r="F2146">
        <v>393.9</v>
      </c>
      <c r="G2146">
        <v>-3.9920767073378798</v>
      </c>
      <c r="H2146">
        <v>-10.6267465629701</v>
      </c>
      <c r="I2146">
        <v>-24.016847009739699</v>
      </c>
      <c r="J2146">
        <v>-7.6639934251390498</v>
      </c>
      <c r="K2146">
        <v>401.395404743977</v>
      </c>
      <c r="L2146">
        <v>364.13163757125301</v>
      </c>
      <c r="M2146">
        <v>36.554075959010703</v>
      </c>
      <c r="N2146">
        <v>0.93319932063768096</v>
      </c>
      <c r="O2146">
        <v>28.446306169078401</v>
      </c>
      <c r="P2146">
        <v>42.691541387429801</v>
      </c>
      <c r="Q2146">
        <v>-3.60147014008E-3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619</v>
      </c>
      <c r="E2147">
        <v>283.749669119999</v>
      </c>
      <c r="F2147">
        <v>307.39999999999998</v>
      </c>
      <c r="G2147">
        <v>50.090992075730803</v>
      </c>
      <c r="H2147">
        <v>9.4410383351468692</v>
      </c>
      <c r="I2147">
        <v>15.623012047180501</v>
      </c>
      <c r="J2147">
        <v>9.6700413837983294</v>
      </c>
      <c r="K2147">
        <v>248.72540467322199</v>
      </c>
      <c r="L2147">
        <v>221.00842504110199</v>
      </c>
      <c r="M2147">
        <v>69.299587921276697</v>
      </c>
      <c r="N2147">
        <v>0.43858073209072501</v>
      </c>
      <c r="O2147">
        <v>7.8887443070917396</v>
      </c>
      <c r="P2147">
        <v>100.915032679738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915</v>
      </c>
      <c r="E2148">
        <v>282.95446727000001</v>
      </c>
      <c r="F2148">
        <v>84.29</v>
      </c>
      <c r="G2148">
        <v>20.3623583729036</v>
      </c>
      <c r="H2148">
        <v>-7.2958886711711797</v>
      </c>
      <c r="I2148">
        <v>22.2126347385943</v>
      </c>
      <c r="J2148">
        <v>-1.9155270947205401</v>
      </c>
      <c r="K2148">
        <v>87.393699310317501</v>
      </c>
      <c r="L2148">
        <v>77.955195340558603</v>
      </c>
      <c r="M2148">
        <v>40.700552939420298</v>
      </c>
      <c r="N2148">
        <v>2.3984612227359001</v>
      </c>
      <c r="O2148">
        <v>40.823347965357598</v>
      </c>
      <c r="P2148">
        <v>85.252747252747199</v>
      </c>
      <c r="Q2148">
        <v>-2.764915271969E-3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1141</v>
      </c>
      <c r="E2149">
        <v>282.19763311999998</v>
      </c>
      <c r="F2149">
        <v>116.25</v>
      </c>
      <c r="G2149">
        <v>-41.993181694424102</v>
      </c>
      <c r="H2149">
        <v>0.35249537497282601</v>
      </c>
      <c r="I2149">
        <v>-10.0468924651418</v>
      </c>
      <c r="J2149">
        <v>20.899881009440001</v>
      </c>
      <c r="K2149">
        <v>102.261550453537</v>
      </c>
      <c r="L2149">
        <v>107.847550826578</v>
      </c>
      <c r="M2149">
        <v>81.964470322999603</v>
      </c>
      <c r="N2149">
        <v>0.75669315403422899</v>
      </c>
      <c r="O2149">
        <v>41.075268817204197</v>
      </c>
      <c r="P2149">
        <v>58.0557443915703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D2150" t="s">
        <v>271</v>
      </c>
      <c r="E2150">
        <v>282.03171619199998</v>
      </c>
      <c r="F2150">
        <v>12.07</v>
      </c>
      <c r="G2150">
        <v>3.8327563224131702</v>
      </c>
      <c r="H2150">
        <v>-10.153598627027799</v>
      </c>
      <c r="I2150">
        <v>-16.9667546389142</v>
      </c>
      <c r="J2150">
        <v>4.4098464442240998E-2</v>
      </c>
      <c r="K2150">
        <v>11.3984099126447</v>
      </c>
      <c r="L2150">
        <v>10.876516123368001</v>
      </c>
      <c r="M2150">
        <v>52.124265372982798</v>
      </c>
      <c r="N2150">
        <v>0.26358827245655603</v>
      </c>
      <c r="O2150">
        <v>22.8666114333057</v>
      </c>
      <c r="P2150">
        <v>42.840236686390497</v>
      </c>
      <c r="Q2150">
        <v>4.0652882151930997E-2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127</v>
      </c>
      <c r="E2151">
        <v>282.00501000000003</v>
      </c>
      <c r="F2151">
        <v>280.60000000000002</v>
      </c>
      <c r="G2151">
        <v>164.01073260352001</v>
      </c>
      <c r="H2151">
        <v>13.901384190841499</v>
      </c>
      <c r="I2151">
        <v>93.564531238503093</v>
      </c>
      <c r="J2151">
        <v>-3.1957231800794199</v>
      </c>
      <c r="K2151">
        <v>253.41608776476301</v>
      </c>
      <c r="L2151">
        <v>187.72547756618201</v>
      </c>
      <c r="M2151">
        <v>40.788267432419502</v>
      </c>
      <c r="N2151">
        <v>0.70725096470438897</v>
      </c>
      <c r="O2151">
        <v>7.9828937990021203</v>
      </c>
      <c r="P2151">
        <v>201.23456790123399</v>
      </c>
      <c r="Q2151">
        <v>0.14255876179202401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D2152" t="s">
        <v>46</v>
      </c>
      <c r="E2152">
        <v>281.9507625</v>
      </c>
      <c r="F2152">
        <v>168.2</v>
      </c>
      <c r="G2152">
        <v>56.468481253219998</v>
      </c>
      <c r="H2152">
        <v>78.907211696668995</v>
      </c>
      <c r="I2152">
        <v>65.726313609709507</v>
      </c>
      <c r="J2152">
        <v>-0.55111956906994197</v>
      </c>
      <c r="M2152">
        <v>68.630385245120493</v>
      </c>
      <c r="O2152">
        <v>6.9857312722948901</v>
      </c>
      <c r="P2152">
        <v>101.19617224880299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1100</v>
      </c>
      <c r="E2153">
        <v>281.06304</v>
      </c>
      <c r="F2153">
        <v>258.14999999999998</v>
      </c>
      <c r="G2153">
        <v>230.257419170345</v>
      </c>
      <c r="H2153">
        <v>24.774721379968199</v>
      </c>
      <c r="I2153">
        <v>97.924046720305697</v>
      </c>
      <c r="J2153">
        <v>27.453990034046399</v>
      </c>
      <c r="K2153">
        <v>204.163839106094</v>
      </c>
      <c r="L2153">
        <v>146.430905864728</v>
      </c>
      <c r="M2153">
        <v>90.882375111327505</v>
      </c>
      <c r="N2153">
        <v>2.2529355149181902</v>
      </c>
      <c r="O2153">
        <v>0.329265930660471</v>
      </c>
      <c r="P2153">
        <v>299.61300309597499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E2154">
        <v>279.71525600000001</v>
      </c>
      <c r="F2154">
        <v>113.15</v>
      </c>
      <c r="G2154">
        <v>-20.535054522245499</v>
      </c>
      <c r="H2154">
        <v>7.5511067879325804</v>
      </c>
      <c r="I2154">
        <v>-11.277222165755999</v>
      </c>
      <c r="J2154">
        <v>10.196473589062601</v>
      </c>
      <c r="M2154">
        <v>48.2667837046057</v>
      </c>
      <c r="O2154">
        <v>27.4414494034467</v>
      </c>
      <c r="P2154">
        <v>15.813715455475901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D2155" t="s">
        <v>622</v>
      </c>
      <c r="E2155">
        <v>279.43523499999998</v>
      </c>
      <c r="F2155">
        <v>157.94999999999999</v>
      </c>
      <c r="G2155">
        <v>119.127884849881</v>
      </c>
      <c r="H2155">
        <v>-0.51138604545808997</v>
      </c>
      <c r="I2155">
        <v>59.094235711668198</v>
      </c>
      <c r="J2155">
        <v>5.4343511481080897</v>
      </c>
      <c r="K2155">
        <v>145.611151965993</v>
      </c>
      <c r="L2155">
        <v>118.346595924472</v>
      </c>
      <c r="M2155">
        <v>60.870803472696799</v>
      </c>
      <c r="N2155">
        <v>1.9739623176647501</v>
      </c>
      <c r="O2155">
        <v>11.275720164609</v>
      </c>
      <c r="P2155">
        <v>159.99999999999901</v>
      </c>
      <c r="Q2155">
        <v>0.104624309286052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D2156" t="s">
        <v>133</v>
      </c>
      <c r="E2156">
        <v>278.93690550000002</v>
      </c>
      <c r="F2156">
        <v>24.09</v>
      </c>
      <c r="G2156">
        <v>42.308413678518299</v>
      </c>
      <c r="H2156">
        <v>0.69179667690622004</v>
      </c>
      <c r="I2156">
        <v>27.943178581065499</v>
      </c>
      <c r="J2156">
        <v>-1.23904952529257</v>
      </c>
      <c r="K2156">
        <v>21.5800168688735</v>
      </c>
      <c r="L2156">
        <v>17.124959819293899</v>
      </c>
      <c r="M2156">
        <v>27.321364679074801</v>
      </c>
      <c r="N2156">
        <v>0.91927471032848995</v>
      </c>
      <c r="O2156">
        <v>16.6874221668742</v>
      </c>
      <c r="P2156">
        <v>95.8536585365853</v>
      </c>
      <c r="Q2156">
        <v>6.2521126383892997E-2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D2157" t="s">
        <v>622</v>
      </c>
      <c r="E2157">
        <v>278.57612999999998</v>
      </c>
      <c r="F2157">
        <v>70.650000000000006</v>
      </c>
      <c r="G2157">
        <v>9.2401564017688997</v>
      </c>
      <c r="H2157">
        <v>-2.65641135670508</v>
      </c>
      <c r="I2157">
        <v>-9.1329543472525803</v>
      </c>
      <c r="J2157">
        <v>-0.87673068471286797</v>
      </c>
      <c r="K2157">
        <v>69.007601181277806</v>
      </c>
      <c r="L2157">
        <v>66.226109949724403</v>
      </c>
      <c r="M2157">
        <v>53.489138640479602</v>
      </c>
      <c r="N2157">
        <v>0.86023194453811302</v>
      </c>
      <c r="O2157">
        <v>11.818825194621301</v>
      </c>
      <c r="P2157">
        <v>38.529411764705898</v>
      </c>
      <c r="Q2157">
        <v>3.4978451003852003E-2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46</v>
      </c>
      <c r="E2158">
        <v>278.55425555300002</v>
      </c>
      <c r="F2158">
        <v>41.82</v>
      </c>
      <c r="G2158">
        <v>219.28233406707199</v>
      </c>
      <c r="H2158">
        <v>15.2041632481116</v>
      </c>
      <c r="I2158">
        <v>67.920756464945299</v>
      </c>
      <c r="J2158">
        <v>24.288842059957901</v>
      </c>
      <c r="K2158">
        <v>32.0726613234552</v>
      </c>
      <c r="L2158">
        <v>25.560897191336799</v>
      </c>
      <c r="M2158">
        <v>82.429159797147406</v>
      </c>
      <c r="N2158">
        <v>0.99475222268422703</v>
      </c>
      <c r="O2158">
        <v>0</v>
      </c>
      <c r="P2158">
        <v>268.45814977973498</v>
      </c>
      <c r="Q2158">
        <v>3.567886254877E-2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D2159" t="s">
        <v>1160</v>
      </c>
      <c r="E2159">
        <v>278.54361599999999</v>
      </c>
      <c r="F2159">
        <v>10.41</v>
      </c>
      <c r="G2159">
        <v>-38.648074424319901</v>
      </c>
      <c r="H2159">
        <v>-4.1612945777006196</v>
      </c>
      <c r="I2159">
        <v>-15.2562762491289</v>
      </c>
      <c r="J2159">
        <v>0.54422459675781298</v>
      </c>
      <c r="M2159">
        <v>3.4927125174464799</v>
      </c>
      <c r="O2159">
        <v>18.155619596541701</v>
      </c>
      <c r="P2159">
        <v>0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290</v>
      </c>
      <c r="E2160">
        <v>278.47915949999998</v>
      </c>
      <c r="F2160">
        <v>398.55</v>
      </c>
      <c r="G2160">
        <v>-15.5185050415016</v>
      </c>
      <c r="H2160">
        <v>-7.9979208420251204</v>
      </c>
      <c r="I2160">
        <v>-14.3121571965155</v>
      </c>
      <c r="J2160">
        <v>1.6566527807870699</v>
      </c>
      <c r="K2160">
        <v>394.187733577725</v>
      </c>
      <c r="L2160">
        <v>384.09667748065601</v>
      </c>
      <c r="M2160">
        <v>56.423008999435602</v>
      </c>
      <c r="N2160">
        <v>0.70776286683379996</v>
      </c>
      <c r="O2160">
        <v>28.954961736293999</v>
      </c>
      <c r="P2160">
        <v>22.442396313364</v>
      </c>
      <c r="Q2160">
        <v>7.8556015318558006E-2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D2161" t="s">
        <v>198</v>
      </c>
      <c r="E2161">
        <v>278.02600000000001</v>
      </c>
      <c r="F2161">
        <v>27.8</v>
      </c>
      <c r="G2161">
        <v>229.05884921858799</v>
      </c>
      <c r="H2161">
        <v>7.2075682029079298</v>
      </c>
      <c r="I2161">
        <v>63.046520284754898</v>
      </c>
      <c r="J2161">
        <v>-9.0688091094381207</v>
      </c>
      <c r="K2161">
        <v>24.5180436570758</v>
      </c>
      <c r="L2161">
        <v>18.470363801801501</v>
      </c>
      <c r="M2161">
        <v>44.678292711132798</v>
      </c>
      <c r="N2161">
        <v>0.244291275920756</v>
      </c>
      <c r="O2161">
        <v>17.697841726618702</v>
      </c>
      <c r="P2161">
        <v>251.898734177215</v>
      </c>
      <c r="Q2161">
        <v>0.102862037748819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E2162">
        <v>277.40096999999997</v>
      </c>
      <c r="F2162">
        <v>272.25</v>
      </c>
      <c r="G2162">
        <v>432.95267166191502</v>
      </c>
      <c r="H2162">
        <v>-17.6187623293049</v>
      </c>
      <c r="I2162">
        <v>10.3195885518216</v>
      </c>
      <c r="J2162">
        <v>-3.98954068442813</v>
      </c>
      <c r="K2162">
        <v>279.62148013751801</v>
      </c>
      <c r="L2162">
        <v>213.57570378687299</v>
      </c>
      <c r="M2162">
        <v>35.648135000756596</v>
      </c>
      <c r="N2162">
        <v>0.41066401722139401</v>
      </c>
      <c r="O2162">
        <v>26.721763085399399</v>
      </c>
      <c r="P2162">
        <v>467.1875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D2163" t="s">
        <v>80</v>
      </c>
      <c r="E2163">
        <v>276.93304599999999</v>
      </c>
      <c r="F2163">
        <v>12.58</v>
      </c>
      <c r="G2163">
        <v>69.775464125420299</v>
      </c>
      <c r="H2163">
        <v>-16.6535660524939</v>
      </c>
      <c r="I2163">
        <v>188.29216583657799</v>
      </c>
      <c r="J2163">
        <v>-2.5979623949968098</v>
      </c>
      <c r="K2163">
        <v>13.2300623583654</v>
      </c>
      <c r="L2163">
        <v>9.7822545737919206</v>
      </c>
      <c r="M2163">
        <v>31.818128628262102</v>
      </c>
      <c r="N2163">
        <v>1.6061489256352699</v>
      </c>
      <c r="O2163">
        <v>33.545310015898202</v>
      </c>
      <c r="P2163">
        <v>240</v>
      </c>
      <c r="Q2163">
        <v>5.3691327304165003E-2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54</v>
      </c>
      <c r="E2164">
        <v>276.80047999999999</v>
      </c>
      <c r="F2164">
        <v>1.62</v>
      </c>
      <c r="G2164">
        <v>-34.102736147265603</v>
      </c>
      <c r="H2164">
        <v>4.0607743502317204</v>
      </c>
      <c r="I2164">
        <v>-59.6649617815658</v>
      </c>
      <c r="J2164">
        <v>13.8688641437721</v>
      </c>
      <c r="K2164">
        <v>1.63342276168712</v>
      </c>
      <c r="L2164">
        <v>1.88049405621651</v>
      </c>
      <c r="M2164">
        <v>58.013222235197503</v>
      </c>
      <c r="N2164">
        <v>1.39621825186217</v>
      </c>
      <c r="O2164">
        <v>117.283950617283</v>
      </c>
      <c r="P2164">
        <v>39.534883720930203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D2165" t="s">
        <v>677</v>
      </c>
      <c r="E2165">
        <v>276.16618399999999</v>
      </c>
      <c r="F2165">
        <v>308</v>
      </c>
      <c r="G2165">
        <v>7.10383263484011</v>
      </c>
      <c r="H2165">
        <v>-14.015179417040301</v>
      </c>
      <c r="I2165">
        <v>71.840734721076302</v>
      </c>
      <c r="J2165">
        <v>-4.1853233554485501</v>
      </c>
      <c r="K2165">
        <v>288.99070053356201</v>
      </c>
      <c r="L2165">
        <v>254.57595405419201</v>
      </c>
      <c r="M2165">
        <v>35.548708151849397</v>
      </c>
      <c r="N2165">
        <v>1.0249390198216699</v>
      </c>
      <c r="O2165">
        <v>20.064935064935</v>
      </c>
      <c r="P2165">
        <v>103.90599139357801</v>
      </c>
      <c r="Q2165">
        <v>7.9358735205259004E-2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21</v>
      </c>
      <c r="E2166">
        <v>276.14353685399999</v>
      </c>
      <c r="F2166">
        <v>186.42</v>
      </c>
      <c r="G2166">
        <v>142.08639767515601</v>
      </c>
      <c r="H2166">
        <v>-7.5752525396022703</v>
      </c>
      <c r="I2166">
        <v>-15.540750857354899</v>
      </c>
      <c r="J2166">
        <v>-1.5955744558226299</v>
      </c>
      <c r="K2166">
        <v>181.30512266076701</v>
      </c>
      <c r="L2166">
        <v>162.31060595798601</v>
      </c>
      <c r="M2166">
        <v>54.850288335025702</v>
      </c>
      <c r="N2166">
        <v>0.79396903277699504</v>
      </c>
      <c r="O2166">
        <v>19.434610020384</v>
      </c>
      <c r="P2166">
        <v>177.41071428571399</v>
      </c>
      <c r="Q2166">
        <v>8.8297349910242004E-2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D2167" t="s">
        <v>622</v>
      </c>
      <c r="E2167">
        <v>275.707559234999</v>
      </c>
      <c r="F2167">
        <v>31.86</v>
      </c>
      <c r="G2167">
        <v>-11.576884234005799</v>
      </c>
      <c r="H2167">
        <v>-3.35918862181133</v>
      </c>
      <c r="I2167">
        <v>-35.032808220840799</v>
      </c>
      <c r="J2167">
        <v>4.8235534401110298</v>
      </c>
      <c r="K2167">
        <v>32.199967125477897</v>
      </c>
      <c r="L2167">
        <v>32.513001130255297</v>
      </c>
      <c r="M2167">
        <v>64.028093845534002</v>
      </c>
      <c r="N2167">
        <v>0.78480471630726301</v>
      </c>
      <c r="O2167">
        <v>41.870684243565599</v>
      </c>
      <c r="P2167">
        <v>30.573770491803199</v>
      </c>
      <c r="Q2167">
        <v>-1.4543154001913999E-2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Row],[Ticker]],[1]!Table1[[Symbol]:[Industry]],2,FALSE),"-")</f>
        <v>-</v>
      </c>
      <c r="D2168" t="s">
        <v>165</v>
      </c>
      <c r="E2168">
        <v>274.66069277499997</v>
      </c>
      <c r="F2168">
        <v>262.10000000000002</v>
      </c>
      <c r="G2168">
        <v>-15.0453833346482</v>
      </c>
      <c r="H2168">
        <v>-4.1615977076002499</v>
      </c>
      <c r="I2168">
        <v>-21.601904694118499</v>
      </c>
      <c r="J2168">
        <v>-2.2767853743491799</v>
      </c>
      <c r="K2168">
        <v>264.16012247418001</v>
      </c>
      <c r="L2168">
        <v>260.01558188825999</v>
      </c>
      <c r="M2168">
        <v>42.832614913825502</v>
      </c>
      <c r="N2168">
        <v>0.69728222299399001</v>
      </c>
      <c r="O2168">
        <v>24.532621136970601</v>
      </c>
      <c r="P2168">
        <v>13.9565217391304</v>
      </c>
      <c r="Q2168">
        <v>6.3223630513240994E-2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Row],[Ticker]],[1]!Table1[[Symbol]:[Industry]],2,FALSE),"-")</f>
        <v>-</v>
      </c>
      <c r="D2169" t="s">
        <v>418</v>
      </c>
      <c r="E2169">
        <v>274.516141</v>
      </c>
      <c r="F2169">
        <v>275</v>
      </c>
      <c r="G2169">
        <v>42.116776047856298</v>
      </c>
      <c r="H2169">
        <v>-14.500644673551401</v>
      </c>
      <c r="I2169">
        <v>-31.7449727914661</v>
      </c>
      <c r="J2169">
        <v>-3.7214438914897601</v>
      </c>
      <c r="K2169">
        <v>274.80412407446602</v>
      </c>
      <c r="L2169">
        <v>253.79069515935399</v>
      </c>
      <c r="M2169">
        <v>49.286021086101499</v>
      </c>
      <c r="N2169">
        <v>0.35807063930146799</v>
      </c>
      <c r="O2169">
        <v>49.927272727272701</v>
      </c>
      <c r="P2169">
        <v>86.693822131703996</v>
      </c>
      <c r="Q2169">
        <v>4.8142122068306002E-2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Row],[Ticker]],[1]!Table1[[Symbol]:[Industry]],2,FALSE),"-")</f>
        <v>-</v>
      </c>
      <c r="D2170" t="s">
        <v>361</v>
      </c>
      <c r="E2170">
        <v>272.91701699999999</v>
      </c>
      <c r="F2170">
        <v>455</v>
      </c>
      <c r="G2170">
        <v>146.47262534703299</v>
      </c>
      <c r="H2170">
        <v>6.80317852455787</v>
      </c>
      <c r="I2170">
        <v>-3.74028279899473</v>
      </c>
      <c r="J2170">
        <v>-1.0158352395782899</v>
      </c>
      <c r="K2170">
        <v>414.09179949475703</v>
      </c>
      <c r="L2170">
        <v>364.94882927944002</v>
      </c>
      <c r="M2170">
        <v>72.406263186798398</v>
      </c>
      <c r="N2170">
        <v>2.4111224156098898</v>
      </c>
      <c r="O2170">
        <v>16.109890109890099</v>
      </c>
      <c r="P2170">
        <v>184.19737663960001</v>
      </c>
      <c r="Q2170">
        <v>0.15629908108721099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Row],[Ticker]],[1]!Table1[[Symbol]:[Industry]],2,FALSE),"-")</f>
        <v>-</v>
      </c>
      <c r="D2171" t="s">
        <v>1506</v>
      </c>
      <c r="E2171">
        <v>272.287425375</v>
      </c>
      <c r="F2171">
        <v>8.51</v>
      </c>
      <c r="G2171">
        <v>157.48469667621501</v>
      </c>
      <c r="H2171">
        <v>5.47647576593313</v>
      </c>
      <c r="I2171">
        <v>4.4009014332335301</v>
      </c>
      <c r="J2171">
        <v>0.43359085702522998</v>
      </c>
      <c r="K2171">
        <v>7.6654077238447398</v>
      </c>
      <c r="L2171">
        <v>6.9197089190637397</v>
      </c>
      <c r="M2171">
        <v>57.581968795025702</v>
      </c>
      <c r="N2171">
        <v>1.0212444880217999</v>
      </c>
      <c r="O2171">
        <v>13.9835487661574</v>
      </c>
      <c r="P2171">
        <v>215.18518518518499</v>
      </c>
      <c r="Q2171">
        <v>-3.0587852035782001E-2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Row],[Ticker]],[1]!Table1[[Symbol]:[Industry]],2,FALSE),"-")</f>
        <v>-</v>
      </c>
      <c r="D2172" t="s">
        <v>785</v>
      </c>
      <c r="E2172">
        <v>272.23243839999998</v>
      </c>
      <c r="F2172">
        <v>220.75</v>
      </c>
      <c r="G2172">
        <v>57.249584208236001</v>
      </c>
      <c r="H2172">
        <v>-20.764050474593098</v>
      </c>
      <c r="I2172">
        <v>30.8583482417441</v>
      </c>
      <c r="J2172">
        <v>-0.85294913919218596</v>
      </c>
      <c r="K2172">
        <v>201.04717111046301</v>
      </c>
      <c r="M2172">
        <v>36.352839869242601</v>
      </c>
      <c r="N2172">
        <v>0.41841755319148899</v>
      </c>
      <c r="O2172">
        <v>17.7802944507361</v>
      </c>
      <c r="P2172">
        <v>97.098214285714207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Row],[Ticker]],[1]!Table1[[Symbol]:[Industry]],2,FALSE),"-")</f>
        <v>-</v>
      </c>
      <c r="D2173" t="s">
        <v>622</v>
      </c>
      <c r="E2173">
        <v>272.03287008000001</v>
      </c>
      <c r="F2173">
        <v>596.70000000000005</v>
      </c>
      <c r="G2173">
        <v>-36.346653173756401</v>
      </c>
      <c r="H2173">
        <v>-8.8754429590897299</v>
      </c>
      <c r="I2173">
        <v>-24.5083184249224</v>
      </c>
      <c r="J2173">
        <v>-2.16879253029213</v>
      </c>
      <c r="K2173">
        <v>581.33108569617002</v>
      </c>
      <c r="L2173">
        <v>609.53259886959904</v>
      </c>
      <c r="M2173">
        <v>44.094922712368103</v>
      </c>
      <c r="N2173">
        <v>1.0218964074061601</v>
      </c>
      <c r="O2173">
        <v>29.864253393665098</v>
      </c>
      <c r="P2173">
        <v>23.234200743494402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Row],[Ticker]],[1]!Table1[[Symbol]:[Industry]],2,FALSE),"-")</f>
        <v>-</v>
      </c>
      <c r="D2174" t="s">
        <v>541</v>
      </c>
      <c r="E2174">
        <v>272</v>
      </c>
      <c r="F2174">
        <v>275.5</v>
      </c>
      <c r="G2174">
        <v>-12.702570281616699</v>
      </c>
      <c r="H2174">
        <v>-8.6087372666483102</v>
      </c>
      <c r="I2174">
        <v>-20.665200910602</v>
      </c>
      <c r="J2174">
        <v>-6.4490164184795402</v>
      </c>
      <c r="K2174">
        <v>290.24074488696601</v>
      </c>
      <c r="L2174">
        <v>286.58743315754901</v>
      </c>
      <c r="M2174">
        <v>37.809297207181899</v>
      </c>
      <c r="N2174">
        <v>2.1596802841918201</v>
      </c>
      <c r="O2174">
        <v>35.499092558983598</v>
      </c>
      <c r="P2174">
        <v>34.259259259259203</v>
      </c>
      <c r="Q2174">
        <v>0.107938073578993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Row],[Ticker]],[1]!Table1[[Symbol]:[Industry]],2,FALSE),"-")</f>
        <v>-</v>
      </c>
      <c r="D2175" t="s">
        <v>555</v>
      </c>
      <c r="E2175">
        <v>271.9674</v>
      </c>
      <c r="F2175">
        <v>141.30000000000001</v>
      </c>
      <c r="G2175">
        <v>-59.460887623517202</v>
      </c>
      <c r="H2175">
        <v>12.646745189492</v>
      </c>
      <c r="I2175">
        <v>-26.7078111325952</v>
      </c>
      <c r="J2175">
        <v>-0.27853725208020202</v>
      </c>
      <c r="K2175">
        <v>133.458860146939</v>
      </c>
      <c r="M2175">
        <v>52.677112419890101</v>
      </c>
      <c r="N2175">
        <v>0.95981873111782401</v>
      </c>
      <c r="O2175">
        <v>67.020523708421706</v>
      </c>
      <c r="P2175">
        <v>41.3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Row],[Ticker]],[1]!Table1[[Symbol]:[Industry]],2,FALSE),"-")</f>
        <v>-</v>
      </c>
      <c r="E2176">
        <v>271.63280520000001</v>
      </c>
      <c r="F2176">
        <v>18.37</v>
      </c>
      <c r="G2176">
        <v>-56.038740573472403</v>
      </c>
      <c r="H2176">
        <v>-5.2825646923554404</v>
      </c>
      <c r="I2176">
        <v>-20.7307950118111</v>
      </c>
      <c r="J2176">
        <v>8.3264524294209802E-2</v>
      </c>
      <c r="K2176">
        <v>18.4266306704572</v>
      </c>
      <c r="L2176">
        <v>19.2121575316839</v>
      </c>
      <c r="M2176">
        <v>58.994072707156</v>
      </c>
      <c r="N2176">
        <v>0.879475335938395</v>
      </c>
      <c r="O2176">
        <v>51.497005988023901</v>
      </c>
      <c r="P2176">
        <v>30.2836879432624</v>
      </c>
      <c r="Q2176">
        <v>0.19319459493448399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D2177" t="s">
        <v>622</v>
      </c>
      <c r="E2177">
        <v>271.38902174999998</v>
      </c>
      <c r="F2177">
        <v>69.61</v>
      </c>
      <c r="G2177">
        <v>-15.2686554297768</v>
      </c>
      <c r="H2177">
        <v>-11.9388257430798</v>
      </c>
      <c r="I2177">
        <v>-42.568911645261402</v>
      </c>
      <c r="J2177">
        <v>-3.5919907017631498</v>
      </c>
      <c r="K2177">
        <v>72.584163233215904</v>
      </c>
      <c r="L2177">
        <v>75.271951119665999</v>
      </c>
      <c r="M2177">
        <v>35.022625725430203</v>
      </c>
      <c r="N2177">
        <v>0.89930541350042603</v>
      </c>
      <c r="O2177">
        <v>79.500071828760198</v>
      </c>
      <c r="P2177">
        <v>20.8506944444444</v>
      </c>
      <c r="Q2177">
        <v>0.103174978643153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E2178">
        <v>270.18618659999998</v>
      </c>
      <c r="F2178">
        <v>185</v>
      </c>
      <c r="G2178">
        <v>-43.197495394056602</v>
      </c>
      <c r="H2178">
        <v>-2.5088722194148501</v>
      </c>
      <c r="I2178">
        <v>-50.425127541731598</v>
      </c>
      <c r="J2178">
        <v>2.9714767904968902</v>
      </c>
      <c r="K2178">
        <v>206.90201292628501</v>
      </c>
      <c r="L2178">
        <v>237.953532993328</v>
      </c>
      <c r="M2178">
        <v>54.904624243635297</v>
      </c>
      <c r="N2178">
        <v>0.75099337748344297</v>
      </c>
      <c r="O2178">
        <v>86.486486486486399</v>
      </c>
      <c r="P2178">
        <v>10.778443113772401</v>
      </c>
      <c r="Q2178">
        <v>0.10519124707552301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E2179">
        <v>268.85329522000001</v>
      </c>
      <c r="F2179">
        <v>22.27</v>
      </c>
      <c r="G2179">
        <v>-9.5012632879530194</v>
      </c>
      <c r="H2179">
        <v>-13.442758594477599</v>
      </c>
      <c r="I2179">
        <v>-45.226288421730601</v>
      </c>
      <c r="J2179">
        <v>-2.8798477514566598</v>
      </c>
      <c r="K2179">
        <v>22.786628926180899</v>
      </c>
      <c r="L2179">
        <v>23.840331462643601</v>
      </c>
      <c r="M2179">
        <v>43.694810241503397</v>
      </c>
      <c r="N2179">
        <v>0.79089489099704502</v>
      </c>
      <c r="O2179">
        <v>65.244723843735898</v>
      </c>
      <c r="P2179">
        <v>25.4647887323943</v>
      </c>
      <c r="Q2179">
        <v>4.4323811838813003E-2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E2180">
        <v>266.9572</v>
      </c>
      <c r="F2180">
        <v>66.319999999999993</v>
      </c>
      <c r="G2180">
        <v>168.53584478399799</v>
      </c>
      <c r="H2180">
        <v>-8.9195142090042108</v>
      </c>
      <c r="I2180">
        <v>87.189687098244093</v>
      </c>
      <c r="J2180">
        <v>-3.1615301454476201</v>
      </c>
      <c r="K2180">
        <v>64.242715674319001</v>
      </c>
      <c r="L2180">
        <v>50.590561990871898</v>
      </c>
      <c r="M2180">
        <v>38.401196085642802</v>
      </c>
      <c r="N2180">
        <v>0.60334985487443404</v>
      </c>
      <c r="O2180">
        <v>12.047647768395599</v>
      </c>
      <c r="P2180">
        <v>210.05142589995299</v>
      </c>
      <c r="Q2180">
        <v>0.162607187525596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118</v>
      </c>
      <c r="E2181">
        <v>266.93686889999998</v>
      </c>
      <c r="F2181">
        <v>175</v>
      </c>
      <c r="G2181">
        <v>51.362370096153498</v>
      </c>
      <c r="H2181">
        <v>-2.01245003694615</v>
      </c>
      <c r="I2181">
        <v>-16.308318424922401</v>
      </c>
      <c r="J2181">
        <v>-6.2200998772145999</v>
      </c>
      <c r="K2181">
        <v>178.83596142048799</v>
      </c>
      <c r="L2181">
        <v>167.045029566278</v>
      </c>
      <c r="M2181">
        <v>39.727967746168297</v>
      </c>
      <c r="N2181">
        <v>1.2075311720698201</v>
      </c>
      <c r="O2181">
        <v>105.257142857142</v>
      </c>
      <c r="P2181">
        <v>95.858981533296003</v>
      </c>
      <c r="Q2181">
        <v>8.9279951437000002E-2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677</v>
      </c>
      <c r="E2182">
        <v>266.70115172999999</v>
      </c>
      <c r="F2182">
        <v>230.2</v>
      </c>
      <c r="G2182">
        <v>-8.1184519714597396</v>
      </c>
      <c r="H2182">
        <v>1.0673451412061801</v>
      </c>
      <c r="I2182">
        <v>-18.100127298642601</v>
      </c>
      <c r="J2182">
        <v>2.9200413837983299</v>
      </c>
      <c r="K2182">
        <v>224.81206248967499</v>
      </c>
      <c r="L2182">
        <v>213.381361240931</v>
      </c>
      <c r="M2182">
        <v>55.018733259086197</v>
      </c>
      <c r="N2182">
        <v>1.0542804728903299</v>
      </c>
      <c r="O2182">
        <v>29.126680417293901</v>
      </c>
      <c r="P2182">
        <v>32.222860425043002</v>
      </c>
      <c r="Q2182">
        <v>-3.5927210429647E-2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Row],[Ticker]],[1]!Table1[[Symbol]:[Industry]],2,FALSE),"-")</f>
        <v>-</v>
      </c>
      <c r="D2183" t="s">
        <v>138</v>
      </c>
      <c r="E2183">
        <v>266.46036636999997</v>
      </c>
      <c r="F2183">
        <v>42.36</v>
      </c>
      <c r="G2183">
        <v>53.545899958545697</v>
      </c>
      <c r="H2183">
        <v>-8.4688031815455407</v>
      </c>
      <c r="I2183">
        <v>-45.472198023584603</v>
      </c>
      <c r="J2183">
        <v>-4.5545813454972803</v>
      </c>
      <c r="K2183">
        <v>45.775493898899498</v>
      </c>
      <c r="L2183">
        <v>43.606162473178898</v>
      </c>
      <c r="M2183">
        <v>47.4394342995054</v>
      </c>
      <c r="N2183">
        <v>1.4718900295784401</v>
      </c>
      <c r="O2183">
        <v>50.849858356940501</v>
      </c>
      <c r="P2183">
        <v>87.019867549668803</v>
      </c>
      <c r="Q2183">
        <v>6.4142898944370003E-2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Row],[Ticker]],[1]!Table1[[Symbol]:[Industry]],2,FALSE),"-")</f>
        <v>-</v>
      </c>
      <c r="D2184" t="s">
        <v>121</v>
      </c>
      <c r="E2184">
        <v>266.36758850000001</v>
      </c>
      <c r="F2184">
        <v>243.1</v>
      </c>
      <c r="G2184">
        <v>36.608632407380497</v>
      </c>
      <c r="H2184">
        <v>-15.540807227956</v>
      </c>
      <c r="I2184">
        <v>-13.626164253855899</v>
      </c>
      <c r="J2184">
        <v>-3.0261074635920502</v>
      </c>
      <c r="K2184">
        <v>264.86493853708703</v>
      </c>
      <c r="L2184">
        <v>226.954025809478</v>
      </c>
      <c r="M2184">
        <v>55.601572179157699</v>
      </c>
      <c r="N2184">
        <v>1.1914225100134099</v>
      </c>
      <c r="O2184">
        <v>40.436034553681601</v>
      </c>
      <c r="P2184">
        <v>144.19889502762399</v>
      </c>
      <c r="Q2184">
        <v>9.8377604649440994E-2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Row],[Ticker]],[1]!Table1[[Symbol]:[Industry]],2,FALSE),"-")</f>
        <v>-</v>
      </c>
      <c r="D2185" t="s">
        <v>60</v>
      </c>
      <c r="E2185">
        <v>266.05465587499998</v>
      </c>
      <c r="F2185">
        <v>266.25</v>
      </c>
      <c r="G2185">
        <v>-46.502257765067199</v>
      </c>
      <c r="H2185">
        <v>-9.10321454552939</v>
      </c>
      <c r="I2185">
        <v>-44.046139024732497</v>
      </c>
      <c r="J2185">
        <v>-1.90720097295403</v>
      </c>
      <c r="K2185">
        <v>275.45286474376798</v>
      </c>
      <c r="L2185">
        <v>321.95558346079901</v>
      </c>
      <c r="M2185">
        <v>34.703683603995401</v>
      </c>
      <c r="N2185">
        <v>0.60857832787923505</v>
      </c>
      <c r="O2185">
        <v>76.075117370892002</v>
      </c>
      <c r="P2185">
        <v>10.9375</v>
      </c>
      <c r="Q2185">
        <v>-0.17238697307564699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Row],[Ticker]],[1]!Table1[[Symbol]:[Industry]],2,FALSE),"-")</f>
        <v>-</v>
      </c>
      <c r="D2186" t="s">
        <v>290</v>
      </c>
      <c r="E2186">
        <v>265.78172499999999</v>
      </c>
      <c r="F2186">
        <v>52.34</v>
      </c>
      <c r="G2186">
        <v>167.105777065262</v>
      </c>
      <c r="H2186">
        <v>-4.4119470758575696</v>
      </c>
      <c r="I2186">
        <v>-17.739580195167299</v>
      </c>
      <c r="J2186">
        <v>-5.4456915917132402</v>
      </c>
      <c r="K2186">
        <v>51.517843692078401</v>
      </c>
      <c r="L2186">
        <v>46.204170507000399</v>
      </c>
      <c r="M2186">
        <v>53.372185589682203</v>
      </c>
      <c r="N2186">
        <v>1.55429126973688</v>
      </c>
      <c r="O2186">
        <v>33.167749331295298</v>
      </c>
      <c r="P2186">
        <v>200.28686173264401</v>
      </c>
      <c r="Q2186">
        <v>9.1874970407992002E-2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Row],[Ticker]],[1]!Table1[[Symbol]:[Industry]],2,FALSE),"-")</f>
        <v>-</v>
      </c>
      <c r="D2187" t="s">
        <v>915</v>
      </c>
      <c r="E2187">
        <v>265.21629999999999</v>
      </c>
      <c r="F2187">
        <v>201.95</v>
      </c>
      <c r="G2187">
        <v>28.300515885254701</v>
      </c>
      <c r="H2187">
        <v>-11.978762329304899</v>
      </c>
      <c r="I2187">
        <v>37.558348241744099</v>
      </c>
      <c r="J2187">
        <v>2.0430017567587</v>
      </c>
      <c r="K2187">
        <v>186.53602360308</v>
      </c>
      <c r="M2187">
        <v>41.600264011906198</v>
      </c>
      <c r="N2187">
        <v>0.27264938488576401</v>
      </c>
      <c r="O2187">
        <v>23.743500866551098</v>
      </c>
      <c r="P2187">
        <v>75.456125108601199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Row],[Ticker]],[1]!Table1[[Symbol]:[Industry]],2,FALSE),"-")</f>
        <v>-</v>
      </c>
      <c r="D2188" t="s">
        <v>165</v>
      </c>
      <c r="E2188">
        <v>265.20267899999999</v>
      </c>
      <c r="F2188">
        <v>910.05</v>
      </c>
      <c r="G2188">
        <v>180.66977508035799</v>
      </c>
      <c r="H2188">
        <v>5.8966960928698802</v>
      </c>
      <c r="I2188">
        <v>-20.759995678321602</v>
      </c>
      <c r="J2188">
        <v>-3.4569698792748702</v>
      </c>
      <c r="K2188">
        <v>907.27405048694698</v>
      </c>
      <c r="L2188">
        <v>759.89376080868897</v>
      </c>
      <c r="M2188">
        <v>43.406438814000403</v>
      </c>
      <c r="N2188">
        <v>0.64736410134411804</v>
      </c>
      <c r="O2188">
        <v>51.090599417614399</v>
      </c>
      <c r="P2188">
        <v>216.37406570484899</v>
      </c>
      <c r="Q2188">
        <v>0.16716143250122001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Row],[Ticker]],[1]!Table1[[Symbol]:[Industry]],2,FALSE),"-")</f>
        <v>-</v>
      </c>
      <c r="D2189" t="s">
        <v>111</v>
      </c>
      <c r="E2189">
        <v>264.27978594000001</v>
      </c>
      <c r="F2189">
        <v>30.88</v>
      </c>
      <c r="G2189">
        <v>74.433849218587994</v>
      </c>
      <c r="H2189">
        <v>2.4499439190746002</v>
      </c>
      <c r="I2189">
        <v>-11.948737485415901</v>
      </c>
      <c r="J2189">
        <v>-1.78142240664851</v>
      </c>
      <c r="K2189">
        <v>28.454876723735001</v>
      </c>
      <c r="L2189">
        <v>25.409505592907799</v>
      </c>
      <c r="M2189">
        <v>47.515148348095899</v>
      </c>
      <c r="N2189">
        <v>0.85217951095531796</v>
      </c>
      <c r="O2189">
        <v>32.124352331606197</v>
      </c>
      <c r="P2189">
        <v>112.818745692625</v>
      </c>
      <c r="Q2189">
        <v>1.8866559449497E-2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Row],[Ticker]],[1]!Table1[[Symbol]:[Industry]],2,FALSE),"-")</f>
        <v>-</v>
      </c>
      <c r="D2190" t="s">
        <v>138</v>
      </c>
      <c r="E2190">
        <v>264.15331864000001</v>
      </c>
      <c r="F2190">
        <v>128</v>
      </c>
      <c r="G2190">
        <v>163.67996895251201</v>
      </c>
      <c r="H2190">
        <v>-14.081816516497</v>
      </c>
      <c r="I2190">
        <v>71.237469120865001</v>
      </c>
      <c r="J2190">
        <v>-8.2000366160849705</v>
      </c>
      <c r="K2190">
        <v>122.15152975269</v>
      </c>
      <c r="L2190">
        <v>85.121527909808293</v>
      </c>
      <c r="M2190">
        <v>25.413945168809001</v>
      </c>
      <c r="N2190">
        <v>6.9860547904716505E-2</v>
      </c>
      <c r="O2190">
        <v>34.765625</v>
      </c>
      <c r="P2190">
        <v>211.81485992691799</v>
      </c>
      <c r="Q2190">
        <v>0.121514341852078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Row],[Ticker]],[1]!Table1[[Symbol]:[Industry]],2,FALSE),"-")</f>
        <v>-</v>
      </c>
      <c r="D2191" t="s">
        <v>46</v>
      </c>
      <c r="E2191">
        <v>263.922348</v>
      </c>
      <c r="F2191">
        <v>89.6</v>
      </c>
      <c r="G2191">
        <v>79.327514894325503</v>
      </c>
      <c r="H2191">
        <v>-14.7756415709898</v>
      </c>
      <c r="I2191">
        <v>15.631013043196999</v>
      </c>
      <c r="J2191">
        <v>-3.9663222525653001</v>
      </c>
      <c r="K2191">
        <v>90.259070054107795</v>
      </c>
      <c r="L2191">
        <v>73.953676608069301</v>
      </c>
      <c r="M2191">
        <v>43.583874878610999</v>
      </c>
      <c r="N2191">
        <v>0.62428243256764404</v>
      </c>
      <c r="O2191">
        <v>27.678571428571399</v>
      </c>
      <c r="P2191">
        <v>129.09741754027101</v>
      </c>
      <c r="Q2191">
        <v>0.133321875467869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Row],[Ticker]],[1]!Table1[[Symbol]:[Industry]],2,FALSE),"-")</f>
        <v>-</v>
      </c>
      <c r="D2192" t="s">
        <v>541</v>
      </c>
      <c r="E2192">
        <v>263.82380699999999</v>
      </c>
      <c r="F2192">
        <v>312.10000000000002</v>
      </c>
      <c r="G2192">
        <v>351.65097460085099</v>
      </c>
      <c r="H2192">
        <v>-7.6203776294277104</v>
      </c>
      <c r="I2192">
        <v>69.742352215912007</v>
      </c>
      <c r="J2192">
        <v>-4.0354021088792003</v>
      </c>
      <c r="K2192">
        <v>295.07738383830298</v>
      </c>
      <c r="L2192">
        <v>216.308024924329</v>
      </c>
      <c r="M2192">
        <v>53.616716400007498</v>
      </c>
      <c r="N2192">
        <v>0.61956638595233804</v>
      </c>
      <c r="O2192">
        <v>16.4690804229413</v>
      </c>
      <c r="P2192">
        <v>419.73355537052402</v>
      </c>
      <c r="Q2192">
        <v>0.18953752235322199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Row],[Ticker]],[1]!Table1[[Symbol]:[Industry]],2,FALSE),"-")</f>
        <v>-</v>
      </c>
      <c r="D2193" t="s">
        <v>271</v>
      </c>
      <c r="E2193">
        <v>262.39828499999999</v>
      </c>
      <c r="F2193">
        <v>261</v>
      </c>
      <c r="G2193">
        <v>140.76037983083199</v>
      </c>
      <c r="H2193">
        <v>22.553651463798399</v>
      </c>
      <c r="I2193">
        <v>110.352558691881</v>
      </c>
      <c r="J2193">
        <v>3.6589096583808902</v>
      </c>
      <c r="K2193">
        <v>226.45845020250999</v>
      </c>
      <c r="L2193">
        <v>175.79631185506801</v>
      </c>
      <c r="M2193">
        <v>61.992534859127304</v>
      </c>
      <c r="N2193">
        <v>2.1097222222222198</v>
      </c>
      <c r="O2193">
        <v>3.4482758620689702</v>
      </c>
      <c r="P2193">
        <v>171.30977130977101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Row],[Ticker]],[1]!Table1[[Symbol]:[Industry]],2,FALSE),"-")</f>
        <v>-</v>
      </c>
      <c r="D2194" t="s">
        <v>60</v>
      </c>
      <c r="E2194">
        <v>261.922469245</v>
      </c>
      <c r="F2194">
        <v>870.75</v>
      </c>
      <c r="G2194">
        <v>43.462287537524197</v>
      </c>
      <c r="H2194">
        <v>4.6162030183364502</v>
      </c>
      <c r="I2194">
        <v>36.750215588084998</v>
      </c>
      <c r="J2194">
        <v>2.4772676163696099</v>
      </c>
      <c r="K2194">
        <v>801.40443327346395</v>
      </c>
      <c r="L2194">
        <v>676.25308809655996</v>
      </c>
      <c r="M2194">
        <v>57.726521132509703</v>
      </c>
      <c r="N2194">
        <v>0.52337266248473202</v>
      </c>
      <c r="O2194">
        <v>8.8716623600344402</v>
      </c>
      <c r="P2194">
        <v>84.461391801715905</v>
      </c>
      <c r="Q2194">
        <v>-1.2689662419343E-2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Row],[Ticker]],[1]!Table1[[Symbol]:[Industry]],2,FALSE),"-")</f>
        <v>-</v>
      </c>
      <c r="D2195" t="s">
        <v>228</v>
      </c>
      <c r="E2195">
        <v>261.67957124999998</v>
      </c>
      <c r="F2195">
        <v>192.82</v>
      </c>
      <c r="G2195">
        <v>-51.333234515771899</v>
      </c>
      <c r="H2195">
        <v>-8.1610211176370395</v>
      </c>
      <c r="I2195">
        <v>-52.0349850915891</v>
      </c>
      <c r="J2195">
        <v>-1.3221836830396401</v>
      </c>
      <c r="K2195">
        <v>204.41012797490501</v>
      </c>
      <c r="L2195">
        <v>224.56349402977</v>
      </c>
      <c r="M2195">
        <v>45.780293653543502</v>
      </c>
      <c r="N2195">
        <v>0.891323545204599</v>
      </c>
      <c r="O2195">
        <v>132.34104346022201</v>
      </c>
      <c r="P2195">
        <v>6.1491879988989604</v>
      </c>
      <c r="Q2195">
        <v>4.8550878022442998E-2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D2196" t="s">
        <v>95</v>
      </c>
      <c r="E2196">
        <v>260.98538347800002</v>
      </c>
      <c r="F2196">
        <v>7.72</v>
      </c>
      <c r="G2196">
        <v>-37.861922651917901</v>
      </c>
      <c r="H2196">
        <v>-11.384611864385199</v>
      </c>
      <c r="I2196">
        <v>-48.626154954113503</v>
      </c>
      <c r="J2196">
        <v>-5.1654298933907397</v>
      </c>
      <c r="K2196">
        <v>9.0264023596673493</v>
      </c>
      <c r="L2196">
        <v>9.8700821042271603</v>
      </c>
      <c r="M2196">
        <v>48.204794347364803</v>
      </c>
      <c r="N2196">
        <v>0.751440675669936</v>
      </c>
      <c r="O2196">
        <v>110.758587786259</v>
      </c>
      <c r="P2196">
        <v>10.285714285714199</v>
      </c>
      <c r="Q2196">
        <v>6.9189424079522999E-2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E2197">
        <v>259.77028000000001</v>
      </c>
      <c r="F2197">
        <v>186.4</v>
      </c>
      <c r="G2197">
        <v>40.862420647159396</v>
      </c>
      <c r="H2197">
        <v>1.9966222860796501</v>
      </c>
      <c r="I2197">
        <v>1.3684492518451801</v>
      </c>
      <c r="J2197">
        <v>-2.2646905509335999</v>
      </c>
      <c r="K2197">
        <v>188.96751411981899</v>
      </c>
      <c r="L2197">
        <v>174.827280089379</v>
      </c>
      <c r="M2197">
        <v>48.8319940212007</v>
      </c>
      <c r="N2197">
        <v>0.61743412952474697</v>
      </c>
      <c r="O2197">
        <v>15.611587982832599</v>
      </c>
      <c r="P2197">
        <v>67.625899280575496</v>
      </c>
      <c r="Q2197">
        <v>0.19372033659822799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D2198" t="s">
        <v>143</v>
      </c>
      <c r="E2198">
        <v>259.52707887999998</v>
      </c>
      <c r="F2198">
        <v>2.27</v>
      </c>
      <c r="G2198">
        <v>295.18856619972001</v>
      </c>
      <c r="H2198">
        <v>-13.396927253811301</v>
      </c>
      <c r="I2198">
        <v>-15.419429536033601</v>
      </c>
      <c r="J2198">
        <v>-1.23904952529257</v>
      </c>
      <c r="K2198">
        <v>2.3705651106395602</v>
      </c>
      <c r="L2198">
        <v>2.0285816595523301</v>
      </c>
      <c r="M2198">
        <v>39.459043720856101</v>
      </c>
      <c r="N2198">
        <v>0.52438429065283998</v>
      </c>
      <c r="O2198">
        <v>70.044052863436093</v>
      </c>
      <c r="P2198">
        <v>328.30188679245202</v>
      </c>
    </row>
    <row r="2199" spans="1:17" hidden="1" x14ac:dyDescent="0.3">
      <c r="A2199" t="s">
        <v>4557</v>
      </c>
      <c r="B2199" t="s">
        <v>4558</v>
      </c>
      <c r="C2199" t="str">
        <f>IFERROR(VLOOKUP(Table1[[#This Row],[Ticker]],[1]!Table1[[Symbol]:[Industry]],2,FALSE),"-")</f>
        <v>-</v>
      </c>
      <c r="D2199" t="s">
        <v>133</v>
      </c>
      <c r="E2199">
        <v>259.47524800000002</v>
      </c>
      <c r="F2199">
        <v>536.65</v>
      </c>
      <c r="G2199">
        <v>556.32711478402598</v>
      </c>
      <c r="H2199">
        <v>-32.704508520578699</v>
      </c>
      <c r="I2199">
        <v>48.738583005186698</v>
      </c>
      <c r="J2199">
        <v>5.2401171413740899</v>
      </c>
      <c r="K2199">
        <v>466.89798588372201</v>
      </c>
      <c r="L2199">
        <v>327.99119251202899</v>
      </c>
      <c r="M2199">
        <v>51.522193679943399</v>
      </c>
      <c r="N2199">
        <v>0.52879244639098999</v>
      </c>
      <c r="O2199">
        <v>40.165843659741</v>
      </c>
      <c r="P2199">
        <v>615.53333333333296</v>
      </c>
      <c r="Q2199">
        <v>0.14469082586201201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D2200" t="s">
        <v>251</v>
      </c>
      <c r="E2200">
        <v>259.12</v>
      </c>
      <c r="F2200">
        <v>320</v>
      </c>
      <c r="G2200">
        <v>31.991702492837099</v>
      </c>
      <c r="H2200">
        <v>15.802853508041199</v>
      </c>
      <c r="I2200">
        <v>-19.980804878865801</v>
      </c>
      <c r="J2200">
        <v>5.4276171413740801</v>
      </c>
      <c r="K2200">
        <v>307.427601208927</v>
      </c>
      <c r="L2200">
        <v>273.95137536277701</v>
      </c>
      <c r="M2200">
        <v>44.883061222170198</v>
      </c>
      <c r="N2200">
        <v>0.576746166950596</v>
      </c>
      <c r="O2200">
        <v>21.8125</v>
      </c>
      <c r="P2200">
        <v>70.212765957446805</v>
      </c>
      <c r="Q2200">
        <v>0.19073614877148101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418</v>
      </c>
      <c r="E2201">
        <v>258.766571</v>
      </c>
      <c r="F2201">
        <v>845.75</v>
      </c>
      <c r="G2201">
        <v>384.07530748915099</v>
      </c>
      <c r="H2201">
        <v>5.9344261012342301</v>
      </c>
      <c r="I2201">
        <v>51.599166188934902</v>
      </c>
      <c r="J2201">
        <v>3.97154012573028</v>
      </c>
      <c r="K2201">
        <v>780.90608609147296</v>
      </c>
      <c r="L2201">
        <v>608.31405738180797</v>
      </c>
      <c r="M2201">
        <v>62.211610963828399</v>
      </c>
      <c r="N2201">
        <v>2.55509106945975</v>
      </c>
      <c r="O2201">
        <v>9.3703813183564701</v>
      </c>
      <c r="P2201">
        <v>412.42047864283501</v>
      </c>
      <c r="Q2201">
        <v>0.16456282848774201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138</v>
      </c>
      <c r="E2202">
        <v>258.65698415499998</v>
      </c>
      <c r="F2202">
        <v>2.0499999999999998</v>
      </c>
      <c r="G2202">
        <v>-53.929787145048302</v>
      </c>
      <c r="H2202">
        <v>1.8666447367472601</v>
      </c>
      <c r="I2202">
        <v>-25.197207313811301</v>
      </c>
      <c r="J2202">
        <v>0.30734222728474198</v>
      </c>
      <c r="K2202">
        <v>1.88934901505067</v>
      </c>
      <c r="L2202">
        <v>2.1158903918893599</v>
      </c>
      <c r="M2202">
        <v>56.463267736697702</v>
      </c>
      <c r="N2202">
        <v>0.42406169049353298</v>
      </c>
      <c r="O2202">
        <v>48.780487804878</v>
      </c>
      <c r="P2202">
        <v>30.573248407643302</v>
      </c>
      <c r="Q2202">
        <v>-0.154699317954437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Row],[Ticker]],[1]!Table1[[Symbol]:[Industry]],2,FALSE),"-")</f>
        <v>-</v>
      </c>
      <c r="E2203">
        <v>258.33600000000001</v>
      </c>
      <c r="F2203">
        <v>115.9</v>
      </c>
      <c r="G2203">
        <v>65.341442695774603</v>
      </c>
      <c r="H2203">
        <v>5.2379562836995399</v>
      </c>
      <c r="I2203">
        <v>39.136960545034498</v>
      </c>
      <c r="J2203">
        <v>-8.3879141173867708</v>
      </c>
      <c r="K2203">
        <v>101.617486792158</v>
      </c>
      <c r="L2203">
        <v>79.274601828393997</v>
      </c>
      <c r="M2203">
        <v>38.093707925219398</v>
      </c>
      <c r="N2203">
        <v>1.0958965209634199</v>
      </c>
      <c r="O2203">
        <v>9.1889559965487404</v>
      </c>
      <c r="P2203">
        <v>152.450446525811</v>
      </c>
      <c r="Q2203">
        <v>2.2208580587510001E-2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Row],[Ticker]],[1]!Table1[[Symbol]:[Industry]],2,FALSE),"-")</f>
        <v>-</v>
      </c>
      <c r="D2204" t="s">
        <v>433</v>
      </c>
      <c r="E2204">
        <v>257.70600000000002</v>
      </c>
      <c r="F2204">
        <v>99.6</v>
      </c>
      <c r="G2204">
        <v>-47.179544997545797</v>
      </c>
      <c r="H2204">
        <v>-10.154899847210901</v>
      </c>
      <c r="I2204">
        <v>-20.446913227617401</v>
      </c>
      <c r="J2204">
        <v>-0.258657368429833</v>
      </c>
      <c r="K2204">
        <v>105.675216643008</v>
      </c>
      <c r="L2204">
        <v>113.40295649375901</v>
      </c>
      <c r="M2204">
        <v>46.027772400613401</v>
      </c>
      <c r="N2204">
        <v>2.03306612371947</v>
      </c>
      <c r="O2204">
        <v>60.090361445783103</v>
      </c>
      <c r="P2204">
        <v>3.74999999999998</v>
      </c>
      <c r="Q2204">
        <v>7.7451938089464004E-2</v>
      </c>
    </row>
    <row r="2205" spans="1:17" hidden="1" x14ac:dyDescent="0.3">
      <c r="A2205" t="s">
        <v>4569</v>
      </c>
      <c r="B2205" t="s">
        <v>4570</v>
      </c>
      <c r="C2205" t="str">
        <f>IFERROR(VLOOKUP(Table1[[#This Row],[Ticker]],[1]!Table1[[Symbol]:[Industry]],2,FALSE),"-")</f>
        <v>-</v>
      </c>
      <c r="D2205" t="s">
        <v>550</v>
      </c>
      <c r="E2205">
        <v>257.49990000000003</v>
      </c>
      <c r="F2205">
        <v>229.56</v>
      </c>
      <c r="G2205">
        <v>-15.603815564839399</v>
      </c>
      <c r="H2205">
        <v>3.4249909653708301</v>
      </c>
      <c r="I2205">
        <v>-24.465949951227699</v>
      </c>
      <c r="J2205">
        <v>2.4040268503134801</v>
      </c>
      <c r="K2205">
        <v>220.48637899541001</v>
      </c>
      <c r="L2205">
        <v>222.01377039407299</v>
      </c>
      <c r="M2205">
        <v>59.364967303061903</v>
      </c>
      <c r="N2205">
        <v>2.5098129201008099</v>
      </c>
      <c r="O2205">
        <v>19.794389266422701</v>
      </c>
      <c r="P2205">
        <v>20.821052631578901</v>
      </c>
      <c r="Q2205">
        <v>2.1478603621859001E-2</v>
      </c>
    </row>
    <row r="2206" spans="1:17" hidden="1" x14ac:dyDescent="0.3">
      <c r="A2206" t="s">
        <v>4571</v>
      </c>
      <c r="B2206" t="s">
        <v>4572</v>
      </c>
      <c r="C2206" t="str">
        <f>IFERROR(VLOOKUP(Table1[[#This Row],[Ticker]],[1]!Table1[[Symbol]:[Industry]],2,FALSE),"-")</f>
        <v>-</v>
      </c>
      <c r="D2206" t="s">
        <v>915</v>
      </c>
      <c r="E2206">
        <v>255.73279850999899</v>
      </c>
      <c r="F2206">
        <v>4482</v>
      </c>
      <c r="G2206">
        <v>6.2573786303527497</v>
      </c>
      <c r="H2206">
        <v>-3.7790443467716401</v>
      </c>
      <c r="I2206">
        <v>-2.4074289713011399</v>
      </c>
      <c r="J2206">
        <v>-0.96953733017062205</v>
      </c>
      <c r="K2206">
        <v>4050.55347009349</v>
      </c>
      <c r="L2206">
        <v>3809.7832347916501</v>
      </c>
      <c r="M2206">
        <v>47.567101498033999</v>
      </c>
      <c r="N2206">
        <v>1.4571544058205299</v>
      </c>
      <c r="O2206">
        <v>4.4176706827309298</v>
      </c>
      <c r="P2206">
        <v>42.285714285714199</v>
      </c>
      <c r="Q2206">
        <v>1.6438164539687002E-2</v>
      </c>
    </row>
    <row r="2207" spans="1:17" hidden="1" x14ac:dyDescent="0.3">
      <c r="A2207" t="s">
        <v>4573</v>
      </c>
      <c r="B2207" t="s">
        <v>4574</v>
      </c>
      <c r="C2207" t="str">
        <f>IFERROR(VLOOKUP(Table1[[#This Row],[Ticker]],[1]!Table1[[Symbol]:[Industry]],2,FALSE),"-")</f>
        <v>-</v>
      </c>
      <c r="D2207" t="s">
        <v>388</v>
      </c>
      <c r="E2207">
        <v>254.54896875</v>
      </c>
      <c r="F2207">
        <v>203.5</v>
      </c>
      <c r="G2207">
        <v>6.2770626944545898</v>
      </c>
      <c r="H2207">
        <v>-10.981640327219401</v>
      </c>
      <c r="I2207">
        <v>-5.7104923379659702</v>
      </c>
      <c r="J2207">
        <v>-0.58115478845047197</v>
      </c>
      <c r="K2207">
        <v>199.87762649736999</v>
      </c>
      <c r="L2207">
        <v>205.039077860791</v>
      </c>
      <c r="M2207">
        <v>43.577091993518302</v>
      </c>
      <c r="N2207">
        <v>1.0330963154492501</v>
      </c>
      <c r="O2207">
        <v>44.6683046683046</v>
      </c>
      <c r="P2207">
        <v>42.807017543859601</v>
      </c>
    </row>
    <row r="2208" spans="1:17" hidden="1" x14ac:dyDescent="0.3">
      <c r="A2208" t="s">
        <v>4575</v>
      </c>
      <c r="B2208" t="s">
        <v>4576</v>
      </c>
      <c r="C2208" t="str">
        <f>IFERROR(VLOOKUP(Table1[[#This Row],[Ticker]],[1]!Table1[[Symbol]:[Industry]],2,FALSE),"-")</f>
        <v>-</v>
      </c>
      <c r="D2208" t="s">
        <v>915</v>
      </c>
      <c r="E2208">
        <v>254.43969250000001</v>
      </c>
      <c r="F2208">
        <v>213.5</v>
      </c>
      <c r="G2208">
        <v>-20.857960492054399</v>
      </c>
      <c r="H2208">
        <v>-1.4031029886456099</v>
      </c>
      <c r="I2208">
        <v>-72.105419874197807</v>
      </c>
      <c r="J2208">
        <v>-1.7052499914930399</v>
      </c>
      <c r="K2208">
        <v>213.90864083986099</v>
      </c>
      <c r="L2208">
        <v>267.76080243831598</v>
      </c>
      <c r="M2208">
        <v>58.984901299528502</v>
      </c>
      <c r="N2208">
        <v>1.93617747440273</v>
      </c>
      <c r="O2208">
        <v>128.00936768149799</v>
      </c>
      <c r="P2208">
        <v>14.784946236559099</v>
      </c>
      <c r="Q2208">
        <v>4.3624966021717997E-2</v>
      </c>
    </row>
    <row r="2209" spans="1:17" hidden="1" x14ac:dyDescent="0.3">
      <c r="A2209" t="s">
        <v>4577</v>
      </c>
      <c r="B2209" t="s">
        <v>4578</v>
      </c>
      <c r="C2209" t="str">
        <f>IFERROR(VLOOKUP(Table1[[#This Row],[Ticker]],[1]!Table1[[Symbol]:[Industry]],2,FALSE),"-")</f>
        <v>-</v>
      </c>
      <c r="D2209" t="s">
        <v>409</v>
      </c>
      <c r="E2209">
        <v>254.32721306799999</v>
      </c>
      <c r="F2209">
        <v>65.069999999999993</v>
      </c>
      <c r="G2209">
        <v>42.9216793584119</v>
      </c>
      <c r="H2209">
        <v>-9.1138034772264707</v>
      </c>
      <c r="I2209">
        <v>-25.364922198507401</v>
      </c>
      <c r="J2209">
        <v>-5.0264746749931701</v>
      </c>
      <c r="K2209">
        <v>64.010585992080195</v>
      </c>
      <c r="L2209">
        <v>59.234108814004898</v>
      </c>
      <c r="M2209">
        <v>46.2817643453862</v>
      </c>
      <c r="N2209">
        <v>2.0389226633616602</v>
      </c>
      <c r="O2209">
        <v>22.1607499615798</v>
      </c>
      <c r="P2209">
        <v>69.453124999999901</v>
      </c>
      <c r="Q2209">
        <v>7.9429304665462996E-2</v>
      </c>
    </row>
    <row r="2210" spans="1:17" hidden="1" x14ac:dyDescent="0.3">
      <c r="A2210" t="s">
        <v>4579</v>
      </c>
      <c r="B2210" t="s">
        <v>4580</v>
      </c>
      <c r="C2210" t="str">
        <f>IFERROR(VLOOKUP(Table1[[#This Row],[Ticker]],[1]!Table1[[Symbol]:[Industry]],2,FALSE),"-")</f>
        <v>-</v>
      </c>
      <c r="D2210" t="s">
        <v>198</v>
      </c>
      <c r="E2210">
        <v>253.78123959999999</v>
      </c>
      <c r="F2210">
        <v>2.14</v>
      </c>
      <c r="G2210">
        <v>59.903934688673502</v>
      </c>
      <c r="H2210">
        <v>-0.21958256170413601</v>
      </c>
      <c r="I2210">
        <v>-37.049059165663202</v>
      </c>
      <c r="J2210">
        <v>-0.77608656232962503</v>
      </c>
      <c r="K2210">
        <v>2.1651783993712699</v>
      </c>
      <c r="L2210">
        <v>2.0037327899324699</v>
      </c>
      <c r="M2210">
        <v>45.983391482179201</v>
      </c>
      <c r="N2210">
        <v>1.10074262571272</v>
      </c>
      <c r="O2210">
        <v>38.785046728971899</v>
      </c>
      <c r="P2210">
        <v>101.88679245282999</v>
      </c>
      <c r="Q2210">
        <v>-4.7717047411491999E-2</v>
      </c>
    </row>
    <row r="2211" spans="1:17" hidden="1" x14ac:dyDescent="0.3">
      <c r="A2211" t="s">
        <v>4581</v>
      </c>
      <c r="B2211" t="s">
        <v>4582</v>
      </c>
      <c r="C2211" t="str">
        <f>IFERROR(VLOOKUP(Table1[[#This Row],[Ticker]],[1]!Table1[[Symbol]:[Industry]],2,FALSE),"-")</f>
        <v>-</v>
      </c>
      <c r="D2211" t="s">
        <v>72</v>
      </c>
      <c r="E2211">
        <v>253.57110399999999</v>
      </c>
      <c r="F2211">
        <v>18.649999999999999</v>
      </c>
      <c r="G2211">
        <v>-8.0377775153337492</v>
      </c>
      <c r="H2211">
        <v>-7.7165844038712201</v>
      </c>
      <c r="I2211">
        <v>-37.282894696108897</v>
      </c>
      <c r="J2211">
        <v>-1.0239957618517199</v>
      </c>
      <c r="K2211">
        <v>19.1320082397859</v>
      </c>
      <c r="L2211">
        <v>19.464911854807902</v>
      </c>
      <c r="M2211">
        <v>44.874012744276797</v>
      </c>
      <c r="N2211">
        <v>0.70637790780972398</v>
      </c>
      <c r="O2211">
        <v>63.270777479892701</v>
      </c>
      <c r="P2211">
        <v>39.179104477611901</v>
      </c>
      <c r="Q2211">
        <v>4.9635648236742998E-2</v>
      </c>
    </row>
    <row r="2212" spans="1:17" hidden="1" x14ac:dyDescent="0.3">
      <c r="A2212" t="s">
        <v>4583</v>
      </c>
      <c r="B2212" t="s">
        <v>4584</v>
      </c>
      <c r="C2212" t="str">
        <f>IFERROR(VLOOKUP(Table1[[#This Row],[Ticker]],[1]!Table1[[Symbol]:[Industry]],2,FALSE),"-")</f>
        <v>-</v>
      </c>
      <c r="D2212" t="s">
        <v>4585</v>
      </c>
      <c r="E2212">
        <v>253.098777375</v>
      </c>
      <c r="F2212">
        <v>24.18</v>
      </c>
      <c r="G2212">
        <v>-47.691754646146201</v>
      </c>
      <c r="H2212">
        <v>-9.6605594403062192</v>
      </c>
      <c r="I2212">
        <v>-40.745818424922398</v>
      </c>
      <c r="J2212">
        <v>-2.9997538070052499</v>
      </c>
      <c r="K2212">
        <v>26.451220068507102</v>
      </c>
      <c r="L2212">
        <v>29.281017324365099</v>
      </c>
      <c r="M2212">
        <v>35.128578536207897</v>
      </c>
      <c r="N2212">
        <v>0.66384530280716403</v>
      </c>
      <c r="O2212">
        <v>50.124069478908098</v>
      </c>
      <c r="P2212">
        <v>3.11300639658849</v>
      </c>
      <c r="Q2212">
        <v>7.3115355119588998E-2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402</v>
      </c>
      <c r="E2213">
        <v>252.77549999999999</v>
      </c>
      <c r="F2213">
        <v>196.25</v>
      </c>
      <c r="G2213">
        <v>46.582972025605599</v>
      </c>
      <c r="H2213">
        <v>16.130525794408101</v>
      </c>
      <c r="I2213">
        <v>47.369746629289303</v>
      </c>
      <c r="J2213">
        <v>11.9614126353082</v>
      </c>
      <c r="K2213">
        <v>156.447531898824</v>
      </c>
      <c r="L2213">
        <v>130.0876656712</v>
      </c>
      <c r="M2213">
        <v>74.204747274768806</v>
      </c>
      <c r="N2213">
        <v>0.82827555155335397</v>
      </c>
      <c r="O2213">
        <v>5.8853503184713496</v>
      </c>
      <c r="P2213">
        <v>104.427083333333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271</v>
      </c>
      <c r="E2214">
        <v>252.43087499999999</v>
      </c>
      <c r="F2214">
        <v>660</v>
      </c>
      <c r="G2214">
        <v>7.8780203833179699E-2</v>
      </c>
      <c r="H2214">
        <v>1.12398098315947</v>
      </c>
      <c r="I2214">
        <v>-6.2165753056564297</v>
      </c>
      <c r="J2214">
        <v>-0.25978244549759799</v>
      </c>
      <c r="K2214">
        <v>648.962989113758</v>
      </c>
      <c r="L2214">
        <v>608.56627728437297</v>
      </c>
      <c r="M2214">
        <v>51.039354271636697</v>
      </c>
      <c r="N2214">
        <v>0.95542192475760701</v>
      </c>
      <c r="O2214">
        <v>10.606060606060501</v>
      </c>
      <c r="P2214">
        <v>32</v>
      </c>
      <c r="Q2214">
        <v>1.3477527198001001E-2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285</v>
      </c>
      <c r="E2215">
        <v>251.9647755</v>
      </c>
      <c r="F2215">
        <v>151.5</v>
      </c>
      <c r="G2215">
        <v>75.417331755468595</v>
      </c>
      <c r="H2215">
        <v>0.75214027236687997</v>
      </c>
      <c r="I2215">
        <v>52.757634035740303</v>
      </c>
      <c r="J2215">
        <v>3.6293715273389999</v>
      </c>
      <c r="K2215">
        <v>140.91322602416199</v>
      </c>
      <c r="L2215">
        <v>103.99145156671101</v>
      </c>
      <c r="M2215">
        <v>65.193785321126995</v>
      </c>
      <c r="N2215">
        <v>0.18833650487944201</v>
      </c>
      <c r="O2215">
        <v>18.8778877887788</v>
      </c>
      <c r="P2215">
        <v>153.76884422110501</v>
      </c>
      <c r="Q2215">
        <v>8.4213859473229999E-2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170</v>
      </c>
      <c r="E2216">
        <v>251.14725000000001</v>
      </c>
      <c r="F2216">
        <v>319.05</v>
      </c>
      <c r="G2216">
        <v>-30.369969966851201</v>
      </c>
      <c r="H2216">
        <v>10.506237670695</v>
      </c>
      <c r="I2216">
        <v>-0.14228893284164801</v>
      </c>
      <c r="J2216">
        <v>11.0880385503509</v>
      </c>
      <c r="K2216">
        <v>290.30685417809002</v>
      </c>
      <c r="L2216">
        <v>284.05550118899299</v>
      </c>
      <c r="M2216">
        <v>75.493926019314998</v>
      </c>
      <c r="N2216">
        <v>2.1402520366794699</v>
      </c>
      <c r="O2216">
        <v>9.6379877762106307</v>
      </c>
      <c r="P2216">
        <v>48.395348837209298</v>
      </c>
      <c r="Q2216">
        <v>5.3584474048423002E-2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388</v>
      </c>
      <c r="E2217">
        <v>250.692624</v>
      </c>
      <c r="F2217">
        <v>217.99</v>
      </c>
      <c r="G2217">
        <v>-3.9981774703193702</v>
      </c>
      <c r="H2217">
        <v>-10.350105612887001</v>
      </c>
      <c r="I2217">
        <v>-29.182019464091098</v>
      </c>
      <c r="J2217">
        <v>-5.6587467586317102</v>
      </c>
      <c r="K2217">
        <v>223.06392988377999</v>
      </c>
      <c r="L2217">
        <v>208.391269616898</v>
      </c>
      <c r="M2217">
        <v>43.220085944238001</v>
      </c>
      <c r="N2217">
        <v>0.68869517967987304</v>
      </c>
      <c r="O2217">
        <v>21.565209413275799</v>
      </c>
      <c r="P2217">
        <v>40.6387096774193</v>
      </c>
      <c r="Q2217">
        <v>9.7951042384410006E-2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989</v>
      </c>
      <c r="E2218">
        <v>250.571452571999</v>
      </c>
      <c r="F2218">
        <v>76.06</v>
      </c>
      <c r="G2218">
        <v>40.503718214221202</v>
      </c>
      <c r="H2218">
        <v>-11.3757651304253</v>
      </c>
      <c r="I2218">
        <v>-20.2729648895689</v>
      </c>
      <c r="J2218">
        <v>-2.7113622288756298</v>
      </c>
      <c r="K2218">
        <v>73.184211062687297</v>
      </c>
      <c r="L2218">
        <v>65.456467020552395</v>
      </c>
      <c r="M2218">
        <v>48.365368633485403</v>
      </c>
      <c r="N2218">
        <v>0.71984211276828203</v>
      </c>
      <c r="O2218">
        <v>33.973179069155897</v>
      </c>
      <c r="P2218">
        <v>74.649827784156102</v>
      </c>
      <c r="Q2218">
        <v>7.7222778134472994E-2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444</v>
      </c>
      <c r="E2219">
        <v>250.25190341999999</v>
      </c>
      <c r="F2219">
        <v>103</v>
      </c>
      <c r="G2219">
        <v>10.074874859613599</v>
      </c>
      <c r="H2219">
        <v>-11.3200610306036</v>
      </c>
      <c r="I2219">
        <v>-6.7338503398161098</v>
      </c>
      <c r="J2219">
        <v>-7.66106787391643</v>
      </c>
      <c r="K2219">
        <v>109.208003620372</v>
      </c>
      <c r="L2219">
        <v>96.761079939528202</v>
      </c>
      <c r="M2219">
        <v>35.7353792021838</v>
      </c>
      <c r="N2219">
        <v>0.447053976102183</v>
      </c>
      <c r="O2219">
        <v>49.611650485436897</v>
      </c>
      <c r="P2219">
        <v>52.479644707623898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60</v>
      </c>
      <c r="E2220">
        <v>250.117726</v>
      </c>
      <c r="F2220">
        <v>715.3</v>
      </c>
      <c r="G2220">
        <v>161.58760273123301</v>
      </c>
      <c r="H2220">
        <v>-0.86384075861330401</v>
      </c>
      <c r="I2220">
        <v>45.8912280603382</v>
      </c>
      <c r="J2220">
        <v>-1.2247638110068599</v>
      </c>
      <c r="K2220">
        <v>613.15846502564898</v>
      </c>
      <c r="L2220">
        <v>461.80560477556003</v>
      </c>
      <c r="M2220">
        <v>54.093113323489199</v>
      </c>
      <c r="N2220">
        <v>0.38817482834679201</v>
      </c>
      <c r="O2220">
        <v>4.5715084579896503</v>
      </c>
      <c r="P2220">
        <v>191.959183673469</v>
      </c>
      <c r="Q2220">
        <v>3.9811350212117E-2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622</v>
      </c>
      <c r="E2221">
        <v>250.0223215</v>
      </c>
      <c r="F2221">
        <v>114.28</v>
      </c>
      <c r="G2221">
        <v>17.3731863042665</v>
      </c>
      <c r="H2221">
        <v>-5.4796585311622499</v>
      </c>
      <c r="I2221">
        <v>-17.492927158169302</v>
      </c>
      <c r="J2221">
        <v>-2.2181895848924098</v>
      </c>
      <c r="K2221">
        <v>113.487934971622</v>
      </c>
      <c r="L2221">
        <v>105.949489605121</v>
      </c>
      <c r="M2221">
        <v>48.928992508140901</v>
      </c>
      <c r="N2221">
        <v>1.1303491713482301</v>
      </c>
      <c r="O2221">
        <v>15.943297164858199</v>
      </c>
      <c r="P2221">
        <v>49.777195281782397</v>
      </c>
      <c r="Q2221">
        <v>4.4914180730499999E-2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E2222">
        <v>249.23249999999999</v>
      </c>
      <c r="F2222">
        <v>1074.1500000000001</v>
      </c>
      <c r="G2222">
        <v>178.37128919663701</v>
      </c>
      <c r="H2222">
        <v>-15.9002761045918</v>
      </c>
      <c r="I2222">
        <v>4.0243987654656896</v>
      </c>
      <c r="J2222">
        <v>-7.4099020940105396</v>
      </c>
      <c r="K2222">
        <v>1155.10945526658</v>
      </c>
      <c r="L2222">
        <v>889.88059120714399</v>
      </c>
      <c r="M2222">
        <v>28.6781914288722</v>
      </c>
      <c r="N2222">
        <v>1.0573133440924101</v>
      </c>
      <c r="O2222">
        <v>34.036214681375903</v>
      </c>
      <c r="P2222">
        <v>219.44981412639399</v>
      </c>
      <c r="Q2222">
        <v>0.166721714835526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72</v>
      </c>
      <c r="E2223">
        <v>248.83466100000001</v>
      </c>
      <c r="F2223">
        <v>167.05</v>
      </c>
      <c r="G2223">
        <v>332.35599834139498</v>
      </c>
      <c r="H2223">
        <v>-22.296912983651801</v>
      </c>
      <c r="I2223">
        <v>97.474635247972301</v>
      </c>
      <c r="J2223">
        <v>-7.72969859019907</v>
      </c>
      <c r="K2223">
        <v>174.09977057219999</v>
      </c>
      <c r="L2223">
        <v>121.671044036244</v>
      </c>
      <c r="M2223">
        <v>18.236738148874</v>
      </c>
      <c r="N2223">
        <v>0.43800470082355503</v>
      </c>
      <c r="O2223">
        <v>24.483687518706901</v>
      </c>
      <c r="P2223">
        <v>438.87096774193498</v>
      </c>
      <c r="Q2223">
        <v>0.19691035816830599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133</v>
      </c>
      <c r="E2224">
        <v>248.357486782</v>
      </c>
      <c r="F2224">
        <v>224.32</v>
      </c>
      <c r="G2224">
        <v>-25.690816854430601</v>
      </c>
      <c r="H2224">
        <v>-10.266447586505199</v>
      </c>
      <c r="I2224">
        <v>-37.751148051957998</v>
      </c>
      <c r="J2224">
        <v>-2.9249607515295701</v>
      </c>
      <c r="K2224">
        <v>233.116064905</v>
      </c>
      <c r="L2224">
        <v>242.126983139544</v>
      </c>
      <c r="M2224">
        <v>38.057117254720197</v>
      </c>
      <c r="N2224">
        <v>0.80738723821040603</v>
      </c>
      <c r="O2224">
        <v>48.2926176890156</v>
      </c>
      <c r="P2224">
        <v>17.2302064280114</v>
      </c>
      <c r="Q2224">
        <v>1.0161011719811E-2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72</v>
      </c>
      <c r="E2225">
        <v>247.84629050000001</v>
      </c>
      <c r="F2225">
        <v>789.15</v>
      </c>
      <c r="G2225">
        <v>170.550171920276</v>
      </c>
      <c r="H2225">
        <v>7.1559563222484002</v>
      </c>
      <c r="I2225">
        <v>156.42366705978401</v>
      </c>
      <c r="J2225">
        <v>2.2791022898889302</v>
      </c>
      <c r="K2225">
        <v>664.39089034689505</v>
      </c>
      <c r="L2225">
        <v>467.47895737600101</v>
      </c>
      <c r="M2225">
        <v>84.1340261762886</v>
      </c>
      <c r="N2225">
        <v>0.99433806784964596</v>
      </c>
      <c r="O2225">
        <v>8.8703034910975198E-2</v>
      </c>
      <c r="P2225">
        <v>268.24545030331302</v>
      </c>
      <c r="Q2225">
        <v>4.8286609425002E-2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219</v>
      </c>
      <c r="E2226">
        <v>247.71259152499999</v>
      </c>
      <c r="F2226">
        <v>234.9</v>
      </c>
      <c r="G2226">
        <v>-15.362069148758801</v>
      </c>
      <c r="H2226">
        <v>8.6923726167589592</v>
      </c>
      <c r="I2226">
        <v>-22.759931328148198</v>
      </c>
      <c r="J2226">
        <v>4.60184119931907</v>
      </c>
      <c r="K2226">
        <v>213.53259814313901</v>
      </c>
      <c r="L2226">
        <v>212.43706124983899</v>
      </c>
      <c r="M2226">
        <v>68.603852489055399</v>
      </c>
      <c r="N2226">
        <v>1.1929530490912399</v>
      </c>
      <c r="O2226">
        <v>17.071094082588299</v>
      </c>
      <c r="P2226">
        <v>34.305317324185197</v>
      </c>
      <c r="Q2226">
        <v>-9.4832856826347997E-2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60</v>
      </c>
      <c r="E2227">
        <v>247.65600000000001</v>
      </c>
      <c r="F2227">
        <v>98.3</v>
      </c>
      <c r="G2227">
        <v>-19.525158332652499</v>
      </c>
      <c r="H2227">
        <v>2.7967727060019301</v>
      </c>
      <c r="I2227">
        <v>-10.267325976163001</v>
      </c>
      <c r="J2227">
        <v>-4.34249780115465</v>
      </c>
      <c r="K2227">
        <v>99.254110649389006</v>
      </c>
      <c r="M2227">
        <v>44.108298964953001</v>
      </c>
      <c r="N2227">
        <v>0.58578258158386998</v>
      </c>
      <c r="O2227">
        <v>23.957273652085401</v>
      </c>
      <c r="P2227">
        <v>19.951189749847401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361</v>
      </c>
      <c r="E2228">
        <v>247.33274700000001</v>
      </c>
      <c r="F2228">
        <v>72.010000000000005</v>
      </c>
      <c r="G2228">
        <v>9.3682652085943197</v>
      </c>
      <c r="H2228">
        <v>-6.0078511166238302</v>
      </c>
      <c r="I2228">
        <v>-34.525240628215997</v>
      </c>
      <c r="J2228">
        <v>-1.70898732764225</v>
      </c>
      <c r="K2228">
        <v>74.343608417704999</v>
      </c>
      <c r="L2228">
        <v>74.800308617236595</v>
      </c>
      <c r="M2228">
        <v>48.785860066603597</v>
      </c>
      <c r="N2228">
        <v>0.91798443641771998</v>
      </c>
      <c r="O2228">
        <v>79.836133870295697</v>
      </c>
      <c r="P2228">
        <v>44.937940288493699</v>
      </c>
      <c r="Q2228">
        <v>3.1604319735762998E-2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72</v>
      </c>
      <c r="E2229">
        <v>246.86070684499899</v>
      </c>
      <c r="F2229">
        <v>45.36</v>
      </c>
      <c r="G2229">
        <v>143.79690654342801</v>
      </c>
      <c r="H2229">
        <v>-19.433488219661001</v>
      </c>
      <c r="I2229">
        <v>-21.551685878442399</v>
      </c>
      <c r="J2229">
        <v>-6.8206525616846196</v>
      </c>
      <c r="K2229">
        <v>45.4642395790408</v>
      </c>
      <c r="L2229">
        <v>39.057957655055297</v>
      </c>
      <c r="M2229">
        <v>27.816841445028999</v>
      </c>
      <c r="N2229">
        <v>0.72873631323130506</v>
      </c>
      <c r="O2229">
        <v>29.629629629629601</v>
      </c>
      <c r="P2229">
        <v>200.99535500995299</v>
      </c>
      <c r="Q2229">
        <v>5.8437947180829002E-2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54</v>
      </c>
      <c r="E2230">
        <v>246.79968339000001</v>
      </c>
      <c r="F2230">
        <v>126.5</v>
      </c>
      <c r="G2230">
        <v>6.6868549687187198</v>
      </c>
      <c r="H2230">
        <v>13.356109704199</v>
      </c>
      <c r="I2230">
        <v>-4.8054537268175999</v>
      </c>
      <c r="J2230">
        <v>-1.12000190624495</v>
      </c>
      <c r="K2230">
        <v>112.28530968757001</v>
      </c>
      <c r="L2230">
        <v>108.800633010281</v>
      </c>
      <c r="M2230">
        <v>81.021659275954804</v>
      </c>
      <c r="N2230">
        <v>1.0807334930791099</v>
      </c>
      <c r="O2230">
        <v>1.9367588932806199</v>
      </c>
      <c r="P2230">
        <v>40.5555555555555</v>
      </c>
      <c r="Q2230">
        <v>6.0482155926908997E-2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138</v>
      </c>
      <c r="E2231">
        <v>246.66382751999899</v>
      </c>
      <c r="F2231">
        <v>147.80000000000001</v>
      </c>
      <c r="G2231">
        <v>-15.6776749449807</v>
      </c>
      <c r="H2231">
        <v>1.55147973860118</v>
      </c>
      <c r="I2231">
        <v>-30.577459956244901</v>
      </c>
      <c r="J2231">
        <v>9.6212073840106598</v>
      </c>
      <c r="K2231">
        <v>141.514910297283</v>
      </c>
      <c r="L2231">
        <v>145.629237243311</v>
      </c>
      <c r="M2231">
        <v>54.650695014616403</v>
      </c>
      <c r="N2231">
        <v>3.70705240491835</v>
      </c>
      <c r="O2231">
        <v>35.859269282814601</v>
      </c>
      <c r="P2231">
        <v>31.611754229741699</v>
      </c>
      <c r="Q2231">
        <v>0.15029164255720401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21</v>
      </c>
      <c r="E2232">
        <v>246.37995000000001</v>
      </c>
      <c r="F2232">
        <v>267.05</v>
      </c>
      <c r="G2232">
        <v>-43.257628667064502</v>
      </c>
      <c r="H2232">
        <v>15.728450995486799</v>
      </c>
      <c r="I2232">
        <v>-33.9997963105751</v>
      </c>
      <c r="J2232">
        <v>-2.7690034423432599</v>
      </c>
      <c r="K2232">
        <v>253.53168669585801</v>
      </c>
      <c r="M2232">
        <v>50.317476425128703</v>
      </c>
      <c r="N2232">
        <v>0.44417955871164</v>
      </c>
      <c r="O2232">
        <v>25.819134993446902</v>
      </c>
      <c r="P2232">
        <v>45.096441184460701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60</v>
      </c>
      <c r="E2233">
        <v>246.31012964600001</v>
      </c>
      <c r="F2233">
        <v>52.85</v>
      </c>
      <c r="G2233">
        <v>23.6433353845959</v>
      </c>
      <c r="H2233">
        <v>-7.6399263504689703</v>
      </c>
      <c r="I2233">
        <v>26.684105817501699</v>
      </c>
      <c r="J2233">
        <v>-2.26566549487432</v>
      </c>
      <c r="K2233">
        <v>51.405154092412502</v>
      </c>
      <c r="L2233">
        <v>45.889043152358099</v>
      </c>
      <c r="M2233">
        <v>50.2317227778573</v>
      </c>
      <c r="N2233">
        <v>1.1490335262640601</v>
      </c>
      <c r="O2233">
        <v>10.5014191106906</v>
      </c>
      <c r="P2233">
        <v>65.207877461706801</v>
      </c>
      <c r="Q2233">
        <v>4.8947281885720001E-3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395</v>
      </c>
      <c r="E2234">
        <v>246.273632219999</v>
      </c>
      <c r="F2234">
        <v>97.81</v>
      </c>
      <c r="G2234">
        <v>13.5661394035098</v>
      </c>
      <c r="H2234">
        <v>-4.7241014346440604</v>
      </c>
      <c r="I2234">
        <v>-5.7260685662452699</v>
      </c>
      <c r="J2234">
        <v>-4.8181826886579397</v>
      </c>
      <c r="K2234">
        <v>98.065053185484103</v>
      </c>
      <c r="L2234">
        <v>91.840179704185005</v>
      </c>
      <c r="M2234">
        <v>44.989506758810002</v>
      </c>
      <c r="N2234">
        <v>1.0959716490220699</v>
      </c>
      <c r="O2234">
        <v>22.737961353644799</v>
      </c>
      <c r="P2234">
        <v>47.082706766917298</v>
      </c>
      <c r="Q2234">
        <v>1.6311601018173999E-2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21</v>
      </c>
      <c r="E2235">
        <v>246.23891544</v>
      </c>
      <c r="F2235">
        <v>102.15</v>
      </c>
      <c r="G2235">
        <v>-8.9698718178233108</v>
      </c>
      <c r="H2235">
        <v>-20.220173264049201</v>
      </c>
      <c r="I2235">
        <v>-3.3105308143030201</v>
      </c>
      <c r="J2235">
        <v>-1.92164338194787</v>
      </c>
      <c r="K2235">
        <v>106.097760093017</v>
      </c>
      <c r="L2235">
        <v>103.085135042584</v>
      </c>
      <c r="M2235">
        <v>48.918740490458802</v>
      </c>
      <c r="N2235">
        <v>0.75223352683656597</v>
      </c>
      <c r="O2235">
        <v>28.0959373470386</v>
      </c>
      <c r="P2235">
        <v>24.270072992700701</v>
      </c>
      <c r="Q2235">
        <v>8.8469807341242004E-2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54</v>
      </c>
      <c r="E2236">
        <v>245.91816</v>
      </c>
      <c r="F2236">
        <v>795.75</v>
      </c>
      <c r="G2236">
        <v>9.7654818716492695</v>
      </c>
      <c r="H2236">
        <v>-14.451828139898801</v>
      </c>
      <c r="I2236">
        <v>-51.261520697371097</v>
      </c>
      <c r="J2236">
        <v>-2.81283215813834</v>
      </c>
      <c r="K2236">
        <v>857.95834015320997</v>
      </c>
      <c r="L2236">
        <v>892.31700880281903</v>
      </c>
      <c r="M2236">
        <v>29.700010566702499</v>
      </c>
      <c r="N2236">
        <v>0.94919317482857302</v>
      </c>
      <c r="O2236">
        <v>85.975494816211096</v>
      </c>
      <c r="P2236">
        <v>36.805157593123198</v>
      </c>
      <c r="Q2236">
        <v>2.2900179284217E-2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622</v>
      </c>
      <c r="E2237">
        <v>245.78600119299901</v>
      </c>
      <c r="F2237">
        <v>191.01</v>
      </c>
      <c r="G2237">
        <v>31.708447818835001</v>
      </c>
      <c r="H2237">
        <v>2.56497998966368</v>
      </c>
      <c r="I2237">
        <v>-2.9156202949135799</v>
      </c>
      <c r="J2237">
        <v>3.0970534846672599</v>
      </c>
      <c r="K2237">
        <v>177.47441630259399</v>
      </c>
      <c r="L2237">
        <v>161.47784315553099</v>
      </c>
      <c r="M2237">
        <v>60.529845470441501</v>
      </c>
      <c r="N2237">
        <v>1.2549735604553001</v>
      </c>
      <c r="O2237">
        <v>7.32422386262499</v>
      </c>
      <c r="P2237">
        <v>64.876996115666799</v>
      </c>
      <c r="Q2237">
        <v>-2.7498525893842999E-2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138</v>
      </c>
      <c r="E2238">
        <v>245.3856475</v>
      </c>
      <c r="F2238">
        <v>15.47</v>
      </c>
      <c r="G2238">
        <v>-106.828216418477</v>
      </c>
      <c r="H2238">
        <v>4.7061676426838304</v>
      </c>
      <c r="I2238">
        <v>-59.223447576213999</v>
      </c>
      <c r="J2238">
        <v>0.59701604847790901</v>
      </c>
      <c r="K2238">
        <v>15.9835820393189</v>
      </c>
      <c r="L2238">
        <v>31.3206237481253</v>
      </c>
      <c r="M2238">
        <v>54.730422065209197</v>
      </c>
      <c r="N2238">
        <v>0.99306526524968897</v>
      </c>
      <c r="O2238">
        <v>487.71816418875198</v>
      </c>
      <c r="P2238">
        <v>50.340136054421698</v>
      </c>
      <c r="Q2238">
        <v>4.8258607404049999E-3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622</v>
      </c>
      <c r="E2239">
        <v>245.29230150000001</v>
      </c>
      <c r="F2239">
        <v>203.95</v>
      </c>
      <c r="G2239">
        <v>658.85692614166499</v>
      </c>
      <c r="H2239">
        <v>-7.1874303762338698</v>
      </c>
      <c r="I2239">
        <v>220.242836690589</v>
      </c>
      <c r="J2239">
        <v>-4.8216414945159398</v>
      </c>
      <c r="K2239">
        <v>181.56517915716799</v>
      </c>
      <c r="L2239">
        <v>104.24916420612399</v>
      </c>
      <c r="M2239">
        <v>44.657921316076603</v>
      </c>
      <c r="N2239">
        <v>0.46776406035665202</v>
      </c>
      <c r="O2239">
        <v>6.6437852414807699</v>
      </c>
      <c r="P2239">
        <v>853.03738317756995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285</v>
      </c>
      <c r="E2240">
        <v>244.893984768</v>
      </c>
      <c r="F2240">
        <v>54.85</v>
      </c>
      <c r="G2240">
        <v>-34.056877342582602</v>
      </c>
      <c r="H2240">
        <v>-12.0685412146918</v>
      </c>
      <c r="I2240">
        <v>-46.364426560602098</v>
      </c>
      <c r="J2240">
        <v>-2.1966922508910902</v>
      </c>
      <c r="K2240">
        <v>54.8202039544068</v>
      </c>
      <c r="L2240">
        <v>58.538229795840401</v>
      </c>
      <c r="M2240">
        <v>48.750803154311498</v>
      </c>
      <c r="N2240">
        <v>0.35879225460289799</v>
      </c>
      <c r="O2240">
        <v>81.768459434822205</v>
      </c>
      <c r="P2240">
        <v>23.536036036035998</v>
      </c>
      <c r="Q2240">
        <v>0.115500742769307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555</v>
      </c>
      <c r="E2241">
        <v>244.44720256999901</v>
      </c>
      <c r="F2241">
        <v>326.14999999999998</v>
      </c>
      <c r="G2241">
        <v>1.5167475272119899</v>
      </c>
      <c r="H2241">
        <v>-5.65041166746279</v>
      </c>
      <c r="I2241">
        <v>1.5204388005110101</v>
      </c>
      <c r="J2241">
        <v>0.65338075359187997</v>
      </c>
      <c r="K2241">
        <v>299.14245564719801</v>
      </c>
      <c r="L2241">
        <v>281.75368839059303</v>
      </c>
      <c r="M2241">
        <v>40.625284092494702</v>
      </c>
      <c r="N2241">
        <v>1.01298072087656</v>
      </c>
      <c r="O2241">
        <v>12.0650007665184</v>
      </c>
      <c r="P2241">
        <v>41.037837837837799</v>
      </c>
      <c r="Q2241">
        <v>-5.3220880995275999E-2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E2242">
        <v>244.22404499999999</v>
      </c>
      <c r="F2242">
        <v>123.3</v>
      </c>
      <c r="G2242">
        <v>198.90753342911401</v>
      </c>
      <c r="H2242">
        <v>-0.22595119025079499</v>
      </c>
      <c r="I2242">
        <v>-14.323206762391401</v>
      </c>
      <c r="J2242">
        <v>16.712169986902499</v>
      </c>
      <c r="K2242">
        <v>120.28721567178501</v>
      </c>
      <c r="L2242">
        <v>111.799181026954</v>
      </c>
      <c r="M2242">
        <v>72.341900901462694</v>
      </c>
      <c r="N2242">
        <v>0.993134070287647</v>
      </c>
      <c r="O2242">
        <v>63.584752635847501</v>
      </c>
      <c r="P2242">
        <v>282.919254658385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174</v>
      </c>
      <c r="E2243">
        <v>243.5663691</v>
      </c>
      <c r="F2243">
        <v>170.4</v>
      </c>
      <c r="G2243">
        <v>73.243789715612905</v>
      </c>
      <c r="H2243">
        <v>1.96181059222159</v>
      </c>
      <c r="I2243">
        <v>8.4811359873806804</v>
      </c>
      <c r="J2243">
        <v>6.5656665158897498</v>
      </c>
      <c r="K2243">
        <v>153.67546311500999</v>
      </c>
      <c r="L2243">
        <v>138.78768854120901</v>
      </c>
      <c r="M2243">
        <v>68.373357599111003</v>
      </c>
      <c r="N2243">
        <v>1.3153330852251499</v>
      </c>
      <c r="O2243">
        <v>5.6338028169014001</v>
      </c>
      <c r="P2243">
        <v>99.065420560747597</v>
      </c>
      <c r="Q2243">
        <v>0.111494013785421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715</v>
      </c>
      <c r="E2244">
        <v>242.86609717499999</v>
      </c>
      <c r="F2244">
        <v>520.73</v>
      </c>
      <c r="G2244">
        <v>-14.3816429815195</v>
      </c>
      <c r="H2244">
        <v>-7.1235065487528999</v>
      </c>
      <c r="I2244">
        <v>-3.1725502888284498</v>
      </c>
      <c r="J2244">
        <v>-4.2897634223638104</v>
      </c>
      <c r="K2244">
        <v>517.40618506741998</v>
      </c>
      <c r="L2244">
        <v>485.71095116376199</v>
      </c>
      <c r="M2244">
        <v>76.378610990004603</v>
      </c>
      <c r="N2244">
        <v>1.58225948184052</v>
      </c>
      <c r="O2244">
        <v>6.44671902905535</v>
      </c>
      <c r="P2244">
        <v>22.108101770430299</v>
      </c>
      <c r="Q2244">
        <v>-1.6014498322345E-2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271</v>
      </c>
      <c r="E2245">
        <v>242.42532048000001</v>
      </c>
      <c r="F2245">
        <v>201.7</v>
      </c>
      <c r="G2245">
        <v>204.770927870273</v>
      </c>
      <c r="H2245">
        <v>-13.509217165948099</v>
      </c>
      <c r="I2245">
        <v>80.376225699894604</v>
      </c>
      <c r="J2245">
        <v>-8.98408036833575</v>
      </c>
      <c r="K2245">
        <v>174.82434766201499</v>
      </c>
      <c r="L2245">
        <v>127.621692780031</v>
      </c>
      <c r="M2245">
        <v>54.964497460591502</v>
      </c>
      <c r="N2245">
        <v>0.384195160487042</v>
      </c>
      <c r="O2245">
        <v>16.797223599405001</v>
      </c>
      <c r="P2245">
        <v>287.14011516314702</v>
      </c>
      <c r="Q2245">
        <v>0.106636458321865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60</v>
      </c>
      <c r="E2246">
        <v>242.3908035</v>
      </c>
      <c r="F2246">
        <v>217.8</v>
      </c>
      <c r="G2246">
        <v>175.65353848822599</v>
      </c>
      <c r="H2246">
        <v>-0.83837853399579698</v>
      </c>
      <c r="I2246">
        <v>19.816681575077499</v>
      </c>
      <c r="J2246">
        <v>-1.79034386853323</v>
      </c>
      <c r="K2246">
        <v>196.57902499113399</v>
      </c>
      <c r="L2246">
        <v>162.01280749184599</v>
      </c>
      <c r="M2246">
        <v>53.2806212870792</v>
      </c>
      <c r="N2246">
        <v>0.87828857757087997</v>
      </c>
      <c r="O2246">
        <v>6.9100091827364496</v>
      </c>
      <c r="P2246">
        <v>244.83850538315301</v>
      </c>
      <c r="Q2246">
        <v>0.142544694284195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472</v>
      </c>
      <c r="E2247">
        <v>242.28</v>
      </c>
      <c r="F2247">
        <v>503.7</v>
      </c>
      <c r="G2247">
        <v>1.50246677661025</v>
      </c>
      <c r="H2247">
        <v>-15.6420443279788</v>
      </c>
      <c r="I2247">
        <v>-16.861131850391399</v>
      </c>
      <c r="J2247">
        <v>-2.76085227624369</v>
      </c>
      <c r="K2247">
        <v>514.27785992348902</v>
      </c>
      <c r="L2247">
        <v>487.76054863151398</v>
      </c>
      <c r="M2247">
        <v>47.101328808105301</v>
      </c>
      <c r="N2247">
        <v>0.81963839842005004</v>
      </c>
      <c r="O2247">
        <v>19.178082191780799</v>
      </c>
      <c r="P2247">
        <v>31.789638932496</v>
      </c>
      <c r="Q2247">
        <v>-7.5547029889953002E-2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915</v>
      </c>
      <c r="E2248">
        <v>241.93186793999999</v>
      </c>
      <c r="F2248">
        <v>30.81</v>
      </c>
      <c r="G2248">
        <v>-20.827474823223699</v>
      </c>
      <c r="H2248">
        <v>-5.4899567086960603</v>
      </c>
      <c r="I2248">
        <v>-15.5232350098096</v>
      </c>
      <c r="J2248">
        <v>-1.5706145120299799</v>
      </c>
      <c r="K2248">
        <v>29.8450373889549</v>
      </c>
      <c r="L2248">
        <v>30.5159566303339</v>
      </c>
      <c r="M2248">
        <v>42.738651998098099</v>
      </c>
      <c r="N2248">
        <v>0.82969515455685505</v>
      </c>
      <c r="O2248">
        <v>29.1139240506329</v>
      </c>
      <c r="P2248">
        <v>25.2439024390243</v>
      </c>
      <c r="Q2248">
        <v>2.3709294930953001E-2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418</v>
      </c>
      <c r="E2249">
        <v>241.92972359999999</v>
      </c>
      <c r="F2249">
        <v>4.4400000000000004</v>
      </c>
      <c r="G2249">
        <v>168.58969337443199</v>
      </c>
      <c r="H2249">
        <v>9.2026662421236196</v>
      </c>
      <c r="I2249">
        <v>33.691681575077503</v>
      </c>
      <c r="J2249">
        <v>-9.5386446669929796</v>
      </c>
      <c r="K2249">
        <v>4.1105936434090804</v>
      </c>
      <c r="L2249">
        <v>3.18327423041069</v>
      </c>
      <c r="M2249">
        <v>42.131347296178397</v>
      </c>
      <c r="N2249">
        <v>0.63851644283060205</v>
      </c>
      <c r="O2249">
        <v>11.2612612612612</v>
      </c>
      <c r="P2249">
        <v>212.67605633802799</v>
      </c>
      <c r="Q2249">
        <v>5.6788061978747001E-2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541</v>
      </c>
      <c r="E2250">
        <v>241.81681180000001</v>
      </c>
      <c r="F2250">
        <v>56.48</v>
      </c>
      <c r="G2250">
        <v>72.219693138733206</v>
      </c>
      <c r="H2250">
        <v>7.4982138368011899</v>
      </c>
      <c r="I2250">
        <v>-7.5883954220351102</v>
      </c>
      <c r="J2250">
        <v>6.7902922669358201</v>
      </c>
      <c r="K2250">
        <v>49.809535329492597</v>
      </c>
      <c r="L2250">
        <v>44.370973610622997</v>
      </c>
      <c r="M2250">
        <v>70.855327454534802</v>
      </c>
      <c r="N2250">
        <v>1.96813536020089</v>
      </c>
      <c r="O2250">
        <v>7.3831444759206697</v>
      </c>
      <c r="P2250">
        <v>113.132075471698</v>
      </c>
      <c r="Q2250">
        <v>4.4120762886041998E-2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370</v>
      </c>
      <c r="E2251">
        <v>241.7868</v>
      </c>
      <c r="F2251">
        <v>141.5</v>
      </c>
      <c r="G2251">
        <v>219.186563331977</v>
      </c>
      <c r="H2251">
        <v>-2.6998160273799301</v>
      </c>
      <c r="I2251">
        <v>-20.941848332251801</v>
      </c>
      <c r="J2251">
        <v>-0.64066867347984002</v>
      </c>
      <c r="K2251">
        <v>145.16212683932699</v>
      </c>
      <c r="L2251">
        <v>119.705319208898</v>
      </c>
      <c r="M2251">
        <v>42.694094240125501</v>
      </c>
      <c r="N2251">
        <v>0.660279069767441</v>
      </c>
      <c r="O2251">
        <v>32.862190812720797</v>
      </c>
      <c r="P2251">
        <v>258.00126502213698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1160</v>
      </c>
      <c r="E2252">
        <v>241.41156866999901</v>
      </c>
      <c r="F2252">
        <v>538.95000000000005</v>
      </c>
      <c r="G2252">
        <v>-34.757389197587102</v>
      </c>
      <c r="H2252">
        <v>-8.9110475568542302</v>
      </c>
      <c r="I2252">
        <v>-43.334247610488802</v>
      </c>
      <c r="J2252">
        <v>-7.3819066681497096</v>
      </c>
      <c r="K2252">
        <v>573.58552308853098</v>
      </c>
      <c r="L2252">
        <v>608.83118268488897</v>
      </c>
      <c r="M2252">
        <v>47.669090614534603</v>
      </c>
      <c r="N2252">
        <v>1.5076384191132499</v>
      </c>
      <c r="O2252">
        <v>84.599684571852606</v>
      </c>
      <c r="P2252">
        <v>9.9337072921978695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1428</v>
      </c>
      <c r="E2253">
        <v>241.37222695200001</v>
      </c>
      <c r="F2253">
        <v>116.13</v>
      </c>
      <c r="G2253">
        <v>-29.994540071679602</v>
      </c>
      <c r="H2253">
        <v>-0.54001533755050901</v>
      </c>
      <c r="I2253">
        <v>-21.3144533942476</v>
      </c>
      <c r="J2253">
        <v>-0.66659872028363298</v>
      </c>
      <c r="K2253">
        <v>107.75090170253701</v>
      </c>
      <c r="L2253">
        <v>109.200870265991</v>
      </c>
      <c r="M2253">
        <v>68.531760118334006</v>
      </c>
      <c r="N2253">
        <v>1.55175848791911</v>
      </c>
      <c r="O2253">
        <v>28.735038319125099</v>
      </c>
      <c r="P2253">
        <v>32.116040955631298</v>
      </c>
      <c r="Q2253">
        <v>-8.2575922224284004E-2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60</v>
      </c>
      <c r="E2254">
        <v>241.24587317999999</v>
      </c>
      <c r="F2254">
        <v>178.35</v>
      </c>
      <c r="G2254">
        <v>51.831808402261501</v>
      </c>
      <c r="H2254">
        <v>-15.3709756859559</v>
      </c>
      <c r="I2254">
        <v>26.944693623270201</v>
      </c>
      <c r="J2254">
        <v>-4.6557161919592396</v>
      </c>
      <c r="K2254">
        <v>181.14971512219799</v>
      </c>
      <c r="L2254">
        <v>152.932011086176</v>
      </c>
      <c r="M2254">
        <v>40.3644842558083</v>
      </c>
      <c r="N2254">
        <v>0.39660084157581799</v>
      </c>
      <c r="O2254">
        <v>30.5859265489206</v>
      </c>
      <c r="P2254">
        <v>92.915089237425605</v>
      </c>
      <c r="Q2254">
        <v>9.0799565574716995E-2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4672</v>
      </c>
      <c r="E2255">
        <v>240.9259452</v>
      </c>
      <c r="F2255">
        <v>130.35</v>
      </c>
      <c r="G2255">
        <v>74.664263965131795</v>
      </c>
      <c r="H2255">
        <v>1.0861364679962999</v>
      </c>
      <c r="I2255">
        <v>-9.9869481149714296</v>
      </c>
      <c r="J2255">
        <v>-8.9867972730403203</v>
      </c>
      <c r="K2255">
        <v>126.441201952035</v>
      </c>
      <c r="M2255">
        <v>33.512721028070203</v>
      </c>
      <c r="N2255">
        <v>0.49814607996426102</v>
      </c>
      <c r="O2255">
        <v>47.219025700038301</v>
      </c>
      <c r="P2255">
        <v>110.24193548386999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E2256">
        <v>240.90639999999999</v>
      </c>
      <c r="F2256">
        <v>140.15</v>
      </c>
      <c r="G2256">
        <v>37.398965497657798</v>
      </c>
      <c r="H2256">
        <v>-11.9420705999816</v>
      </c>
      <c r="I2256">
        <v>17.422597605611799</v>
      </c>
      <c r="J2256">
        <v>-4.6873253873615397</v>
      </c>
      <c r="K2256">
        <v>134.248196383851</v>
      </c>
      <c r="L2256">
        <v>111.30396767361199</v>
      </c>
      <c r="M2256">
        <v>47.310725291610098</v>
      </c>
      <c r="N2256">
        <v>0.75763977224974699</v>
      </c>
      <c r="O2256">
        <v>28.005708169818</v>
      </c>
      <c r="P2256">
        <v>79.933239183463797</v>
      </c>
      <c r="Q2256">
        <v>0.247989866530134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211</v>
      </c>
      <c r="E2257">
        <v>240.787574412</v>
      </c>
      <c r="F2257">
        <v>92.12</v>
      </c>
      <c r="G2257">
        <v>-18.542250031477501</v>
      </c>
      <c r="H2257">
        <v>-0.15152401835204099</v>
      </c>
      <c r="I2257">
        <v>-55.342070906722597</v>
      </c>
      <c r="J2257">
        <v>7.2904666228205004</v>
      </c>
      <c r="K2257">
        <v>88.790825268841203</v>
      </c>
      <c r="L2257">
        <v>101.57467627099</v>
      </c>
      <c r="M2257">
        <v>77.231550022323503</v>
      </c>
      <c r="N2257">
        <v>2.06937619299211</v>
      </c>
      <c r="O2257">
        <v>101.584889274858</v>
      </c>
      <c r="P2257">
        <v>25.761092150170601</v>
      </c>
      <c r="Q2257">
        <v>9.597780651296E-3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E2258">
        <v>240.39717888000001</v>
      </c>
      <c r="F2258">
        <v>155</v>
      </c>
      <c r="G2258">
        <v>-9.1823093637816804</v>
      </c>
      <c r="H2258">
        <v>-11.517213275948601</v>
      </c>
      <c r="I2258">
        <v>7.5522992707774905E-2</v>
      </c>
      <c r="J2258">
        <v>-1.5635141586475401</v>
      </c>
      <c r="K2258">
        <v>155.99809913054801</v>
      </c>
      <c r="M2258">
        <v>35.366579260988601</v>
      </c>
      <c r="N2258">
        <v>0.40814437760296102</v>
      </c>
      <c r="O2258">
        <v>15.2903225806451</v>
      </c>
      <c r="P2258">
        <v>35.726795096322199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833</v>
      </c>
      <c r="E2259">
        <v>238.5428</v>
      </c>
      <c r="F2259">
        <v>158.25</v>
      </c>
      <c r="G2259">
        <v>106.301981086719</v>
      </c>
      <c r="H2259">
        <v>-7.6334595662244098</v>
      </c>
      <c r="I2259">
        <v>68.779400873323098</v>
      </c>
      <c r="J2259">
        <v>-0.62555259277723996</v>
      </c>
      <c r="K2259">
        <v>156.639984146015</v>
      </c>
      <c r="M2259">
        <v>53.198663280846702</v>
      </c>
      <c r="N2259">
        <v>0.49272271016311098</v>
      </c>
      <c r="O2259">
        <v>20.063191153238499</v>
      </c>
      <c r="P2259">
        <v>151.19047619047601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1506</v>
      </c>
      <c r="E2260">
        <v>238.32506625599899</v>
      </c>
      <c r="F2260">
        <v>30.81</v>
      </c>
      <c r="G2260">
        <v>28.500345382270901</v>
      </c>
      <c r="H2260">
        <v>-0.14943793172943201</v>
      </c>
      <c r="I2260">
        <v>-17.0812652848258</v>
      </c>
      <c r="J2260">
        <v>-13.271759805666401</v>
      </c>
      <c r="K2260">
        <v>29.8759440451648</v>
      </c>
      <c r="L2260">
        <v>28.4572238381439</v>
      </c>
      <c r="M2260">
        <v>48.7214213191318</v>
      </c>
      <c r="N2260">
        <v>2.2594184495901199</v>
      </c>
      <c r="O2260">
        <v>41.512495942875603</v>
      </c>
      <c r="P2260">
        <v>59.224806201550301</v>
      </c>
      <c r="Q2260">
        <v>6.5849544218071002E-2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54</v>
      </c>
      <c r="E2261">
        <v>238.08911749999999</v>
      </c>
      <c r="F2261">
        <v>147.13999999999999</v>
      </c>
      <c r="G2261">
        <v>24.194663467951798</v>
      </c>
      <c r="H2261">
        <v>23.680176247343699</v>
      </c>
      <c r="I2261">
        <v>19.055067039658901</v>
      </c>
      <c r="J2261">
        <v>22.934172161250601</v>
      </c>
      <c r="K2261">
        <v>120.825641942722</v>
      </c>
      <c r="L2261">
        <v>112.101492259439</v>
      </c>
      <c r="M2261">
        <v>78.606193836666705</v>
      </c>
      <c r="N2261">
        <v>4.7065303095698097</v>
      </c>
      <c r="O2261">
        <v>6.1574011145847596</v>
      </c>
      <c r="P2261">
        <v>69.029293509477299</v>
      </c>
      <c r="Q2261">
        <v>1.9376034422862998E-2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285</v>
      </c>
      <c r="E2262">
        <v>237.91328561700001</v>
      </c>
      <c r="F2262">
        <v>94.06</v>
      </c>
      <c r="G2262">
        <v>-72.424907843558799</v>
      </c>
      <c r="H2262">
        <v>-4.5974955701741198</v>
      </c>
      <c r="I2262">
        <v>-57.336531591066603</v>
      </c>
      <c r="J2262">
        <v>-3.1123864066124298</v>
      </c>
      <c r="K2262">
        <v>100.780322171173</v>
      </c>
      <c r="L2262">
        <v>139.428296590114</v>
      </c>
      <c r="M2262">
        <v>37.927590574526299</v>
      </c>
      <c r="N2262">
        <v>1.04234623648839</v>
      </c>
      <c r="O2262">
        <v>141.28216032319699</v>
      </c>
      <c r="P2262">
        <v>5.6853932584269602</v>
      </c>
      <c r="Q2262">
        <v>1.7034824042349999E-2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1595</v>
      </c>
      <c r="E2263">
        <v>237.63906</v>
      </c>
      <c r="F2263">
        <v>27.81</v>
      </c>
      <c r="G2263">
        <v>-78.157391657324297</v>
      </c>
      <c r="H2263">
        <v>-11.261619472162099</v>
      </c>
      <c r="I2263">
        <v>-52.0077403902404</v>
      </c>
      <c r="J2263">
        <v>-1.23904952529257</v>
      </c>
      <c r="K2263">
        <v>27.3018549259099</v>
      </c>
      <c r="L2263">
        <v>36.439704785746102</v>
      </c>
      <c r="M2263">
        <v>53.610538264455698</v>
      </c>
      <c r="N2263">
        <v>3.2033789916235</v>
      </c>
      <c r="O2263">
        <v>127.136521634903</v>
      </c>
      <c r="P2263">
        <v>19.612903225806399</v>
      </c>
      <c r="Q2263">
        <v>9.4592722760850997E-2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54</v>
      </c>
      <c r="E2264">
        <v>237.33563791999899</v>
      </c>
      <c r="F2264">
        <v>215.5</v>
      </c>
      <c r="G2264">
        <v>-68.502732272210295</v>
      </c>
      <c r="H2264">
        <v>-3.4740559030451399</v>
      </c>
      <c r="I2264">
        <v>-41.077038969520103</v>
      </c>
      <c r="J2264">
        <v>5.6864850040758199</v>
      </c>
      <c r="K2264">
        <v>212.87432885477699</v>
      </c>
      <c r="L2264">
        <v>260.90349844603998</v>
      </c>
      <c r="M2264">
        <v>57.8286599900635</v>
      </c>
      <c r="N2264">
        <v>0.21390075045137599</v>
      </c>
      <c r="O2264">
        <v>119.55916473317799</v>
      </c>
      <c r="P2264">
        <v>24.422632794457201</v>
      </c>
      <c r="Q2264">
        <v>-0.121343784327666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915</v>
      </c>
      <c r="E2265">
        <v>237.23983999999999</v>
      </c>
      <c r="F2265">
        <v>388.6</v>
      </c>
      <c r="G2265">
        <v>79.716469398197106</v>
      </c>
      <c r="H2265">
        <v>84.176832711738101</v>
      </c>
      <c r="I2265">
        <v>19.923057561054701</v>
      </c>
      <c r="J2265">
        <v>-10.784504070747101</v>
      </c>
      <c r="K2265">
        <v>310.23833509829899</v>
      </c>
      <c r="L2265">
        <v>238.77171136343901</v>
      </c>
      <c r="M2265">
        <v>53.294472635320901</v>
      </c>
      <c r="N2265">
        <v>1.1365913255955999</v>
      </c>
      <c r="O2265">
        <v>18.502316006175999</v>
      </c>
      <c r="P2265">
        <v>192.180451127819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1024</v>
      </c>
      <c r="E2266">
        <v>237.21243254800001</v>
      </c>
      <c r="F2266">
        <v>12.45</v>
      </c>
      <c r="G2266">
        <v>57.522084512705703</v>
      </c>
      <c r="H2266">
        <v>1.67880732096178</v>
      </c>
      <c r="I2266">
        <v>-7.0977921091330298</v>
      </c>
      <c r="J2266">
        <v>-2.8606711469141901</v>
      </c>
      <c r="K2266">
        <v>11.8736611820121</v>
      </c>
      <c r="L2266">
        <v>10.368323380314701</v>
      </c>
      <c r="M2266">
        <v>52.430646462629497</v>
      </c>
      <c r="N2266">
        <v>0.67071939510715795</v>
      </c>
      <c r="O2266">
        <v>23.694779116465799</v>
      </c>
      <c r="Q2266">
        <v>5.8225660044005999E-2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555</v>
      </c>
      <c r="E2267">
        <v>237.08331453</v>
      </c>
      <c r="F2267">
        <v>397.95</v>
      </c>
      <c r="G2267">
        <v>-32.8255308792912</v>
      </c>
      <c r="H2267">
        <v>-3.30183247252935</v>
      </c>
      <c r="I2267">
        <v>-21.8731024780786</v>
      </c>
      <c r="J2267">
        <v>-0.23389488611732601</v>
      </c>
      <c r="K2267">
        <v>390.82195902541599</v>
      </c>
      <c r="L2267">
        <v>392.69830042049699</v>
      </c>
      <c r="M2267">
        <v>51.5673777033345</v>
      </c>
      <c r="N2267">
        <v>0.75310667111725704</v>
      </c>
      <c r="O2267">
        <v>30.154542027892902</v>
      </c>
      <c r="P2267">
        <v>24.359375</v>
      </c>
      <c r="Q2267">
        <v>6.5549106656317996E-2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1506</v>
      </c>
      <c r="E2268">
        <v>237.01917086399999</v>
      </c>
      <c r="F2268">
        <v>140.5</v>
      </c>
      <c r="G2268">
        <v>100.851909562317</v>
      </c>
      <c r="H2268">
        <v>-8.1788562739592994</v>
      </c>
      <c r="I2268">
        <v>1.0063175090099601</v>
      </c>
      <c r="J2268">
        <v>-0.98490092310988697</v>
      </c>
      <c r="K2268">
        <v>127.032059804036</v>
      </c>
      <c r="L2268">
        <v>106.109314555498</v>
      </c>
      <c r="M2268">
        <v>54.859807457851403</v>
      </c>
      <c r="N2268">
        <v>0.49664399580172602</v>
      </c>
      <c r="O2268">
        <v>14.8113879003558</v>
      </c>
      <c r="P2268">
        <v>129.278077948071</v>
      </c>
      <c r="Q2268">
        <v>9.9658229787093003E-2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133</v>
      </c>
      <c r="E2269">
        <v>235.845</v>
      </c>
      <c r="F2269">
        <v>263.85000000000002</v>
      </c>
      <c r="G2269">
        <v>-24.840821520102502</v>
      </c>
      <c r="H2269">
        <v>-14.7628363132426</v>
      </c>
      <c r="I2269">
        <v>-27.1246104648075</v>
      </c>
      <c r="J2269">
        <v>-3.45919877902391</v>
      </c>
      <c r="K2269">
        <v>274.78334516406102</v>
      </c>
      <c r="L2269">
        <v>267.87387730442998</v>
      </c>
      <c r="M2269">
        <v>34.980977719539901</v>
      </c>
      <c r="N2269">
        <v>0.381323275037947</v>
      </c>
      <c r="O2269">
        <v>33.788137199166101</v>
      </c>
      <c r="P2269">
        <v>26.9119769119769</v>
      </c>
      <c r="Q2269">
        <v>-1.3654927317047E-2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228</v>
      </c>
      <c r="E2270">
        <v>235.40031200000001</v>
      </c>
      <c r="F2270">
        <v>136.15</v>
      </c>
      <c r="G2270">
        <v>33.673615300459403</v>
      </c>
      <c r="H2270">
        <v>33.931389646378904</v>
      </c>
      <c r="I2270">
        <v>42.931447656948798</v>
      </c>
      <c r="J2270">
        <v>-11.7907736632236</v>
      </c>
      <c r="K2270">
        <v>121.525920058854</v>
      </c>
      <c r="M2270">
        <v>33.823228333769201</v>
      </c>
      <c r="N2270">
        <v>0.467019667170953</v>
      </c>
      <c r="O2270">
        <v>34.043334557473301</v>
      </c>
      <c r="P2270">
        <v>76.818181818181799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715</v>
      </c>
      <c r="E2271">
        <v>235.24006722999999</v>
      </c>
      <c r="F2271">
        <v>21.82</v>
      </c>
      <c r="G2271">
        <v>8.4544677752890696</v>
      </c>
      <c r="H2271">
        <v>1.32113866769706</v>
      </c>
      <c r="I2271">
        <v>-0.36166876234742701</v>
      </c>
      <c r="J2271">
        <v>-1.5161857839530799</v>
      </c>
      <c r="K2271">
        <v>20.713711071423599</v>
      </c>
      <c r="L2271">
        <v>19.071988477942</v>
      </c>
      <c r="M2271">
        <v>52.769297021364501</v>
      </c>
      <c r="N2271">
        <v>1.00075762168538</v>
      </c>
      <c r="O2271">
        <v>6.5536205316223599</v>
      </c>
      <c r="P2271">
        <v>40.240375345459199</v>
      </c>
      <c r="Q2271">
        <v>2.7288076423579999E-3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555</v>
      </c>
      <c r="E2272">
        <v>234.46628039999999</v>
      </c>
      <c r="F2272">
        <v>17.12</v>
      </c>
      <c r="G2272">
        <v>224.13203835339601</v>
      </c>
      <c r="H2272">
        <v>9.9946609927797692</v>
      </c>
      <c r="I2272">
        <v>71.823549706945599</v>
      </c>
      <c r="J2272">
        <v>-8.8904841692883299</v>
      </c>
      <c r="K2272">
        <v>15.244633071535301</v>
      </c>
      <c r="L2272">
        <v>10.176282919838901</v>
      </c>
      <c r="M2272">
        <v>27.268523300034499</v>
      </c>
      <c r="N2272">
        <v>2.6206736485369699</v>
      </c>
      <c r="O2272">
        <v>26.401869158878402</v>
      </c>
      <c r="P2272">
        <v>255.92515592515599</v>
      </c>
      <c r="Q2272">
        <v>9.2235363624853003E-2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622</v>
      </c>
      <c r="E2273">
        <v>234.404855</v>
      </c>
      <c r="F2273">
        <v>227.75</v>
      </c>
      <c r="G2273">
        <v>401.63292329266199</v>
      </c>
      <c r="H2273">
        <v>-11.8408560250828</v>
      </c>
      <c r="I2273">
        <v>20.355347941714101</v>
      </c>
      <c r="J2273">
        <v>-2.2173103948577899</v>
      </c>
      <c r="K2273">
        <v>245.26423656579399</v>
      </c>
      <c r="L2273">
        <v>187.25017869533801</v>
      </c>
      <c r="M2273">
        <v>45.677267748986203</v>
      </c>
      <c r="N2273">
        <v>0.85763888888888895</v>
      </c>
      <c r="O2273">
        <v>69.484083424807807</v>
      </c>
      <c r="P2273">
        <v>469.37499999999898</v>
      </c>
      <c r="Q2273">
        <v>0.13670897891752001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228</v>
      </c>
      <c r="E2274">
        <v>234.40455</v>
      </c>
      <c r="F2274">
        <v>204.95</v>
      </c>
      <c r="G2274">
        <v>-37.298880113235199</v>
      </c>
      <c r="H2274">
        <v>6.5686185554928898</v>
      </c>
      <c r="I2274">
        <v>-29.206745964233999</v>
      </c>
      <c r="J2274">
        <v>3.0424597067116999</v>
      </c>
      <c r="K2274">
        <v>184.18630584398099</v>
      </c>
      <c r="L2274">
        <v>204.25031151304501</v>
      </c>
      <c r="M2274">
        <v>66.255557698109001</v>
      </c>
      <c r="N2274">
        <v>0.84737305754862302</v>
      </c>
      <c r="O2274">
        <v>53.159307148084899</v>
      </c>
      <c r="P2274">
        <v>45.768136557610198</v>
      </c>
      <c r="Q2274">
        <v>8.609825972554E-2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E2275">
        <v>234.37620000000001</v>
      </c>
      <c r="F2275">
        <v>2.2999999999999998</v>
      </c>
      <c r="G2275">
        <v>147.32651143811501</v>
      </c>
      <c r="H2275">
        <v>-39.9447696553122</v>
      </c>
      <c r="I2275">
        <v>-8.2065617713768795</v>
      </c>
      <c r="J2275">
        <v>-11.239049525292501</v>
      </c>
      <c r="K2275">
        <v>2.8654071439020199</v>
      </c>
      <c r="L2275">
        <v>2.5054313454480801</v>
      </c>
      <c r="M2275">
        <v>32.970557989440202</v>
      </c>
      <c r="N2275">
        <v>0.83334008174094898</v>
      </c>
      <c r="O2275">
        <v>79.565217391304301</v>
      </c>
      <c r="P2275">
        <v>425.71428571428498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361</v>
      </c>
      <c r="E2276">
        <v>233.641469</v>
      </c>
      <c r="F2276">
        <v>79.930000000000007</v>
      </c>
      <c r="G2276">
        <v>49.643562242870601</v>
      </c>
      <c r="H2276">
        <v>-17.775594627441599</v>
      </c>
      <c r="I2276">
        <v>-23.041107223055501</v>
      </c>
      <c r="J2276">
        <v>-2.7284376350108199</v>
      </c>
      <c r="K2276">
        <v>83.010009432871001</v>
      </c>
      <c r="L2276">
        <v>73.155073391391198</v>
      </c>
      <c r="M2276">
        <v>40.301071118903202</v>
      </c>
      <c r="N2276">
        <v>0.57406715131445996</v>
      </c>
      <c r="O2276">
        <v>21.794069811084601</v>
      </c>
      <c r="P2276">
        <v>87.8495887191539</v>
      </c>
      <c r="Q2276">
        <v>2.5394562233322E-2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231</v>
      </c>
      <c r="E2277">
        <v>233.58571978499899</v>
      </c>
      <c r="F2277">
        <v>14.11</v>
      </c>
      <c r="G2277">
        <v>91.222170386471205</v>
      </c>
      <c r="H2277">
        <v>9.4847763338667193</v>
      </c>
      <c r="I2277">
        <v>-13.6901366067406</v>
      </c>
      <c r="J2277">
        <v>20.084479886472099</v>
      </c>
      <c r="K2277">
        <v>12.8807431531955</v>
      </c>
      <c r="L2277">
        <v>11.3758764522847</v>
      </c>
      <c r="M2277">
        <v>73.801812833198298</v>
      </c>
      <c r="N2277">
        <v>2.5258011180309898</v>
      </c>
      <c r="O2277">
        <v>37.845499645641297</v>
      </c>
      <c r="P2277">
        <v>109.037037037037</v>
      </c>
      <c r="Q2277">
        <v>4.8446317383340001E-3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124</v>
      </c>
      <c r="E2278">
        <v>233.28630000000001</v>
      </c>
      <c r="F2278">
        <v>9.24</v>
      </c>
      <c r="G2278">
        <v>-36.970293559264697</v>
      </c>
      <c r="H2278">
        <v>-4.1612945777006196</v>
      </c>
      <c r="I2278">
        <v>-17.167104274606601</v>
      </c>
      <c r="J2278">
        <v>0.54422459675781298</v>
      </c>
      <c r="M2278">
        <v>0</v>
      </c>
      <c r="O2278">
        <v>14.935064935064901</v>
      </c>
      <c r="P2278">
        <v>0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198</v>
      </c>
      <c r="E2279">
        <v>233.11579712399899</v>
      </c>
      <c r="F2279">
        <v>107.59</v>
      </c>
      <c r="G2279">
        <v>24.280645875969601</v>
      </c>
      <c r="H2279">
        <v>-6.8473337578763802</v>
      </c>
      <c r="I2279">
        <v>-26.761918092005299</v>
      </c>
      <c r="J2279">
        <v>-1.49315429464362</v>
      </c>
      <c r="K2279">
        <v>103.89562295925801</v>
      </c>
      <c r="L2279">
        <v>97.388859864824397</v>
      </c>
      <c r="M2279">
        <v>37.488017668658003</v>
      </c>
      <c r="N2279">
        <v>1.09218569363948</v>
      </c>
      <c r="O2279">
        <v>30.7742355237475</v>
      </c>
      <c r="P2279">
        <v>54.917206623470101</v>
      </c>
      <c r="Q2279">
        <v>1.4908253001502E-2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946</v>
      </c>
      <c r="E2280">
        <v>232.11046339999999</v>
      </c>
      <c r="F2280">
        <v>120</v>
      </c>
      <c r="G2280">
        <v>47.305422090160903</v>
      </c>
      <c r="H2280">
        <v>82.316302605759901</v>
      </c>
      <c r="I2280">
        <v>56.851854735250598</v>
      </c>
      <c r="J2280">
        <v>7.6105079968313101</v>
      </c>
      <c r="M2280">
        <v>63.4070676195185</v>
      </c>
      <c r="O2280">
        <v>15.8333333333333</v>
      </c>
      <c r="P2280">
        <v>91.387559808612394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1428</v>
      </c>
      <c r="E2281">
        <v>231.70493723999999</v>
      </c>
      <c r="F2281">
        <v>218.9</v>
      </c>
      <c r="G2281">
        <v>86.422431521156994</v>
      </c>
      <c r="H2281">
        <v>25.487549963053802</v>
      </c>
      <c r="I2281">
        <v>-11.5714763196593</v>
      </c>
      <c r="J2281">
        <v>10.7770389613841</v>
      </c>
      <c r="K2281">
        <v>177.24803395571499</v>
      </c>
      <c r="L2281">
        <v>167.817973516097</v>
      </c>
      <c r="M2281">
        <v>79.630447699910604</v>
      </c>
      <c r="N2281">
        <v>3.6735566042700998</v>
      </c>
      <c r="O2281">
        <v>13.682046596619401</v>
      </c>
      <c r="P2281">
        <v>111.90706679573999</v>
      </c>
      <c r="Q2281">
        <v>4.2866058776752002E-2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60</v>
      </c>
      <c r="E2282">
        <v>231.38726399999999</v>
      </c>
      <c r="F2282">
        <v>137.94999999999999</v>
      </c>
      <c r="G2282">
        <v>-29.739886784126501</v>
      </c>
      <c r="H2282">
        <v>-14.015179417040301</v>
      </c>
      <c r="I2282">
        <v>-22.687687274600101</v>
      </c>
      <c r="J2282">
        <v>-1.2033224799192199</v>
      </c>
      <c r="M2282">
        <v>48.299549707446197</v>
      </c>
      <c r="O2282">
        <v>42.660384197172903</v>
      </c>
      <c r="P2282">
        <v>35.245098039215598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E2283">
        <v>231.20706000000001</v>
      </c>
      <c r="F2283">
        <v>71.849999999999994</v>
      </c>
      <c r="G2283">
        <v>147.627765568397</v>
      </c>
      <c r="H2283">
        <v>-12.08391912373</v>
      </c>
      <c r="I2283">
        <v>-17.9644914334086</v>
      </c>
      <c r="J2283">
        <v>-1.22578692582309</v>
      </c>
      <c r="K2283">
        <v>78.740776192221105</v>
      </c>
      <c r="L2283">
        <v>66.609788428805302</v>
      </c>
      <c r="M2283">
        <v>46.118385262588902</v>
      </c>
      <c r="N2283">
        <v>4.0537353795241797</v>
      </c>
      <c r="O2283">
        <v>36.116910229645001</v>
      </c>
      <c r="P2283">
        <v>173.193916349809</v>
      </c>
      <c r="Q2283">
        <v>0.23495889762033401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138</v>
      </c>
      <c r="E2284">
        <v>230.31060433499999</v>
      </c>
      <c r="F2284">
        <v>59.8</v>
      </c>
      <c r="G2284">
        <v>-49.629642844903998</v>
      </c>
      <c r="H2284">
        <v>-4.9590420112353097</v>
      </c>
      <c r="I2284">
        <v>-22.9729040344121</v>
      </c>
      <c r="J2284">
        <v>-5.5929170565570399</v>
      </c>
      <c r="K2284">
        <v>60.701830645449299</v>
      </c>
      <c r="L2284">
        <v>64.457511370446497</v>
      </c>
      <c r="M2284">
        <v>54.4640644312571</v>
      </c>
      <c r="N2284">
        <v>1.30229360898289</v>
      </c>
      <c r="O2284">
        <v>61.538461538461497</v>
      </c>
      <c r="P2284">
        <v>43.096434553720897</v>
      </c>
      <c r="Q2284">
        <v>9.1284654950594998E-2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1595</v>
      </c>
      <c r="E2285">
        <v>230.20202813499901</v>
      </c>
      <c r="F2285">
        <v>489.6</v>
      </c>
      <c r="G2285">
        <v>-19.246932540369599</v>
      </c>
      <c r="H2285">
        <v>20.142785066388701</v>
      </c>
      <c r="I2285">
        <v>3.0480930816596699</v>
      </c>
      <c r="J2285">
        <v>12.8873872563166</v>
      </c>
      <c r="K2285">
        <v>423.794328973245</v>
      </c>
      <c r="L2285">
        <v>417.827046941758</v>
      </c>
      <c r="M2285">
        <v>83.541632426842</v>
      </c>
      <c r="N2285">
        <v>1.8113113477018901</v>
      </c>
      <c r="O2285">
        <v>12.3366013071895</v>
      </c>
      <c r="P2285">
        <v>36</v>
      </c>
      <c r="Q2285">
        <v>-0.13084798393116001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54</v>
      </c>
      <c r="E2286">
        <v>229.62744531999999</v>
      </c>
      <c r="F2286">
        <v>164.04</v>
      </c>
      <c r="G2286">
        <v>-26.538079546881299</v>
      </c>
      <c r="H2286">
        <v>-10.392526010304699</v>
      </c>
      <c r="I2286">
        <v>-2.2332141133786898</v>
      </c>
      <c r="J2286">
        <v>-4.2450019062449602</v>
      </c>
      <c r="K2286">
        <v>160.918027241228</v>
      </c>
      <c r="L2286">
        <v>145.28203739660199</v>
      </c>
      <c r="M2286">
        <v>45.157224900025199</v>
      </c>
      <c r="N2286">
        <v>0.492025958344745</v>
      </c>
      <c r="O2286">
        <v>12.594489148988</v>
      </c>
      <c r="P2286">
        <v>55.635673624288401</v>
      </c>
      <c r="Q2286">
        <v>2.6551113234422E-2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555</v>
      </c>
      <c r="E2287">
        <v>229.07405937499999</v>
      </c>
      <c r="F2287">
        <v>176.5</v>
      </c>
      <c r="G2287">
        <v>41.100515885254701</v>
      </c>
      <c r="H2287">
        <v>-4.0757267164226496</v>
      </c>
      <c r="I2287">
        <v>-22.099618131354301</v>
      </c>
      <c r="J2287">
        <v>-12.3473555086301</v>
      </c>
      <c r="K2287">
        <v>176.29900240630701</v>
      </c>
      <c r="L2287">
        <v>167.343259755541</v>
      </c>
      <c r="M2287">
        <v>43.424988345781998</v>
      </c>
      <c r="N2287">
        <v>2.0377891955372802</v>
      </c>
      <c r="O2287">
        <v>34.277620396600497</v>
      </c>
      <c r="P2287">
        <v>72.447484123107003</v>
      </c>
      <c r="Q2287">
        <v>-1.361050733388E-3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138</v>
      </c>
      <c r="E2288">
        <v>228.88900000000001</v>
      </c>
      <c r="F2288">
        <v>271.45</v>
      </c>
      <c r="G2288">
        <v>344.96600383810602</v>
      </c>
      <c r="H2288">
        <v>32.861102456115297</v>
      </c>
      <c r="I2288">
        <v>249.034884805225</v>
      </c>
      <c r="J2288">
        <v>2.74610382497114</v>
      </c>
      <c r="K2288">
        <v>203.34643163254199</v>
      </c>
      <c r="L2288">
        <v>133.22406960534201</v>
      </c>
      <c r="M2288">
        <v>82.401747374453805</v>
      </c>
      <c r="N2288">
        <v>2.5458332015960199</v>
      </c>
      <c r="O2288">
        <v>0</v>
      </c>
      <c r="P2288">
        <v>483.13641245972002</v>
      </c>
      <c r="Q2288">
        <v>0.147357142302174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527</v>
      </c>
      <c r="E2289">
        <v>228.51706659999999</v>
      </c>
      <c r="F2289">
        <v>104.35</v>
      </c>
      <c r="G2289">
        <v>-57.050064110367899</v>
      </c>
      <c r="H2289">
        <v>-34.047333757876302</v>
      </c>
      <c r="I2289">
        <v>-47.792231753878497</v>
      </c>
      <c r="J2289">
        <v>-0.77608656232961504</v>
      </c>
      <c r="M2289">
        <v>24.822834058702099</v>
      </c>
      <c r="O2289">
        <v>55.965500718735001</v>
      </c>
      <c r="P2289">
        <v>3.01085883514313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D2290" t="s">
        <v>1428</v>
      </c>
      <c r="E2290">
        <v>228.46915000000001</v>
      </c>
      <c r="F2290">
        <v>196.9</v>
      </c>
      <c r="G2290">
        <v>-42.485982005040597</v>
      </c>
      <c r="H2290">
        <v>-4.8665861900320504</v>
      </c>
      <c r="I2290">
        <v>-3.9545381110851099</v>
      </c>
      <c r="J2290">
        <v>-7.68676746781854</v>
      </c>
      <c r="K2290">
        <v>195.465633489569</v>
      </c>
      <c r="L2290">
        <v>195.09731808587799</v>
      </c>
      <c r="M2290">
        <v>37.176042540376102</v>
      </c>
      <c r="N2290">
        <v>2.08468883168071</v>
      </c>
      <c r="O2290">
        <v>50.736414423565201</v>
      </c>
      <c r="P2290">
        <v>22.832189644416701</v>
      </c>
      <c r="Q2290">
        <v>2.40659805586E-3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21</v>
      </c>
      <c r="E2291">
        <v>228.31414405999999</v>
      </c>
      <c r="F2291">
        <v>118.02</v>
      </c>
      <c r="G2291">
        <v>73.260337064354999</v>
      </c>
      <c r="H2291">
        <v>1.8360695096889901</v>
      </c>
      <c r="I2291">
        <v>34.515962725237202</v>
      </c>
      <c r="J2291">
        <v>-7.85322275363903</v>
      </c>
      <c r="K2291">
        <v>111.03615330215599</v>
      </c>
      <c r="L2291">
        <v>91.548228333103495</v>
      </c>
      <c r="M2291">
        <v>43.6381737339876</v>
      </c>
      <c r="N2291">
        <v>1.31395575535534</v>
      </c>
      <c r="O2291">
        <v>25.063548551093</v>
      </c>
      <c r="P2291">
        <v>121.84210526315699</v>
      </c>
      <c r="Q2291">
        <v>2.7675583882705999E-2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198</v>
      </c>
      <c r="E2292">
        <v>228.16557</v>
      </c>
      <c r="F2292">
        <v>178.05</v>
      </c>
      <c r="G2292">
        <v>15.5194276654977</v>
      </c>
      <c r="H2292">
        <v>-17.467247177789801</v>
      </c>
      <c r="I2292">
        <v>-22.941774114487199</v>
      </c>
      <c r="J2292">
        <v>-1.90130118092171</v>
      </c>
      <c r="K2292">
        <v>186.04877451872201</v>
      </c>
      <c r="L2292">
        <v>169.74904012425901</v>
      </c>
      <c r="M2292">
        <v>41.096875653913898</v>
      </c>
      <c r="N2292">
        <v>0.54865749807651898</v>
      </c>
      <c r="O2292">
        <v>24.9929795001404</v>
      </c>
      <c r="P2292">
        <v>41.985645933014297</v>
      </c>
      <c r="Q2292">
        <v>-1.0989453041894999E-2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585</v>
      </c>
      <c r="E2293">
        <v>228.05737500000001</v>
      </c>
      <c r="F2293">
        <v>135</v>
      </c>
      <c r="G2293">
        <v>-35.566150781411899</v>
      </c>
      <c r="H2293">
        <v>-4.0473337578763804</v>
      </c>
      <c r="I2293">
        <v>-9.4622559001896001</v>
      </c>
      <c r="J2293">
        <v>-1.23904952529257</v>
      </c>
      <c r="K2293">
        <v>130.976349304183</v>
      </c>
      <c r="L2293">
        <v>131.15763181469401</v>
      </c>
      <c r="M2293">
        <v>43.250127731844103</v>
      </c>
      <c r="N2293">
        <v>1.24</v>
      </c>
      <c r="O2293">
        <v>22.148148148148099</v>
      </c>
      <c r="P2293">
        <v>12.5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D2294" t="s">
        <v>98</v>
      </c>
      <c r="E2294">
        <v>227.39233496</v>
      </c>
      <c r="F2294">
        <v>173.75</v>
      </c>
      <c r="G2294">
        <v>105.213437208355</v>
      </c>
      <c r="H2294">
        <v>-9.7679058150821092</v>
      </c>
      <c r="I2294">
        <v>-14.777318600227799</v>
      </c>
      <c r="J2294">
        <v>-3.29619238243543</v>
      </c>
      <c r="K2294">
        <v>178.19201595279699</v>
      </c>
      <c r="L2294">
        <v>147.37068615174101</v>
      </c>
      <c r="M2294">
        <v>39.565349247556902</v>
      </c>
      <c r="N2294">
        <v>0.222595177104496</v>
      </c>
      <c r="O2294">
        <v>50.6762589928057</v>
      </c>
      <c r="P2294">
        <v>149.820273184759</v>
      </c>
      <c r="Q2294">
        <v>0.113303297197391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E2295">
        <v>227</v>
      </c>
      <c r="F2295">
        <v>222.5</v>
      </c>
      <c r="G2295">
        <v>574.78008780845198</v>
      </c>
      <c r="H2295">
        <v>-0.20469880819660499</v>
      </c>
      <c r="I2295">
        <v>78.542369025817493</v>
      </c>
      <c r="J2295">
        <v>2.4612702554292101</v>
      </c>
      <c r="K2295">
        <v>209.697635886597</v>
      </c>
      <c r="L2295">
        <v>128.213177668442</v>
      </c>
      <c r="M2295">
        <v>51.494277936890199</v>
      </c>
      <c r="N2295">
        <v>0.16954342984409801</v>
      </c>
      <c r="O2295">
        <v>17.9325842696629</v>
      </c>
      <c r="P2295">
        <v>600.34623858986402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622</v>
      </c>
      <c r="E2296">
        <v>226.37354337899899</v>
      </c>
      <c r="F2296">
        <v>36.35</v>
      </c>
      <c r="G2296">
        <v>22.290992075730799</v>
      </c>
      <c r="H2296">
        <v>31.298820088277399</v>
      </c>
      <c r="I2296">
        <v>30.857673477911501</v>
      </c>
      <c r="J2296">
        <v>25.846540940579501</v>
      </c>
      <c r="K2296">
        <v>26.706829249251101</v>
      </c>
      <c r="L2296">
        <v>24.717748602553499</v>
      </c>
      <c r="M2296">
        <v>86.039232956892704</v>
      </c>
      <c r="N2296">
        <v>3.1000708153913199</v>
      </c>
      <c r="O2296">
        <v>7.0151306740027399</v>
      </c>
      <c r="P2296">
        <v>79.950495049504894</v>
      </c>
      <c r="Q2296">
        <v>5.5286900309422002E-2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198</v>
      </c>
      <c r="E2297">
        <v>226.30789999999999</v>
      </c>
      <c r="F2297">
        <v>179.55</v>
      </c>
      <c r="G2297">
        <v>1.7742747505029499</v>
      </c>
      <c r="H2297">
        <v>7.6091079599150202</v>
      </c>
      <c r="I2297">
        <v>-21.6838124960687</v>
      </c>
      <c r="J2297">
        <v>-4.9172712770787497</v>
      </c>
      <c r="K2297">
        <v>170.11258467739901</v>
      </c>
      <c r="L2297">
        <v>178.62886687767801</v>
      </c>
      <c r="M2297">
        <v>64.238188505206494</v>
      </c>
      <c r="N2297">
        <v>2.2537575610160601</v>
      </c>
      <c r="O2297">
        <v>72.347535505430201</v>
      </c>
      <c r="P2297">
        <v>39.1860465116279</v>
      </c>
      <c r="Q2297">
        <v>0.124354804879459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D2298" t="s">
        <v>541</v>
      </c>
      <c r="E2298">
        <v>226.17237088499999</v>
      </c>
      <c r="F2298">
        <v>178.25</v>
      </c>
      <c r="G2298">
        <v>77.614061232722307</v>
      </c>
      <c r="H2298">
        <v>6.7252116407077898</v>
      </c>
      <c r="I2298">
        <v>-45.0083184249224</v>
      </c>
      <c r="J2298">
        <v>-0.14354390731505601</v>
      </c>
      <c r="K2298">
        <v>162.19105025286601</v>
      </c>
      <c r="L2298">
        <v>156.81579660550099</v>
      </c>
      <c r="M2298">
        <v>58.852443298047902</v>
      </c>
      <c r="N2298">
        <v>0.70220419087905905</v>
      </c>
      <c r="O2298">
        <v>50.911640953716699</v>
      </c>
      <c r="P2298">
        <v>124.609375</v>
      </c>
      <c r="Q2298">
        <v>2.5328080528896998E-2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622</v>
      </c>
      <c r="E2299">
        <v>225.96912395999999</v>
      </c>
      <c r="F2299">
        <v>8.69</v>
      </c>
      <c r="G2299">
        <v>20.1170009369451</v>
      </c>
      <c r="H2299">
        <v>-21.164450874993499</v>
      </c>
      <c r="I2299">
        <v>10.9244780611682</v>
      </c>
      <c r="J2299">
        <v>-7.8906842490806204</v>
      </c>
      <c r="K2299">
        <v>9.1919132632838991</v>
      </c>
      <c r="L2299">
        <v>7.78087020436163</v>
      </c>
      <c r="M2299">
        <v>21.603360869546702</v>
      </c>
      <c r="N2299">
        <v>0.63064844667833697</v>
      </c>
      <c r="O2299">
        <v>41.542002301495899</v>
      </c>
      <c r="P2299">
        <v>77.709611451942706</v>
      </c>
      <c r="Q2299">
        <v>8.9351577156130998E-2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1024</v>
      </c>
      <c r="E2300">
        <v>225.66657852199901</v>
      </c>
      <c r="F2300">
        <v>6.75</v>
      </c>
      <c r="G2300">
        <v>111.275954481745</v>
      </c>
      <c r="H2300">
        <v>4.9783085826198198E-2</v>
      </c>
      <c r="I2300">
        <v>18.691681575077499</v>
      </c>
      <c r="J2300">
        <v>-9.1585126125408909</v>
      </c>
      <c r="K2300">
        <v>6.2888818956923203</v>
      </c>
      <c r="L2300">
        <v>5.1461371521515504</v>
      </c>
      <c r="M2300">
        <v>30.9917653320915</v>
      </c>
      <c r="N2300">
        <v>0.53641656584319997</v>
      </c>
      <c r="O2300">
        <v>27.703703703703599</v>
      </c>
      <c r="Q2300">
        <v>3.0708891583713999E-2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622</v>
      </c>
      <c r="E2301">
        <v>225.169161</v>
      </c>
      <c r="F2301">
        <v>67</v>
      </c>
      <c r="G2301">
        <v>193.481468266207</v>
      </c>
      <c r="H2301">
        <v>-8.5176789924588601</v>
      </c>
      <c r="I2301">
        <v>202.73930062269599</v>
      </c>
      <c r="J2301">
        <v>-2.2632011608780198</v>
      </c>
      <c r="K2301">
        <v>61.600885099557402</v>
      </c>
      <c r="M2301">
        <v>48.010761510851502</v>
      </c>
      <c r="N2301">
        <v>0.43837234238862</v>
      </c>
      <c r="O2301">
        <v>12.686567164179101</v>
      </c>
      <c r="P2301">
        <v>219.04761904761901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E2302">
        <v>224.77426664999999</v>
      </c>
      <c r="F2302">
        <v>24.82</v>
      </c>
      <c r="G2302">
        <v>73.791278937463503</v>
      </c>
      <c r="H2302">
        <v>11.943449652261799</v>
      </c>
      <c r="I2302">
        <v>11.366578694418999</v>
      </c>
      <c r="J2302">
        <v>20.1791849175438</v>
      </c>
      <c r="K2302">
        <v>21.845705198953102</v>
      </c>
      <c r="L2302">
        <v>21.130064836179098</v>
      </c>
      <c r="M2302">
        <v>90.097860858122502</v>
      </c>
      <c r="N2302">
        <v>2.42803812668547</v>
      </c>
      <c r="O2302">
        <v>24.053182917002399</v>
      </c>
      <c r="P2302">
        <v>101.624695369618</v>
      </c>
      <c r="Q2302">
        <v>3.5649498004672001E-2</v>
      </c>
    </row>
    <row r="2303" spans="1:17" hidden="1" x14ac:dyDescent="0.3">
      <c r="A2303" t="s">
        <v>4767</v>
      </c>
      <c r="B2303" t="s">
        <v>3538</v>
      </c>
      <c r="C2303" t="str">
        <f>IFERROR(VLOOKUP(Table1[[#This Row],[Ticker]],[1]!Table1[[Symbol]:[Industry]],2,FALSE),"-")</f>
        <v>-</v>
      </c>
      <c r="D2303" t="s">
        <v>1428</v>
      </c>
      <c r="E2303">
        <v>224.68801500000001</v>
      </c>
      <c r="F2303">
        <v>133.09</v>
      </c>
      <c r="G2303">
        <v>6.1409249236845396</v>
      </c>
      <c r="H2303">
        <v>8.2843459019393499</v>
      </c>
      <c r="I2303">
        <v>-9.1936302961498502</v>
      </c>
      <c r="J2303">
        <v>16.653512458178501</v>
      </c>
      <c r="K2303">
        <v>119.951033938479</v>
      </c>
      <c r="L2303">
        <v>114.21217544204001</v>
      </c>
      <c r="M2303">
        <v>79.188246844738302</v>
      </c>
      <c r="N2303">
        <v>2.6788730586978202</v>
      </c>
      <c r="O2303">
        <v>9.7002028702381793</v>
      </c>
      <c r="P2303">
        <v>37.917098445595798</v>
      </c>
      <c r="Q2303">
        <v>9.1282591428550001E-3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302</v>
      </c>
      <c r="E2304">
        <v>224.04850507199899</v>
      </c>
      <c r="F2304">
        <v>129.28</v>
      </c>
      <c r="G2304">
        <v>-22.5952228642474</v>
      </c>
      <c r="H2304">
        <v>-13.8803191440976</v>
      </c>
      <c r="I2304">
        <v>-38.217107310455503</v>
      </c>
      <c r="J2304">
        <v>-5.99147447209782E-2</v>
      </c>
      <c r="K2304">
        <v>139.82929862129899</v>
      </c>
      <c r="L2304">
        <v>142.872322383517</v>
      </c>
      <c r="M2304">
        <v>31.443454405594</v>
      </c>
      <c r="N2304">
        <v>1.6172229459592999</v>
      </c>
      <c r="O2304">
        <v>41.475866336633601</v>
      </c>
      <c r="P2304">
        <v>8.0484747179272897</v>
      </c>
      <c r="Q2304">
        <v>1.738494530848E-3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395</v>
      </c>
      <c r="E2305">
        <v>223.78200000000001</v>
      </c>
      <c r="F2305">
        <v>390</v>
      </c>
      <c r="G2305">
        <v>739.17886030506202</v>
      </c>
      <c r="H2305">
        <v>22.2684557158078</v>
      </c>
      <c r="I2305">
        <v>78.691681575077496</v>
      </c>
      <c r="J2305">
        <v>5.3183275238877501</v>
      </c>
      <c r="K2305">
        <v>335.01954082772698</v>
      </c>
      <c r="L2305">
        <v>194.771545327171</v>
      </c>
      <c r="M2305">
        <v>76.468531473076993</v>
      </c>
      <c r="N2305">
        <v>0.39349112426035499</v>
      </c>
      <c r="O2305">
        <v>0</v>
      </c>
      <c r="P2305">
        <v>821.98581560283696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1428</v>
      </c>
      <c r="E2306">
        <v>223.1985875</v>
      </c>
      <c r="F2306">
        <v>439.95</v>
      </c>
      <c r="G2306">
        <v>108.201118081499</v>
      </c>
      <c r="H2306">
        <v>13.524422070179099</v>
      </c>
      <c r="I2306">
        <v>14.201915926901799</v>
      </c>
      <c r="J2306">
        <v>1.9177251259251999</v>
      </c>
      <c r="K2306">
        <v>397.772794730143</v>
      </c>
      <c r="L2306">
        <v>360.391380390623</v>
      </c>
      <c r="M2306">
        <v>71.714178790076303</v>
      </c>
      <c r="N2306">
        <v>1.3828195179842899</v>
      </c>
      <c r="O2306">
        <v>22.468462325264198</v>
      </c>
      <c r="P2306">
        <v>143.06629834254099</v>
      </c>
      <c r="Q2306">
        <v>4.6994957022028001E-2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138</v>
      </c>
      <c r="E2307">
        <v>223.15341982499999</v>
      </c>
      <c r="F2307">
        <v>55.84</v>
      </c>
      <c r="G2307">
        <v>32.633849218587997</v>
      </c>
      <c r="H2307">
        <v>-3.37460648514912</v>
      </c>
      <c r="I2307">
        <v>-24.3149082107544</v>
      </c>
      <c r="J2307">
        <v>-4.7588264899205601</v>
      </c>
      <c r="K2307">
        <v>51.398562263932298</v>
      </c>
      <c r="L2307">
        <v>47.947485734602701</v>
      </c>
      <c r="M2307">
        <v>51.7520636512862</v>
      </c>
      <c r="N2307">
        <v>0.89506754220116203</v>
      </c>
      <c r="O2307">
        <v>33.416905444126002</v>
      </c>
      <c r="P2307">
        <v>62.5618631732168</v>
      </c>
      <c r="Q2307">
        <v>-7.5192503233559999E-3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138</v>
      </c>
      <c r="E2308">
        <v>222.83052960000001</v>
      </c>
      <c r="F2308">
        <v>140.49</v>
      </c>
      <c r="G2308">
        <v>23.901374086932101</v>
      </c>
      <c r="H2308">
        <v>21.229762858111801</v>
      </c>
      <c r="I2308">
        <v>22.721864652761798</v>
      </c>
      <c r="J2308">
        <v>19.2742548717634</v>
      </c>
      <c r="K2308">
        <v>102.528725069597</v>
      </c>
      <c r="L2308">
        <v>95.652482088255098</v>
      </c>
      <c r="M2308">
        <v>90.689372293593905</v>
      </c>
      <c r="N2308">
        <v>1.40879317143852</v>
      </c>
      <c r="O2308">
        <v>8.19275393266423</v>
      </c>
      <c r="P2308">
        <v>100.128205128205</v>
      </c>
      <c r="Q2308">
        <v>7.0660823161601993E-2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E2309">
        <v>222.38642200000001</v>
      </c>
      <c r="F2309">
        <v>185.65</v>
      </c>
      <c r="G2309">
        <v>-3.9082215546753698</v>
      </c>
      <c r="H2309">
        <v>23.110200488698901</v>
      </c>
      <c r="I2309">
        <v>10.8492158216528</v>
      </c>
      <c r="J2309">
        <v>14.466777835255799</v>
      </c>
      <c r="K2309">
        <v>151.11007554304101</v>
      </c>
      <c r="L2309">
        <v>147.55088904000201</v>
      </c>
      <c r="M2309">
        <v>92.057527778816805</v>
      </c>
      <c r="N2309">
        <v>6.7777777777777697</v>
      </c>
      <c r="O2309">
        <v>0</v>
      </c>
      <c r="P2309">
        <v>33.850036049026698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121</v>
      </c>
      <c r="E2310">
        <v>221.80474599999999</v>
      </c>
      <c r="F2310">
        <v>26.13</v>
      </c>
      <c r="G2310">
        <v>235.84463760033</v>
      </c>
      <c r="H2310">
        <v>-9.3365270607683204</v>
      </c>
      <c r="I2310">
        <v>-28.741294296236099</v>
      </c>
      <c r="J2310">
        <v>0.56054147675241595</v>
      </c>
      <c r="K2310">
        <v>25.2327128086913</v>
      </c>
      <c r="L2310">
        <v>22.220341429177999</v>
      </c>
      <c r="M2310">
        <v>63.082781287692001</v>
      </c>
      <c r="N2310">
        <v>1.26102923702534</v>
      </c>
      <c r="O2310">
        <v>52.927669345579801</v>
      </c>
      <c r="P2310">
        <v>278.695652173913</v>
      </c>
      <c r="Q2310">
        <v>7.5932287183231001E-2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95</v>
      </c>
      <c r="E2311">
        <v>221.48269325000001</v>
      </c>
      <c r="F2311">
        <v>138.1</v>
      </c>
      <c r="G2311">
        <v>179.168260304038</v>
      </c>
      <c r="H2311">
        <v>42.090232379689702</v>
      </c>
      <c r="I2311">
        <v>45.780883453011697</v>
      </c>
      <c r="J2311">
        <v>12.987584056179699</v>
      </c>
      <c r="K2311">
        <v>78.522123679323798</v>
      </c>
      <c r="M2311">
        <v>87.423812370008207</v>
      </c>
      <c r="N2311">
        <v>0.879120879120879</v>
      </c>
      <c r="O2311">
        <v>0</v>
      </c>
      <c r="P2311">
        <v>218.93764434180099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198</v>
      </c>
      <c r="E2312">
        <v>221.45227499999999</v>
      </c>
      <c r="F2312">
        <v>233.7</v>
      </c>
      <c r="G2312">
        <v>27.931386164400799</v>
      </c>
      <c r="H2312">
        <v>14.294308855610799</v>
      </c>
      <c r="I2312">
        <v>23.8836431827559</v>
      </c>
      <c r="J2312">
        <v>-3.1955712644230099</v>
      </c>
      <c r="K2312">
        <v>201.11100718185099</v>
      </c>
      <c r="L2312">
        <v>171.08516459562301</v>
      </c>
      <c r="M2312">
        <v>55.780267553707297</v>
      </c>
      <c r="N2312">
        <v>0.91318322103721605</v>
      </c>
      <c r="O2312">
        <v>5.26315789473683</v>
      </c>
      <c r="P2312">
        <v>75.714285714285694</v>
      </c>
      <c r="Q2312">
        <v>-2.9547042010187999E-2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4444</v>
      </c>
      <c r="E2313">
        <v>221.13741864599999</v>
      </c>
      <c r="F2313">
        <v>135.26</v>
      </c>
      <c r="G2313">
        <v>-21.760637764566599</v>
      </c>
      <c r="H2313">
        <v>1.4135763938155399</v>
      </c>
      <c r="I2313">
        <v>-35.144202013281301</v>
      </c>
      <c r="J2313">
        <v>0.81605435907959101</v>
      </c>
      <c r="K2313">
        <v>128.46444366167199</v>
      </c>
      <c r="L2313">
        <v>131.65884374310201</v>
      </c>
      <c r="M2313">
        <v>62.614967055003198</v>
      </c>
      <c r="N2313">
        <v>0.71530361351441096</v>
      </c>
      <c r="O2313">
        <v>41.764010054709402</v>
      </c>
      <c r="P2313">
        <v>25.823255813953399</v>
      </c>
      <c r="Q2313">
        <v>1.2177703591758E-2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418</v>
      </c>
      <c r="E2314">
        <v>221.09774596</v>
      </c>
      <c r="F2314">
        <v>184.6</v>
      </c>
      <c r="G2314">
        <v>206.74708054172001</v>
      </c>
      <c r="H2314">
        <v>34.385362155134402</v>
      </c>
      <c r="I2314">
        <v>141.29704021309001</v>
      </c>
      <c r="J2314">
        <v>3.70694251563976</v>
      </c>
      <c r="K2314">
        <v>139.312935696138</v>
      </c>
      <c r="L2314">
        <v>102.772865730194</v>
      </c>
      <c r="M2314">
        <v>93.084311212580303</v>
      </c>
      <c r="N2314">
        <v>0.46974697469746901</v>
      </c>
      <c r="O2314">
        <v>0</v>
      </c>
      <c r="P2314">
        <v>269.2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E2315">
        <v>221.04060000000001</v>
      </c>
      <c r="F2315">
        <v>172.15</v>
      </c>
      <c r="G2315">
        <v>-13.086568945410599</v>
      </c>
      <c r="H2315">
        <v>-17.972333757876299</v>
      </c>
      <c r="I2315">
        <v>-3.8287365889211902</v>
      </c>
      <c r="J2315">
        <v>-1.20999664905782</v>
      </c>
      <c r="K2315">
        <v>163.41820588087299</v>
      </c>
      <c r="M2315">
        <v>31.107791721400101</v>
      </c>
      <c r="O2315">
        <v>28.0859715364507</v>
      </c>
      <c r="P2315">
        <v>63.1753554502369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21</v>
      </c>
      <c r="E2316">
        <v>221.00317763000001</v>
      </c>
      <c r="F2316">
        <v>13.73</v>
      </c>
      <c r="G2316">
        <v>-27.143211713311501</v>
      </c>
      <c r="H2316">
        <v>-3.9735874451920199</v>
      </c>
      <c r="I2316">
        <v>-5.1342293560965704</v>
      </c>
      <c r="J2316">
        <v>-10.4698187560618</v>
      </c>
      <c r="K2316">
        <v>13.3756397075199</v>
      </c>
      <c r="L2316">
        <v>13.5227034912287</v>
      </c>
      <c r="M2316">
        <v>45.961007814635401</v>
      </c>
      <c r="N2316">
        <v>0.65745165391049998</v>
      </c>
      <c r="O2316">
        <v>31.828113619810601</v>
      </c>
      <c r="P2316">
        <v>39.3908629441624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138</v>
      </c>
      <c r="E2317">
        <v>220.99</v>
      </c>
      <c r="F2317">
        <v>53.58</v>
      </c>
      <c r="G2317">
        <v>51.445343471461598</v>
      </c>
      <c r="H2317">
        <v>26.556010075416498</v>
      </c>
      <c r="I2317">
        <v>11.873499756895599</v>
      </c>
      <c r="J2317">
        <v>-6.4448180796365797</v>
      </c>
      <c r="K2317">
        <v>46.647038616804601</v>
      </c>
      <c r="L2317">
        <v>39.572917616527903</v>
      </c>
      <c r="M2317">
        <v>52.912318525400302</v>
      </c>
      <c r="N2317">
        <v>2.4641126275743601</v>
      </c>
      <c r="O2317">
        <v>21.892497200447899</v>
      </c>
      <c r="P2317">
        <v>85.719237435008594</v>
      </c>
      <c r="Q2317">
        <v>2.9801557016797001E-2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46</v>
      </c>
      <c r="E2318">
        <v>220.870492308</v>
      </c>
      <c r="F2318">
        <v>66.459999999999994</v>
      </c>
      <c r="G2318">
        <v>34.4885297799688</v>
      </c>
      <c r="H2318">
        <v>16.983437467505301</v>
      </c>
      <c r="I2318">
        <v>-4.4341985436095301</v>
      </c>
      <c r="J2318">
        <v>-4.4450534589963002</v>
      </c>
      <c r="K2318">
        <v>53.729523922734202</v>
      </c>
      <c r="L2318">
        <v>43.645127333891701</v>
      </c>
      <c r="M2318">
        <v>57.864234803236798</v>
      </c>
      <c r="N2318">
        <v>1.6572542656756999</v>
      </c>
      <c r="O2318">
        <v>5.2512789647908704</v>
      </c>
      <c r="P2318">
        <v>96.452852497782999</v>
      </c>
      <c r="Q2318">
        <v>6.7672675272150998E-2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219</v>
      </c>
      <c r="E2319">
        <v>220.71027024</v>
      </c>
      <c r="F2319">
        <v>281.2</v>
      </c>
      <c r="G2319">
        <v>-20.053162554912198</v>
      </c>
      <c r="H2319">
        <v>-4.1888265063730197</v>
      </c>
      <c r="I2319">
        <v>-25.113247888194699</v>
      </c>
      <c r="J2319">
        <v>-1.5040203784987201</v>
      </c>
      <c r="K2319">
        <v>278.42877488478899</v>
      </c>
      <c r="L2319">
        <v>265.60542765160898</v>
      </c>
      <c r="M2319">
        <v>48.932918148891901</v>
      </c>
      <c r="N2319">
        <v>1.6019491514648001</v>
      </c>
      <c r="O2319">
        <v>27.667140825035499</v>
      </c>
      <c r="P2319">
        <v>25.7040679481448</v>
      </c>
      <c r="Q2319">
        <v>1.4692299718115E-2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165</v>
      </c>
      <c r="E2320">
        <v>220.49995200000001</v>
      </c>
      <c r="F2320">
        <v>514.75</v>
      </c>
      <c r="G2320">
        <v>-22.3581307312866</v>
      </c>
      <c r="H2320">
        <v>-11.2154753507967</v>
      </c>
      <c r="I2320">
        <v>-13.1002983747971</v>
      </c>
      <c r="J2320">
        <v>-4.0554289953685503</v>
      </c>
      <c r="M2320">
        <v>41.359849167198703</v>
      </c>
      <c r="O2320">
        <v>29.4997571636716</v>
      </c>
      <c r="P2320">
        <v>57.536342769701598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220.48523144999999</v>
      </c>
      <c r="F2321">
        <v>309</v>
      </c>
      <c r="G2321">
        <v>212.693290926305</v>
      </c>
      <c r="H2321">
        <v>11.7084801956119</v>
      </c>
      <c r="I2321">
        <v>-0.77270429143959496</v>
      </c>
      <c r="J2321">
        <v>-7.0276930584156103</v>
      </c>
      <c r="K2321">
        <v>274.31877028680702</v>
      </c>
      <c r="L2321">
        <v>245.37643706025699</v>
      </c>
      <c r="M2321">
        <v>48.892985522696002</v>
      </c>
      <c r="N2321">
        <v>0.31635859519408499</v>
      </c>
      <c r="O2321">
        <v>16.504854368932001</v>
      </c>
      <c r="P2321">
        <v>258.88501742160202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E2322">
        <v>220.160768625</v>
      </c>
      <c r="F2322">
        <v>290.60000000000002</v>
      </c>
      <c r="G2322">
        <v>1.1005158852547099</v>
      </c>
      <c r="H2322">
        <v>2.6504274361534499</v>
      </c>
      <c r="I2322">
        <v>8.3592062426021805</v>
      </c>
      <c r="J2322">
        <v>-4.2410848034472597</v>
      </c>
      <c r="K2322">
        <v>269.78055488617099</v>
      </c>
      <c r="M2322">
        <v>49.888333219044</v>
      </c>
      <c r="N2322">
        <v>0.77831669044222496</v>
      </c>
      <c r="O2322">
        <v>16.655196145904998</v>
      </c>
      <c r="P2322">
        <v>39.309683604985601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198</v>
      </c>
      <c r="E2323">
        <v>219.80112</v>
      </c>
      <c r="F2323">
        <v>610.04999999999995</v>
      </c>
      <c r="G2323">
        <v>-3.54394856118993</v>
      </c>
      <c r="H2323">
        <v>6.9145096976698301</v>
      </c>
      <c r="I2323">
        <v>18.494465797815302</v>
      </c>
      <c r="J2323">
        <v>2.0612805077107201</v>
      </c>
      <c r="K2323">
        <v>524.72150860667102</v>
      </c>
      <c r="L2323">
        <v>467.08658019907898</v>
      </c>
      <c r="M2323">
        <v>63.132896403121997</v>
      </c>
      <c r="N2323">
        <v>1.8917012677849701</v>
      </c>
      <c r="O2323">
        <v>6.3847225637242797</v>
      </c>
      <c r="P2323">
        <v>64.367506399030006</v>
      </c>
      <c r="Q2323">
        <v>8.7663907523989004E-2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133</v>
      </c>
      <c r="E2324">
        <v>219.36875125</v>
      </c>
      <c r="F2324">
        <v>46.83</v>
      </c>
      <c r="G2324">
        <v>40.193566533075597</v>
      </c>
      <c r="H2324">
        <v>2.5178638795611201</v>
      </c>
      <c r="I2324">
        <v>-15.9224663348903</v>
      </c>
      <c r="J2324">
        <v>5.0846132126947197</v>
      </c>
      <c r="K2324">
        <v>43.098299554853803</v>
      </c>
      <c r="L2324">
        <v>39.241942441726799</v>
      </c>
      <c r="M2324">
        <v>65.534330118904293</v>
      </c>
      <c r="N2324">
        <v>1.79507271478484</v>
      </c>
      <c r="O2324">
        <v>10.2925475122784</v>
      </c>
      <c r="Q2324">
        <v>2.5736065353954E-2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622</v>
      </c>
      <c r="E2325">
        <v>219.11713065000001</v>
      </c>
      <c r="F2325">
        <v>23.73</v>
      </c>
      <c r="G2325">
        <v>-20.449871711644501</v>
      </c>
      <c r="H2325">
        <v>-15.593322016193399</v>
      </c>
      <c r="I2325">
        <v>-38.249107898606603</v>
      </c>
      <c r="J2325">
        <v>-3.02088351051639</v>
      </c>
      <c r="K2325">
        <v>23.684593168004699</v>
      </c>
      <c r="L2325">
        <v>22.639482168984401</v>
      </c>
      <c r="M2325">
        <v>43.1388307169968</v>
      </c>
      <c r="N2325">
        <v>0.77871427359900902</v>
      </c>
      <c r="O2325">
        <v>36.957437842393503</v>
      </c>
      <c r="P2325">
        <v>123.867924528301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469</v>
      </c>
      <c r="E2326">
        <v>219.0992</v>
      </c>
      <c r="F2326">
        <v>156.78</v>
      </c>
      <c r="G2326">
        <v>-21.932969122328899</v>
      </c>
      <c r="H2326">
        <v>3.03404056400425</v>
      </c>
      <c r="I2326">
        <v>-12.6863752656363</v>
      </c>
      <c r="J2326">
        <v>1.6450980874671699</v>
      </c>
      <c r="K2326">
        <v>135.07630660650401</v>
      </c>
      <c r="L2326">
        <v>133.271424744678</v>
      </c>
      <c r="M2326">
        <v>62.786405730046603</v>
      </c>
      <c r="N2326">
        <v>2.5844852977255299</v>
      </c>
      <c r="O2326">
        <v>9.5165199642811498</v>
      </c>
      <c r="P2326">
        <v>45.503480278422202</v>
      </c>
      <c r="Q2326">
        <v>2.30724048245E-4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60</v>
      </c>
      <c r="E2327">
        <v>218.85976500000001</v>
      </c>
      <c r="F2327">
        <v>173.3</v>
      </c>
      <c r="G2327">
        <v>175.406409135225</v>
      </c>
      <c r="H2327">
        <v>-11.573929502557201</v>
      </c>
      <c r="I2327">
        <v>10.2804324881527</v>
      </c>
      <c r="J2327">
        <v>-1.2102808256378099</v>
      </c>
      <c r="K2327">
        <v>169.30364247161501</v>
      </c>
      <c r="L2327">
        <v>134.74141916399</v>
      </c>
      <c r="M2327">
        <v>43.527912757269902</v>
      </c>
      <c r="N2327">
        <v>0.31109251721155801</v>
      </c>
      <c r="O2327">
        <v>15.4068090017311</v>
      </c>
      <c r="P2327">
        <v>208.91265597147901</v>
      </c>
      <c r="Q2327">
        <v>0.112826851727457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184</v>
      </c>
      <c r="E2328">
        <v>218.49052270000001</v>
      </c>
      <c r="F2328">
        <v>33.06</v>
      </c>
      <c r="G2328">
        <v>1.9290691038653101</v>
      </c>
      <c r="H2328">
        <v>12.160404129889301</v>
      </c>
      <c r="I2328">
        <v>-34.577786904526903</v>
      </c>
      <c r="J2328">
        <v>-2.59999627085468</v>
      </c>
      <c r="K2328">
        <v>29.8212797434389</v>
      </c>
      <c r="L2328">
        <v>27.979255492961901</v>
      </c>
      <c r="M2328">
        <v>59.631426023956003</v>
      </c>
      <c r="N2328">
        <v>1.57921148682913</v>
      </c>
      <c r="O2328">
        <v>39.1409558378705</v>
      </c>
      <c r="P2328">
        <v>45.960264900662203</v>
      </c>
      <c r="Q2328">
        <v>5.1547962189684E-2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E2329">
        <v>218.35118668000001</v>
      </c>
      <c r="F2329">
        <v>1822.9</v>
      </c>
      <c r="G2329">
        <v>293.68407920938802</v>
      </c>
      <c r="H2329">
        <v>-10.1028893134319</v>
      </c>
      <c r="I2329">
        <v>53.003900030471499</v>
      </c>
      <c r="J2329">
        <v>-7.1163423779175004</v>
      </c>
      <c r="K2329">
        <v>1727.8319811506799</v>
      </c>
      <c r="L2329">
        <v>1185.3846721780101</v>
      </c>
      <c r="M2329">
        <v>22.612911733498802</v>
      </c>
      <c r="N2329">
        <v>9.3454202966800001E-2</v>
      </c>
      <c r="O2329">
        <v>30.020845904876801</v>
      </c>
      <c r="P2329">
        <v>339.20009637393002</v>
      </c>
      <c r="Q2329">
        <v>0.15253178089538599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290</v>
      </c>
      <c r="E2330">
        <v>218.128486565</v>
      </c>
      <c r="F2330">
        <v>498.95</v>
      </c>
      <c r="G2330">
        <v>-13.0760143819079</v>
      </c>
      <c r="H2330">
        <v>2.7930917740385</v>
      </c>
      <c r="I2330">
        <v>3.5451526296054801</v>
      </c>
      <c r="J2330">
        <v>-4.6624556220326596</v>
      </c>
      <c r="K2330">
        <v>465.54294571210897</v>
      </c>
      <c r="L2330">
        <v>438.47101446035902</v>
      </c>
      <c r="M2330">
        <v>65.224888686344102</v>
      </c>
      <c r="N2330">
        <v>1.8987921884496699</v>
      </c>
      <c r="O2330">
        <v>7.1149413768914798</v>
      </c>
      <c r="P2330">
        <v>43.376436781609101</v>
      </c>
      <c r="Q2330">
        <v>-0.10250157790720001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E2331">
        <v>218.11199999999999</v>
      </c>
      <c r="F2331">
        <v>347.6</v>
      </c>
      <c r="G2331">
        <v>1704.8709213618199</v>
      </c>
      <c r="H2331">
        <v>38.4275826300834</v>
      </c>
      <c r="I2331">
        <v>436.22704956108902</v>
      </c>
      <c r="J2331">
        <v>6.9686024829626998</v>
      </c>
      <c r="K2331">
        <v>252.34400996704699</v>
      </c>
      <c r="L2331">
        <v>144.791238005786</v>
      </c>
      <c r="M2331">
        <v>97.263272426012804</v>
      </c>
      <c r="N2331">
        <v>0.54154174757281504</v>
      </c>
      <c r="O2331">
        <v>0</v>
      </c>
      <c r="P2331">
        <v>1872.7582292848999</v>
      </c>
      <c r="Q2331">
        <v>0.22406135216748199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290</v>
      </c>
      <c r="E2332">
        <v>217.58926</v>
      </c>
      <c r="F2332">
        <v>84.4</v>
      </c>
      <c r="G2332">
        <v>-40.270546941088497</v>
      </c>
      <c r="H2332">
        <v>-11.099675355672501</v>
      </c>
      <c r="I2332">
        <v>-40.613251160348497</v>
      </c>
      <c r="J2332">
        <v>7.1799736109541996</v>
      </c>
      <c r="K2332">
        <v>89.865171092451106</v>
      </c>
      <c r="L2332">
        <v>97.257989629732705</v>
      </c>
      <c r="M2332">
        <v>50.216805232665699</v>
      </c>
      <c r="N2332">
        <v>1.6047119468706099</v>
      </c>
      <c r="O2332">
        <v>59.123222748815103</v>
      </c>
      <c r="P2332">
        <v>14.970712436997699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E2333">
        <v>217.35429256399999</v>
      </c>
      <c r="F2333">
        <v>77.59</v>
      </c>
      <c r="G2333">
        <v>-62.841817717547698</v>
      </c>
      <c r="H2333">
        <v>-44.176963387505999</v>
      </c>
      <c r="I2333">
        <v>-53.583985361058303</v>
      </c>
      <c r="J2333">
        <v>-24.781676934539298</v>
      </c>
      <c r="M2333">
        <v>15.0675795010497</v>
      </c>
      <c r="O2333">
        <v>69.532156205696594</v>
      </c>
      <c r="P2333">
        <v>25.044319097502001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46</v>
      </c>
      <c r="E2334">
        <v>217.33113200399899</v>
      </c>
      <c r="F2334">
        <v>82.87</v>
      </c>
      <c r="G2334">
        <v>241.92830598133699</v>
      </c>
      <c r="H2334">
        <v>-13.360093661575201</v>
      </c>
      <c r="I2334">
        <v>37.582117972477697</v>
      </c>
      <c r="J2334">
        <v>-10.878129233067</v>
      </c>
      <c r="K2334">
        <v>93.324619758330002</v>
      </c>
      <c r="L2334">
        <v>72.022857723634303</v>
      </c>
      <c r="M2334">
        <v>20.1301440947475</v>
      </c>
      <c r="N2334">
        <v>0.299910274893884</v>
      </c>
      <c r="O2334">
        <v>41.209122722336097</v>
      </c>
      <c r="P2334">
        <v>327.16494845360802</v>
      </c>
      <c r="Q2334">
        <v>0.117537403362374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219</v>
      </c>
      <c r="E2335">
        <v>217.12577553</v>
      </c>
      <c r="F2335">
        <v>435.9</v>
      </c>
      <c r="G2335">
        <v>21.946539573917899</v>
      </c>
      <c r="H2335">
        <v>3.9422288663780898</v>
      </c>
      <c r="I2335">
        <v>13.3659341408963</v>
      </c>
      <c r="J2335">
        <v>2.0040010805520398</v>
      </c>
      <c r="K2335">
        <v>389.94347379835</v>
      </c>
      <c r="L2335">
        <v>348.54414663579399</v>
      </c>
      <c r="M2335">
        <v>68.618272925366099</v>
      </c>
      <c r="N2335">
        <v>0.82999801977544496</v>
      </c>
      <c r="O2335">
        <v>6.6070199587061103</v>
      </c>
      <c r="P2335">
        <v>50.284433718324401</v>
      </c>
      <c r="Q2335">
        <v>-4.8709038645461E-2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184</v>
      </c>
      <c r="E2336">
        <v>216.72</v>
      </c>
      <c r="F2336">
        <v>28.44</v>
      </c>
      <c r="G2336">
        <v>137.443557956452</v>
      </c>
      <c r="H2336">
        <v>21.485567076229199</v>
      </c>
      <c r="I2336">
        <v>-23.9706560872601</v>
      </c>
      <c r="J2336">
        <v>-1.7531883427732999</v>
      </c>
      <c r="K2336">
        <v>23.274769694743402</v>
      </c>
      <c r="L2336">
        <v>20.213655233568598</v>
      </c>
      <c r="M2336">
        <v>57.361043107629897</v>
      </c>
      <c r="N2336">
        <v>1.1882797607900299</v>
      </c>
      <c r="O2336">
        <v>10.056258790436001</v>
      </c>
      <c r="P2336">
        <v>199.36842105263099</v>
      </c>
      <c r="Q2336">
        <v>8.1699704558025998E-2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271</v>
      </c>
      <c r="E2337">
        <v>216.6</v>
      </c>
      <c r="F2337">
        <v>733.3</v>
      </c>
      <c r="G2337">
        <v>-39.634229810214599</v>
      </c>
      <c r="H2337">
        <v>-4.18564634432175</v>
      </c>
      <c r="I2337">
        <v>-24.965518225619999</v>
      </c>
      <c r="J2337">
        <v>0.16544485672989301</v>
      </c>
      <c r="K2337">
        <v>715.45278144526503</v>
      </c>
      <c r="L2337">
        <v>759.85803897831295</v>
      </c>
      <c r="M2337">
        <v>57.398150510023797</v>
      </c>
      <c r="N2337">
        <v>0.71960658883735795</v>
      </c>
      <c r="O2337">
        <v>35.551615982544597</v>
      </c>
      <c r="P2337">
        <v>16.860557768924298</v>
      </c>
      <c r="Q2337">
        <v>-1.1552452065599E-2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E2338">
        <v>215.96661454400001</v>
      </c>
      <c r="F2338">
        <v>86.81</v>
      </c>
      <c r="G2338">
        <v>201.71000378974699</v>
      </c>
      <c r="H2338">
        <v>20.713229622405301</v>
      </c>
      <c r="I2338">
        <v>19.971116425940899</v>
      </c>
      <c r="J2338">
        <v>-5.45617755297424</v>
      </c>
      <c r="K2338">
        <v>76.508546204765295</v>
      </c>
      <c r="L2338">
        <v>59.886622353385398</v>
      </c>
      <c r="M2338">
        <v>50.498251539355302</v>
      </c>
      <c r="N2338">
        <v>0.48495414549002402</v>
      </c>
      <c r="O2338">
        <v>23.050339822601</v>
      </c>
      <c r="P2338">
        <v>258.71900826446199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21</v>
      </c>
      <c r="E2339">
        <v>215.49064880099999</v>
      </c>
      <c r="F2339">
        <v>8.69</v>
      </c>
      <c r="G2339">
        <v>-13.539123754384899</v>
      </c>
      <c r="H2339">
        <v>-2.4541965029744399</v>
      </c>
      <c r="I2339">
        <v>-34.327186349450798</v>
      </c>
      <c r="J2339">
        <v>4.23168838819341</v>
      </c>
      <c r="K2339">
        <v>7.8266605607273902</v>
      </c>
      <c r="L2339">
        <v>8.3873774850468692</v>
      </c>
      <c r="M2339">
        <v>62.137703974915802</v>
      </c>
      <c r="N2339">
        <v>1.82462596771815</v>
      </c>
      <c r="O2339">
        <v>46.720368239355501</v>
      </c>
      <c r="P2339">
        <v>55.178571428571402</v>
      </c>
      <c r="Q2339">
        <v>-1.5315977157089E-2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409</v>
      </c>
      <c r="E2340">
        <v>215.40249224999999</v>
      </c>
      <c r="F2340">
        <v>106</v>
      </c>
      <c r="G2340">
        <v>97.274500630668001</v>
      </c>
      <c r="H2340">
        <v>-20.8294738656516</v>
      </c>
      <c r="I2340">
        <v>55.685840264027597</v>
      </c>
      <c r="J2340">
        <v>-8.9247882101772902</v>
      </c>
      <c r="K2340">
        <v>95.295962665642705</v>
      </c>
      <c r="L2340">
        <v>74.834303948655304</v>
      </c>
      <c r="M2340">
        <v>47.039648930889001</v>
      </c>
      <c r="N2340">
        <v>0.45578262888992099</v>
      </c>
      <c r="O2340">
        <v>26.367924528301799</v>
      </c>
      <c r="P2340">
        <v>134.72099202834301</v>
      </c>
      <c r="Q2340">
        <v>0.15741912242002901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785</v>
      </c>
      <c r="E2341">
        <v>214.67456799999999</v>
      </c>
      <c r="F2341">
        <v>91.4</v>
      </c>
      <c r="G2341">
        <v>-59.214063667074299</v>
      </c>
      <c r="H2341">
        <v>1.3098090992664799</v>
      </c>
      <c r="I2341">
        <v>-38.949029385565701</v>
      </c>
      <c r="J2341">
        <v>0.81500452876148199</v>
      </c>
      <c r="K2341">
        <v>94.122935850091906</v>
      </c>
      <c r="M2341">
        <v>49.118633637695098</v>
      </c>
      <c r="N2341">
        <v>0.75693366266760698</v>
      </c>
      <c r="O2341">
        <v>58.643326039387198</v>
      </c>
      <c r="P2341">
        <v>39.435545385202097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622</v>
      </c>
      <c r="E2342">
        <v>214.54024196</v>
      </c>
      <c r="F2342">
        <v>207.37</v>
      </c>
      <c r="G2342">
        <v>-4.4447097587507001</v>
      </c>
      <c r="H2342">
        <v>2.3155604149983899</v>
      </c>
      <c r="I2342">
        <v>-15.959903230148701</v>
      </c>
      <c r="J2342">
        <v>-0.18218231241626101</v>
      </c>
      <c r="K2342">
        <v>194.47980382798201</v>
      </c>
      <c r="L2342">
        <v>187.62303664806501</v>
      </c>
      <c r="M2342">
        <v>62.761338569668297</v>
      </c>
      <c r="N2342">
        <v>1.36227974865031</v>
      </c>
      <c r="O2342">
        <v>15.204706563147999</v>
      </c>
      <c r="P2342">
        <v>32.972106444373203</v>
      </c>
      <c r="Q2342">
        <v>8.7982323555648001E-2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302</v>
      </c>
      <c r="E2343">
        <v>214.12024074000001</v>
      </c>
      <c r="F2343">
        <v>39.229999999999997</v>
      </c>
      <c r="G2343">
        <v>78.331978116716897</v>
      </c>
      <c r="H2343">
        <v>2.9663648722606002</v>
      </c>
      <c r="I2343">
        <v>-14.860167403458799</v>
      </c>
      <c r="J2343">
        <v>-9.0946758522564792</v>
      </c>
      <c r="K2343">
        <v>35.780262024171201</v>
      </c>
      <c r="L2343">
        <v>34.030198936368699</v>
      </c>
      <c r="M2343">
        <v>63.417568316386102</v>
      </c>
      <c r="N2343">
        <v>3.1011448049834698</v>
      </c>
      <c r="O2343">
        <v>21.718072903390201</v>
      </c>
      <c r="P2343">
        <v>117.944444444444</v>
      </c>
      <c r="Q2343">
        <v>0.11397872651889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361</v>
      </c>
      <c r="E2344">
        <v>213.41544999999999</v>
      </c>
      <c r="F2344">
        <v>73.680000000000007</v>
      </c>
      <c r="G2344">
        <v>1.8967960363735601</v>
      </c>
      <c r="H2344">
        <v>-10.329385039927599</v>
      </c>
      <c r="I2344">
        <v>-33.428678379928101</v>
      </c>
      <c r="J2344">
        <v>3.0256773325022999</v>
      </c>
      <c r="K2344">
        <v>76.329052421168399</v>
      </c>
      <c r="L2344">
        <v>77.418464331382395</v>
      </c>
      <c r="M2344">
        <v>48.760549423738297</v>
      </c>
      <c r="N2344">
        <v>0.979434386682977</v>
      </c>
      <c r="O2344">
        <v>46.444082519001</v>
      </c>
      <c r="P2344">
        <v>33.236889692585898</v>
      </c>
      <c r="Q2344">
        <v>2.1603872948600999E-2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228</v>
      </c>
      <c r="E2345">
        <v>212.8615125</v>
      </c>
      <c r="F2345">
        <v>205.02</v>
      </c>
      <c r="G2345">
        <v>34.355846098463203</v>
      </c>
      <c r="H2345">
        <v>-7.1615533127178397</v>
      </c>
      <c r="I2345">
        <v>25.4759139402227</v>
      </c>
      <c r="J2345">
        <v>7.42687510501431</v>
      </c>
      <c r="K2345">
        <v>201.31541517944899</v>
      </c>
      <c r="L2345">
        <v>174.315823855704</v>
      </c>
      <c r="M2345">
        <v>58.637572098324299</v>
      </c>
      <c r="N2345">
        <v>0.65838693368536305</v>
      </c>
      <c r="O2345">
        <v>27.792410496536899</v>
      </c>
      <c r="P2345">
        <v>85.959183673469397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212.82126</v>
      </c>
      <c r="F2346">
        <v>474.9</v>
      </c>
      <c r="G2346">
        <v>-17.622066226348799</v>
      </c>
      <c r="H2346">
        <v>-9.9965336823756898E-2</v>
      </c>
      <c r="I2346">
        <v>-16.9360648153807</v>
      </c>
      <c r="J2346">
        <v>-1.0276330348063201</v>
      </c>
      <c r="K2346">
        <v>469.09526740637301</v>
      </c>
      <c r="L2346">
        <v>460.05731993073601</v>
      </c>
      <c r="M2346">
        <v>58.310839395393899</v>
      </c>
      <c r="N2346">
        <v>0.45234163094595298</v>
      </c>
      <c r="O2346">
        <v>35.818066961465497</v>
      </c>
      <c r="P2346">
        <v>35.299145299145202</v>
      </c>
      <c r="Q2346">
        <v>0.15310461283500201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619</v>
      </c>
      <c r="E2347">
        <v>212.06001150500001</v>
      </c>
      <c r="F2347">
        <v>208.15</v>
      </c>
      <c r="G2347">
        <v>-5.6295330919852704</v>
      </c>
      <c r="H2347">
        <v>15.946616635348001</v>
      </c>
      <c r="I2347">
        <v>3.6282992645041801</v>
      </c>
      <c r="J2347">
        <v>18.754900867931799</v>
      </c>
      <c r="M2347">
        <v>100</v>
      </c>
      <c r="O2347">
        <v>4.8042277203941199E-2</v>
      </c>
      <c r="P2347">
        <v>25.9225650332728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932</v>
      </c>
      <c r="E2348">
        <v>212.02071871999999</v>
      </c>
      <c r="F2348">
        <v>153</v>
      </c>
      <c r="G2348">
        <v>230.24780270695999</v>
      </c>
      <c r="H2348">
        <v>-14.880181748557799</v>
      </c>
      <c r="I2348">
        <v>130.465875123464</v>
      </c>
      <c r="J2348">
        <v>0.82761714137408404</v>
      </c>
      <c r="K2348">
        <v>151.83427113721501</v>
      </c>
      <c r="L2348">
        <v>115.823722097255</v>
      </c>
      <c r="M2348">
        <v>49.484850646259503</v>
      </c>
      <c r="N2348">
        <v>0.55683618340318997</v>
      </c>
      <c r="O2348">
        <v>18.398692810457501</v>
      </c>
      <c r="P2348">
        <v>289.80891719745199</v>
      </c>
      <c r="Q2348">
        <v>0.12790818612921401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95</v>
      </c>
      <c r="E2349">
        <v>211.889376</v>
      </c>
      <c r="F2349">
        <v>55.42</v>
      </c>
      <c r="G2349">
        <v>87.178570907647497</v>
      </c>
      <c r="H2349">
        <v>29.952666242123598</v>
      </c>
      <c r="I2349">
        <v>12.2018265026137</v>
      </c>
      <c r="J2349">
        <v>16.829208337745499</v>
      </c>
      <c r="K2349">
        <v>42.364572511732099</v>
      </c>
      <c r="L2349">
        <v>38.600046545055498</v>
      </c>
      <c r="M2349">
        <v>68.478018866371102</v>
      </c>
      <c r="N2349">
        <v>4.4621276886124503</v>
      </c>
      <c r="O2349">
        <v>7.1815229159148197</v>
      </c>
      <c r="P2349">
        <v>126.204081632653</v>
      </c>
      <c r="Q2349">
        <v>0.11623433605778</v>
      </c>
    </row>
    <row r="2350" spans="1:17" hidden="1" x14ac:dyDescent="0.3">
      <c r="A2350" t="s">
        <v>4860</v>
      </c>
      <c r="B2350" t="s">
        <v>4574</v>
      </c>
      <c r="C2350" t="str">
        <f>IFERROR(VLOOKUP(Table1[[#This Row],[Ticker]],[1]!Table1[[Symbol]:[Industry]],2,FALSE),"-")</f>
        <v>-</v>
      </c>
      <c r="D2350" t="s">
        <v>402</v>
      </c>
      <c r="E2350">
        <v>211.28661600000001</v>
      </c>
      <c r="F2350">
        <v>17.59</v>
      </c>
      <c r="G2350">
        <v>127.98906858318701</v>
      </c>
      <c r="H2350">
        <v>41.438777353234698</v>
      </c>
      <c r="I2350">
        <v>44.772267655663498</v>
      </c>
      <c r="J2350">
        <v>24.965769751815799</v>
      </c>
      <c r="K2350">
        <v>12.0127707190943</v>
      </c>
      <c r="L2350">
        <v>10.486752203682199</v>
      </c>
      <c r="M2350">
        <v>89.119563429364106</v>
      </c>
      <c r="N2350">
        <v>4.2135277109223201</v>
      </c>
      <c r="O2350">
        <v>0</v>
      </c>
      <c r="P2350">
        <v>168.14024390243901</v>
      </c>
      <c r="Q2350">
        <v>1.3485252213413E-2</v>
      </c>
    </row>
    <row r="2351" spans="1:17" hidden="1" x14ac:dyDescent="0.3">
      <c r="A2351" t="s">
        <v>4861</v>
      </c>
      <c r="B2351" t="s">
        <v>4862</v>
      </c>
      <c r="C2351" t="str">
        <f>IFERROR(VLOOKUP(Table1[[#This Row],[Ticker]],[1]!Table1[[Symbol]:[Industry]],2,FALSE),"-")</f>
        <v>-</v>
      </c>
      <c r="D2351" t="s">
        <v>555</v>
      </c>
      <c r="E2351">
        <v>211.17482283499999</v>
      </c>
      <c r="F2351">
        <v>78.650000000000006</v>
      </c>
      <c r="G2351">
        <v>-30.720212406061801</v>
      </c>
      <c r="H2351">
        <v>-4.4590984637587301</v>
      </c>
      <c r="I2351">
        <v>-28.185069125202599</v>
      </c>
      <c r="J2351">
        <v>-4.3592262889709098E-2</v>
      </c>
      <c r="O2351">
        <v>23.5855054036872</v>
      </c>
      <c r="P2351">
        <v>4.1721854304635801</v>
      </c>
    </row>
    <row r="2352" spans="1:17" hidden="1" x14ac:dyDescent="0.3">
      <c r="A2352" t="s">
        <v>4863</v>
      </c>
      <c r="B2352" t="s">
        <v>4864</v>
      </c>
      <c r="C2352" t="str">
        <f>IFERROR(VLOOKUP(Table1[[#This Row],[Ticker]],[1]!Table1[[Symbol]:[Industry]],2,FALSE),"-")</f>
        <v>-</v>
      </c>
      <c r="D2352" t="s">
        <v>290</v>
      </c>
      <c r="E2352">
        <v>210.88943549999999</v>
      </c>
      <c r="F2352">
        <v>89.5</v>
      </c>
      <c r="G2352">
        <v>-43.2294442496732</v>
      </c>
      <c r="H2352">
        <v>13.0099579087902</v>
      </c>
      <c r="I2352">
        <v>-15.520030136634199</v>
      </c>
      <c r="J2352">
        <v>-8.55863715415855</v>
      </c>
      <c r="K2352">
        <v>88.355041413865905</v>
      </c>
      <c r="L2352">
        <v>88.772300002443302</v>
      </c>
      <c r="M2352">
        <v>36.253878460534203</v>
      </c>
      <c r="N2352">
        <v>0.75649301143583203</v>
      </c>
      <c r="O2352">
        <v>31.787709497206698</v>
      </c>
      <c r="P2352">
        <v>33.482475764354902</v>
      </c>
    </row>
    <row r="2353" spans="1:17" hidden="1" x14ac:dyDescent="0.3">
      <c r="A2353" t="s">
        <v>4865</v>
      </c>
      <c r="B2353" t="s">
        <v>4866</v>
      </c>
      <c r="C2353" t="str">
        <f>IFERROR(VLOOKUP(Table1[[#This Row],[Ticker]],[1]!Table1[[Symbol]:[Industry]],2,FALSE),"-")</f>
        <v>-</v>
      </c>
      <c r="D2353" t="s">
        <v>677</v>
      </c>
      <c r="E2353">
        <v>210.75</v>
      </c>
      <c r="F2353">
        <v>110.94</v>
      </c>
      <c r="G2353">
        <v>-20.459566224329901</v>
      </c>
      <c r="H2353">
        <v>11.8887157521803</v>
      </c>
      <c r="I2353">
        <v>-0.25015334489320601</v>
      </c>
      <c r="J2353">
        <v>2.2211735968688098E-2</v>
      </c>
      <c r="K2353">
        <v>98.648802061723003</v>
      </c>
      <c r="L2353">
        <v>94.098930339904896</v>
      </c>
      <c r="M2353">
        <v>62.014198287416697</v>
      </c>
      <c r="N2353">
        <v>0.81414078720678495</v>
      </c>
      <c r="O2353">
        <v>12.628447809626801</v>
      </c>
      <c r="P2353">
        <v>61.720116618075799</v>
      </c>
      <c r="Q2353">
        <v>-8.9747115566125996E-2</v>
      </c>
    </row>
    <row r="2354" spans="1:17" hidden="1" x14ac:dyDescent="0.3">
      <c r="A2354" t="s">
        <v>4867</v>
      </c>
      <c r="B2354" t="s">
        <v>4868</v>
      </c>
      <c r="C2354" t="str">
        <f>IFERROR(VLOOKUP(Table1[[#This Row],[Ticker]],[1]!Table1[[Symbol]:[Industry]],2,FALSE),"-")</f>
        <v>-</v>
      </c>
      <c r="D2354" t="s">
        <v>302</v>
      </c>
      <c r="E2354">
        <v>210.62287803800001</v>
      </c>
      <c r="F2354">
        <v>46.25</v>
      </c>
      <c r="G2354">
        <v>281.20605678235199</v>
      </c>
      <c r="H2354">
        <v>-3.2516348331452098</v>
      </c>
      <c r="I2354">
        <v>182.464291394198</v>
      </c>
      <c r="J2354">
        <v>-4.5998742675606197</v>
      </c>
      <c r="K2354">
        <v>37.882354769898697</v>
      </c>
      <c r="L2354">
        <v>23.8135398130803</v>
      </c>
      <c r="M2354">
        <v>58.207199606747601</v>
      </c>
      <c r="N2354">
        <v>0.60708377980176798</v>
      </c>
      <c r="O2354">
        <v>10.9189189189189</v>
      </c>
      <c r="P2354">
        <v>362.5</v>
      </c>
      <c r="Q2354">
        <v>8.4362592815230994E-2</v>
      </c>
    </row>
    <row r="2355" spans="1:17" hidden="1" x14ac:dyDescent="0.3">
      <c r="A2355" t="s">
        <v>4869</v>
      </c>
      <c r="B2355" t="s">
        <v>4870</v>
      </c>
      <c r="C2355" t="str">
        <f>IFERROR(VLOOKUP(Table1[[#This Row],[Ticker]],[1]!Table1[[Symbol]:[Industry]],2,FALSE),"-")</f>
        <v>-</v>
      </c>
      <c r="D2355" t="s">
        <v>124</v>
      </c>
      <c r="E2355">
        <v>210.54615999999999</v>
      </c>
      <c r="F2355">
        <v>288.05</v>
      </c>
      <c r="G2355">
        <v>144.77641139596901</v>
      </c>
      <c r="H2355">
        <v>8.9028578130048395</v>
      </c>
      <c r="I2355">
        <v>-16.637038148105798</v>
      </c>
      <c r="J2355">
        <v>5.9999464732523604</v>
      </c>
      <c r="K2355">
        <v>278.04122439394598</v>
      </c>
      <c r="L2355">
        <v>236.85419413023499</v>
      </c>
      <c r="M2355">
        <v>83.8983232067296</v>
      </c>
      <c r="N2355">
        <v>0.68812499999999999</v>
      </c>
      <c r="O2355">
        <v>45.096337441416402</v>
      </c>
      <c r="P2355">
        <v>183.79310344827499</v>
      </c>
    </row>
    <row r="2356" spans="1:17" hidden="1" x14ac:dyDescent="0.3">
      <c r="A2356" t="s">
        <v>4871</v>
      </c>
      <c r="B2356" t="s">
        <v>4872</v>
      </c>
      <c r="C2356" t="str">
        <f>IFERROR(VLOOKUP(Table1[[#This Row],[Ticker]],[1]!Table1[[Symbol]:[Industry]],2,FALSE),"-")</f>
        <v>-</v>
      </c>
      <c r="D2356" t="s">
        <v>290</v>
      </c>
      <c r="E2356">
        <v>209.58878062899899</v>
      </c>
      <c r="F2356">
        <v>154.85</v>
      </c>
      <c r="G2356">
        <v>-38.365538509365599</v>
      </c>
      <c r="H2356">
        <v>4.7202718759264197</v>
      </c>
      <c r="I2356">
        <v>-22.997152522178901</v>
      </c>
      <c r="J2356">
        <v>7.2856017508340296E-2</v>
      </c>
      <c r="K2356">
        <v>149.84360754313499</v>
      </c>
      <c r="L2356">
        <v>162.651325352908</v>
      </c>
      <c r="M2356">
        <v>56.439287157779603</v>
      </c>
      <c r="N2356">
        <v>1.11742203421677</v>
      </c>
      <c r="O2356">
        <v>37.371144267682197</v>
      </c>
      <c r="P2356">
        <v>21.929133858267701</v>
      </c>
      <c r="Q2356">
        <v>-6.6182364041817002E-2</v>
      </c>
    </row>
    <row r="2357" spans="1:17" hidden="1" x14ac:dyDescent="0.3">
      <c r="A2357" t="s">
        <v>4873</v>
      </c>
      <c r="B2357" t="s">
        <v>4874</v>
      </c>
      <c r="C2357" t="str">
        <f>IFERROR(VLOOKUP(Table1[[#This Row],[Ticker]],[1]!Table1[[Symbol]:[Industry]],2,FALSE),"-")</f>
        <v>-</v>
      </c>
      <c r="E2357">
        <v>209.04621275</v>
      </c>
      <c r="F2357">
        <v>72.81</v>
      </c>
      <c r="G2357">
        <v>174.65029943503799</v>
      </c>
      <c r="H2357">
        <v>121.848431714436</v>
      </c>
      <c r="I2357">
        <v>147.11425755192201</v>
      </c>
      <c r="J2357">
        <v>20.278385203987199</v>
      </c>
      <c r="K2357">
        <v>42.047185930646201</v>
      </c>
      <c r="L2357">
        <v>32.130936137504698</v>
      </c>
      <c r="M2357">
        <v>90.568396475207294</v>
      </c>
      <c r="N2357">
        <v>2.67481303226011</v>
      </c>
      <c r="O2357">
        <v>0</v>
      </c>
      <c r="P2357">
        <v>303.37950138504101</v>
      </c>
      <c r="Q2357">
        <v>0.104380184004843</v>
      </c>
    </row>
    <row r="2358" spans="1:17" hidden="1" x14ac:dyDescent="0.3">
      <c r="A2358" t="s">
        <v>4875</v>
      </c>
      <c r="B2358" t="s">
        <v>4876</v>
      </c>
      <c r="C2358" t="str">
        <f>IFERROR(VLOOKUP(Table1[[#This Row],[Ticker]],[1]!Table1[[Symbol]:[Industry]],2,FALSE),"-")</f>
        <v>-</v>
      </c>
      <c r="D2358" t="s">
        <v>418</v>
      </c>
      <c r="E2358">
        <v>209.01104340999899</v>
      </c>
      <c r="F2358">
        <v>114.55</v>
      </c>
      <c r="G2358">
        <v>-3.13228834754951</v>
      </c>
      <c r="H2358">
        <v>-6.5577940089224098</v>
      </c>
      <c r="I2358">
        <v>4.9086127920087197</v>
      </c>
      <c r="J2358">
        <v>6.5298300794378303E-2</v>
      </c>
      <c r="M2358">
        <v>40.748171249256799</v>
      </c>
      <c r="O2358">
        <v>31.820165866433801</v>
      </c>
      <c r="P2358">
        <v>36.125965537730202</v>
      </c>
    </row>
    <row r="2359" spans="1:17" hidden="1" x14ac:dyDescent="0.3">
      <c r="A2359" t="s">
        <v>4877</v>
      </c>
      <c r="B2359" t="s">
        <v>4878</v>
      </c>
      <c r="C2359" t="str">
        <f>IFERROR(VLOOKUP(Table1[[#This Row],[Ticker]],[1]!Table1[[Symbol]:[Industry]],2,FALSE),"-")</f>
        <v>-</v>
      </c>
      <c r="D2359" t="s">
        <v>622</v>
      </c>
      <c r="E2359">
        <v>208.88820000000001</v>
      </c>
      <c r="F2359">
        <v>6.18</v>
      </c>
      <c r="G2359">
        <v>1419.43384921858</v>
      </c>
      <c r="H2359">
        <v>44.510358549815898</v>
      </c>
      <c r="I2359">
        <v>130.891681575077</v>
      </c>
      <c r="J2359">
        <v>8.7253632860953108</v>
      </c>
      <c r="K2359">
        <v>4.4655726139930403</v>
      </c>
      <c r="L2359">
        <v>2.7780353364900501</v>
      </c>
      <c r="M2359">
        <v>99.011018485693896</v>
      </c>
      <c r="N2359">
        <v>0.76658866228231803</v>
      </c>
      <c r="O2359">
        <v>0</v>
      </c>
      <c r="P2359">
        <v>1445</v>
      </c>
      <c r="Q2359">
        <v>0.165080236989884</v>
      </c>
    </row>
    <row r="2360" spans="1:17" hidden="1" x14ac:dyDescent="0.3">
      <c r="A2360" t="s">
        <v>4879</v>
      </c>
      <c r="B2360" t="s">
        <v>4880</v>
      </c>
      <c r="C2360" t="str">
        <f>IFERROR(VLOOKUP(Table1[[#This Row],[Ticker]],[1]!Table1[[Symbol]:[Industry]],2,FALSE),"-")</f>
        <v>-</v>
      </c>
      <c r="D2360" t="s">
        <v>1024</v>
      </c>
      <c r="E2360">
        <v>208.51732787200001</v>
      </c>
      <c r="F2360">
        <v>5.84</v>
      </c>
      <c r="G2360">
        <v>32.300515885254697</v>
      </c>
      <c r="H2360">
        <v>-3.7083507070289299</v>
      </c>
      <c r="I2360">
        <v>-9.1523551221701993</v>
      </c>
      <c r="J2360">
        <v>-3.3878098558710801</v>
      </c>
      <c r="K2360">
        <v>6.1566534997714397</v>
      </c>
      <c r="L2360">
        <v>5.9960526688715197</v>
      </c>
      <c r="M2360">
        <v>45.874678177333998</v>
      </c>
      <c r="N2360">
        <v>0.94630243994426999</v>
      </c>
      <c r="O2360">
        <v>58.390410958904098</v>
      </c>
      <c r="Q2360">
        <v>-0.11798669540748501</v>
      </c>
    </row>
    <row r="2361" spans="1:17" hidden="1" x14ac:dyDescent="0.3">
      <c r="A2361" t="s">
        <v>4881</v>
      </c>
      <c r="B2361" t="s">
        <v>4882</v>
      </c>
      <c r="C2361" t="str">
        <f>IFERROR(VLOOKUP(Table1[[#This Row],[Ticker]],[1]!Table1[[Symbol]:[Industry]],2,FALSE),"-")</f>
        <v>-</v>
      </c>
      <c r="D2361" t="s">
        <v>46</v>
      </c>
      <c r="E2361">
        <v>208.47040874999999</v>
      </c>
      <c r="F2361">
        <v>21.15</v>
      </c>
      <c r="G2361">
        <v>-56.221888486329902</v>
      </c>
      <c r="H2361">
        <v>16.3066485430085</v>
      </c>
      <c r="I2361">
        <v>-36.194682061286102</v>
      </c>
      <c r="J2361">
        <v>-4.09619238243544</v>
      </c>
      <c r="K2361">
        <v>20.025469126486001</v>
      </c>
      <c r="L2361">
        <v>22.701032030847401</v>
      </c>
      <c r="M2361">
        <v>47.582361332371903</v>
      </c>
      <c r="N2361">
        <v>1.55864537444933</v>
      </c>
      <c r="O2361">
        <v>73.758865248226897</v>
      </c>
      <c r="P2361">
        <v>38.688524590163901</v>
      </c>
      <c r="Q2361">
        <v>0.255190427810432</v>
      </c>
    </row>
    <row r="2362" spans="1:17" hidden="1" x14ac:dyDescent="0.3">
      <c r="A2362" t="s">
        <v>4883</v>
      </c>
      <c r="B2362" t="s">
        <v>4884</v>
      </c>
      <c r="C2362" t="str">
        <f>IFERROR(VLOOKUP(Table1[[#This Row],[Ticker]],[1]!Table1[[Symbol]:[Industry]],2,FALSE),"-")</f>
        <v>-</v>
      </c>
      <c r="D2362" t="s">
        <v>622</v>
      </c>
      <c r="E2362">
        <v>208.44413742500001</v>
      </c>
      <c r="F2362">
        <v>199.94</v>
      </c>
      <c r="G2362">
        <v>49.757041774064</v>
      </c>
      <c r="H2362">
        <v>-9.3224302829729009</v>
      </c>
      <c r="I2362">
        <v>-17.986786186780101</v>
      </c>
      <c r="J2362">
        <v>-1.0297163281109101</v>
      </c>
      <c r="K2362">
        <v>203.454815840501</v>
      </c>
      <c r="L2362">
        <v>192.07049716192401</v>
      </c>
      <c r="M2362">
        <v>46.566377680080102</v>
      </c>
      <c r="N2362">
        <v>0.66045914128537397</v>
      </c>
      <c r="O2362">
        <v>45.343603080924197</v>
      </c>
      <c r="P2362">
        <v>95.250314272573902</v>
      </c>
      <c r="Q2362">
        <v>0.111957506857982</v>
      </c>
    </row>
    <row r="2363" spans="1:17" hidden="1" x14ac:dyDescent="0.3">
      <c r="A2363" t="s">
        <v>4885</v>
      </c>
      <c r="B2363" t="s">
        <v>4886</v>
      </c>
      <c r="C2363" t="str">
        <f>IFERROR(VLOOKUP(Table1[[#This Row],[Ticker]],[1]!Table1[[Symbol]:[Industry]],2,FALSE),"-")</f>
        <v>-</v>
      </c>
      <c r="D2363" t="s">
        <v>946</v>
      </c>
      <c r="E2363">
        <v>207.71942184</v>
      </c>
      <c r="F2363">
        <v>32.42</v>
      </c>
      <c r="G2363">
        <v>13.1945329792718</v>
      </c>
      <c r="H2363">
        <v>7.4950915255313699</v>
      </c>
      <c r="I2363">
        <v>-20.983413985051801</v>
      </c>
      <c r="J2363">
        <v>-5.2023739855114499</v>
      </c>
      <c r="K2363">
        <v>31.504424586249201</v>
      </c>
      <c r="L2363">
        <v>31.146807212233298</v>
      </c>
      <c r="M2363">
        <v>44.983222740706701</v>
      </c>
      <c r="N2363">
        <v>1.12874008041836</v>
      </c>
      <c r="O2363">
        <v>24.9228871067242</v>
      </c>
      <c r="P2363">
        <v>45.185848634124497</v>
      </c>
      <c r="Q2363">
        <v>-5.0691581218824999E-2</v>
      </c>
    </row>
    <row r="2364" spans="1:17" hidden="1" x14ac:dyDescent="0.3">
      <c r="A2364" t="s">
        <v>4887</v>
      </c>
      <c r="B2364" t="s">
        <v>4888</v>
      </c>
      <c r="C2364" t="str">
        <f>IFERROR(VLOOKUP(Table1[[#This Row],[Ticker]],[1]!Table1[[Symbol]:[Industry]],2,FALSE),"-")</f>
        <v>-</v>
      </c>
      <c r="D2364" t="s">
        <v>295</v>
      </c>
      <c r="E2364">
        <v>207.32775000000001</v>
      </c>
      <c r="F2364">
        <v>116.4</v>
      </c>
      <c r="G2364">
        <v>-41.825143587167297</v>
      </c>
      <c r="H2364">
        <v>-20.594096347804399</v>
      </c>
      <c r="I2364">
        <v>-35.390695901460496</v>
      </c>
      <c r="J2364">
        <v>-5.4504450661678803</v>
      </c>
      <c r="K2364">
        <v>119.432453066924</v>
      </c>
      <c r="L2364">
        <v>128.10934764746199</v>
      </c>
      <c r="M2364">
        <v>35.568550524635803</v>
      </c>
      <c r="N2364">
        <v>0.33847487001733101</v>
      </c>
      <c r="O2364">
        <v>62.371134020618499</v>
      </c>
      <c r="P2364">
        <v>28.9750692520775</v>
      </c>
    </row>
    <row r="2365" spans="1:17" hidden="1" x14ac:dyDescent="0.3">
      <c r="A2365" t="s">
        <v>4889</v>
      </c>
      <c r="B2365" t="s">
        <v>4890</v>
      </c>
      <c r="C2365" t="str">
        <f>IFERROR(VLOOKUP(Table1[[#This Row],[Ticker]],[1]!Table1[[Symbol]:[Industry]],2,FALSE),"-")</f>
        <v>-</v>
      </c>
      <c r="D2365" t="s">
        <v>54</v>
      </c>
      <c r="E2365">
        <v>206.75761259999999</v>
      </c>
      <c r="F2365">
        <v>16.260000000000002</v>
      </c>
      <c r="G2365">
        <v>-79.088417987889599</v>
      </c>
      <c r="H2365">
        <v>-15.739641450183999</v>
      </c>
      <c r="I2365">
        <v>-58.443549741648397</v>
      </c>
      <c r="J2365">
        <v>-12.567576816744699</v>
      </c>
      <c r="K2365">
        <v>19.104249638860601</v>
      </c>
      <c r="L2365">
        <v>23.1199257384168</v>
      </c>
      <c r="M2365">
        <v>43.037672687668902</v>
      </c>
      <c r="N2365">
        <v>1.1959666837068099</v>
      </c>
      <c r="O2365">
        <v>185.97785977859701</v>
      </c>
      <c r="P2365">
        <v>1.625</v>
      </c>
    </row>
    <row r="2366" spans="1:17" hidden="1" x14ac:dyDescent="0.3">
      <c r="A2366" t="s">
        <v>4891</v>
      </c>
      <c r="B2366" t="s">
        <v>4892</v>
      </c>
      <c r="C2366" t="str">
        <f>IFERROR(VLOOKUP(Table1[[#This Row],[Ticker]],[1]!Table1[[Symbol]:[Industry]],2,FALSE),"-")</f>
        <v>-</v>
      </c>
      <c r="D2366" t="s">
        <v>228</v>
      </c>
      <c r="E2366">
        <v>206.52199999999999</v>
      </c>
      <c r="F2366">
        <v>349.75</v>
      </c>
      <c r="G2366">
        <v>391.05127905610601</v>
      </c>
      <c r="H2366">
        <v>25.598873380254599</v>
      </c>
      <c r="I2366">
        <v>83.663093810640603</v>
      </c>
      <c r="J2366">
        <v>20.285941353948498</v>
      </c>
      <c r="K2366">
        <v>275.29881620585797</v>
      </c>
      <c r="L2366">
        <v>219.51125774579299</v>
      </c>
      <c r="M2366">
        <v>87.622467260802097</v>
      </c>
      <c r="N2366">
        <v>0.92417558163689195</v>
      </c>
      <c r="O2366">
        <v>0</v>
      </c>
      <c r="Q2366">
        <v>0.28458374524922903</v>
      </c>
    </row>
    <row r="2367" spans="1:17" hidden="1" x14ac:dyDescent="0.3">
      <c r="A2367" t="s">
        <v>4893</v>
      </c>
      <c r="B2367" t="s">
        <v>4894</v>
      </c>
      <c r="C2367" t="str">
        <f>IFERROR(VLOOKUP(Table1[[#This Row],[Ticker]],[1]!Table1[[Symbol]:[Industry]],2,FALSE),"-")</f>
        <v>-</v>
      </c>
      <c r="D2367" t="s">
        <v>46</v>
      </c>
      <c r="E2367">
        <v>206.112377025</v>
      </c>
      <c r="F2367">
        <v>95.2</v>
      </c>
      <c r="G2367">
        <v>10.4118539318637</v>
      </c>
      <c r="H2367">
        <v>9.1935402444786902</v>
      </c>
      <c r="I2367">
        <v>-21.770086051536101</v>
      </c>
      <c r="J2367">
        <v>8.8054514282992695</v>
      </c>
      <c r="K2367">
        <v>81.715474030036802</v>
      </c>
      <c r="L2367">
        <v>85.476770223841797</v>
      </c>
      <c r="M2367">
        <v>73.029393293499894</v>
      </c>
      <c r="N2367">
        <v>2.28684711656659</v>
      </c>
      <c r="O2367">
        <v>61.6596638655462</v>
      </c>
      <c r="P2367">
        <v>65.998256320836902</v>
      </c>
      <c r="Q2367">
        <v>8.5019647289990008E-3</v>
      </c>
    </row>
    <row r="2368" spans="1:17" hidden="1" x14ac:dyDescent="0.3">
      <c r="A2368" t="s">
        <v>4895</v>
      </c>
      <c r="B2368" t="s">
        <v>4896</v>
      </c>
      <c r="C2368" t="str">
        <f>IFERROR(VLOOKUP(Table1[[#This Row],[Ticker]],[1]!Table1[[Symbol]:[Industry]],2,FALSE),"-")</f>
        <v>-</v>
      </c>
      <c r="D2368" t="s">
        <v>541</v>
      </c>
      <c r="E2368">
        <v>205.955550128</v>
      </c>
      <c r="F2368">
        <v>47.79</v>
      </c>
      <c r="G2368">
        <v>29.918543096139</v>
      </c>
      <c r="H2368">
        <v>5.1575934537697403</v>
      </c>
      <c r="I2368">
        <v>21.3753462250342</v>
      </c>
      <c r="J2368">
        <v>-8.9604726895620797</v>
      </c>
      <c r="K2368">
        <v>42.850695590292801</v>
      </c>
      <c r="L2368">
        <v>35.275902829731699</v>
      </c>
      <c r="M2368">
        <v>40.140829634070997</v>
      </c>
      <c r="N2368">
        <v>0.45355416271256999</v>
      </c>
      <c r="O2368">
        <v>16.133082234777099</v>
      </c>
      <c r="P2368">
        <v>94.268292682926798</v>
      </c>
      <c r="Q2368">
        <v>-7.5894781620039998E-3</v>
      </c>
    </row>
    <row r="2369" spans="1:17" hidden="1" x14ac:dyDescent="0.3">
      <c r="A2369" t="s">
        <v>4897</v>
      </c>
      <c r="B2369" t="s">
        <v>4898</v>
      </c>
      <c r="C2369" t="str">
        <f>IFERROR(VLOOKUP(Table1[[#This Row],[Ticker]],[1]!Table1[[Symbol]:[Industry]],2,FALSE),"-")</f>
        <v>-</v>
      </c>
      <c r="D2369" t="s">
        <v>271</v>
      </c>
      <c r="E2369">
        <v>205.62329399999999</v>
      </c>
      <c r="F2369">
        <v>188.32</v>
      </c>
      <c r="G2369">
        <v>-34.809763227655303</v>
      </c>
      <c r="H2369">
        <v>-15.311246693815001</v>
      </c>
      <c r="I2369">
        <v>-23.057513770305</v>
      </c>
      <c r="J2369">
        <v>-2.5538979601278098</v>
      </c>
      <c r="K2369">
        <v>195.085956559545</v>
      </c>
      <c r="L2369">
        <v>192.516315131705</v>
      </c>
      <c r="M2369">
        <v>36.335690337439701</v>
      </c>
      <c r="N2369">
        <v>1.99375021810585</v>
      </c>
      <c r="O2369">
        <v>28.186066270178401</v>
      </c>
      <c r="P2369">
        <v>38.470588235294102</v>
      </c>
    </row>
    <row r="2370" spans="1:17" hidden="1" x14ac:dyDescent="0.3">
      <c r="A2370" t="s">
        <v>4899</v>
      </c>
      <c r="B2370" t="s">
        <v>4900</v>
      </c>
      <c r="C2370" t="str">
        <f>IFERROR(VLOOKUP(Table1[[#This Row],[Ticker]],[1]!Table1[[Symbol]:[Industry]],2,FALSE),"-")</f>
        <v>-</v>
      </c>
      <c r="D2370" t="s">
        <v>133</v>
      </c>
      <c r="E2370">
        <v>205.21472295999999</v>
      </c>
      <c r="F2370">
        <v>469.7</v>
      </c>
      <c r="G2370">
        <v>-31.163347316017202</v>
      </c>
      <c r="H2370">
        <v>-1.94162729335754</v>
      </c>
      <c r="I2370">
        <v>-20.548889270997901</v>
      </c>
      <c r="J2370">
        <v>1.5811370735199599</v>
      </c>
      <c r="K2370">
        <v>464.68388015286502</v>
      </c>
      <c r="L2370">
        <v>453.13568597874701</v>
      </c>
      <c r="M2370">
        <v>60.053383070751003</v>
      </c>
      <c r="N2370">
        <v>1.56087974109849</v>
      </c>
      <c r="O2370">
        <v>25.399190972961399</v>
      </c>
      <c r="P2370">
        <v>21.056701030927801</v>
      </c>
      <c r="Q2370">
        <v>7.8903938771773999E-2</v>
      </c>
    </row>
    <row r="2371" spans="1:17" hidden="1" x14ac:dyDescent="0.3">
      <c r="A2371" t="s">
        <v>4901</v>
      </c>
      <c r="B2371" t="s">
        <v>4902</v>
      </c>
      <c r="C2371" t="str">
        <f>IFERROR(VLOOKUP(Table1[[#This Row],[Ticker]],[1]!Table1[[Symbol]:[Industry]],2,FALSE),"-")</f>
        <v>-</v>
      </c>
      <c r="D2371" t="s">
        <v>138</v>
      </c>
      <c r="E2371">
        <v>204.69839999999999</v>
      </c>
      <c r="F2371">
        <v>670</v>
      </c>
      <c r="G2371">
        <v>41.933849218588001</v>
      </c>
      <c r="H2371">
        <v>-12.2665118400681</v>
      </c>
      <c r="I2371">
        <v>42.459454086925803</v>
      </c>
      <c r="J2371">
        <v>2.7497755561912101</v>
      </c>
      <c r="K2371">
        <v>699.98214673095504</v>
      </c>
      <c r="L2371">
        <v>585.99118548879699</v>
      </c>
      <c r="M2371">
        <v>49.157039367083598</v>
      </c>
      <c r="N2371">
        <v>0.33596689240030098</v>
      </c>
      <c r="O2371">
        <v>46.164179104477597</v>
      </c>
      <c r="P2371">
        <v>94.315545243619496</v>
      </c>
    </row>
    <row r="2372" spans="1:17" hidden="1" x14ac:dyDescent="0.3">
      <c r="A2372" t="s">
        <v>4903</v>
      </c>
      <c r="B2372" t="s">
        <v>4904</v>
      </c>
      <c r="C2372" t="str">
        <f>IFERROR(VLOOKUP(Table1[[#This Row],[Ticker]],[1]!Table1[[Symbol]:[Industry]],2,FALSE),"-")</f>
        <v>-</v>
      </c>
      <c r="D2372" t="s">
        <v>46</v>
      </c>
      <c r="E2372">
        <v>204.505977</v>
      </c>
      <c r="F2372">
        <v>176</v>
      </c>
      <c r="G2372">
        <v>47.406822191560998</v>
      </c>
      <c r="H2372">
        <v>-10.8089917889644</v>
      </c>
      <c r="I2372">
        <v>30.910418505232201</v>
      </c>
      <c r="J2372">
        <v>4.6138916511780002</v>
      </c>
      <c r="K2372">
        <v>182.991718878575</v>
      </c>
      <c r="L2372">
        <v>152.66158885435999</v>
      </c>
      <c r="M2372">
        <v>52.591430398853497</v>
      </c>
      <c r="N2372">
        <v>0.12854151794264601</v>
      </c>
      <c r="O2372">
        <v>26.7045454545454</v>
      </c>
      <c r="P2372">
        <v>95.5555555555555</v>
      </c>
      <c r="Q2372">
        <v>0.111084147961342</v>
      </c>
    </row>
    <row r="2373" spans="1:17" hidden="1" x14ac:dyDescent="0.3">
      <c r="A2373" t="s">
        <v>4905</v>
      </c>
      <c r="B2373" t="s">
        <v>4906</v>
      </c>
      <c r="C2373" t="str">
        <f>IFERROR(VLOOKUP(Table1[[#This Row],[Ticker]],[1]!Table1[[Symbol]:[Industry]],2,FALSE),"-")</f>
        <v>-</v>
      </c>
      <c r="D2373" t="s">
        <v>60</v>
      </c>
      <c r="E2373">
        <v>204.48059762400001</v>
      </c>
      <c r="F2373">
        <v>94.53</v>
      </c>
      <c r="G2373">
        <v>14.7297072067537</v>
      </c>
      <c r="H2373">
        <v>26.227391516848801</v>
      </c>
      <c r="I2373">
        <v>12.742876114326601</v>
      </c>
      <c r="J2373">
        <v>-14.221891987903801</v>
      </c>
      <c r="K2373">
        <v>80.222384004363704</v>
      </c>
      <c r="L2373">
        <v>75.480822439580606</v>
      </c>
      <c r="M2373">
        <v>55.342785083910002</v>
      </c>
      <c r="N2373">
        <v>4.76266191564509</v>
      </c>
      <c r="O2373">
        <v>28.583518459748198</v>
      </c>
      <c r="P2373">
        <v>56.636288318144103</v>
      </c>
      <c r="Q2373">
        <v>-3.1829198615007999E-2</v>
      </c>
    </row>
    <row r="2374" spans="1:17" hidden="1" x14ac:dyDescent="0.3">
      <c r="A2374" t="s">
        <v>4907</v>
      </c>
      <c r="B2374" t="s">
        <v>4908</v>
      </c>
      <c r="C2374" t="str">
        <f>IFERROR(VLOOKUP(Table1[[#This Row],[Ticker]],[1]!Table1[[Symbol]:[Industry]],2,FALSE),"-")</f>
        <v>-</v>
      </c>
      <c r="D2374" t="s">
        <v>40</v>
      </c>
      <c r="E2374">
        <v>204.43823399999999</v>
      </c>
      <c r="F2374">
        <v>92.8</v>
      </c>
      <c r="G2374">
        <v>-46.654586155561603</v>
      </c>
      <c r="H2374">
        <v>-13.115961208856699</v>
      </c>
      <c r="I2374">
        <v>-37.396753799072101</v>
      </c>
      <c r="J2374">
        <v>-5.2245567716693797</v>
      </c>
      <c r="K2374">
        <v>98.446158243484902</v>
      </c>
      <c r="M2374">
        <v>37.894930016776499</v>
      </c>
      <c r="N2374">
        <v>0.58836622303809005</v>
      </c>
      <c r="O2374">
        <v>33.028017241379303</v>
      </c>
      <c r="P2374">
        <v>15.8551810237203</v>
      </c>
    </row>
    <row r="2375" spans="1:17" hidden="1" x14ac:dyDescent="0.3">
      <c r="A2375" t="s">
        <v>4909</v>
      </c>
      <c r="B2375" t="s">
        <v>4910</v>
      </c>
      <c r="C2375" t="str">
        <f>IFERROR(VLOOKUP(Table1[[#This Row],[Ticker]],[1]!Table1[[Symbol]:[Industry]],2,FALSE),"-")</f>
        <v>-</v>
      </c>
      <c r="D2375" t="s">
        <v>1538</v>
      </c>
      <c r="E2375">
        <v>204.07140000000001</v>
      </c>
      <c r="F2375">
        <v>200</v>
      </c>
      <c r="G2375">
        <v>-30.328055543316701</v>
      </c>
      <c r="H2375">
        <v>11.1212055679663</v>
      </c>
      <c r="I2375">
        <v>-21.070223186827199</v>
      </c>
      <c r="J2375">
        <v>-1.2878062293393799</v>
      </c>
      <c r="K2375">
        <v>179.59745035742799</v>
      </c>
      <c r="M2375">
        <v>55.733756832525501</v>
      </c>
      <c r="N2375">
        <v>1.38660287081339</v>
      </c>
      <c r="O2375">
        <v>8.4999999999999893</v>
      </c>
      <c r="P2375">
        <v>72.413793103448199</v>
      </c>
    </row>
    <row r="2376" spans="1:17" hidden="1" x14ac:dyDescent="0.3">
      <c r="A2376" t="s">
        <v>4911</v>
      </c>
      <c r="B2376" t="s">
        <v>4912</v>
      </c>
      <c r="C2376" t="str">
        <f>IFERROR(VLOOKUP(Table1[[#This Row],[Ticker]],[1]!Table1[[Symbol]:[Industry]],2,FALSE),"-")</f>
        <v>-</v>
      </c>
      <c r="D2376" t="s">
        <v>1595</v>
      </c>
      <c r="E2376">
        <v>204.02822</v>
      </c>
      <c r="F2376">
        <v>289</v>
      </c>
      <c r="G2376">
        <v>-54.914641186007898</v>
      </c>
      <c r="H2376">
        <v>-4.73461898124408</v>
      </c>
      <c r="I2376">
        <v>-41.243383359987398</v>
      </c>
      <c r="J2376">
        <v>-2.9397297974014198</v>
      </c>
      <c r="K2376">
        <v>293.89994208908001</v>
      </c>
      <c r="L2376">
        <v>334.86991054794402</v>
      </c>
      <c r="M2376">
        <v>48.1827865200937</v>
      </c>
      <c r="N2376">
        <v>0.43018867924528298</v>
      </c>
      <c r="O2376">
        <v>78.892733564013795</v>
      </c>
      <c r="P2376">
        <v>12.846544318625501</v>
      </c>
    </row>
    <row r="2377" spans="1:17" hidden="1" x14ac:dyDescent="0.3">
      <c r="A2377" t="s">
        <v>4913</v>
      </c>
      <c r="B2377" t="s">
        <v>4914</v>
      </c>
      <c r="C2377" t="str">
        <f>IFERROR(VLOOKUP(Table1[[#This Row],[Ticker]],[1]!Table1[[Symbol]:[Industry]],2,FALSE),"-")</f>
        <v>-</v>
      </c>
      <c r="D2377" t="s">
        <v>402</v>
      </c>
      <c r="E2377">
        <v>203.74884750000001</v>
      </c>
      <c r="F2377">
        <v>53.95</v>
      </c>
      <c r="G2377">
        <v>3.88195791181001</v>
      </c>
      <c r="H2377">
        <v>13.8460809507243</v>
      </c>
      <c r="I2377">
        <v>3.9206682662929899</v>
      </c>
      <c r="J2377">
        <v>18.159794405343199</v>
      </c>
      <c r="K2377">
        <v>45.011038167066701</v>
      </c>
      <c r="L2377">
        <v>42.107410948174397</v>
      </c>
      <c r="M2377">
        <v>60.747470783610702</v>
      </c>
      <c r="N2377">
        <v>1.0507371684625999</v>
      </c>
      <c r="O2377">
        <v>20.340803774538699</v>
      </c>
      <c r="P2377">
        <v>65.601116192543202</v>
      </c>
      <c r="Q2377">
        <v>7.3834288859027999E-2</v>
      </c>
    </row>
    <row r="2378" spans="1:17" hidden="1" x14ac:dyDescent="0.3">
      <c r="A2378" t="s">
        <v>4915</v>
      </c>
      <c r="B2378" t="s">
        <v>4916</v>
      </c>
      <c r="C2378" t="str">
        <f>IFERROR(VLOOKUP(Table1[[#This Row],[Ticker]],[1]!Table1[[Symbol]:[Industry]],2,FALSE),"-")</f>
        <v>-</v>
      </c>
      <c r="D2378" t="s">
        <v>271</v>
      </c>
      <c r="E2378">
        <v>203.49</v>
      </c>
      <c r="F2378">
        <v>201.75</v>
      </c>
      <c r="G2378">
        <v>19.6822293481776</v>
      </c>
      <c r="H2378">
        <v>-4.2224651063877596</v>
      </c>
      <c r="I2378">
        <v>-15.0281979429947</v>
      </c>
      <c r="J2378">
        <v>-5.3947065034333397</v>
      </c>
      <c r="K2378">
        <v>199.39034346077099</v>
      </c>
      <c r="L2378">
        <v>175.31715189479701</v>
      </c>
      <c r="M2378">
        <v>37.448941716276799</v>
      </c>
      <c r="N2378">
        <v>1.05144218849004</v>
      </c>
      <c r="O2378">
        <v>28.872366790582401</v>
      </c>
      <c r="P2378">
        <v>70.974576271186393</v>
      </c>
      <c r="Q2378">
        <v>0.14158101273280799</v>
      </c>
    </row>
    <row r="2379" spans="1:17" hidden="1" x14ac:dyDescent="0.3">
      <c r="A2379" t="s">
        <v>4917</v>
      </c>
      <c r="B2379" t="s">
        <v>4918</v>
      </c>
      <c r="C2379" t="str">
        <f>IFERROR(VLOOKUP(Table1[[#This Row],[Ticker]],[1]!Table1[[Symbol]:[Industry]],2,FALSE),"-")</f>
        <v>-</v>
      </c>
      <c r="D2379" t="s">
        <v>418</v>
      </c>
      <c r="E2379">
        <v>203.27777</v>
      </c>
      <c r="F2379">
        <v>3.75</v>
      </c>
      <c r="G2379">
        <v>-88.810503964163402</v>
      </c>
      <c r="H2379">
        <v>1.2467838891824301</v>
      </c>
      <c r="I2379">
        <v>-46.345631857758299</v>
      </c>
      <c r="J2379">
        <v>-3.4248418750193501</v>
      </c>
      <c r="K2379">
        <v>3.6209375440785498</v>
      </c>
      <c r="L2379">
        <v>5.1764667775683204</v>
      </c>
      <c r="M2379">
        <v>56.159208061245302</v>
      </c>
      <c r="N2379">
        <v>2.1056570627764399</v>
      </c>
      <c r="O2379">
        <v>230.666666666666</v>
      </c>
      <c r="P2379">
        <v>19.047619047619001</v>
      </c>
      <c r="Q2379">
        <v>2.3961455926944999E-2</v>
      </c>
    </row>
    <row r="2380" spans="1:17" hidden="1" x14ac:dyDescent="0.3">
      <c r="A2380" t="s">
        <v>4919</v>
      </c>
      <c r="B2380" t="s">
        <v>4920</v>
      </c>
      <c r="C2380" t="str">
        <f>IFERROR(VLOOKUP(Table1[[#This Row],[Ticker]],[1]!Table1[[Symbol]:[Industry]],2,FALSE),"-")</f>
        <v>-</v>
      </c>
      <c r="D2380" t="s">
        <v>418</v>
      </c>
      <c r="E2380">
        <v>203.11973845999901</v>
      </c>
      <c r="F2380">
        <v>89.06</v>
      </c>
      <c r="G2380">
        <v>39.635110580116503</v>
      </c>
      <c r="H2380">
        <v>0.27031330094714301</v>
      </c>
      <c r="I2380">
        <v>-11.6549694237473</v>
      </c>
      <c r="J2380">
        <v>-5.7923326254002196</v>
      </c>
      <c r="K2380">
        <v>90.811361038018802</v>
      </c>
      <c r="L2380">
        <v>86.428469332509593</v>
      </c>
      <c r="M2380">
        <v>41.788807414283703</v>
      </c>
      <c r="N2380">
        <v>1.00229631818827</v>
      </c>
      <c r="O2380">
        <v>50.931955984729299</v>
      </c>
      <c r="P2380">
        <v>77.410358565736999</v>
      </c>
      <c r="Q2380">
        <v>2.7805969713900001E-2</v>
      </c>
    </row>
    <row r="2381" spans="1:17" hidden="1" x14ac:dyDescent="0.3">
      <c r="A2381" t="s">
        <v>4921</v>
      </c>
      <c r="B2381" t="s">
        <v>4922</v>
      </c>
      <c r="C2381" t="str">
        <f>IFERROR(VLOOKUP(Table1[[#This Row],[Ticker]],[1]!Table1[[Symbol]:[Industry]],2,FALSE),"-")</f>
        <v>-</v>
      </c>
      <c r="D2381" t="s">
        <v>1450</v>
      </c>
      <c r="E2381">
        <v>202.84866679999999</v>
      </c>
      <c r="F2381">
        <v>179.25</v>
      </c>
      <c r="G2381">
        <v>-18.262948147469999</v>
      </c>
      <c r="H2381">
        <v>-6.2224000708737304</v>
      </c>
      <c r="I2381">
        <v>-15.944376655605501</v>
      </c>
      <c r="J2381">
        <v>-3.15394314231385</v>
      </c>
      <c r="K2381">
        <v>184.65281402838801</v>
      </c>
      <c r="L2381">
        <v>177.34450107049901</v>
      </c>
      <c r="M2381">
        <v>46.808150235779003</v>
      </c>
      <c r="N2381">
        <v>0.84604345809190695</v>
      </c>
      <c r="O2381">
        <v>41.701534170153401</v>
      </c>
      <c r="P2381">
        <v>30.8394160583941</v>
      </c>
      <c r="Q2381">
        <v>-7.747726514962E-3</v>
      </c>
    </row>
    <row r="2382" spans="1:17" hidden="1" x14ac:dyDescent="0.3">
      <c r="A2382" t="s">
        <v>4923</v>
      </c>
      <c r="B2382" t="s">
        <v>4924</v>
      </c>
      <c r="C2382" t="str">
        <f>IFERROR(VLOOKUP(Table1[[#This Row],[Ticker]],[1]!Table1[[Symbol]:[Industry]],2,FALSE),"-")</f>
        <v>-</v>
      </c>
      <c r="D2382" t="s">
        <v>302</v>
      </c>
      <c r="E2382">
        <v>202.84169130000001</v>
      </c>
      <c r="F2382">
        <v>144.1</v>
      </c>
      <c r="G2382">
        <v>72.373409658148404</v>
      </c>
      <c r="H2382">
        <v>4.0376140811698198</v>
      </c>
      <c r="I2382">
        <v>48.565823451507697</v>
      </c>
      <c r="J2382">
        <v>-2.5655801375374598</v>
      </c>
      <c r="K2382">
        <v>129.64906564379501</v>
      </c>
      <c r="L2382">
        <v>99.035420826740705</v>
      </c>
      <c r="M2382">
        <v>47.960148275106597</v>
      </c>
      <c r="N2382">
        <v>0.65891670801214897</v>
      </c>
      <c r="O2382">
        <v>11.970853573907</v>
      </c>
      <c r="P2382">
        <v>134.30894308942999</v>
      </c>
      <c r="Q2382">
        <v>0.16636122205609899</v>
      </c>
    </row>
    <row r="2383" spans="1:17" hidden="1" x14ac:dyDescent="0.3">
      <c r="A2383" t="s">
        <v>4925</v>
      </c>
      <c r="B2383" t="s">
        <v>4926</v>
      </c>
      <c r="C2383" t="str">
        <f>IFERROR(VLOOKUP(Table1[[#This Row],[Ticker]],[1]!Table1[[Symbol]:[Industry]],2,FALSE),"-")</f>
        <v>-</v>
      </c>
      <c r="D2383" t="s">
        <v>302</v>
      </c>
      <c r="E2383">
        <v>202.29302225000001</v>
      </c>
      <c r="F2383">
        <v>113.65</v>
      </c>
      <c r="G2383">
        <v>-25.566150781411899</v>
      </c>
      <c r="I2383">
        <v>-16.308318424922401</v>
      </c>
      <c r="M2383">
        <v>0</v>
      </c>
      <c r="O2383">
        <v>0</v>
      </c>
      <c r="P2383">
        <v>0</v>
      </c>
    </row>
    <row r="2384" spans="1:17" hidden="1" x14ac:dyDescent="0.3">
      <c r="A2384" t="s">
        <v>4927</v>
      </c>
      <c r="B2384" t="s">
        <v>4928</v>
      </c>
      <c r="C2384" t="str">
        <f>IFERROR(VLOOKUP(Table1[[#This Row],[Ticker]],[1]!Table1[[Symbol]:[Industry]],2,FALSE),"-")</f>
        <v>-</v>
      </c>
      <c r="D2384" t="s">
        <v>46</v>
      </c>
      <c r="E2384">
        <v>202.232251832</v>
      </c>
      <c r="F2384">
        <v>129.82</v>
      </c>
      <c r="G2384">
        <v>132.346716493157</v>
      </c>
      <c r="H2384">
        <v>9.64627946231119</v>
      </c>
      <c r="I2384">
        <v>86.061128184586394</v>
      </c>
      <c r="J2384">
        <v>-1.3332410480555299</v>
      </c>
      <c r="K2384">
        <v>118.999753294092</v>
      </c>
      <c r="L2384">
        <v>95.828835056061706</v>
      </c>
      <c r="M2384">
        <v>50.371163449624397</v>
      </c>
      <c r="N2384">
        <v>0.74096210170667998</v>
      </c>
      <c r="O2384">
        <v>13.618856878755199</v>
      </c>
      <c r="P2384">
        <v>164.66870540265</v>
      </c>
      <c r="Q2384">
        <v>5.0286659514344002E-2</v>
      </c>
    </row>
    <row r="2385" spans="1:17" hidden="1" x14ac:dyDescent="0.3">
      <c r="A2385" t="s">
        <v>4929</v>
      </c>
      <c r="B2385" t="s">
        <v>4930</v>
      </c>
      <c r="C2385" t="str">
        <f>IFERROR(VLOOKUP(Table1[[#This Row],[Ticker]],[1]!Table1[[Symbol]:[Industry]],2,FALSE),"-")</f>
        <v>-</v>
      </c>
      <c r="E2385">
        <v>202.07864040000001</v>
      </c>
      <c r="F2385">
        <v>9.1</v>
      </c>
      <c r="G2385">
        <v>-12.662924974960299</v>
      </c>
      <c r="H2385">
        <v>-3.0484436357898099</v>
      </c>
      <c r="I2385">
        <v>-41.779243895847898</v>
      </c>
      <c r="J2385">
        <v>-0.352131565203885</v>
      </c>
      <c r="K2385">
        <v>9.3082855784127005</v>
      </c>
      <c r="L2385">
        <v>9.6703602994462994</v>
      </c>
      <c r="M2385">
        <v>50.388121961268801</v>
      </c>
      <c r="N2385">
        <v>0.84119838973716698</v>
      </c>
      <c r="O2385">
        <v>52.747252747252702</v>
      </c>
      <c r="P2385">
        <v>15.1898734177215</v>
      </c>
      <c r="Q2385">
        <v>-1.6754211932310002E-2</v>
      </c>
    </row>
    <row r="2386" spans="1:17" hidden="1" x14ac:dyDescent="0.3">
      <c r="A2386" t="s">
        <v>4931</v>
      </c>
      <c r="B2386" t="s">
        <v>4932</v>
      </c>
      <c r="C2386" t="str">
        <f>IFERROR(VLOOKUP(Table1[[#This Row],[Ticker]],[1]!Table1[[Symbol]:[Industry]],2,FALSE),"-")</f>
        <v>-</v>
      </c>
      <c r="D2386" t="s">
        <v>133</v>
      </c>
      <c r="E2386">
        <v>201.82696315600001</v>
      </c>
      <c r="F2386">
        <v>4.88</v>
      </c>
      <c r="G2386">
        <v>15.9044374538821</v>
      </c>
      <c r="H2386">
        <v>16.5040446882388</v>
      </c>
      <c r="I2386">
        <v>-0.11784223444631001</v>
      </c>
      <c r="J2386">
        <v>1.3195858691636899</v>
      </c>
      <c r="K2386">
        <v>4.2428774814369801</v>
      </c>
      <c r="L2386">
        <v>3.7784306268938299</v>
      </c>
      <c r="M2386">
        <v>79.177572432432299</v>
      </c>
      <c r="N2386">
        <v>1.32246420835506</v>
      </c>
      <c r="O2386">
        <v>12.7049180327868</v>
      </c>
      <c r="P2386">
        <v>91.372549019607803</v>
      </c>
      <c r="Q2386">
        <v>6.4576921572949003E-2</v>
      </c>
    </row>
    <row r="2387" spans="1:17" hidden="1" x14ac:dyDescent="0.3">
      <c r="A2387" t="s">
        <v>4933</v>
      </c>
      <c r="B2387" t="s">
        <v>4934</v>
      </c>
      <c r="C2387" t="str">
        <f>IFERROR(VLOOKUP(Table1[[#This Row],[Ticker]],[1]!Table1[[Symbol]:[Industry]],2,FALSE),"-")</f>
        <v>-</v>
      </c>
      <c r="D2387" t="s">
        <v>541</v>
      </c>
      <c r="E2387">
        <v>201.686007843</v>
      </c>
      <c r="F2387">
        <v>284.42</v>
      </c>
      <c r="G2387">
        <v>177.08787765460701</v>
      </c>
      <c r="H2387">
        <v>63.028247637472397</v>
      </c>
      <c r="I2387">
        <v>85.981866496841306</v>
      </c>
      <c r="J2387">
        <v>6.8760746282062799</v>
      </c>
      <c r="K2387">
        <v>208.74597366303499</v>
      </c>
      <c r="L2387">
        <v>165.01476253349401</v>
      </c>
      <c r="M2387">
        <v>70.4336432755575</v>
      </c>
      <c r="N2387">
        <v>4.9010813809524203</v>
      </c>
      <c r="O2387">
        <v>17.678081710146898</v>
      </c>
      <c r="P2387">
        <v>212.54945054945</v>
      </c>
      <c r="Q2387">
        <v>0.107666798941289</v>
      </c>
    </row>
    <row r="2388" spans="1:17" hidden="1" x14ac:dyDescent="0.3">
      <c r="A2388" t="s">
        <v>4935</v>
      </c>
      <c r="B2388" t="s">
        <v>4936</v>
      </c>
      <c r="C2388" t="str">
        <f>IFERROR(VLOOKUP(Table1[[#This Row],[Ticker]],[1]!Table1[[Symbol]:[Industry]],2,FALSE),"-")</f>
        <v>-</v>
      </c>
      <c r="E2388">
        <v>201.142258</v>
      </c>
      <c r="F2388">
        <v>21.64</v>
      </c>
      <c r="G2388">
        <v>844.83743666253395</v>
      </c>
      <c r="H2388">
        <v>27.183340329940499</v>
      </c>
      <c r="I2388">
        <v>688.15264811782799</v>
      </c>
      <c r="J2388">
        <v>2.6278129318782399</v>
      </c>
      <c r="K2388">
        <v>15.7868830904838</v>
      </c>
      <c r="L2388">
        <v>7.9947206536375903</v>
      </c>
      <c r="M2388">
        <v>78.464757535022997</v>
      </c>
      <c r="N2388">
        <v>4.5749869193402199</v>
      </c>
      <c r="O2388">
        <v>4.6210720887240798E-2</v>
      </c>
      <c r="P2388">
        <v>870.40358744394598</v>
      </c>
      <c r="Q2388">
        <v>0.396724586946821</v>
      </c>
    </row>
    <row r="2389" spans="1:17" hidden="1" x14ac:dyDescent="0.3">
      <c r="A2389" t="s">
        <v>4937</v>
      </c>
      <c r="B2389" t="s">
        <v>4938</v>
      </c>
      <c r="C2389" t="str">
        <f>IFERROR(VLOOKUP(Table1[[#This Row],[Ticker]],[1]!Table1[[Symbol]:[Industry]],2,FALSE),"-")</f>
        <v>-</v>
      </c>
      <c r="D2389" t="s">
        <v>622</v>
      </c>
      <c r="E2389">
        <v>200.885685</v>
      </c>
      <c r="F2389">
        <v>101.54</v>
      </c>
      <c r="G2389">
        <v>83.5359908989834</v>
      </c>
      <c r="H2389">
        <v>63.673977717533397</v>
      </c>
      <c r="I2389">
        <v>40.123664320417198</v>
      </c>
      <c r="J2389">
        <v>-2.7124701724420399</v>
      </c>
      <c r="K2389">
        <v>75.179548706361402</v>
      </c>
      <c r="L2389">
        <v>61.328604958907803</v>
      </c>
      <c r="M2389">
        <v>81.578025833545198</v>
      </c>
      <c r="N2389">
        <v>0.98638911098707105</v>
      </c>
      <c r="O2389">
        <v>4.3923576915501297</v>
      </c>
      <c r="P2389">
        <v>160.358974358974</v>
      </c>
      <c r="Q2389">
        <v>0.1089239311446</v>
      </c>
    </row>
    <row r="2390" spans="1:17" hidden="1" x14ac:dyDescent="0.3">
      <c r="A2390" t="s">
        <v>4939</v>
      </c>
      <c r="B2390" t="s">
        <v>4940</v>
      </c>
      <c r="C2390" t="str">
        <f>IFERROR(VLOOKUP(Table1[[#This Row],[Ticker]],[1]!Table1[[Symbol]:[Industry]],2,FALSE),"-")</f>
        <v>-</v>
      </c>
      <c r="D2390" t="s">
        <v>198</v>
      </c>
      <c r="E2390">
        <v>200.64798945999999</v>
      </c>
      <c r="F2390">
        <v>203.15</v>
      </c>
      <c r="G2390">
        <v>30.763206663759199</v>
      </c>
      <c r="H2390">
        <v>-5.7426654532080699</v>
      </c>
      <c r="I2390">
        <v>38.237136120532</v>
      </c>
      <c r="J2390">
        <v>-2.40011671896846</v>
      </c>
      <c r="K2390">
        <v>200.62821761672299</v>
      </c>
      <c r="L2390">
        <v>168.693299213122</v>
      </c>
      <c r="M2390">
        <v>44.171158658850402</v>
      </c>
      <c r="N2390">
        <v>0.69722639093377703</v>
      </c>
      <c r="O2390">
        <v>19.1238001476741</v>
      </c>
      <c r="P2390">
        <v>91.650943396226396</v>
      </c>
      <c r="Q2390">
        <v>0.13126523980723501</v>
      </c>
    </row>
    <row r="2391" spans="1:17" hidden="1" x14ac:dyDescent="0.3">
      <c r="A2391" t="s">
        <v>4941</v>
      </c>
      <c r="B2391" t="s">
        <v>4942</v>
      </c>
      <c r="C2391" t="str">
        <f>IFERROR(VLOOKUP(Table1[[#This Row],[Ticker]],[1]!Table1[[Symbol]:[Industry]],2,FALSE),"-")</f>
        <v>-</v>
      </c>
      <c r="D2391" t="s">
        <v>60</v>
      </c>
      <c r="E2391">
        <v>200.216783247</v>
      </c>
      <c r="F2391">
        <v>160.58000000000001</v>
      </c>
      <c r="G2391">
        <v>-16.587528453620902</v>
      </c>
      <c r="H2391">
        <v>-6.2628063324699097</v>
      </c>
      <c r="I2391">
        <v>-25.917099736490101</v>
      </c>
      <c r="J2391">
        <v>2.74448435691134</v>
      </c>
      <c r="K2391">
        <v>155.807910780708</v>
      </c>
      <c r="L2391">
        <v>152.34195513089</v>
      </c>
      <c r="M2391">
        <v>68.189322060484102</v>
      </c>
      <c r="N2391">
        <v>1.1081801602805299</v>
      </c>
      <c r="O2391">
        <v>26.7903848549009</v>
      </c>
      <c r="P2391">
        <v>35.911976301311803</v>
      </c>
      <c r="Q2391">
        <v>0.12239895387807199</v>
      </c>
    </row>
    <row r="2392" spans="1:17" hidden="1" x14ac:dyDescent="0.3">
      <c r="A2392" t="s">
        <v>4943</v>
      </c>
      <c r="B2392" t="s">
        <v>4944</v>
      </c>
      <c r="C2392" t="str">
        <f>IFERROR(VLOOKUP(Table1[[#This Row],[Ticker]],[1]!Table1[[Symbol]:[Industry]],2,FALSE),"-")</f>
        <v>-</v>
      </c>
      <c r="E2392">
        <v>200.20656793499899</v>
      </c>
      <c r="F2392">
        <v>189.3</v>
      </c>
      <c r="G2392">
        <v>-63.743812440458299</v>
      </c>
      <c r="H2392">
        <v>13.134796826316</v>
      </c>
      <c r="I2392">
        <v>-20.653947530531301</v>
      </c>
      <c r="J2392">
        <v>15.9797004747074</v>
      </c>
      <c r="K2392">
        <v>169.25007195563299</v>
      </c>
      <c r="L2392">
        <v>196.31373287214001</v>
      </c>
      <c r="M2392">
        <v>67.877867701367407</v>
      </c>
      <c r="N2392">
        <v>3.0199571171878499</v>
      </c>
      <c r="O2392">
        <v>61.753829899630198</v>
      </c>
      <c r="P2392">
        <v>28.6005434782608</v>
      </c>
      <c r="Q2392">
        <v>7.6416691440949994E-2</v>
      </c>
    </row>
    <row r="2393" spans="1:17" hidden="1" x14ac:dyDescent="0.3">
      <c r="A2393" t="s">
        <v>4945</v>
      </c>
      <c r="B2393" t="s">
        <v>4946</v>
      </c>
      <c r="C2393" t="str">
        <f>IFERROR(VLOOKUP(Table1[[#This Row],[Ticker]],[1]!Table1[[Symbol]:[Industry]],2,FALSE),"-")</f>
        <v>-</v>
      </c>
      <c r="D2393" t="s">
        <v>418</v>
      </c>
      <c r="E2393">
        <v>200.08</v>
      </c>
      <c r="F2393">
        <v>2.41</v>
      </c>
      <c r="G2393">
        <v>97.956763803739406</v>
      </c>
      <c r="H2393">
        <v>14.977056486025999</v>
      </c>
      <c r="I2393">
        <v>73.660594018443305</v>
      </c>
      <c r="J2393">
        <v>-2.4536244240780101</v>
      </c>
      <c r="K2393">
        <v>1.90341209906654</v>
      </c>
      <c r="L2393">
        <v>1.45530270022728</v>
      </c>
      <c r="M2393">
        <v>67.324151934804405</v>
      </c>
      <c r="N2393">
        <v>2.4565471802732199</v>
      </c>
      <c r="O2393">
        <v>6.2240663900414903</v>
      </c>
      <c r="P2393">
        <v>145.05989705194199</v>
      </c>
      <c r="Q2393">
        <v>9.431232222683E-3</v>
      </c>
    </row>
    <row r="2394" spans="1:17" hidden="1" x14ac:dyDescent="0.3">
      <c r="A2394" t="s">
        <v>4947</v>
      </c>
      <c r="B2394" t="s">
        <v>4948</v>
      </c>
      <c r="C2394" t="str">
        <f>IFERROR(VLOOKUP(Table1[[#This Row],[Ticker]],[1]!Table1[[Symbol]:[Industry]],2,FALSE),"-")</f>
        <v>-</v>
      </c>
      <c r="D2394" t="s">
        <v>60</v>
      </c>
      <c r="E2394">
        <v>199.61215472999999</v>
      </c>
      <c r="F2394">
        <v>85</v>
      </c>
      <c r="G2394">
        <v>-32.262089310500798</v>
      </c>
      <c r="H2394">
        <v>5.2409045056268901</v>
      </c>
      <c r="I2394">
        <v>-28.362120804643101</v>
      </c>
      <c r="J2394">
        <v>1.8561885699455101</v>
      </c>
      <c r="K2394">
        <v>87.653832308367896</v>
      </c>
      <c r="L2394">
        <v>91.172334686575695</v>
      </c>
      <c r="M2394">
        <v>44.803708873554001</v>
      </c>
      <c r="N2394">
        <v>0.37678871811415499</v>
      </c>
      <c r="O2394">
        <v>39.999999999999901</v>
      </c>
      <c r="P2394">
        <v>16.040955631399299</v>
      </c>
      <c r="Q2394">
        <v>-7.3773847933465003E-2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1655</v>
      </c>
      <c r="E2395">
        <v>199.52282048000001</v>
      </c>
      <c r="F2395">
        <v>37.32</v>
      </c>
      <c r="G2395">
        <v>-31.655733066263402</v>
      </c>
      <c r="H2395">
        <v>-8.3312374334150494</v>
      </c>
      <c r="I2395">
        <v>-25.747774867533501</v>
      </c>
      <c r="J2395">
        <v>-1.15953720088229</v>
      </c>
      <c r="K2395">
        <v>39.372510540262297</v>
      </c>
      <c r="L2395">
        <v>39.025597292407603</v>
      </c>
      <c r="M2395">
        <v>37.584246169684398</v>
      </c>
      <c r="N2395">
        <v>0.464483440617322</v>
      </c>
      <c r="O2395">
        <v>60.878885316184302</v>
      </c>
      <c r="P2395">
        <v>9.7647058823529402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E2396">
        <v>199.45926</v>
      </c>
      <c r="F2396">
        <v>320.55</v>
      </c>
      <c r="G2396">
        <v>152.520081542696</v>
      </c>
      <c r="H2396">
        <v>-4.9575660240408599</v>
      </c>
      <c r="I2396">
        <v>103.021137613394</v>
      </c>
      <c r="J2396">
        <v>-4.4875938096934398</v>
      </c>
      <c r="K2396">
        <v>298.01106527712</v>
      </c>
      <c r="L2396">
        <v>225.21943204200701</v>
      </c>
      <c r="M2396">
        <v>54.099842994983803</v>
      </c>
      <c r="N2396">
        <v>0.60679212846802799</v>
      </c>
      <c r="O2396">
        <v>6.0832943378568096</v>
      </c>
      <c r="P2396">
        <v>246.91558441558399</v>
      </c>
      <c r="Q2396">
        <v>0.119468668606159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D2397" t="s">
        <v>138</v>
      </c>
      <c r="E2397">
        <v>199.43707613000001</v>
      </c>
      <c r="F2397">
        <v>109.19</v>
      </c>
      <c r="G2397">
        <v>24.440718294010399</v>
      </c>
      <c r="H2397">
        <v>11.0779272024576</v>
      </c>
      <c r="I2397">
        <v>-15.0000979758595</v>
      </c>
      <c r="J2397">
        <v>-1.20276834615425</v>
      </c>
      <c r="K2397">
        <v>102.150552092224</v>
      </c>
      <c r="L2397">
        <v>94.150927506961494</v>
      </c>
      <c r="M2397">
        <v>57.996118099653401</v>
      </c>
      <c r="N2397">
        <v>2.1211439080270802</v>
      </c>
      <c r="O2397">
        <v>14.4335561864639</v>
      </c>
      <c r="P2397">
        <v>74.146730462519898</v>
      </c>
      <c r="Q2397">
        <v>1.085048490486E-2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D2398" t="s">
        <v>622</v>
      </c>
      <c r="E2398">
        <v>199.28830865</v>
      </c>
      <c r="F2398">
        <v>89.86</v>
      </c>
      <c r="G2398">
        <v>-22.986242105612799</v>
      </c>
      <c r="H2398">
        <v>-5.6966100958097403</v>
      </c>
      <c r="I2398">
        <v>-24.144215860819902</v>
      </c>
      <c r="J2398">
        <v>0.90497284711478998</v>
      </c>
      <c r="K2398">
        <v>88.884505141211903</v>
      </c>
      <c r="L2398">
        <v>93.487356262746601</v>
      </c>
      <c r="M2398">
        <v>50.505816044318202</v>
      </c>
      <c r="N2398">
        <v>0.80745249014122999</v>
      </c>
      <c r="O2398">
        <v>36.323169374582598</v>
      </c>
      <c r="P2398">
        <v>14.398472310630099</v>
      </c>
      <c r="Q2398">
        <v>0.141785154057777</v>
      </c>
    </row>
    <row r="2399" spans="1:17" hidden="1" x14ac:dyDescent="0.3">
      <c r="A2399" t="s">
        <v>4957</v>
      </c>
      <c r="B2399" t="s">
        <v>4958</v>
      </c>
      <c r="C2399" t="str">
        <f>IFERROR(VLOOKUP(Table1[[#This Row],[Ticker]],[1]!Table1[[Symbol]:[Industry]],2,FALSE),"-")</f>
        <v>-</v>
      </c>
      <c r="D2399" t="s">
        <v>285</v>
      </c>
      <c r="E2399">
        <v>198.700119</v>
      </c>
      <c r="F2399">
        <v>379.75</v>
      </c>
      <c r="G2399">
        <v>-36.176170093010199</v>
      </c>
      <c r="H2399">
        <v>12.7380625021414</v>
      </c>
      <c r="I2399">
        <v>-39.513576261120598</v>
      </c>
      <c r="J2399">
        <v>2.3004241589179402</v>
      </c>
      <c r="K2399">
        <v>361.96538783632798</v>
      </c>
      <c r="L2399">
        <v>393.80742501513203</v>
      </c>
      <c r="M2399">
        <v>58.028412210792801</v>
      </c>
      <c r="N2399">
        <v>1.75402308693305</v>
      </c>
      <c r="O2399">
        <v>88.281764318630593</v>
      </c>
      <c r="P2399">
        <v>30.9482758620689</v>
      </c>
      <c r="Q2399">
        <v>6.9399418587107006E-2</v>
      </c>
    </row>
    <row r="2400" spans="1:17" hidden="1" x14ac:dyDescent="0.3">
      <c r="A2400" t="s">
        <v>4959</v>
      </c>
      <c r="B2400" t="s">
        <v>4960</v>
      </c>
      <c r="C2400" t="str">
        <f>IFERROR(VLOOKUP(Table1[[#This Row],[Ticker]],[1]!Table1[[Symbol]:[Industry]],2,FALSE),"-")</f>
        <v>-</v>
      </c>
      <c r="D2400" t="s">
        <v>1428</v>
      </c>
      <c r="E2400">
        <v>198.361146475</v>
      </c>
      <c r="F2400">
        <v>22.15</v>
      </c>
      <c r="G2400">
        <v>77.644858392899906</v>
      </c>
      <c r="H2400">
        <v>4.9585717539346197</v>
      </c>
      <c r="I2400">
        <v>4.0721163576862001</v>
      </c>
      <c r="J2400">
        <v>-1.23904952529257</v>
      </c>
      <c r="K2400">
        <v>20.243790168941501</v>
      </c>
      <c r="L2400">
        <v>17.6143753234842</v>
      </c>
      <c r="M2400">
        <v>26.381976417594199</v>
      </c>
      <c r="N2400">
        <v>0.689024477543559</v>
      </c>
      <c r="O2400">
        <v>16.704288939051899</v>
      </c>
      <c r="P2400">
        <v>103.211009174311</v>
      </c>
      <c r="Q2400">
        <v>-3.0582676459913999E-2</v>
      </c>
    </row>
    <row r="2401" spans="1:17" hidden="1" x14ac:dyDescent="0.3">
      <c r="A2401" t="s">
        <v>4961</v>
      </c>
      <c r="B2401" t="s">
        <v>4962</v>
      </c>
      <c r="C2401" t="str">
        <f>IFERROR(VLOOKUP(Table1[[#This Row],[Ticker]],[1]!Table1[[Symbol]:[Industry]],2,FALSE),"-")</f>
        <v>-</v>
      </c>
      <c r="D2401" t="s">
        <v>133</v>
      </c>
      <c r="E2401">
        <v>198.103577</v>
      </c>
      <c r="F2401">
        <v>566</v>
      </c>
      <c r="G2401">
        <v>85.825072374517006</v>
      </c>
      <c r="H2401">
        <v>-16.232817628844099</v>
      </c>
      <c r="I2401">
        <v>17.3556324547563</v>
      </c>
      <c r="J2401">
        <v>-8.64551211032658</v>
      </c>
      <c r="K2401">
        <v>534.332738242392</v>
      </c>
      <c r="L2401">
        <v>451.36806669429899</v>
      </c>
      <c r="M2401">
        <v>30.3224863473413</v>
      </c>
      <c r="N2401">
        <v>0.21868167117214701</v>
      </c>
      <c r="O2401">
        <v>28.4982332155476</v>
      </c>
      <c r="Q2401">
        <v>7.9254843010232001E-2</v>
      </c>
    </row>
    <row r="2402" spans="1:17" hidden="1" x14ac:dyDescent="0.3">
      <c r="A2402" t="s">
        <v>4963</v>
      </c>
      <c r="B2402" t="s">
        <v>4964</v>
      </c>
      <c r="C2402" t="str">
        <f>IFERROR(VLOOKUP(Table1[[#This Row],[Ticker]],[1]!Table1[[Symbol]:[Industry]],2,FALSE),"-")</f>
        <v>-</v>
      </c>
      <c r="D2402" t="s">
        <v>315</v>
      </c>
      <c r="E2402">
        <v>197.6137056</v>
      </c>
      <c r="F2402">
        <v>39.32</v>
      </c>
      <c r="G2402">
        <v>16.5931412539862</v>
      </c>
      <c r="H2402">
        <v>-2.60757624335253</v>
      </c>
      <c r="I2402">
        <v>-23.243229667525998</v>
      </c>
      <c r="J2402">
        <v>-8.25456237548938</v>
      </c>
      <c r="K2402">
        <v>39.154077099036002</v>
      </c>
      <c r="L2402">
        <v>34.945610294871898</v>
      </c>
      <c r="M2402">
        <v>50.926781613013198</v>
      </c>
      <c r="N2402">
        <v>2.5061024155984999</v>
      </c>
      <c r="O2402">
        <v>19.277721261444501</v>
      </c>
      <c r="P2402">
        <v>85.035294117646998</v>
      </c>
      <c r="Q2402">
        <v>9.1924515917162997E-2</v>
      </c>
    </row>
    <row r="2403" spans="1:17" hidden="1" x14ac:dyDescent="0.3">
      <c r="A2403" t="s">
        <v>4965</v>
      </c>
      <c r="B2403" t="s">
        <v>4966</v>
      </c>
      <c r="C2403" t="str">
        <f>IFERROR(VLOOKUP(Table1[[#This Row],[Ticker]],[1]!Table1[[Symbol]:[Industry]],2,FALSE),"-")</f>
        <v>-</v>
      </c>
      <c r="E2403">
        <v>197.47200000000001</v>
      </c>
      <c r="F2403">
        <v>250</v>
      </c>
      <c r="G2403">
        <v>-0.25286757339189903</v>
      </c>
      <c r="H2403">
        <v>-11.6809215441359</v>
      </c>
      <c r="I2403">
        <v>-12.659893880975501</v>
      </c>
      <c r="J2403">
        <v>1.61806002304343E-2</v>
      </c>
      <c r="K2403">
        <v>241.706284895121</v>
      </c>
      <c r="M2403">
        <v>45.911522108060403</v>
      </c>
      <c r="N2403">
        <v>0.37288100639306998</v>
      </c>
      <c r="O2403">
        <v>29.2</v>
      </c>
      <c r="P2403">
        <v>90.839694656488504</v>
      </c>
    </row>
    <row r="2404" spans="1:17" hidden="1" x14ac:dyDescent="0.3">
      <c r="A2404" t="s">
        <v>4967</v>
      </c>
      <c r="B2404" t="s">
        <v>4968</v>
      </c>
      <c r="C2404" t="str">
        <f>IFERROR(VLOOKUP(Table1[[#This Row],[Ticker]],[1]!Table1[[Symbol]:[Industry]],2,FALSE),"-")</f>
        <v>-</v>
      </c>
      <c r="D2404" t="s">
        <v>469</v>
      </c>
      <c r="E2404">
        <v>197.32993920000001</v>
      </c>
      <c r="F2404">
        <v>126.85</v>
      </c>
      <c r="G2404">
        <v>109.341256625995</v>
      </c>
      <c r="H2404">
        <v>4.3635189553018998</v>
      </c>
      <c r="I2404">
        <v>132.41717177115501</v>
      </c>
      <c r="J2404">
        <v>0.101530184852345</v>
      </c>
      <c r="K2404">
        <v>94.320944447221905</v>
      </c>
      <c r="M2404">
        <v>54.514779097267002</v>
      </c>
      <c r="N2404">
        <v>2.5414691943127901</v>
      </c>
      <c r="O2404">
        <v>13.795821836815101</v>
      </c>
      <c r="P2404">
        <v>239.62516733601001</v>
      </c>
    </row>
    <row r="2405" spans="1:17" hidden="1" x14ac:dyDescent="0.3">
      <c r="A2405" t="s">
        <v>4969</v>
      </c>
      <c r="B2405" t="s">
        <v>4970</v>
      </c>
      <c r="C2405" t="str">
        <f>IFERROR(VLOOKUP(Table1[[#This Row],[Ticker]],[1]!Table1[[Symbol]:[Industry]],2,FALSE),"-")</f>
        <v>-</v>
      </c>
      <c r="D2405" t="s">
        <v>198</v>
      </c>
      <c r="E2405">
        <v>197.072013</v>
      </c>
      <c r="F2405">
        <v>108</v>
      </c>
      <c r="G2405">
        <v>-28.7485801852667</v>
      </c>
      <c r="H2405">
        <v>1.1151901426972299</v>
      </c>
      <c r="I2405">
        <v>-35.074771978890098</v>
      </c>
      <c r="J2405">
        <v>-3.89391678192974</v>
      </c>
      <c r="K2405">
        <v>109.59332734109999</v>
      </c>
      <c r="L2405">
        <v>110.12679521102299</v>
      </c>
      <c r="M2405">
        <v>35.861793713913201</v>
      </c>
      <c r="N2405">
        <v>1.0443864229765001</v>
      </c>
      <c r="O2405">
        <v>54.4444444444444</v>
      </c>
      <c r="P2405">
        <v>20.401337792642099</v>
      </c>
      <c r="Q2405">
        <v>5.6268985992661003E-2</v>
      </c>
    </row>
    <row r="2406" spans="1:17" hidden="1" x14ac:dyDescent="0.3">
      <c r="A2406" t="s">
        <v>4971</v>
      </c>
      <c r="B2406" t="s">
        <v>4972</v>
      </c>
      <c r="C2406" t="str">
        <f>IFERROR(VLOOKUP(Table1[[#This Row],[Ticker]],[1]!Table1[[Symbol]:[Industry]],2,FALSE),"-")</f>
        <v>-</v>
      </c>
      <c r="D2406" t="s">
        <v>1435</v>
      </c>
      <c r="E2406">
        <v>196.631214</v>
      </c>
      <c r="F2406">
        <v>129.12</v>
      </c>
      <c r="G2406">
        <v>17.523368869243001</v>
      </c>
      <c r="H2406">
        <v>-12.0167200800221</v>
      </c>
      <c r="I2406">
        <v>-23.382805650543201</v>
      </c>
      <c r="J2406">
        <v>-3.0592742443937002</v>
      </c>
      <c r="K2406">
        <v>142.609218840556</v>
      </c>
      <c r="L2406">
        <v>139.424664852615</v>
      </c>
      <c r="M2406">
        <v>31.5332916263973</v>
      </c>
      <c r="N2406">
        <v>0.94115710510173001</v>
      </c>
      <c r="O2406">
        <v>52.416356877323402</v>
      </c>
      <c r="P2406">
        <v>44.026770775236997</v>
      </c>
      <c r="Q2406">
        <v>9.8029795495632996E-2</v>
      </c>
    </row>
    <row r="2407" spans="1:17" hidden="1" x14ac:dyDescent="0.3">
      <c r="A2407" t="s">
        <v>4973</v>
      </c>
      <c r="B2407" t="s">
        <v>4974</v>
      </c>
      <c r="C2407" t="str">
        <f>IFERROR(VLOOKUP(Table1[[#This Row],[Ticker]],[1]!Table1[[Symbol]:[Industry]],2,FALSE),"-")</f>
        <v>-</v>
      </c>
      <c r="D2407" t="s">
        <v>1189</v>
      </c>
      <c r="E2407">
        <v>196.36712746500001</v>
      </c>
      <c r="F2407">
        <v>150</v>
      </c>
      <c r="G2407">
        <v>100.883124580906</v>
      </c>
      <c r="H2407">
        <v>8.4011101866305395</v>
      </c>
      <c r="I2407">
        <v>15.6178029471091</v>
      </c>
      <c r="J2407">
        <v>-4.7150714113563001</v>
      </c>
      <c r="K2407">
        <v>140.90931711239901</v>
      </c>
      <c r="L2407">
        <v>119.005997687863</v>
      </c>
      <c r="M2407">
        <v>43.712079234758299</v>
      </c>
      <c r="N2407">
        <v>0.36192254773467603</v>
      </c>
      <c r="O2407">
        <v>26.6666666666666</v>
      </c>
      <c r="P2407">
        <v>154.19420437214001</v>
      </c>
      <c r="Q2407">
        <v>8.6752701242512997E-2</v>
      </c>
    </row>
    <row r="2408" spans="1:17" hidden="1" x14ac:dyDescent="0.3">
      <c r="A2408" t="s">
        <v>4975</v>
      </c>
      <c r="B2408" t="s">
        <v>4976</v>
      </c>
      <c r="C2408" t="str">
        <f>IFERROR(VLOOKUP(Table1[[#This Row],[Ticker]],[1]!Table1[[Symbol]:[Industry]],2,FALSE),"-")</f>
        <v>-</v>
      </c>
      <c r="D2408" t="s">
        <v>46</v>
      </c>
      <c r="E2408">
        <v>196.35362702999899</v>
      </c>
      <c r="F2408">
        <v>9.83</v>
      </c>
      <c r="G2408">
        <v>-22.441150781411899</v>
      </c>
      <c r="H2408">
        <v>-26.1559096823453</v>
      </c>
      <c r="I2408">
        <v>-38.2924454090494</v>
      </c>
      <c r="J2408">
        <v>-11.4838364699888</v>
      </c>
      <c r="K2408">
        <v>11.720940942139499</v>
      </c>
      <c r="L2408">
        <v>11.8410858220499</v>
      </c>
      <c r="M2408">
        <v>5.1889853106859096</v>
      </c>
      <c r="N2408">
        <v>1.7158510119207899</v>
      </c>
      <c r="O2408">
        <v>54.628687690742602</v>
      </c>
      <c r="P2408">
        <v>6.2702702702702702</v>
      </c>
    </row>
    <row r="2409" spans="1:17" hidden="1" x14ac:dyDescent="0.3">
      <c r="A2409" t="s">
        <v>4977</v>
      </c>
      <c r="B2409" t="s">
        <v>4978</v>
      </c>
      <c r="C2409" t="str">
        <f>IFERROR(VLOOKUP(Table1[[#This Row],[Ticker]],[1]!Table1[[Symbol]:[Industry]],2,FALSE),"-")</f>
        <v>-</v>
      </c>
      <c r="D2409" t="s">
        <v>555</v>
      </c>
      <c r="E2409">
        <v>196.15600000000001</v>
      </c>
      <c r="F2409">
        <v>177.51</v>
      </c>
      <c r="G2409">
        <v>29.1266596761043</v>
      </c>
      <c r="H2409">
        <v>-9.0391977020262892</v>
      </c>
      <c r="I2409">
        <v>-8.5959397841458003</v>
      </c>
      <c r="J2409">
        <v>-4.24012133665377</v>
      </c>
      <c r="K2409">
        <v>187.04345899874099</v>
      </c>
      <c r="L2409">
        <v>168.32126413165199</v>
      </c>
      <c r="M2409">
        <v>40.2624924214117</v>
      </c>
      <c r="N2409">
        <v>0.18123295144571699</v>
      </c>
      <c r="O2409">
        <v>77.4547912793645</v>
      </c>
      <c r="P2409">
        <v>71.3416988416988</v>
      </c>
      <c r="Q2409">
        <v>4.8317022735024001E-2</v>
      </c>
    </row>
    <row r="2410" spans="1:17" hidden="1" x14ac:dyDescent="0.3">
      <c r="A2410" t="s">
        <v>4979</v>
      </c>
      <c r="B2410" t="s">
        <v>4980</v>
      </c>
      <c r="C2410" t="str">
        <f>IFERROR(VLOOKUP(Table1[[#This Row],[Ticker]],[1]!Table1[[Symbol]:[Industry]],2,FALSE),"-")</f>
        <v>-</v>
      </c>
      <c r="D2410" t="s">
        <v>165</v>
      </c>
      <c r="E2410">
        <v>196.102596976</v>
      </c>
      <c r="F2410">
        <v>84.95</v>
      </c>
      <c r="G2410">
        <v>97.613875499796904</v>
      </c>
      <c r="H2410">
        <v>0.212948623952953</v>
      </c>
      <c r="I2410">
        <v>50.981953335613099</v>
      </c>
      <c r="J2410">
        <v>-3.2921060420169099</v>
      </c>
      <c r="K2410">
        <v>79.425686494723294</v>
      </c>
      <c r="L2410">
        <v>62.669631256372597</v>
      </c>
      <c r="M2410">
        <v>49.160272651536999</v>
      </c>
      <c r="N2410">
        <v>0.41206221053832098</v>
      </c>
      <c r="O2410">
        <v>16.515597410241298</v>
      </c>
      <c r="P2410">
        <v>142.71428571428501</v>
      </c>
      <c r="Q2410">
        <v>0.13689953633552299</v>
      </c>
    </row>
    <row r="2411" spans="1:17" hidden="1" x14ac:dyDescent="0.3">
      <c r="A2411" t="s">
        <v>4981</v>
      </c>
      <c r="B2411" t="s">
        <v>4982</v>
      </c>
      <c r="C2411" t="str">
        <f>IFERROR(VLOOKUP(Table1[[#This Row],[Ticker]],[1]!Table1[[Symbol]:[Industry]],2,FALSE),"-")</f>
        <v>-</v>
      </c>
      <c r="D2411" t="s">
        <v>290</v>
      </c>
      <c r="E2411">
        <v>195.77562021700001</v>
      </c>
      <c r="F2411">
        <v>199.06</v>
      </c>
      <c r="G2411">
        <v>-3.8913341554950698</v>
      </c>
      <c r="H2411">
        <v>-8.2222137174417096</v>
      </c>
      <c r="I2411">
        <v>-31.709933384548499</v>
      </c>
      <c r="J2411">
        <v>-7.24301581185677</v>
      </c>
      <c r="K2411">
        <v>190.74682119550101</v>
      </c>
      <c r="L2411">
        <v>186.11535634979501</v>
      </c>
      <c r="M2411">
        <v>37.711048697398198</v>
      </c>
      <c r="N2411">
        <v>0.28694113797883702</v>
      </c>
      <c r="O2411">
        <v>45.6847181754245</v>
      </c>
      <c r="P2411">
        <v>48.165240044659399</v>
      </c>
      <c r="Q2411">
        <v>3.7410214044176E-2</v>
      </c>
    </row>
    <row r="2412" spans="1:17" hidden="1" x14ac:dyDescent="0.3">
      <c r="A2412" t="s">
        <v>4983</v>
      </c>
      <c r="B2412" t="s">
        <v>4984</v>
      </c>
      <c r="C2412" t="str">
        <f>IFERROR(VLOOKUP(Table1[[#This Row],[Ticker]],[1]!Table1[[Symbol]:[Industry]],2,FALSE),"-")</f>
        <v>-</v>
      </c>
      <c r="D2412" t="s">
        <v>290</v>
      </c>
      <c r="E2412">
        <v>195.70840000000001</v>
      </c>
      <c r="F2412">
        <v>135</v>
      </c>
      <c r="G2412">
        <v>-54.885522509160602</v>
      </c>
      <c r="H2412">
        <v>-5.7991585753946397</v>
      </c>
      <c r="I2412">
        <v>5.6429010872726204</v>
      </c>
      <c r="J2412">
        <v>-0.22591631703742299</v>
      </c>
      <c r="K2412">
        <v>133.29944263198499</v>
      </c>
      <c r="L2412">
        <v>126.29048119538599</v>
      </c>
      <c r="M2412">
        <v>45.062356687967899</v>
      </c>
      <c r="N2412">
        <v>0.54030501089324601</v>
      </c>
      <c r="O2412">
        <v>54.814814814814802</v>
      </c>
      <c r="P2412">
        <v>58.730158730158699</v>
      </c>
    </row>
    <row r="2413" spans="1:17" hidden="1" x14ac:dyDescent="0.3">
      <c r="A2413" t="s">
        <v>4985</v>
      </c>
      <c r="B2413" t="s">
        <v>4986</v>
      </c>
      <c r="C2413" t="str">
        <f>IFERROR(VLOOKUP(Table1[[#This Row],[Ticker]],[1]!Table1[[Symbol]:[Industry]],2,FALSE),"-")</f>
        <v>-</v>
      </c>
      <c r="D2413" t="s">
        <v>111</v>
      </c>
      <c r="E2413">
        <v>195.54448049999999</v>
      </c>
      <c r="F2413">
        <v>288.05</v>
      </c>
      <c r="G2413">
        <v>83.165733276558996</v>
      </c>
      <c r="H2413">
        <v>19.3004923290801</v>
      </c>
      <c r="I2413">
        <v>19.0535236803406</v>
      </c>
      <c r="J2413">
        <v>-0.4575219942091</v>
      </c>
      <c r="K2413">
        <v>240.701575932428</v>
      </c>
      <c r="L2413">
        <v>201.94222042742101</v>
      </c>
      <c r="M2413">
        <v>62.167092399728503</v>
      </c>
      <c r="N2413">
        <v>1.09893507517438</v>
      </c>
      <c r="O2413">
        <v>3.80142336399931</v>
      </c>
      <c r="P2413">
        <v>119.717772692601</v>
      </c>
      <c r="Q2413">
        <v>3.3104249930067997E-2</v>
      </c>
    </row>
    <row r="2414" spans="1:17" hidden="1" x14ac:dyDescent="0.3">
      <c r="A2414" t="s">
        <v>4987</v>
      </c>
      <c r="B2414" t="s">
        <v>4988</v>
      </c>
      <c r="C2414" t="str">
        <f>IFERROR(VLOOKUP(Table1[[#This Row],[Ticker]],[1]!Table1[[Symbol]:[Industry]],2,FALSE),"-")</f>
        <v>-</v>
      </c>
      <c r="D2414" t="s">
        <v>402</v>
      </c>
      <c r="E2414">
        <v>195.38395199999999</v>
      </c>
      <c r="F2414">
        <v>209.4</v>
      </c>
      <c r="G2414">
        <v>-52.872619498272996</v>
      </c>
      <c r="H2414">
        <v>-2.26559656411247</v>
      </c>
      <c r="I2414">
        <v>-38.3485269133811</v>
      </c>
      <c r="J2414">
        <v>2.62458683834378</v>
      </c>
      <c r="K2414">
        <v>208.61535040029699</v>
      </c>
      <c r="L2414">
        <v>226.515585899108</v>
      </c>
      <c r="M2414">
        <v>62.7362974423541</v>
      </c>
      <c r="N2414">
        <v>0.94896676954493697</v>
      </c>
      <c r="O2414">
        <v>74.307545367717196</v>
      </c>
      <c r="P2414">
        <v>12.2788203753351</v>
      </c>
      <c r="Q2414">
        <v>0.13992226759215101</v>
      </c>
    </row>
    <row r="2415" spans="1:17" hidden="1" x14ac:dyDescent="0.3">
      <c r="A2415" t="s">
        <v>4989</v>
      </c>
      <c r="B2415" t="s">
        <v>4990</v>
      </c>
      <c r="C2415" t="str">
        <f>IFERROR(VLOOKUP(Table1[[#This Row],[Ticker]],[1]!Table1[[Symbol]:[Industry]],2,FALSE),"-")</f>
        <v>-</v>
      </c>
      <c r="D2415" t="s">
        <v>622</v>
      </c>
      <c r="E2415">
        <v>195.30059</v>
      </c>
      <c r="F2415">
        <v>453.2</v>
      </c>
      <c r="G2415">
        <v>-81.604563818563904</v>
      </c>
      <c r="H2415">
        <v>12.712870323756199</v>
      </c>
      <c r="I2415">
        <v>-19.2945112965911</v>
      </c>
      <c r="J2415">
        <v>8.7849889362458793</v>
      </c>
      <c r="K2415">
        <v>411.48308868767498</v>
      </c>
      <c r="L2415">
        <v>456.52247416743597</v>
      </c>
      <c r="M2415">
        <v>82.195240703342904</v>
      </c>
      <c r="N2415">
        <v>1.17426148796498</v>
      </c>
      <c r="O2415">
        <v>127.471315092674</v>
      </c>
      <c r="P2415">
        <v>40.483570985740798</v>
      </c>
      <c r="Q2415">
        <v>1.5109525483692999E-2</v>
      </c>
    </row>
    <row r="2416" spans="1:17" hidden="1" x14ac:dyDescent="0.3">
      <c r="A2416" t="s">
        <v>4991</v>
      </c>
      <c r="B2416" t="s">
        <v>4992</v>
      </c>
      <c r="C2416" t="str">
        <f>IFERROR(VLOOKUP(Table1[[#This Row],[Ticker]],[1]!Table1[[Symbol]:[Industry]],2,FALSE),"-")</f>
        <v>-</v>
      </c>
      <c r="E2416">
        <v>195.28020000000001</v>
      </c>
      <c r="F2416">
        <v>185</v>
      </c>
      <c r="G2416">
        <v>-32.013685547530699</v>
      </c>
      <c r="H2416">
        <v>31.791446198550599</v>
      </c>
      <c r="I2416">
        <v>-13.928683671187001</v>
      </c>
      <c r="J2416">
        <v>-6.7693525555956002</v>
      </c>
      <c r="K2416">
        <v>165.14222760324</v>
      </c>
      <c r="L2416">
        <v>169.171023711678</v>
      </c>
      <c r="M2416">
        <v>48.057193059414701</v>
      </c>
      <c r="N2416">
        <v>0.86782551656280704</v>
      </c>
      <c r="O2416">
        <v>40.540540540540498</v>
      </c>
      <c r="P2416">
        <v>60.869565217391298</v>
      </c>
    </row>
    <row r="2417" spans="1:17" hidden="1" x14ac:dyDescent="0.3">
      <c r="A2417" t="s">
        <v>4993</v>
      </c>
      <c r="B2417" t="s">
        <v>4994</v>
      </c>
      <c r="C2417" t="str">
        <f>IFERROR(VLOOKUP(Table1[[#This Row],[Ticker]],[1]!Table1[[Symbol]:[Industry]],2,FALSE),"-")</f>
        <v>-</v>
      </c>
      <c r="D2417" t="s">
        <v>72</v>
      </c>
      <c r="E2417">
        <v>194.99599263599899</v>
      </c>
      <c r="F2417">
        <v>70.319999999999993</v>
      </c>
      <c r="G2417">
        <v>103.489223811421</v>
      </c>
      <c r="H2417">
        <v>27.6490111343448</v>
      </c>
      <c r="I2417">
        <v>25.608936872756601</v>
      </c>
      <c r="J2417">
        <v>-6.2802713120205</v>
      </c>
      <c r="K2417">
        <v>57.296804439998603</v>
      </c>
      <c r="L2417">
        <v>50.109403346912003</v>
      </c>
      <c r="M2417">
        <v>71.265203266159503</v>
      </c>
      <c r="N2417">
        <v>2.96638270164192</v>
      </c>
      <c r="O2417">
        <v>5.8731513083048998</v>
      </c>
      <c r="P2417">
        <v>134.009983361064</v>
      </c>
      <c r="Q2417">
        <v>9.5282564572683998E-2</v>
      </c>
    </row>
    <row r="2418" spans="1:17" hidden="1" x14ac:dyDescent="0.3">
      <c r="A2418" t="s">
        <v>4995</v>
      </c>
      <c r="B2418" t="s">
        <v>4996</v>
      </c>
      <c r="C2418" t="str">
        <f>IFERROR(VLOOKUP(Table1[[#This Row],[Ticker]],[1]!Table1[[Symbol]:[Industry]],2,FALSE),"-")</f>
        <v>-</v>
      </c>
      <c r="D2418" t="s">
        <v>361</v>
      </c>
      <c r="E2418">
        <v>194.74025881099999</v>
      </c>
      <c r="F2418">
        <v>203.66</v>
      </c>
      <c r="G2418">
        <v>45.937007113324803</v>
      </c>
      <c r="H2418">
        <v>6.2430871652663598</v>
      </c>
      <c r="I2418">
        <v>24.4380533788093</v>
      </c>
      <c r="J2418">
        <v>2.8548424484580499</v>
      </c>
      <c r="K2418">
        <v>181.240029811939</v>
      </c>
      <c r="L2418">
        <v>153.218028020292</v>
      </c>
      <c r="M2418">
        <v>74.415222591929194</v>
      </c>
      <c r="N2418">
        <v>0.45641696378651297</v>
      </c>
      <c r="O2418">
        <v>7.0165962879308497</v>
      </c>
      <c r="P2418">
        <v>81.6770740410347</v>
      </c>
      <c r="Q2418">
        <v>5.1994241075128997E-2</v>
      </c>
    </row>
    <row r="2419" spans="1:17" hidden="1" x14ac:dyDescent="0.3">
      <c r="A2419" t="s">
        <v>4997</v>
      </c>
      <c r="B2419" t="s">
        <v>4998</v>
      </c>
      <c r="C2419" t="str">
        <f>IFERROR(VLOOKUP(Table1[[#This Row],[Ticker]],[1]!Table1[[Symbol]:[Industry]],2,FALSE),"-")</f>
        <v>-</v>
      </c>
      <c r="D2419" t="s">
        <v>165</v>
      </c>
      <c r="E2419">
        <v>194.647255</v>
      </c>
      <c r="F2419">
        <v>216.1</v>
      </c>
      <c r="G2419">
        <v>40.878380774840501</v>
      </c>
      <c r="H2419">
        <v>-1.8817899657685899</v>
      </c>
      <c r="I2419">
        <v>18.459377240808699</v>
      </c>
      <c r="J2419">
        <v>-2.0102577515136399</v>
      </c>
      <c r="K2419">
        <v>216.352636111067</v>
      </c>
      <c r="L2419">
        <v>190.62443605713099</v>
      </c>
      <c r="M2419">
        <v>48.771839336793299</v>
      </c>
      <c r="N2419">
        <v>0.34225783873193599</v>
      </c>
      <c r="O2419">
        <v>36.048125867653802</v>
      </c>
      <c r="P2419">
        <v>77.131147540983605</v>
      </c>
      <c r="Q2419">
        <v>9.9887072503467997E-2</v>
      </c>
    </row>
    <row r="2420" spans="1:17" hidden="1" x14ac:dyDescent="0.3">
      <c r="A2420" t="s">
        <v>4999</v>
      </c>
      <c r="B2420" t="s">
        <v>5000</v>
      </c>
      <c r="C2420" t="str">
        <f>IFERROR(VLOOKUP(Table1[[#This Row],[Ticker]],[1]!Table1[[Symbol]:[Industry]],2,FALSE),"-")</f>
        <v>-</v>
      </c>
      <c r="E2420">
        <v>194.56457159999999</v>
      </c>
      <c r="F2420">
        <v>485.15</v>
      </c>
      <c r="G2420">
        <v>-11.413209604941301</v>
      </c>
      <c r="H2420">
        <v>-3.4223337578763799</v>
      </c>
      <c r="I2420">
        <v>-31.194283337203199</v>
      </c>
      <c r="J2420">
        <v>-2.2636396892269999</v>
      </c>
      <c r="K2420">
        <v>496.285114366004</v>
      </c>
      <c r="L2420">
        <v>498.01978654037902</v>
      </c>
      <c r="M2420">
        <v>40.731454756258799</v>
      </c>
      <c r="N2420">
        <v>1.7264266513902899</v>
      </c>
      <c r="O2420">
        <v>42.842419870143203</v>
      </c>
      <c r="P2420">
        <v>25.849546044098499</v>
      </c>
    </row>
    <row r="2421" spans="1:17" hidden="1" x14ac:dyDescent="0.3">
      <c r="A2421" t="s">
        <v>5001</v>
      </c>
      <c r="B2421" t="s">
        <v>5002</v>
      </c>
      <c r="C2421" t="str">
        <f>IFERROR(VLOOKUP(Table1[[#This Row],[Ticker]],[1]!Table1[[Symbol]:[Industry]],2,FALSE),"-")</f>
        <v>-</v>
      </c>
      <c r="D2421" t="s">
        <v>622</v>
      </c>
      <c r="E2421">
        <v>194.5338237</v>
      </c>
      <c r="F2421">
        <v>58.77</v>
      </c>
      <c r="G2421">
        <v>-68.535583095822403</v>
      </c>
      <c r="H2421">
        <v>-12.126244044395801</v>
      </c>
      <c r="I2421">
        <v>-50.570063391365402</v>
      </c>
      <c r="J2421">
        <v>-2.8643846459360001</v>
      </c>
      <c r="K2421">
        <v>63.573893551486499</v>
      </c>
      <c r="L2421">
        <v>94.881333580340893</v>
      </c>
      <c r="M2421">
        <v>41.254326223932601</v>
      </c>
      <c r="N2421">
        <v>0.87101447600694704</v>
      </c>
      <c r="O2421">
        <v>125.71039646077899</v>
      </c>
      <c r="P2421">
        <v>2.19092331768389</v>
      </c>
      <c r="Q2421">
        <v>0.178974382753881</v>
      </c>
    </row>
    <row r="2422" spans="1:17" hidden="1" x14ac:dyDescent="0.3">
      <c r="A2422" t="s">
        <v>5003</v>
      </c>
      <c r="B2422" t="s">
        <v>5004</v>
      </c>
      <c r="C2422" t="str">
        <f>IFERROR(VLOOKUP(Table1[[#This Row],[Ticker]],[1]!Table1[[Symbol]:[Industry]],2,FALSE),"-")</f>
        <v>-</v>
      </c>
      <c r="D2422" t="s">
        <v>290</v>
      </c>
      <c r="E2422">
        <v>194.3827708</v>
      </c>
      <c r="F2422">
        <v>146.25</v>
      </c>
      <c r="G2422">
        <v>-61.729398271590902</v>
      </c>
      <c r="H2422">
        <v>-6.9981534300075303</v>
      </c>
      <c r="I2422">
        <v>-48.552932740419301</v>
      </c>
      <c r="J2422">
        <v>1.53872825248519</v>
      </c>
      <c r="K2422">
        <v>153.28891193454999</v>
      </c>
      <c r="L2422">
        <v>169.69548683811499</v>
      </c>
      <c r="M2422">
        <v>49.034888629352899</v>
      </c>
      <c r="N2422">
        <v>0.74682002458434804</v>
      </c>
      <c r="O2422">
        <v>81.880341880341803</v>
      </c>
      <c r="P2422">
        <v>4.4642857142857197</v>
      </c>
      <c r="Q2422">
        <v>-2.3055335326518E-2</v>
      </c>
    </row>
    <row r="2423" spans="1:17" hidden="1" x14ac:dyDescent="0.3">
      <c r="A2423" t="s">
        <v>5005</v>
      </c>
      <c r="B2423" t="s">
        <v>5006</v>
      </c>
      <c r="C2423" t="str">
        <f>IFERROR(VLOOKUP(Table1[[#This Row],[Ticker]],[1]!Table1[[Symbol]:[Industry]],2,FALSE),"-")</f>
        <v>-</v>
      </c>
      <c r="D2423" t="s">
        <v>388</v>
      </c>
      <c r="E2423">
        <v>193.84117830099899</v>
      </c>
      <c r="F2423">
        <v>67.680000000000007</v>
      </c>
      <c r="G2423">
        <v>-27.691612036024399</v>
      </c>
      <c r="H2423">
        <v>-3.80545923028758</v>
      </c>
      <c r="I2423">
        <v>-28.297915303986201</v>
      </c>
      <c r="J2423">
        <v>-1.02747328228214</v>
      </c>
      <c r="K2423">
        <v>66.140391658156901</v>
      </c>
      <c r="L2423">
        <v>70.528133536347497</v>
      </c>
      <c r="M2423">
        <v>50.711552330754998</v>
      </c>
      <c r="N2423">
        <v>1.29692199137593</v>
      </c>
      <c r="O2423">
        <v>51.374113475177197</v>
      </c>
      <c r="P2423">
        <v>14.4209636517328</v>
      </c>
      <c r="Q2423">
        <v>-6.2904033382664995E-2</v>
      </c>
    </row>
    <row r="2424" spans="1:17" hidden="1" x14ac:dyDescent="0.3">
      <c r="A2424" t="s">
        <v>5007</v>
      </c>
      <c r="B2424" t="s">
        <v>5008</v>
      </c>
      <c r="C2424" t="str">
        <f>IFERROR(VLOOKUP(Table1[[#This Row],[Ticker]],[1]!Table1[[Symbol]:[Industry]],2,FALSE),"-")</f>
        <v>-</v>
      </c>
      <c r="D2424" t="s">
        <v>890</v>
      </c>
      <c r="E2424">
        <v>193.83302399999999</v>
      </c>
      <c r="F2424">
        <v>149.29</v>
      </c>
      <c r="G2424">
        <v>-23.930491866683202</v>
      </c>
      <c r="H2424">
        <v>-12.362019072561599</v>
      </c>
      <c r="I2424">
        <v>-19.114308008255801</v>
      </c>
      <c r="J2424">
        <v>-0.37744478646651097</v>
      </c>
      <c r="K2424">
        <v>136.89217453090501</v>
      </c>
      <c r="L2424">
        <v>137.77529852448501</v>
      </c>
      <c r="M2424">
        <v>38.898585388794501</v>
      </c>
      <c r="N2424">
        <v>1.8494269385111901</v>
      </c>
      <c r="O2424">
        <v>23.417509545180501</v>
      </c>
      <c r="P2424">
        <v>32.173528109783</v>
      </c>
      <c r="Q2424">
        <v>5.4145236194102997E-2</v>
      </c>
    </row>
    <row r="2425" spans="1:17" hidden="1" x14ac:dyDescent="0.3">
      <c r="A2425" t="s">
        <v>5009</v>
      </c>
      <c r="B2425" t="s">
        <v>5010</v>
      </c>
      <c r="C2425" t="str">
        <f>IFERROR(VLOOKUP(Table1[[#This Row],[Ticker]],[1]!Table1[[Symbol]:[Industry]],2,FALSE),"-")</f>
        <v>-</v>
      </c>
      <c r="E2425">
        <v>193.31399999999999</v>
      </c>
      <c r="F2425">
        <v>191.4</v>
      </c>
      <c r="G2425">
        <v>1021.91586360707</v>
      </c>
      <c r="H2425">
        <v>-12.9478573180858</v>
      </c>
      <c r="I2425">
        <v>589.44389396445797</v>
      </c>
      <c r="J2425">
        <v>3.7239337486311999</v>
      </c>
      <c r="K2425">
        <v>168.109345384146</v>
      </c>
      <c r="L2425">
        <v>86.580798987516403</v>
      </c>
      <c r="M2425">
        <v>74.764594892678602</v>
      </c>
      <c r="N2425">
        <v>0.39048285514345699</v>
      </c>
      <c r="O2425">
        <v>9.7701149425287195</v>
      </c>
      <c r="P2425">
        <v>1047.4820143884799</v>
      </c>
    </row>
    <row r="2426" spans="1:17" hidden="1" x14ac:dyDescent="0.3">
      <c r="A2426" t="s">
        <v>5011</v>
      </c>
      <c r="B2426" t="s">
        <v>5012</v>
      </c>
      <c r="C2426" t="str">
        <f>IFERROR(VLOOKUP(Table1[[#This Row],[Ticker]],[1]!Table1[[Symbol]:[Industry]],2,FALSE),"-")</f>
        <v>-</v>
      </c>
      <c r="D2426" t="s">
        <v>60</v>
      </c>
      <c r="E2426">
        <v>192.84076350000001</v>
      </c>
      <c r="F2426">
        <v>337.6</v>
      </c>
      <c r="G2426">
        <v>57.117241637459003</v>
      </c>
      <c r="H2426">
        <v>-13.520306730849301</v>
      </c>
      <c r="I2426">
        <v>28.2741226885678</v>
      </c>
      <c r="J2426">
        <v>-4.0675960875205996</v>
      </c>
      <c r="K2426">
        <v>343.32990736793403</v>
      </c>
      <c r="L2426">
        <v>288.03002401227201</v>
      </c>
      <c r="M2426">
        <v>32.589437754858501</v>
      </c>
      <c r="N2426">
        <v>0.47521292635664097</v>
      </c>
      <c r="O2426">
        <v>19.816350710900402</v>
      </c>
      <c r="P2426">
        <v>108.39506172839501</v>
      </c>
      <c r="Q2426">
        <v>6.7650838594462998E-2</v>
      </c>
    </row>
    <row r="2427" spans="1:17" hidden="1" x14ac:dyDescent="0.3">
      <c r="A2427" t="s">
        <v>5013</v>
      </c>
      <c r="B2427" t="s">
        <v>5014</v>
      </c>
      <c r="C2427" t="str">
        <f>IFERROR(VLOOKUP(Table1[[#This Row],[Ticker]],[1]!Table1[[Symbol]:[Industry]],2,FALSE),"-")</f>
        <v>-</v>
      </c>
      <c r="D2427" t="s">
        <v>118</v>
      </c>
      <c r="E2427">
        <v>192.636014996</v>
      </c>
      <c r="F2427">
        <v>92.15</v>
      </c>
      <c r="G2427">
        <v>2.5979660475171098</v>
      </c>
      <c r="H2427">
        <v>5.7378691060854203</v>
      </c>
      <c r="I2427">
        <v>-51.436794313694001</v>
      </c>
      <c r="J2427">
        <v>0.63228255310405301</v>
      </c>
      <c r="K2427">
        <v>89.278208176223998</v>
      </c>
      <c r="L2427">
        <v>90.857995351980904</v>
      </c>
      <c r="M2427">
        <v>44.771629285329396</v>
      </c>
      <c r="N2427">
        <v>0.41475368739532098</v>
      </c>
      <c r="O2427">
        <v>73.412913727618005</v>
      </c>
      <c r="P2427">
        <v>37.332339791356198</v>
      </c>
      <c r="Q2427">
        <v>3.6975046177160999E-2</v>
      </c>
    </row>
    <row r="2428" spans="1:17" hidden="1" x14ac:dyDescent="0.3">
      <c r="A2428" t="s">
        <v>5015</v>
      </c>
      <c r="B2428" t="s">
        <v>5016</v>
      </c>
      <c r="C2428" t="str">
        <f>IFERROR(VLOOKUP(Table1[[#This Row],[Ticker]],[1]!Table1[[Symbol]:[Industry]],2,FALSE),"-")</f>
        <v>-</v>
      </c>
      <c r="D2428" t="s">
        <v>72</v>
      </c>
      <c r="E2428">
        <v>192.54056944999999</v>
      </c>
      <c r="F2428">
        <v>33.5</v>
      </c>
      <c r="G2428">
        <v>-61.796122506199801</v>
      </c>
      <c r="H2428">
        <v>-9.9444130346496902</v>
      </c>
      <c r="I2428">
        <v>-60.053070733906502</v>
      </c>
      <c r="J2428">
        <v>-1.91432844484631</v>
      </c>
      <c r="K2428">
        <v>36.304024894353198</v>
      </c>
      <c r="L2428">
        <v>43.9277526639953</v>
      </c>
      <c r="M2428">
        <v>44.725663988184699</v>
      </c>
      <c r="N2428">
        <v>0.242936404938318</v>
      </c>
      <c r="O2428">
        <v>102.985074626865</v>
      </c>
      <c r="P2428">
        <v>11.6666666666666</v>
      </c>
      <c r="Q2428">
        <v>-1.4667976785321E-2</v>
      </c>
    </row>
    <row r="2429" spans="1:17" hidden="1" x14ac:dyDescent="0.3">
      <c r="A2429" t="s">
        <v>5017</v>
      </c>
      <c r="B2429" t="s">
        <v>5018</v>
      </c>
      <c r="C2429" t="str">
        <f>IFERROR(VLOOKUP(Table1[[#This Row],[Ticker]],[1]!Table1[[Symbol]:[Industry]],2,FALSE),"-")</f>
        <v>-</v>
      </c>
      <c r="D2429" t="s">
        <v>60</v>
      </c>
      <c r="E2429">
        <v>192.50044940000001</v>
      </c>
      <c r="F2429">
        <v>93.44</v>
      </c>
      <c r="G2429">
        <v>6.4540512387900701</v>
      </c>
      <c r="H2429">
        <v>-0.63374723137023203</v>
      </c>
      <c r="I2429">
        <v>-25.7656827660077</v>
      </c>
      <c r="J2429">
        <v>-1.51155879060759</v>
      </c>
      <c r="K2429">
        <v>89.229352151610001</v>
      </c>
      <c r="L2429">
        <v>88.488180456573303</v>
      </c>
      <c r="M2429">
        <v>59.4316101087148</v>
      </c>
      <c r="N2429">
        <v>0.96598213954794798</v>
      </c>
      <c r="O2429">
        <v>23.073630136986299</v>
      </c>
      <c r="P2429">
        <v>36.7081199707388</v>
      </c>
      <c r="Q2429">
        <v>5.0981605454177001E-2</v>
      </c>
    </row>
    <row r="2430" spans="1:17" hidden="1" x14ac:dyDescent="0.3">
      <c r="A2430" t="s">
        <v>5019</v>
      </c>
      <c r="B2430" t="s">
        <v>5020</v>
      </c>
      <c r="C2430" t="str">
        <f>IFERROR(VLOOKUP(Table1[[#This Row],[Ticker]],[1]!Table1[[Symbol]:[Industry]],2,FALSE),"-")</f>
        <v>-</v>
      </c>
      <c r="D2430" t="s">
        <v>290</v>
      </c>
      <c r="E2430">
        <v>192.13030000000001</v>
      </c>
      <c r="F2430">
        <v>21.35</v>
      </c>
      <c r="G2430">
        <v>-14.6874896935458</v>
      </c>
      <c r="H2430">
        <v>-8.9374189978943299</v>
      </c>
      <c r="I2430">
        <v>-24.912770479717</v>
      </c>
      <c r="J2430">
        <v>0.14784669661081301</v>
      </c>
      <c r="K2430">
        <v>21.3090446682025</v>
      </c>
      <c r="L2430">
        <v>21.282000422485201</v>
      </c>
      <c r="M2430">
        <v>47.423664603359001</v>
      </c>
      <c r="N2430">
        <v>0.69874814554479703</v>
      </c>
      <c r="O2430">
        <v>35.3629976580796</v>
      </c>
      <c r="P2430">
        <v>20.894677236692999</v>
      </c>
      <c r="Q2430">
        <v>3.4041272682471001E-2</v>
      </c>
    </row>
    <row r="2431" spans="1:17" hidden="1" x14ac:dyDescent="0.3">
      <c r="A2431" t="s">
        <v>5021</v>
      </c>
      <c r="B2431" t="s">
        <v>5022</v>
      </c>
      <c r="C2431" t="str">
        <f>IFERROR(VLOOKUP(Table1[[#This Row],[Ticker]],[1]!Table1[[Symbol]:[Industry]],2,FALSE),"-")</f>
        <v>-</v>
      </c>
      <c r="D2431" t="s">
        <v>622</v>
      </c>
      <c r="E2431">
        <v>191.75142291099999</v>
      </c>
      <c r="F2431">
        <v>120.05</v>
      </c>
      <c r="G2431">
        <v>0.53679039505863402</v>
      </c>
      <c r="H2431">
        <v>-16.431391728890802</v>
      </c>
      <c r="I2431">
        <v>-3.5853137300868099</v>
      </c>
      <c r="J2431">
        <v>-6.7781120252925797</v>
      </c>
      <c r="K2431">
        <v>122.074283034834</v>
      </c>
      <c r="L2431">
        <v>115.252918012884</v>
      </c>
      <c r="M2431">
        <v>42.637196394190198</v>
      </c>
      <c r="N2431">
        <v>0.19687683380061199</v>
      </c>
      <c r="O2431">
        <v>34.935443565181103</v>
      </c>
      <c r="P2431">
        <v>40.409356725146203</v>
      </c>
      <c r="Q2431">
        <v>6.8824820473866996E-2</v>
      </c>
    </row>
    <row r="2432" spans="1:17" hidden="1" x14ac:dyDescent="0.3">
      <c r="A2432" t="s">
        <v>5023</v>
      </c>
      <c r="B2432" t="s">
        <v>5024</v>
      </c>
      <c r="C2432" t="str">
        <f>IFERROR(VLOOKUP(Table1[[#This Row],[Ticker]],[1]!Table1[[Symbol]:[Industry]],2,FALSE),"-")</f>
        <v>-</v>
      </c>
      <c r="D2432" t="s">
        <v>228</v>
      </c>
      <c r="E2432">
        <v>191.18397060000001</v>
      </c>
      <c r="F2432">
        <v>137.9</v>
      </c>
      <c r="G2432">
        <v>-42.218081226445797</v>
      </c>
      <c r="H2432">
        <v>3.85041519290575</v>
      </c>
      <c r="I2432">
        <v>-30.656144511878999</v>
      </c>
      <c r="J2432">
        <v>-3.04460508084812</v>
      </c>
      <c r="K2432">
        <v>140.25933634824</v>
      </c>
      <c r="L2432">
        <v>148.52669220872099</v>
      </c>
      <c r="M2432">
        <v>55.871171873301797</v>
      </c>
      <c r="N2432">
        <v>0.89932872461456403</v>
      </c>
      <c r="O2432">
        <v>48.658448150833898</v>
      </c>
      <c r="P2432">
        <v>16.864406779661</v>
      </c>
      <c r="Q2432">
        <v>0.10488024628308899</v>
      </c>
    </row>
    <row r="2433" spans="1:17" hidden="1" x14ac:dyDescent="0.3">
      <c r="A2433" t="s">
        <v>5025</v>
      </c>
      <c r="B2433" t="s">
        <v>5026</v>
      </c>
      <c r="C2433" t="str">
        <f>IFERROR(VLOOKUP(Table1[[#This Row],[Ticker]],[1]!Table1[[Symbol]:[Industry]],2,FALSE),"-")</f>
        <v>-</v>
      </c>
      <c r="D2433" t="s">
        <v>46</v>
      </c>
      <c r="E2433">
        <v>191.09907269999999</v>
      </c>
      <c r="F2433">
        <v>49.39</v>
      </c>
      <c r="G2433">
        <v>23.618802196644399</v>
      </c>
      <c r="H2433">
        <v>-16.565716110817501</v>
      </c>
      <c r="I2433">
        <v>-29.583120883219198</v>
      </c>
      <c r="J2433">
        <v>-1.6783800692256099</v>
      </c>
      <c r="K2433">
        <v>47.709687484228198</v>
      </c>
      <c r="L2433">
        <v>44.152278734447798</v>
      </c>
      <c r="M2433">
        <v>44.287189114603599</v>
      </c>
      <c r="N2433">
        <v>1.2147309195540199</v>
      </c>
      <c r="O2433">
        <v>31.605588175744</v>
      </c>
      <c r="P2433">
        <v>61.934426229508198</v>
      </c>
      <c r="Q2433">
        <v>-1.3218218103625E-2</v>
      </c>
    </row>
    <row r="2434" spans="1:17" hidden="1" x14ac:dyDescent="0.3">
      <c r="A2434" t="s">
        <v>5027</v>
      </c>
      <c r="B2434" t="s">
        <v>5028</v>
      </c>
      <c r="C2434" t="str">
        <f>IFERROR(VLOOKUP(Table1[[#This Row],[Ticker]],[1]!Table1[[Symbol]:[Industry]],2,FALSE),"-")</f>
        <v>-</v>
      </c>
      <c r="D2434" t="s">
        <v>118</v>
      </c>
      <c r="E2434">
        <v>191.05469452099999</v>
      </c>
      <c r="F2434">
        <v>103.92</v>
      </c>
      <c r="G2434">
        <v>-0.82224834238754896</v>
      </c>
      <c r="H2434">
        <v>27.871675785585001</v>
      </c>
      <c r="I2434">
        <v>5.9505051044892703</v>
      </c>
      <c r="J2434">
        <v>0.60284613380739005</v>
      </c>
      <c r="K2434">
        <v>86.176557681045495</v>
      </c>
      <c r="L2434">
        <v>80.337561149525797</v>
      </c>
      <c r="M2434">
        <v>76.051435292050499</v>
      </c>
      <c r="N2434">
        <v>2.4126349801126898</v>
      </c>
      <c r="O2434">
        <v>3.92609699769053</v>
      </c>
      <c r="P2434">
        <v>55.802098950524702</v>
      </c>
      <c r="Q2434">
        <v>5.2580929011569001E-2</v>
      </c>
    </row>
    <row r="2435" spans="1:17" hidden="1" x14ac:dyDescent="0.3">
      <c r="A2435" t="s">
        <v>5029</v>
      </c>
      <c r="B2435" t="s">
        <v>5030</v>
      </c>
      <c r="C2435" t="str">
        <f>IFERROR(VLOOKUP(Table1[[#This Row],[Ticker]],[1]!Table1[[Symbol]:[Industry]],2,FALSE),"-")</f>
        <v>-</v>
      </c>
      <c r="D2435" t="s">
        <v>5031</v>
      </c>
      <c r="E2435">
        <v>190.85900000000001</v>
      </c>
      <c r="F2435">
        <v>104</v>
      </c>
      <c r="G2435">
        <v>-26.518531733792901</v>
      </c>
      <c r="H2435">
        <v>9.48978414605374</v>
      </c>
      <c r="I2435">
        <v>-10.509742636519601</v>
      </c>
      <c r="J2435">
        <v>-3.4946886230369398</v>
      </c>
      <c r="K2435">
        <v>97.294551231980506</v>
      </c>
      <c r="M2435">
        <v>52.458845959625599</v>
      </c>
      <c r="N2435">
        <v>0.98927525622254697</v>
      </c>
      <c r="O2435">
        <v>23.942307692307601</v>
      </c>
      <c r="P2435">
        <v>33.3333333333333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1100</v>
      </c>
      <c r="E2436">
        <v>190.849568</v>
      </c>
      <c r="F2436">
        <v>112</v>
      </c>
      <c r="G2436">
        <v>153.735594854498</v>
      </c>
      <c r="H2436">
        <v>2.3154392715633101</v>
      </c>
      <c r="I2436">
        <v>13.5467540388456</v>
      </c>
      <c r="J2436">
        <v>-7.9057161919592396</v>
      </c>
      <c r="K2436">
        <v>110.204224216084</v>
      </c>
      <c r="L2436">
        <v>88.636981041574003</v>
      </c>
      <c r="M2436">
        <v>45.898311031985699</v>
      </c>
      <c r="N2436">
        <v>2.2885898815931101</v>
      </c>
      <c r="O2436">
        <v>16.071428571428498</v>
      </c>
      <c r="P2436">
        <v>190.90909090909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555</v>
      </c>
      <c r="E2437">
        <v>190.34495999999999</v>
      </c>
      <c r="F2437">
        <v>81.569999999999993</v>
      </c>
      <c r="G2437">
        <v>-40.650473079975299</v>
      </c>
      <c r="H2437">
        <v>-7.3990832974712299</v>
      </c>
      <c r="I2437">
        <v>-22.062217904991801</v>
      </c>
      <c r="J2437">
        <v>-2.9741637432428898</v>
      </c>
      <c r="K2437">
        <v>83.159653891200605</v>
      </c>
      <c r="L2437">
        <v>91.144646804588803</v>
      </c>
      <c r="M2437">
        <v>40.112644906392497</v>
      </c>
      <c r="N2437">
        <v>0.85119877124259002</v>
      </c>
      <c r="O2437">
        <v>46.499938702954502</v>
      </c>
      <c r="P2437">
        <v>19.955882352941099</v>
      </c>
      <c r="Q2437">
        <v>6.9634286440599996E-3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72</v>
      </c>
      <c r="E2438">
        <v>189.949375</v>
      </c>
      <c r="F2438">
        <v>152.65</v>
      </c>
      <c r="G2438">
        <v>41.027759509977301</v>
      </c>
      <c r="H2438">
        <v>-5.5188628685609702</v>
      </c>
      <c r="I2438">
        <v>-8.58072491751245</v>
      </c>
      <c r="J2438">
        <v>0.37757865022704401</v>
      </c>
      <c r="K2438">
        <v>148.57077395143801</v>
      </c>
      <c r="L2438">
        <v>134.18382814893201</v>
      </c>
      <c r="M2438">
        <v>61.0564675423946</v>
      </c>
      <c r="N2438">
        <v>0.59541735197368395</v>
      </c>
      <c r="O2438">
        <v>8.4179495578119798</v>
      </c>
      <c r="P2438">
        <v>79.145640183077106</v>
      </c>
      <c r="Q2438">
        <v>2.1756214802813999E-2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946</v>
      </c>
      <c r="E2439">
        <v>188.87642</v>
      </c>
      <c r="F2439">
        <v>95.3</v>
      </c>
      <c r="G2439">
        <v>8.9175833062825305</v>
      </c>
      <c r="H2439">
        <v>-11.376768455732099</v>
      </c>
      <c r="I2439">
        <v>-10.419429536033601</v>
      </c>
      <c r="J2439">
        <v>-3.3395437592299801</v>
      </c>
      <c r="K2439">
        <v>101.861377410426</v>
      </c>
      <c r="L2439">
        <v>96.182980409508303</v>
      </c>
      <c r="M2439">
        <v>35.048218098547402</v>
      </c>
      <c r="N2439">
        <v>0.295234284771763</v>
      </c>
      <c r="O2439">
        <v>55.718782791185703</v>
      </c>
      <c r="P2439">
        <v>48.906249999999901</v>
      </c>
      <c r="Q2439">
        <v>8.3202023074672005E-2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361</v>
      </c>
      <c r="E2440">
        <v>188.8758</v>
      </c>
      <c r="F2440">
        <v>269</v>
      </c>
      <c r="G2440">
        <v>-30.680789229383699</v>
      </c>
      <c r="H2440">
        <v>-4.0473337578763804</v>
      </c>
      <c r="I2440">
        <v>-21.422956872894201</v>
      </c>
      <c r="J2440">
        <v>-5.8437092207613004</v>
      </c>
      <c r="K2440">
        <v>270.85187609785999</v>
      </c>
      <c r="M2440">
        <v>46.369319729327103</v>
      </c>
      <c r="N2440">
        <v>0.46471600688468101</v>
      </c>
      <c r="O2440">
        <v>17.472118959107799</v>
      </c>
      <c r="P2440">
        <v>33.830845771144197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989</v>
      </c>
      <c r="E2441">
        <v>188.624089355</v>
      </c>
      <c r="F2441">
        <v>108.95</v>
      </c>
      <c r="G2441">
        <v>13.297863546335201</v>
      </c>
      <c r="H2441">
        <v>-11.7586073508027</v>
      </c>
      <c r="I2441">
        <v>-6.3688633290597103</v>
      </c>
      <c r="J2441">
        <v>-7.9429601398177097</v>
      </c>
      <c r="K2441">
        <v>105.986316047912</v>
      </c>
      <c r="L2441">
        <v>92.854325475649901</v>
      </c>
      <c r="M2441">
        <v>38.965405602118999</v>
      </c>
      <c r="N2441">
        <v>0.30052118712727499</v>
      </c>
      <c r="O2441">
        <v>14.7315282239559</v>
      </c>
      <c r="P2441">
        <v>53.2348804500703</v>
      </c>
      <c r="Q2441">
        <v>4.7054321612805997E-2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60</v>
      </c>
      <c r="E2442">
        <v>188.46316485</v>
      </c>
      <c r="F2442">
        <v>165.7</v>
      </c>
      <c r="G2442">
        <v>8.7323810293547801</v>
      </c>
      <c r="H2442">
        <v>-1.78025301253476</v>
      </c>
      <c r="I2442">
        <v>-26.861624767702502</v>
      </c>
      <c r="J2442">
        <v>1.6672004747074201</v>
      </c>
      <c r="K2442">
        <v>163.65529146107801</v>
      </c>
      <c r="L2442">
        <v>165.084508818692</v>
      </c>
      <c r="M2442">
        <v>60.353854114707197</v>
      </c>
      <c r="N2442">
        <v>0.70475728389614301</v>
      </c>
      <c r="O2442">
        <v>32.045866022932998</v>
      </c>
      <c r="P2442">
        <v>39.360807401177397</v>
      </c>
      <c r="Q2442">
        <v>-9.4797507034585005E-2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E2443">
        <v>188.27575723800001</v>
      </c>
      <c r="F2443">
        <v>13.9</v>
      </c>
      <c r="G2443">
        <v>15.111049675444001</v>
      </c>
      <c r="H2443">
        <v>-13.543457788884099</v>
      </c>
      <c r="I2443">
        <v>-40.393517769542903</v>
      </c>
      <c r="J2443">
        <v>-5.9329270763129802</v>
      </c>
      <c r="K2443">
        <v>15.2874007488948</v>
      </c>
      <c r="L2443">
        <v>15.2182666536788</v>
      </c>
      <c r="M2443">
        <v>41.892367482056599</v>
      </c>
      <c r="N2443">
        <v>2.2737914254426101</v>
      </c>
      <c r="O2443">
        <v>41.0071942446043</v>
      </c>
      <c r="P2443">
        <v>44.669097938432998</v>
      </c>
      <c r="Q2443">
        <v>4.2998907107026002E-2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143</v>
      </c>
      <c r="E2444">
        <v>188.166711303</v>
      </c>
      <c r="F2444">
        <v>32.020000000000003</v>
      </c>
      <c r="G2444">
        <v>77.092077066689299</v>
      </c>
      <c r="H2444">
        <v>-11.4166568084333</v>
      </c>
      <c r="I2444">
        <v>51.775671076389798</v>
      </c>
      <c r="J2444">
        <v>-8.5819066681497205</v>
      </c>
      <c r="K2444">
        <v>30.6456852116916</v>
      </c>
      <c r="L2444">
        <v>23.870272820984901</v>
      </c>
      <c r="M2444">
        <v>36.7209125763655</v>
      </c>
      <c r="N2444">
        <v>0.52232938241648796</v>
      </c>
      <c r="O2444">
        <v>28.107432854465898</v>
      </c>
      <c r="P2444">
        <v>118.566552901023</v>
      </c>
      <c r="Q2444">
        <v>8.5165308650993005E-2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D2445" t="s">
        <v>418</v>
      </c>
      <c r="E2445">
        <v>187.727262526</v>
      </c>
      <c r="F2445">
        <v>22.53</v>
      </c>
      <c r="G2445">
        <v>72.534021930159696</v>
      </c>
      <c r="H2445">
        <v>4.2112787952146897</v>
      </c>
      <c r="I2445">
        <v>-0.82907701026334901</v>
      </c>
      <c r="J2445">
        <v>5.45862489331207</v>
      </c>
      <c r="K2445">
        <v>21.7168686152018</v>
      </c>
      <c r="L2445">
        <v>19.190732298915201</v>
      </c>
      <c r="M2445">
        <v>70.628698034657106</v>
      </c>
      <c r="N2445">
        <v>0.58302498759796395</v>
      </c>
      <c r="O2445">
        <v>26.498002663115798</v>
      </c>
      <c r="P2445">
        <v>119.80487804878</v>
      </c>
      <c r="Q2445">
        <v>2.2337385640263E-2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54</v>
      </c>
      <c r="E2446">
        <v>187.52232995999901</v>
      </c>
      <c r="F2446">
        <v>1.49</v>
      </c>
      <c r="G2446">
        <v>-42.431615413866801</v>
      </c>
      <c r="H2446">
        <v>-2.6774707441777501</v>
      </c>
      <c r="I2446">
        <v>-62.126500243104303</v>
      </c>
      <c r="J2446">
        <v>-6.3672546534977101</v>
      </c>
      <c r="K2446">
        <v>1.51342668769531</v>
      </c>
      <c r="L2446">
        <v>1.6923921910711199</v>
      </c>
      <c r="M2446">
        <v>39.0704372830211</v>
      </c>
      <c r="N2446">
        <v>0.86157913651279106</v>
      </c>
      <c r="O2446">
        <v>99.328859060402607</v>
      </c>
      <c r="P2446">
        <v>14.615384615384601</v>
      </c>
      <c r="Q2446">
        <v>3.1089053902640999E-2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72</v>
      </c>
      <c r="E2447">
        <v>187.34549168000001</v>
      </c>
      <c r="F2447">
        <v>133</v>
      </c>
      <c r="G2447">
        <v>-52.085487797986502</v>
      </c>
      <c r="H2447">
        <v>-4.0473337578763804</v>
      </c>
      <c r="I2447">
        <v>-27.936225401666601</v>
      </c>
      <c r="J2447">
        <v>1.28003444417307</v>
      </c>
      <c r="K2447">
        <v>129.57657191129101</v>
      </c>
      <c r="L2447">
        <v>138.14175981840199</v>
      </c>
      <c r="M2447">
        <v>59.5396208369785</v>
      </c>
      <c r="N2447">
        <v>0.76647688179441298</v>
      </c>
      <c r="O2447">
        <v>50.375939849623997</v>
      </c>
      <c r="P2447">
        <v>19.389587073608599</v>
      </c>
      <c r="Q2447">
        <v>-2.4250701817060002E-3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E2448">
        <v>187.20075374999999</v>
      </c>
      <c r="F2448">
        <v>153.99</v>
      </c>
      <c r="G2448">
        <v>109.71268802683799</v>
      </c>
      <c r="H2448">
        <v>84.132306960686407</v>
      </c>
      <c r="I2448">
        <v>118.97052038332799</v>
      </c>
      <c r="J2448">
        <v>-8.9887119453007998</v>
      </c>
      <c r="M2448">
        <v>54.7117874268477</v>
      </c>
      <c r="O2448">
        <v>17.507630365608101</v>
      </c>
      <c r="P2448">
        <v>147.016361886429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418</v>
      </c>
      <c r="E2449">
        <v>186.96201512499999</v>
      </c>
      <c r="F2449">
        <v>178.95</v>
      </c>
      <c r="G2449">
        <v>430.17919083349398</v>
      </c>
      <c r="H2449">
        <v>21.797260836718198</v>
      </c>
      <c r="I2449">
        <v>80.340033223429103</v>
      </c>
      <c r="J2449">
        <v>4.4047394707369101</v>
      </c>
      <c r="K2449">
        <v>161.10104410732399</v>
      </c>
      <c r="L2449">
        <v>122.39695065986901</v>
      </c>
      <c r="M2449">
        <v>76.780935892487406</v>
      </c>
      <c r="N2449">
        <v>1.3080102649260199</v>
      </c>
      <c r="O2449">
        <v>8.9131042190556204</v>
      </c>
      <c r="P2449">
        <v>583.53705118410903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E2450">
        <v>186.75066000000001</v>
      </c>
      <c r="F2450">
        <v>192.3</v>
      </c>
      <c r="G2450">
        <v>3.49425190315181</v>
      </c>
      <c r="H2450">
        <v>18.181925266822699</v>
      </c>
      <c r="I2450">
        <v>6.9609123443082801</v>
      </c>
      <c r="J2450">
        <v>-1.23904952529257</v>
      </c>
      <c r="K2450">
        <v>160.75997381257599</v>
      </c>
      <c r="L2450">
        <v>154.97797623318601</v>
      </c>
      <c r="M2450">
        <v>68.000418382502801</v>
      </c>
      <c r="N2450">
        <v>2.7378917378917298</v>
      </c>
      <c r="O2450">
        <v>6.5002600104003996</v>
      </c>
      <c r="P2450">
        <v>68.610258658483104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295</v>
      </c>
      <c r="E2451">
        <v>186.64741824000001</v>
      </c>
      <c r="F2451">
        <v>121</v>
      </c>
      <c r="G2451">
        <v>-34.588707172389299</v>
      </c>
      <c r="H2451">
        <v>-5.67335001803899</v>
      </c>
      <c r="I2451">
        <v>-40.493782084070297</v>
      </c>
      <c r="J2451">
        <v>-0.53160050323681896</v>
      </c>
      <c r="K2451">
        <v>124.84535748256801</v>
      </c>
      <c r="L2451">
        <v>133.242689240365</v>
      </c>
      <c r="M2451">
        <v>43.446805482330902</v>
      </c>
      <c r="N2451">
        <v>0.51697191697191702</v>
      </c>
      <c r="O2451">
        <v>37.107438016528903</v>
      </c>
      <c r="P2451">
        <v>9.0090090090090005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E2452">
        <v>186.64150000000001</v>
      </c>
      <c r="F2452">
        <v>82.55</v>
      </c>
      <c r="G2452">
        <v>102.157987149622</v>
      </c>
      <c r="H2452">
        <v>-8.9651869889826195</v>
      </c>
      <c r="I2452">
        <v>-48.599985091589097</v>
      </c>
      <c r="J2452">
        <v>-9.1915466093769798</v>
      </c>
      <c r="K2452">
        <v>96.243324685724801</v>
      </c>
      <c r="L2452">
        <v>94.653680139408706</v>
      </c>
      <c r="M2452">
        <v>43.951058644880803</v>
      </c>
      <c r="N2452">
        <v>1.9798191029488601</v>
      </c>
      <c r="O2452">
        <v>67.861901877649899</v>
      </c>
      <c r="P2452">
        <v>177.478991596638</v>
      </c>
      <c r="Q2452">
        <v>5.8867682583371002E-2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21</v>
      </c>
      <c r="E2453">
        <v>186.30023842</v>
      </c>
      <c r="F2453">
        <v>0.98</v>
      </c>
      <c r="G2453">
        <v>99.314231993707594</v>
      </c>
      <c r="H2453">
        <v>-10.0473337578763</v>
      </c>
      <c r="I2453">
        <v>-22.0775491941532</v>
      </c>
      <c r="J2453">
        <v>2.0576537714106999</v>
      </c>
      <c r="K2453">
        <v>0.96740102509503001</v>
      </c>
      <c r="L2453">
        <v>0.87714039437386004</v>
      </c>
      <c r="M2453">
        <v>58.094308888450001</v>
      </c>
      <c r="N2453">
        <v>0.838816649869353</v>
      </c>
      <c r="O2453">
        <v>74.489795918367307</v>
      </c>
      <c r="P2453">
        <v>315.25423728813502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1428</v>
      </c>
      <c r="E2454">
        <v>186.22025732999899</v>
      </c>
      <c r="F2454">
        <v>63.68</v>
      </c>
      <c r="G2454">
        <v>116.103678440599</v>
      </c>
      <c r="H2454">
        <v>105.018505607859</v>
      </c>
      <c r="I2454">
        <v>12.9911739608643</v>
      </c>
      <c r="J2454">
        <v>20.279684195404599</v>
      </c>
      <c r="K2454">
        <v>39.639122512123798</v>
      </c>
      <c r="L2454">
        <v>38.623471925900297</v>
      </c>
      <c r="M2454">
        <v>98.578824029632301</v>
      </c>
      <c r="N2454">
        <v>1.4213162035178299</v>
      </c>
      <c r="O2454">
        <v>0</v>
      </c>
      <c r="P2454">
        <v>163.68530020703901</v>
      </c>
      <c r="Q2454">
        <v>8.5519299674352997E-2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D2455" t="s">
        <v>1815</v>
      </c>
      <c r="E2455">
        <v>185.98384176099901</v>
      </c>
      <c r="F2455">
        <v>73.349999999999994</v>
      </c>
      <c r="G2455">
        <v>68.071652808873097</v>
      </c>
      <c r="H2455">
        <v>1.4768889463896899</v>
      </c>
      <c r="I2455">
        <v>11.925947309343201</v>
      </c>
      <c r="J2455">
        <v>-0.96421099293033696</v>
      </c>
      <c r="K2455">
        <v>61.093116552859797</v>
      </c>
      <c r="L2455">
        <v>50.345248056088103</v>
      </c>
      <c r="M2455">
        <v>64.817066192388495</v>
      </c>
      <c r="N2455">
        <v>1.9660561862403301</v>
      </c>
      <c r="O2455">
        <v>3.6128152692569802</v>
      </c>
      <c r="P2455">
        <v>122.272727272727</v>
      </c>
      <c r="Q2455">
        <v>8.7286470539498007E-2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D2456" t="s">
        <v>1428</v>
      </c>
      <c r="E2456">
        <v>185.83607624999999</v>
      </c>
      <c r="F2456">
        <v>108.16</v>
      </c>
      <c r="G2456">
        <v>-8.0647928237802198</v>
      </c>
      <c r="H2456">
        <v>-13.134309093229</v>
      </c>
      <c r="I2456">
        <v>-31.4769458759028</v>
      </c>
      <c r="J2456">
        <v>-3.8803840943379901</v>
      </c>
      <c r="K2456">
        <v>106.91646005250099</v>
      </c>
      <c r="L2456">
        <v>104.57452889481399</v>
      </c>
      <c r="M2456">
        <v>41.479674502685199</v>
      </c>
      <c r="N2456">
        <v>1.15575504370191</v>
      </c>
      <c r="O2456">
        <v>28.328402366863902</v>
      </c>
      <c r="P2456">
        <v>30.549185274592599</v>
      </c>
      <c r="Q2456">
        <v>-4.3272744652485998E-2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138</v>
      </c>
      <c r="E2457">
        <v>185.827662</v>
      </c>
      <c r="F2457">
        <v>3.67</v>
      </c>
      <c r="G2457">
        <v>-9.0582142734754392</v>
      </c>
      <c r="H2457">
        <v>16.9362727995006</v>
      </c>
      <c r="I2457">
        <v>-24.328368550235702</v>
      </c>
      <c r="J2457">
        <v>1.8335761730314399</v>
      </c>
      <c r="K2457">
        <v>3.4524958364724099</v>
      </c>
      <c r="L2457">
        <v>3.6878855868404501</v>
      </c>
      <c r="M2457">
        <v>51.901669282239503</v>
      </c>
      <c r="N2457">
        <v>1.4455646840140199</v>
      </c>
      <c r="O2457">
        <v>32.697547683923702</v>
      </c>
      <c r="P2457">
        <v>31.541218637992799</v>
      </c>
      <c r="Q2457">
        <v>0.13241756880532199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D2458" t="s">
        <v>72</v>
      </c>
      <c r="E2458">
        <v>185.62992</v>
      </c>
      <c r="F2458">
        <v>80.8</v>
      </c>
      <c r="G2458">
        <v>212.79230818006201</v>
      </c>
      <c r="H2458">
        <v>-4.0473337578763804</v>
      </c>
      <c r="I2458">
        <v>-11.318713435317401</v>
      </c>
      <c r="J2458">
        <v>-1.23904952529257</v>
      </c>
      <c r="K2458">
        <v>80.643684224462206</v>
      </c>
      <c r="L2458">
        <v>71.964329851134494</v>
      </c>
      <c r="M2458">
        <v>99.999999971025503</v>
      </c>
      <c r="O2458">
        <v>0</v>
      </c>
      <c r="P2458">
        <v>238.35845896147401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E2459">
        <v>185.47499999999999</v>
      </c>
      <c r="F2459">
        <v>129.80000000000001</v>
      </c>
      <c r="G2459">
        <v>203.207912035204</v>
      </c>
      <c r="H2459">
        <v>-4.0473337578763804</v>
      </c>
      <c r="I2459">
        <v>106.40959509600999</v>
      </c>
      <c r="J2459">
        <v>-1.23904952529257</v>
      </c>
      <c r="K2459">
        <v>113.997363488537</v>
      </c>
      <c r="L2459">
        <v>79.436341257030804</v>
      </c>
      <c r="M2459">
        <v>100</v>
      </c>
      <c r="N2459">
        <v>2.8054298642533899</v>
      </c>
      <c r="O2459">
        <v>0</v>
      </c>
      <c r="P2459">
        <v>228.77406281661601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496</v>
      </c>
      <c r="E2460">
        <v>185.29246847600001</v>
      </c>
      <c r="F2460">
        <v>3.89</v>
      </c>
      <c r="G2460">
        <v>-8.0276892429504105</v>
      </c>
      <c r="H2460">
        <v>-0.80409051463315395</v>
      </c>
      <c r="I2460">
        <v>-29.863873980478001</v>
      </c>
      <c r="J2460">
        <v>2.8481439351978799</v>
      </c>
      <c r="K2460">
        <v>3.7167621067502301</v>
      </c>
      <c r="L2460">
        <v>3.4875836551672701</v>
      </c>
      <c r="M2460">
        <v>58.324713453254503</v>
      </c>
      <c r="N2460">
        <v>0.66331784308019304</v>
      </c>
      <c r="O2460">
        <v>49.100257069408698</v>
      </c>
      <c r="P2460">
        <v>128.82352941176401</v>
      </c>
      <c r="Q2460">
        <v>1.5315300194361E-2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D2461" t="s">
        <v>469</v>
      </c>
      <c r="E2461">
        <v>185.281025556</v>
      </c>
      <c r="F2461">
        <v>65.260000000000005</v>
      </c>
      <c r="G2461">
        <v>-27.046490025822099</v>
      </c>
      <c r="H2461">
        <v>-3.1152642476078198</v>
      </c>
      <c r="I2461">
        <v>-26.232404001181902</v>
      </c>
      <c r="J2461">
        <v>-1.41092452529257</v>
      </c>
      <c r="K2461">
        <v>61.695862937059601</v>
      </c>
      <c r="L2461">
        <v>63.373766269131799</v>
      </c>
      <c r="M2461">
        <v>60.651637622232002</v>
      </c>
      <c r="N2461">
        <v>1.9828627365806299</v>
      </c>
      <c r="O2461">
        <v>23.582592706098598</v>
      </c>
      <c r="P2461">
        <v>24.7801147227533</v>
      </c>
      <c r="Q2461">
        <v>7.4526088643070004E-3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D2462" t="s">
        <v>388</v>
      </c>
      <c r="E2462">
        <v>185.03824</v>
      </c>
      <c r="F2462">
        <v>12.13</v>
      </c>
      <c r="G2462">
        <v>-9.6227545549968596</v>
      </c>
      <c r="H2462">
        <v>-12.8752269329505</v>
      </c>
      <c r="I2462">
        <v>-39.778349970663797</v>
      </c>
      <c r="J2462">
        <v>-5.8197948669074897</v>
      </c>
      <c r="K2462">
        <v>11.564091120872799</v>
      </c>
      <c r="L2462">
        <v>11.166673435018801</v>
      </c>
      <c r="M2462">
        <v>45.991808992043403</v>
      </c>
      <c r="N2462">
        <v>1.0676251036678499</v>
      </c>
      <c r="O2462">
        <v>50.453421269579501</v>
      </c>
      <c r="P2462">
        <v>72.056737588652496</v>
      </c>
      <c r="Q2462">
        <v>3.1514683128605003E-2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E2463">
        <v>184.58</v>
      </c>
      <c r="F2463">
        <v>93.34</v>
      </c>
      <c r="G2463">
        <v>17.593358421042002</v>
      </c>
      <c r="H2463">
        <v>11.742139926334101</v>
      </c>
      <c r="I2463">
        <v>36.4076501614649</v>
      </c>
      <c r="J2463">
        <v>7.2422128021235901</v>
      </c>
      <c r="K2463">
        <v>82.757607818191801</v>
      </c>
      <c r="L2463">
        <v>76.081558111034198</v>
      </c>
      <c r="M2463">
        <v>60.534299164365599</v>
      </c>
      <c r="N2463">
        <v>1.36914649681528</v>
      </c>
      <c r="O2463">
        <v>21.009213627598001</v>
      </c>
      <c r="P2463">
        <v>66.351808946711799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D2464" t="s">
        <v>1318</v>
      </c>
      <c r="E2464">
        <v>183.70820789999999</v>
      </c>
      <c r="F2464">
        <v>122.79</v>
      </c>
      <c r="G2464">
        <v>-18.1383292591022</v>
      </c>
      <c r="H2464">
        <v>-3.40037609675116</v>
      </c>
      <c r="I2464">
        <v>-12.530427958391</v>
      </c>
      <c r="J2464">
        <v>-1.3203503383007</v>
      </c>
      <c r="K2464">
        <v>121.9294569816</v>
      </c>
      <c r="L2464">
        <v>119.14397160234</v>
      </c>
      <c r="M2464">
        <v>62.4894939835931</v>
      </c>
      <c r="N2464">
        <v>2.6034788592162499E-2</v>
      </c>
      <c r="O2464">
        <v>2.6956592556397001</v>
      </c>
      <c r="P2464">
        <v>10.1749663526244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D2465" t="s">
        <v>1100</v>
      </c>
      <c r="E2465">
        <v>183.60826</v>
      </c>
      <c r="F2465">
        <v>136.37</v>
      </c>
      <c r="G2465">
        <v>-57.004694785400901</v>
      </c>
      <c r="H2465">
        <v>-7.9002111790357397</v>
      </c>
      <c r="I2465">
        <v>-51.385680957652703</v>
      </c>
      <c r="J2465">
        <v>-2.3181862159400599</v>
      </c>
      <c r="K2465">
        <v>146.47976342741799</v>
      </c>
      <c r="L2465">
        <v>170.75104898506299</v>
      </c>
      <c r="M2465">
        <v>41.848791051553</v>
      </c>
      <c r="N2465">
        <v>0.676181459070751</v>
      </c>
      <c r="O2465">
        <v>120.02639876805701</v>
      </c>
      <c r="P2465">
        <v>8.6613545816733097</v>
      </c>
      <c r="Q2465">
        <v>9.5766454450813998E-2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E2466">
        <v>183.537938</v>
      </c>
      <c r="F2466">
        <v>138.66</v>
      </c>
      <c r="G2466">
        <v>714.288482774008</v>
      </c>
      <c r="H2466">
        <v>28.586812583587001</v>
      </c>
      <c r="I2466">
        <v>-41.719829990280203</v>
      </c>
      <c r="J2466">
        <v>16.609424815900201</v>
      </c>
      <c r="K2466">
        <v>112.942994484465</v>
      </c>
      <c r="L2466">
        <v>112.78550252394901</v>
      </c>
      <c r="M2466">
        <v>92.992620310360707</v>
      </c>
      <c r="N2466">
        <v>3.1626105151122901</v>
      </c>
      <c r="O2466">
        <v>83.145824318476798</v>
      </c>
      <c r="P2466">
        <v>739.85463355542004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E2467">
        <v>183.34082000000001</v>
      </c>
      <c r="F2467">
        <v>7.47</v>
      </c>
      <c r="G2467">
        <v>-104.671045886307</v>
      </c>
      <c r="H2467">
        <v>-36.012982612838201</v>
      </c>
      <c r="I2467">
        <v>-89.591580227497602</v>
      </c>
      <c r="J2467">
        <v>-12.114049525292501</v>
      </c>
      <c r="K2467">
        <v>11.0937091863321</v>
      </c>
      <c r="L2467">
        <v>20.7848824548017</v>
      </c>
      <c r="M2467">
        <v>19.167442940063701</v>
      </c>
      <c r="N2467">
        <v>2.1017837186214301</v>
      </c>
      <c r="O2467">
        <v>568.00535475234199</v>
      </c>
      <c r="P2467">
        <v>8.26086956521738</v>
      </c>
      <c r="Q2467">
        <v>6.4650473748366993E-2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D2468" t="s">
        <v>60</v>
      </c>
      <c r="E2468">
        <v>183.09364962000001</v>
      </c>
      <c r="F2468">
        <v>117.3</v>
      </c>
      <c r="G2468">
        <v>-2.71355269021364</v>
      </c>
      <c r="H2468">
        <v>-6.1431674433323202</v>
      </c>
      <c r="I2468">
        <v>-21.135904631818999</v>
      </c>
      <c r="J2468">
        <v>-1.6345443236762101</v>
      </c>
      <c r="K2468">
        <v>114.756517631064</v>
      </c>
      <c r="L2468">
        <v>106.927521507254</v>
      </c>
      <c r="M2468">
        <v>45.616117310580101</v>
      </c>
      <c r="N2468">
        <v>0.48630416249675601</v>
      </c>
      <c r="O2468">
        <v>12.9156010230178</v>
      </c>
      <c r="P2468">
        <v>44.458128078817701</v>
      </c>
      <c r="Q2468">
        <v>-9.7578333630890003E-3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D2469" t="s">
        <v>290</v>
      </c>
      <c r="E2469">
        <v>183.01028278499999</v>
      </c>
      <c r="F2469">
        <v>188.55</v>
      </c>
      <c r="G2469">
        <v>105.767182551921</v>
      </c>
      <c r="H2469">
        <v>-24.193777272520698</v>
      </c>
      <c r="I2469">
        <v>14.4475761659235</v>
      </c>
      <c r="J2469">
        <v>-9.3959311422319498</v>
      </c>
      <c r="K2469">
        <v>202.69039837249201</v>
      </c>
      <c r="L2469">
        <v>161.40283877152399</v>
      </c>
      <c r="M2469">
        <v>27.1272707956213</v>
      </c>
      <c r="N2469">
        <v>0.285153012200211</v>
      </c>
      <c r="O2469">
        <v>39.936356404136802</v>
      </c>
      <c r="P2469">
        <v>168.43678815489699</v>
      </c>
      <c r="Q2469">
        <v>9.8313189543390994E-2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21</v>
      </c>
      <c r="E2470">
        <v>182.95007841</v>
      </c>
      <c r="F2470">
        <v>212.5</v>
      </c>
      <c r="G2470">
        <v>177.572222970371</v>
      </c>
      <c r="H2470">
        <v>8.7186236889321194</v>
      </c>
      <c r="I2470">
        <v>186.83005532685999</v>
      </c>
      <c r="J2470">
        <v>-1.7085330933676901</v>
      </c>
      <c r="K2470">
        <v>160.22709328386401</v>
      </c>
      <c r="M2470">
        <v>65.000424796540401</v>
      </c>
      <c r="N2470">
        <v>0.66516279069767403</v>
      </c>
      <c r="O2470">
        <v>5.3647058823529301</v>
      </c>
      <c r="P2470">
        <v>242.74193548387001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915</v>
      </c>
      <c r="E2471">
        <v>182.9</v>
      </c>
      <c r="F2471">
        <v>590</v>
      </c>
      <c r="G2471">
        <v>96.447019491400795</v>
      </c>
      <c r="H2471">
        <v>-17.7458637074119</v>
      </c>
      <c r="I2471">
        <v>23.419331071821102</v>
      </c>
      <c r="J2471">
        <v>1.90780362156056</v>
      </c>
      <c r="K2471">
        <v>604.97810053080002</v>
      </c>
      <c r="L2471">
        <v>496.77249469174598</v>
      </c>
      <c r="M2471">
        <v>43.537662693635902</v>
      </c>
      <c r="N2471">
        <v>0.219502752924982</v>
      </c>
      <c r="O2471">
        <v>24.4745762711864</v>
      </c>
      <c r="P2471">
        <v>134.219928543072</v>
      </c>
      <c r="Q2471">
        <v>6.7156343116836006E-2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Row],[Ticker]],[1]!Table1[[Symbol]:[Industry]],2,FALSE),"-")</f>
        <v>-</v>
      </c>
      <c r="D2472" t="s">
        <v>170</v>
      </c>
      <c r="E2472">
        <v>182.71721534</v>
      </c>
      <c r="F2472">
        <v>160.30000000000001</v>
      </c>
      <c r="G2472">
        <v>34.814039313635497</v>
      </c>
      <c r="H2472">
        <v>-2.87711426265215</v>
      </c>
      <c r="I2472">
        <v>-24.9692870858911</v>
      </c>
      <c r="J2472">
        <v>-4.9128630641988602</v>
      </c>
      <c r="K2472">
        <v>160.49167382863101</v>
      </c>
      <c r="L2472">
        <v>143.29396564563899</v>
      </c>
      <c r="M2472">
        <v>41.034429972928102</v>
      </c>
      <c r="N2472">
        <v>0.57342311142399705</v>
      </c>
      <c r="O2472">
        <v>31.378665003119099</v>
      </c>
      <c r="Q2472">
        <v>8.1147543060474003E-2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Row],[Ticker]],[1]!Table1[[Symbol]:[Industry]],2,FALSE),"-")</f>
        <v>-</v>
      </c>
      <c r="E2473">
        <v>182.71669650000001</v>
      </c>
      <c r="F2473">
        <v>16.82</v>
      </c>
      <c r="G2473">
        <v>19.010091267754198</v>
      </c>
      <c r="H2473">
        <v>-19.135941352813099</v>
      </c>
      <c r="I2473">
        <v>-40.388661462611502</v>
      </c>
      <c r="J2473">
        <v>-4.80431692034721</v>
      </c>
      <c r="K2473">
        <v>18.447040339625001</v>
      </c>
      <c r="L2473">
        <v>17.9509581912748</v>
      </c>
      <c r="M2473">
        <v>43.474078124445398</v>
      </c>
      <c r="N2473">
        <v>0.37300445579539299</v>
      </c>
      <c r="O2473">
        <v>88.614744351961903</v>
      </c>
      <c r="P2473">
        <v>58.231420507996198</v>
      </c>
      <c r="Q2473">
        <v>0.10294579915761599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Row],[Ticker]],[1]!Table1[[Symbol]:[Industry]],2,FALSE),"-")</f>
        <v>-</v>
      </c>
      <c r="D2474" t="s">
        <v>138</v>
      </c>
      <c r="E2474">
        <v>182.27850000000001</v>
      </c>
      <c r="F2474">
        <v>133.05000000000001</v>
      </c>
      <c r="G2474">
        <v>13.027599218588</v>
      </c>
      <c r="H2474">
        <v>-26.080735457261</v>
      </c>
      <c r="I2474">
        <v>-13.725434847435899</v>
      </c>
      <c r="J2474">
        <v>-11.943747511869701</v>
      </c>
      <c r="K2474">
        <v>150.91562631737901</v>
      </c>
      <c r="L2474">
        <v>133.637711625441</v>
      </c>
      <c r="M2474">
        <v>16.522770126919699</v>
      </c>
      <c r="N2474">
        <v>1.1296692504647301</v>
      </c>
      <c r="O2474">
        <v>35.287485907553503</v>
      </c>
      <c r="P2474">
        <v>49.4104435710275</v>
      </c>
      <c r="Q2474">
        <v>5.9016189559696001E-2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Row],[Ticker]],[1]!Table1[[Symbol]:[Industry]],2,FALSE),"-")</f>
        <v>-</v>
      </c>
      <c r="D2475" t="s">
        <v>46</v>
      </c>
      <c r="E2475">
        <v>181.9935936</v>
      </c>
      <c r="F2475">
        <v>14.82</v>
      </c>
      <c r="G2475">
        <v>47.540836980135602</v>
      </c>
      <c r="H2475">
        <v>1.358071647529</v>
      </c>
      <c r="I2475">
        <v>-72.118202369388101</v>
      </c>
      <c r="J2475">
        <v>9.1643475023082601</v>
      </c>
      <c r="K2475">
        <v>16.388130477835599</v>
      </c>
      <c r="L2475">
        <v>22.085478454540201</v>
      </c>
      <c r="M2475">
        <v>65.384480262729994</v>
      </c>
      <c r="N2475">
        <v>0.313595659865539</v>
      </c>
      <c r="O2475">
        <v>210.04771223512199</v>
      </c>
      <c r="P2475">
        <v>81.661693552089105</v>
      </c>
    </row>
    <row r="2476" spans="1:17" hidden="1" x14ac:dyDescent="0.3">
      <c r="A2476" t="s">
        <v>5112</v>
      </c>
      <c r="B2476" t="s">
        <v>5113</v>
      </c>
      <c r="C2476" t="str">
        <f>IFERROR(VLOOKUP(Table1[[#This Row],[Ticker]],[1]!Table1[[Symbol]:[Industry]],2,FALSE),"-")</f>
        <v>-</v>
      </c>
      <c r="D2476" t="s">
        <v>271</v>
      </c>
      <c r="E2476">
        <v>181.853061</v>
      </c>
      <c r="F2476">
        <v>404.6</v>
      </c>
      <c r="G2476">
        <v>18.159664586194399</v>
      </c>
      <c r="H2476">
        <v>-6.27846938083953</v>
      </c>
      <c r="I2476">
        <v>-43.590848978480999</v>
      </c>
      <c r="J2476">
        <v>3.8256056471212099</v>
      </c>
      <c r="K2476">
        <v>381.92648175020702</v>
      </c>
      <c r="L2476">
        <v>387.234578120805</v>
      </c>
      <c r="M2476">
        <v>66.303365732563705</v>
      </c>
      <c r="N2476">
        <v>1.2364972017914599</v>
      </c>
      <c r="O2476">
        <v>50.617894216510102</v>
      </c>
      <c r="P2476">
        <v>56.821705426356601</v>
      </c>
      <c r="Q2476">
        <v>0.116993038981971</v>
      </c>
    </row>
    <row r="2477" spans="1:17" hidden="1" x14ac:dyDescent="0.3">
      <c r="A2477" t="s">
        <v>5114</v>
      </c>
      <c r="B2477" t="s">
        <v>5115</v>
      </c>
      <c r="C2477" t="str">
        <f>IFERROR(VLOOKUP(Table1[[#This Row],[Ticker]],[1]!Table1[[Symbol]:[Industry]],2,FALSE),"-")</f>
        <v>-</v>
      </c>
      <c r="D2477" t="s">
        <v>302</v>
      </c>
      <c r="E2477">
        <v>181.72308000000001</v>
      </c>
      <c r="F2477">
        <v>150.6</v>
      </c>
      <c r="G2477">
        <v>45.594392977716197</v>
      </c>
      <c r="H2477">
        <v>13.779425716214799</v>
      </c>
      <c r="I2477">
        <v>-22.680715067757401</v>
      </c>
      <c r="J2477">
        <v>5.2249616556997296</v>
      </c>
      <c r="K2477">
        <v>133.79608507153799</v>
      </c>
      <c r="L2477">
        <v>120.862553163038</v>
      </c>
      <c r="M2477">
        <v>81.309261618727504</v>
      </c>
      <c r="N2477">
        <v>2.0362689016943198</v>
      </c>
      <c r="O2477">
        <v>8.8313413014608297</v>
      </c>
      <c r="P2477">
        <v>95.204147764095893</v>
      </c>
      <c r="Q2477">
        <v>0.103430269152173</v>
      </c>
    </row>
    <row r="2478" spans="1:17" hidden="1" x14ac:dyDescent="0.3">
      <c r="A2478" t="s">
        <v>5116</v>
      </c>
      <c r="B2478" t="s">
        <v>5117</v>
      </c>
      <c r="C2478" t="str">
        <f>IFERROR(VLOOKUP(Table1[[#This Row],[Ticker]],[1]!Table1[[Symbol]:[Industry]],2,FALSE),"-")</f>
        <v>-</v>
      </c>
      <c r="E2478">
        <v>181.55760000000001</v>
      </c>
      <c r="F2478">
        <v>177.1</v>
      </c>
      <c r="G2478">
        <v>-16.982459794287401</v>
      </c>
      <c r="H2478">
        <v>8.6399470836919896</v>
      </c>
      <c r="I2478">
        <v>-30.545606560515701</v>
      </c>
      <c r="J2478">
        <v>-6.3906459835700096</v>
      </c>
      <c r="K2478">
        <v>177.085746844689</v>
      </c>
      <c r="L2478">
        <v>178.53778999795301</v>
      </c>
      <c r="M2478">
        <v>41.208372012400503</v>
      </c>
      <c r="N2478">
        <v>0.67391304347825998</v>
      </c>
      <c r="O2478">
        <v>51.8351214003387</v>
      </c>
      <c r="P2478">
        <v>22.9861111111111</v>
      </c>
    </row>
    <row r="2479" spans="1:17" hidden="1" x14ac:dyDescent="0.3">
      <c r="A2479" t="s">
        <v>5118</v>
      </c>
      <c r="B2479" t="s">
        <v>5119</v>
      </c>
      <c r="C2479" t="str">
        <f>IFERROR(VLOOKUP(Table1[[#This Row],[Ticker]],[1]!Table1[[Symbol]:[Industry]],2,FALSE),"-")</f>
        <v>-</v>
      </c>
      <c r="D2479" t="s">
        <v>373</v>
      </c>
      <c r="E2479">
        <v>181.28880000000001</v>
      </c>
      <c r="F2479">
        <v>113.3</v>
      </c>
      <c r="G2479">
        <v>61.4529133433713</v>
      </c>
      <c r="H2479">
        <v>7.6376175979505501</v>
      </c>
      <c r="I2479">
        <v>20.444849951661698</v>
      </c>
      <c r="J2479">
        <v>6.1768373948746502</v>
      </c>
      <c r="K2479">
        <v>94.1755439283844</v>
      </c>
      <c r="L2479">
        <v>82.866819492451796</v>
      </c>
      <c r="M2479">
        <v>81.423041523088898</v>
      </c>
      <c r="N2479">
        <v>1.2192775758013099</v>
      </c>
      <c r="O2479">
        <v>4.1482789055604599</v>
      </c>
      <c r="P2479">
        <v>107.69935838680099</v>
      </c>
      <c r="Q2479">
        <v>0.13064964270082899</v>
      </c>
    </row>
    <row r="2480" spans="1:17" hidden="1" x14ac:dyDescent="0.3">
      <c r="A2480" t="s">
        <v>5120</v>
      </c>
      <c r="B2480" t="s">
        <v>5121</v>
      </c>
      <c r="C2480" t="str">
        <f>IFERROR(VLOOKUP(Table1[[#This Row],[Ticker]],[1]!Table1[[Symbol]:[Industry]],2,FALSE),"-")</f>
        <v>-</v>
      </c>
      <c r="D2480" t="s">
        <v>370</v>
      </c>
      <c r="E2480">
        <v>181.05491520000001</v>
      </c>
      <c r="F2480">
        <v>74.3</v>
      </c>
      <c r="G2480">
        <v>-58.082045422647099</v>
      </c>
      <c r="H2480">
        <v>6.9624839139328802</v>
      </c>
      <c r="I2480">
        <v>-46.804108883294802</v>
      </c>
      <c r="J2480">
        <v>-5.0665100356206301</v>
      </c>
      <c r="K2480">
        <v>76.201508960149994</v>
      </c>
      <c r="L2480">
        <v>90.970912469837003</v>
      </c>
      <c r="M2480">
        <v>52.727214358638903</v>
      </c>
      <c r="N2480">
        <v>1.83769633507853</v>
      </c>
      <c r="O2480">
        <v>105.92193808882899</v>
      </c>
      <c r="P2480">
        <v>17.936507936507901</v>
      </c>
    </row>
    <row r="2481" spans="1:17" hidden="1" x14ac:dyDescent="0.3">
      <c r="A2481" t="s">
        <v>5122</v>
      </c>
      <c r="B2481" t="s">
        <v>5123</v>
      </c>
      <c r="C2481" t="str">
        <f>IFERROR(VLOOKUP(Table1[[#This Row],[Ticker]],[1]!Table1[[Symbol]:[Industry]],2,FALSE),"-")</f>
        <v>-</v>
      </c>
      <c r="D2481" t="s">
        <v>80</v>
      </c>
      <c r="E2481">
        <v>180.952092666</v>
      </c>
      <c r="F2481">
        <v>239.22</v>
      </c>
      <c r="G2481">
        <v>-15.857368392051701</v>
      </c>
      <c r="H2481">
        <v>-3.7154372061522398</v>
      </c>
      <c r="I2481">
        <v>-21.904214241812699</v>
      </c>
      <c r="J2481">
        <v>-3.0280035778641898</v>
      </c>
      <c r="K2481">
        <v>229.17233057191501</v>
      </c>
      <c r="L2481">
        <v>223.59499511565201</v>
      </c>
      <c r="M2481">
        <v>44.584116195800803</v>
      </c>
      <c r="N2481">
        <v>0.78393076838715403</v>
      </c>
      <c r="O2481">
        <v>16.294624195301299</v>
      </c>
      <c r="P2481">
        <v>28.959568733153599</v>
      </c>
      <c r="Q2481">
        <v>-7.4155767755462995E-2</v>
      </c>
    </row>
    <row r="2482" spans="1:17" hidden="1" x14ac:dyDescent="0.3">
      <c r="A2482" t="s">
        <v>5124</v>
      </c>
      <c r="B2482" t="s">
        <v>5125</v>
      </c>
      <c r="C2482" t="str">
        <f>IFERROR(VLOOKUP(Table1[[#This Row],[Ticker]],[1]!Table1[[Symbol]:[Industry]],2,FALSE),"-")</f>
        <v>-</v>
      </c>
      <c r="D2482" t="s">
        <v>1160</v>
      </c>
      <c r="E2482">
        <v>180.70220019600001</v>
      </c>
      <c r="F2482">
        <v>19.45</v>
      </c>
      <c r="G2482">
        <v>-26.146625715448799</v>
      </c>
      <c r="H2482">
        <v>-8.7032042032205208</v>
      </c>
      <c r="I2482">
        <v>-37.082249178486599</v>
      </c>
      <c r="J2482">
        <v>-2.0289389407743998</v>
      </c>
      <c r="K2482">
        <v>19.6600488550684</v>
      </c>
      <c r="L2482">
        <v>21.218777625220699</v>
      </c>
      <c r="M2482">
        <v>46.815038765866397</v>
      </c>
      <c r="N2482">
        <v>1.0615786025990399</v>
      </c>
      <c r="O2482">
        <v>51.156812339331601</v>
      </c>
      <c r="P2482">
        <v>14.4117647058823</v>
      </c>
      <c r="Q2482">
        <v>-1.3501576812207001E-2</v>
      </c>
    </row>
    <row r="2483" spans="1:17" hidden="1" x14ac:dyDescent="0.3">
      <c r="A2483" t="s">
        <v>5126</v>
      </c>
      <c r="B2483" t="s">
        <v>5127</v>
      </c>
      <c r="C2483" t="str">
        <f>IFERROR(VLOOKUP(Table1[[#This Row],[Ticker]],[1]!Table1[[Symbol]:[Industry]],2,FALSE),"-")</f>
        <v>-</v>
      </c>
      <c r="D2483" t="s">
        <v>60</v>
      </c>
      <c r="E2483">
        <v>180.5025</v>
      </c>
      <c r="F2483">
        <v>176.1</v>
      </c>
      <c r="G2483">
        <v>-24.575607689126201</v>
      </c>
      <c r="H2483">
        <v>-3.5360243320621398</v>
      </c>
      <c r="I2483">
        <v>-15.2564967154365</v>
      </c>
      <c r="J2483">
        <v>2.1343814025612802</v>
      </c>
      <c r="K2483">
        <v>180.802354745526</v>
      </c>
      <c r="L2483">
        <v>181.28284305760101</v>
      </c>
      <c r="M2483">
        <v>47.0189668472675</v>
      </c>
      <c r="N2483">
        <v>0.52359084299401604</v>
      </c>
      <c r="O2483">
        <v>30.6076093128904</v>
      </c>
      <c r="P2483">
        <v>18.5060565275908</v>
      </c>
      <c r="Q2483">
        <v>-5.0201330770158002E-2</v>
      </c>
    </row>
    <row r="2484" spans="1:17" hidden="1" x14ac:dyDescent="0.3">
      <c r="A2484" t="s">
        <v>5128</v>
      </c>
      <c r="B2484" t="s">
        <v>5129</v>
      </c>
      <c r="C2484" t="str">
        <f>IFERROR(VLOOKUP(Table1[[#This Row],[Ticker]],[1]!Table1[[Symbol]:[Industry]],2,FALSE),"-")</f>
        <v>-</v>
      </c>
      <c r="D2484" t="s">
        <v>1428</v>
      </c>
      <c r="E2484">
        <v>180.36460413499901</v>
      </c>
      <c r="F2484">
        <v>1915.6</v>
      </c>
      <c r="G2484">
        <v>-52.947780107770001</v>
      </c>
      <c r="H2484">
        <v>-2.1510559844399002</v>
      </c>
      <c r="I2484">
        <v>-30.933388062805498</v>
      </c>
      <c r="J2484">
        <v>-0.156362186791283</v>
      </c>
      <c r="K2484">
        <v>1983.5891367920599</v>
      </c>
      <c r="L2484">
        <v>2141.1643163628601</v>
      </c>
      <c r="M2484">
        <v>57.869141507375403</v>
      </c>
      <c r="N2484">
        <v>1.2600876887744401</v>
      </c>
      <c r="O2484">
        <v>40.008352474420498</v>
      </c>
      <c r="P2484">
        <v>3.5459459459459399</v>
      </c>
      <c r="Q2484">
        <v>2.6276816598378001E-2</v>
      </c>
    </row>
    <row r="2485" spans="1:17" hidden="1" x14ac:dyDescent="0.3">
      <c r="A2485" t="s">
        <v>5130</v>
      </c>
      <c r="B2485" t="s">
        <v>5131</v>
      </c>
      <c r="C2485" t="str">
        <f>IFERROR(VLOOKUP(Table1[[#This Row],[Ticker]],[1]!Table1[[Symbol]:[Industry]],2,FALSE),"-")</f>
        <v>-</v>
      </c>
      <c r="D2485" t="s">
        <v>418</v>
      </c>
      <c r="E2485">
        <v>178.9203536</v>
      </c>
      <c r="F2485">
        <v>131.30000000000001</v>
      </c>
      <c r="G2485">
        <v>33.546791535602097</v>
      </c>
      <c r="H2485">
        <v>13.0812364599386</v>
      </c>
      <c r="I2485">
        <v>36.171068405875303</v>
      </c>
      <c r="J2485">
        <v>-19.753200468688799</v>
      </c>
      <c r="K2485">
        <v>132.605511580273</v>
      </c>
      <c r="L2485">
        <v>105.63919603839901</v>
      </c>
      <c r="M2485">
        <v>33.553517146108597</v>
      </c>
      <c r="N2485">
        <v>0.60427653952077698</v>
      </c>
      <c r="O2485">
        <v>75.171363290175094</v>
      </c>
      <c r="P2485">
        <v>79.863013698630098</v>
      </c>
      <c r="Q2485">
        <v>0.109093537294948</v>
      </c>
    </row>
    <row r="2486" spans="1:17" hidden="1" x14ac:dyDescent="0.3">
      <c r="A2486" t="s">
        <v>5132</v>
      </c>
      <c r="B2486" t="s">
        <v>5133</v>
      </c>
      <c r="C2486" t="str">
        <f>IFERROR(VLOOKUP(Table1[[#This Row],[Ticker]],[1]!Table1[[Symbol]:[Industry]],2,FALSE),"-")</f>
        <v>-</v>
      </c>
      <c r="D2486" t="s">
        <v>138</v>
      </c>
      <c r="E2486">
        <v>177.79499999999999</v>
      </c>
      <c r="F2486">
        <v>186.95</v>
      </c>
      <c r="G2486">
        <v>25.6878945260314</v>
      </c>
      <c r="H2486">
        <v>8.8383805278379004</v>
      </c>
      <c r="I2486">
        <v>-11.8377959326062</v>
      </c>
      <c r="J2486">
        <v>5.5447342584912098</v>
      </c>
      <c r="K2486">
        <v>184.64142487073701</v>
      </c>
      <c r="L2486">
        <v>170.57610790715799</v>
      </c>
      <c r="M2486">
        <v>55.084105513497903</v>
      </c>
      <c r="N2486">
        <v>1.8589303951787199</v>
      </c>
      <c r="O2486">
        <v>47.044664348756299</v>
      </c>
      <c r="P2486">
        <v>58.432203389830498</v>
      </c>
      <c r="Q2486">
        <v>7.5658969850406002E-2</v>
      </c>
    </row>
    <row r="2487" spans="1:17" hidden="1" x14ac:dyDescent="0.3">
      <c r="A2487" t="s">
        <v>5134</v>
      </c>
      <c r="B2487" t="s">
        <v>5135</v>
      </c>
      <c r="C2487" t="str">
        <f>IFERROR(VLOOKUP(Table1[[#This Row],[Ticker]],[1]!Table1[[Symbol]:[Industry]],2,FALSE),"-")</f>
        <v>-</v>
      </c>
      <c r="D2487" t="s">
        <v>271</v>
      </c>
      <c r="E2487">
        <v>177.744</v>
      </c>
      <c r="F2487">
        <v>84.57</v>
      </c>
      <c r="G2487">
        <v>-74.589658918844094</v>
      </c>
      <c r="H2487">
        <v>-20.2453535598565</v>
      </c>
      <c r="I2487">
        <v>-51.129127673477399</v>
      </c>
      <c r="J2487">
        <v>-7.0795212129107696</v>
      </c>
      <c r="K2487">
        <v>99.638546268678596</v>
      </c>
      <c r="L2487">
        <v>119.278142075403</v>
      </c>
      <c r="M2487">
        <v>36.810936007000798</v>
      </c>
      <c r="N2487">
        <v>0.40910934416026501</v>
      </c>
      <c r="O2487">
        <v>102.140238855386</v>
      </c>
      <c r="P2487">
        <v>8.5483249903734997</v>
      </c>
      <c r="Q2487">
        <v>0.144663218045887</v>
      </c>
    </row>
    <row r="2488" spans="1:17" hidden="1" x14ac:dyDescent="0.3">
      <c r="A2488" t="s">
        <v>5136</v>
      </c>
      <c r="B2488" t="s">
        <v>5137</v>
      </c>
      <c r="C2488" t="str">
        <f>IFERROR(VLOOKUP(Table1[[#This Row],[Ticker]],[1]!Table1[[Symbol]:[Industry]],2,FALSE),"-")</f>
        <v>-</v>
      </c>
      <c r="D2488" t="s">
        <v>290</v>
      </c>
      <c r="E2488">
        <v>177.5994</v>
      </c>
      <c r="F2488">
        <v>14800</v>
      </c>
      <c r="G2488">
        <v>1.3112924666506001</v>
      </c>
      <c r="H2488">
        <v>8.1733930254345104</v>
      </c>
      <c r="I2488">
        <v>-5.6127312895447803</v>
      </c>
      <c r="J2488">
        <v>0.790870160343909</v>
      </c>
      <c r="K2488">
        <v>14151.0363011352</v>
      </c>
      <c r="L2488">
        <v>13418.182772956599</v>
      </c>
      <c r="M2488">
        <v>53.758810912816898</v>
      </c>
      <c r="N2488">
        <v>0.24403470715835099</v>
      </c>
      <c r="O2488">
        <v>17.9054054054053</v>
      </c>
      <c r="P2488">
        <v>46.3708919723477</v>
      </c>
      <c r="Q2488">
        <v>-2.8962121094767999E-2</v>
      </c>
    </row>
    <row r="2489" spans="1:17" hidden="1" x14ac:dyDescent="0.3">
      <c r="A2489" t="s">
        <v>5138</v>
      </c>
      <c r="B2489" t="s">
        <v>5139</v>
      </c>
      <c r="C2489" t="str">
        <f>IFERROR(VLOOKUP(Table1[[#This Row],[Ticker]],[1]!Table1[[Symbol]:[Industry]],2,FALSE),"-")</f>
        <v>-</v>
      </c>
      <c r="D2489" t="s">
        <v>388</v>
      </c>
      <c r="E2489">
        <v>177.44508391900001</v>
      </c>
      <c r="F2489">
        <v>110.5</v>
      </c>
      <c r="G2489">
        <v>-42.483444014494602</v>
      </c>
      <c r="H2489">
        <v>-14.021151463652799</v>
      </c>
      <c r="I2489">
        <v>-28.365620454369299</v>
      </c>
      <c r="J2489">
        <v>-2.1575547031403901</v>
      </c>
      <c r="K2489">
        <v>110.802827256046</v>
      </c>
      <c r="L2489">
        <v>114.983836574291</v>
      </c>
      <c r="M2489">
        <v>36.590687133345298</v>
      </c>
      <c r="N2489">
        <v>0.27947581284165002</v>
      </c>
      <c r="O2489">
        <v>43.710407239818998</v>
      </c>
      <c r="P2489">
        <v>25.354509359047</v>
      </c>
      <c r="Q2489">
        <v>5.1565223799076E-2</v>
      </c>
    </row>
    <row r="2490" spans="1:17" hidden="1" x14ac:dyDescent="0.3">
      <c r="A2490" t="s">
        <v>5140</v>
      </c>
      <c r="B2490" t="s">
        <v>5141</v>
      </c>
      <c r="C2490" t="str">
        <f>IFERROR(VLOOKUP(Table1[[#This Row],[Ticker]],[1]!Table1[[Symbol]:[Industry]],2,FALSE),"-")</f>
        <v>-</v>
      </c>
      <c r="D2490" t="s">
        <v>622</v>
      </c>
      <c r="E2490">
        <v>177.00216223199999</v>
      </c>
      <c r="F2490">
        <v>237.47</v>
      </c>
      <c r="G2490">
        <v>10.7933094540172</v>
      </c>
      <c r="H2490">
        <v>-4.7666364573771096</v>
      </c>
      <c r="I2490">
        <v>-19.7561736800556</v>
      </c>
      <c r="J2490">
        <v>-4.2803718393421697</v>
      </c>
      <c r="K2490">
        <v>230.038598737169</v>
      </c>
      <c r="L2490">
        <v>227.483705832314</v>
      </c>
      <c r="M2490">
        <v>50.197650616257903</v>
      </c>
      <c r="N2490">
        <v>1.0988045999290299</v>
      </c>
      <c r="O2490">
        <v>46.965932538846999</v>
      </c>
      <c r="P2490">
        <v>38.911962562152603</v>
      </c>
      <c r="Q2490">
        <v>-3.7443860322196001E-2</v>
      </c>
    </row>
    <row r="2491" spans="1:17" hidden="1" x14ac:dyDescent="0.3">
      <c r="A2491" t="s">
        <v>5142</v>
      </c>
      <c r="B2491" t="s">
        <v>5143</v>
      </c>
      <c r="C2491" t="str">
        <f>IFERROR(VLOOKUP(Table1[[#This Row],[Ticker]],[1]!Table1[[Symbol]:[Industry]],2,FALSE),"-")</f>
        <v>-</v>
      </c>
      <c r="D2491" t="s">
        <v>469</v>
      </c>
      <c r="E2491">
        <v>176.91659352400001</v>
      </c>
      <c r="F2491">
        <v>7.43</v>
      </c>
      <c r="G2491">
        <v>62.708375435747698</v>
      </c>
      <c r="H2491">
        <v>-11.807033382407001</v>
      </c>
      <c r="I2491">
        <v>-16.0935205357227</v>
      </c>
      <c r="J2491">
        <v>1.83787355163049</v>
      </c>
      <c r="K2491">
        <v>7.4688771584714404</v>
      </c>
      <c r="L2491">
        <v>7.0434315717126603</v>
      </c>
      <c r="M2491">
        <v>51.151669267235299</v>
      </c>
      <c r="N2491">
        <v>0.87934166662195001</v>
      </c>
      <c r="O2491">
        <v>52.433312658291698</v>
      </c>
      <c r="P2491">
        <v>94.170676323119807</v>
      </c>
      <c r="Q2491">
        <v>7.8081876266644007E-2</v>
      </c>
    </row>
    <row r="2492" spans="1:17" hidden="1" x14ac:dyDescent="0.3">
      <c r="A2492" t="s">
        <v>5144</v>
      </c>
      <c r="B2492" t="s">
        <v>5145</v>
      </c>
      <c r="C2492" t="str">
        <f>IFERROR(VLOOKUP(Table1[[#This Row],[Ticker]],[1]!Table1[[Symbol]:[Industry]],2,FALSE),"-")</f>
        <v>-</v>
      </c>
      <c r="D2492" t="s">
        <v>541</v>
      </c>
      <c r="E2492">
        <v>176.67148</v>
      </c>
      <c r="F2492">
        <v>83.86</v>
      </c>
      <c r="G2492">
        <v>591.185985970724</v>
      </c>
      <c r="H2492">
        <v>-12.451705342575799</v>
      </c>
      <c r="I2492">
        <v>95.673481372853004</v>
      </c>
      <c r="J2492">
        <v>-3.7855611531995499</v>
      </c>
      <c r="K2492">
        <v>86.353941856156595</v>
      </c>
      <c r="L2492">
        <v>61.118396555042999</v>
      </c>
      <c r="M2492">
        <v>36.308004158496402</v>
      </c>
      <c r="N2492">
        <v>1.52291338582677</v>
      </c>
      <c r="O2492">
        <v>27.951347483901699</v>
      </c>
      <c r="P2492">
        <v>662.36363636363603</v>
      </c>
    </row>
    <row r="2493" spans="1:17" hidden="1" x14ac:dyDescent="0.3">
      <c r="A2493" t="s">
        <v>5146</v>
      </c>
      <c r="B2493" t="s">
        <v>5147</v>
      </c>
      <c r="C2493" t="str">
        <f>IFERROR(VLOOKUP(Table1[[#This Row],[Ticker]],[1]!Table1[[Symbol]:[Industry]],2,FALSE),"-")</f>
        <v>-</v>
      </c>
      <c r="D2493" t="s">
        <v>622</v>
      </c>
      <c r="E2493">
        <v>176.45746</v>
      </c>
      <c r="F2493">
        <v>88.55</v>
      </c>
      <c r="G2493">
        <v>34.415879766656303</v>
      </c>
      <c r="H2493">
        <v>5.1919300458045896</v>
      </c>
      <c r="I2493">
        <v>-0.31408211368331002</v>
      </c>
      <c r="J2493">
        <v>4.7490457128026602</v>
      </c>
      <c r="K2493">
        <v>82.3550471303286</v>
      </c>
      <c r="L2493">
        <v>77.162115622393799</v>
      </c>
      <c r="M2493">
        <v>67.712505702738596</v>
      </c>
      <c r="N2493">
        <v>0.82641495332833803</v>
      </c>
      <c r="O2493">
        <v>19.141727837379999</v>
      </c>
      <c r="P2493">
        <v>68.346007604562701</v>
      </c>
      <c r="Q2493">
        <v>2.7345207699580001E-2</v>
      </c>
    </row>
    <row r="2494" spans="1:17" hidden="1" x14ac:dyDescent="0.3">
      <c r="A2494" t="s">
        <v>5148</v>
      </c>
      <c r="B2494" t="s">
        <v>5149</v>
      </c>
      <c r="C2494" t="str">
        <f>IFERROR(VLOOKUP(Table1[[#This Row],[Ticker]],[1]!Table1[[Symbol]:[Industry]],2,FALSE),"-")</f>
        <v>-</v>
      </c>
      <c r="D2494" t="s">
        <v>1340</v>
      </c>
      <c r="E2494">
        <v>176.25264999999999</v>
      </c>
      <c r="F2494">
        <v>427.15</v>
      </c>
      <c r="G2494">
        <v>285.15500306474098</v>
      </c>
      <c r="H2494">
        <v>22.562308543834298</v>
      </c>
      <c r="I2494">
        <v>4.7144893382167501</v>
      </c>
      <c r="J2494">
        <v>10.2814984199129</v>
      </c>
      <c r="K2494">
        <v>359.73828100845299</v>
      </c>
      <c r="L2494">
        <v>309.065628676816</v>
      </c>
      <c r="M2494">
        <v>68.745233231352003</v>
      </c>
      <c r="N2494">
        <v>1.0731027085009299</v>
      </c>
      <c r="O2494">
        <v>26.723633384057099</v>
      </c>
      <c r="P2494">
        <v>491.62049861495802</v>
      </c>
    </row>
    <row r="2495" spans="1:17" hidden="1" x14ac:dyDescent="0.3">
      <c r="A2495" t="s">
        <v>5150</v>
      </c>
      <c r="B2495" t="s">
        <v>5151</v>
      </c>
      <c r="C2495" t="str">
        <f>IFERROR(VLOOKUP(Table1[[#This Row],[Ticker]],[1]!Table1[[Symbol]:[Industry]],2,FALSE),"-")</f>
        <v>-</v>
      </c>
      <c r="D2495" t="s">
        <v>46</v>
      </c>
      <c r="E2495">
        <v>175.92527698000001</v>
      </c>
      <c r="F2495">
        <v>578.15</v>
      </c>
      <c r="G2495">
        <v>-74.593590876435599</v>
      </c>
      <c r="H2495">
        <v>-8.2973337578763804</v>
      </c>
      <c r="I2495">
        <v>-82.280105983814394</v>
      </c>
      <c r="J2495">
        <v>-6.2803718393421599</v>
      </c>
      <c r="K2495">
        <v>816.24319113633203</v>
      </c>
      <c r="L2495">
        <v>1275.7483864835399</v>
      </c>
      <c r="M2495">
        <v>28.171880791992301</v>
      </c>
      <c r="N2495">
        <v>0.35603344250991198</v>
      </c>
      <c r="O2495">
        <v>310.25512410274098</v>
      </c>
      <c r="Q2495">
        <v>1.5301245810741E-2</v>
      </c>
    </row>
    <row r="2496" spans="1:17" hidden="1" x14ac:dyDescent="0.3">
      <c r="A2496" t="s">
        <v>5152</v>
      </c>
      <c r="B2496" t="s">
        <v>5153</v>
      </c>
      <c r="C2496" t="str">
        <f>IFERROR(VLOOKUP(Table1[[#This Row],[Ticker]],[1]!Table1[[Symbol]:[Industry]],2,FALSE),"-")</f>
        <v>-</v>
      </c>
      <c r="D2496" t="s">
        <v>198</v>
      </c>
      <c r="E2496">
        <v>175.50266479999999</v>
      </c>
      <c r="F2496">
        <v>12.85</v>
      </c>
      <c r="G2496">
        <v>64.804219588958404</v>
      </c>
      <c r="H2496">
        <v>-2.1440823700889098</v>
      </c>
      <c r="I2496">
        <v>25.680631851320499</v>
      </c>
      <c r="J2496">
        <v>-9.1243541847907803</v>
      </c>
      <c r="K2496">
        <v>12.6719926909965</v>
      </c>
      <c r="L2496">
        <v>10.112037114779801</v>
      </c>
      <c r="M2496">
        <v>28.282919748040701</v>
      </c>
      <c r="N2496">
        <v>0.35008333290333898</v>
      </c>
      <c r="O2496">
        <v>23.112840466925999</v>
      </c>
      <c r="P2496">
        <v>108.94308943089401</v>
      </c>
      <c r="Q2496">
        <v>-3.3298036835169E-2</v>
      </c>
    </row>
    <row r="2497" spans="1:17" hidden="1" x14ac:dyDescent="0.3">
      <c r="A2497" t="s">
        <v>5154</v>
      </c>
      <c r="B2497" t="s">
        <v>5155</v>
      </c>
      <c r="C2497" t="str">
        <f>IFERROR(VLOOKUP(Table1[[#This Row],[Ticker]],[1]!Table1[[Symbol]:[Industry]],2,FALSE),"-")</f>
        <v>-</v>
      </c>
      <c r="E2497">
        <v>175.34307999999999</v>
      </c>
      <c r="F2497">
        <v>91.82</v>
      </c>
      <c r="G2497">
        <v>33.429520214259</v>
      </c>
      <c r="H2497">
        <v>23.733488159931799</v>
      </c>
      <c r="I2497">
        <v>-25.379421613672701</v>
      </c>
      <c r="J2497">
        <v>-0.71097537937168698</v>
      </c>
      <c r="K2497">
        <v>82.744826264142105</v>
      </c>
      <c r="M2497">
        <v>60.159475097393901</v>
      </c>
      <c r="N2497">
        <v>1.2034595136625701</v>
      </c>
      <c r="O2497">
        <v>56.556305815726397</v>
      </c>
      <c r="P2497">
        <v>66.945454545454496</v>
      </c>
    </row>
    <row r="2498" spans="1:17" hidden="1" x14ac:dyDescent="0.3">
      <c r="A2498" t="s">
        <v>5156</v>
      </c>
      <c r="B2498" t="s">
        <v>5157</v>
      </c>
      <c r="C2498" t="str">
        <f>IFERROR(VLOOKUP(Table1[[#This Row],[Ticker]],[1]!Table1[[Symbol]:[Industry]],2,FALSE),"-")</f>
        <v>-</v>
      </c>
      <c r="E2498">
        <v>175.19320350000001</v>
      </c>
      <c r="F2498">
        <v>249.5</v>
      </c>
      <c r="G2498">
        <v>-6.4433437638680804</v>
      </c>
      <c r="H2498">
        <v>49.771436468660802</v>
      </c>
      <c r="I2498">
        <v>8.7543382166815107</v>
      </c>
      <c r="J2498">
        <v>18.183061027471201</v>
      </c>
      <c r="K2498">
        <v>184.11816825858199</v>
      </c>
      <c r="M2498">
        <v>80.454086988956902</v>
      </c>
      <c r="N2498">
        <v>1.0991367560199901</v>
      </c>
      <c r="O2498">
        <v>0</v>
      </c>
      <c r="P2498">
        <v>78.214285714285694</v>
      </c>
    </row>
    <row r="2499" spans="1:17" hidden="1" x14ac:dyDescent="0.3">
      <c r="A2499" t="s">
        <v>5158</v>
      </c>
      <c r="B2499" t="s">
        <v>5159</v>
      </c>
      <c r="C2499" t="str">
        <f>IFERROR(VLOOKUP(Table1[[#This Row],[Ticker]],[1]!Table1[[Symbol]:[Industry]],2,FALSE),"-")</f>
        <v>-</v>
      </c>
      <c r="D2499" t="s">
        <v>138</v>
      </c>
      <c r="E2499">
        <v>174.907476</v>
      </c>
      <c r="F2499">
        <v>3.69</v>
      </c>
      <c r="G2499">
        <v>38.433849218588001</v>
      </c>
      <c r="H2499">
        <v>-18.630667091209698</v>
      </c>
      <c r="I2499">
        <v>-29.484789013157702</v>
      </c>
      <c r="J2499">
        <v>-1.23904952529257</v>
      </c>
      <c r="K2499">
        <v>4.3760875890950901</v>
      </c>
      <c r="L2499">
        <v>4.2800588885075097</v>
      </c>
      <c r="M2499">
        <v>5.7030152698683203</v>
      </c>
      <c r="N2499">
        <v>1.2848150031079699</v>
      </c>
      <c r="O2499">
        <v>57.181571815718101</v>
      </c>
      <c r="P2499">
        <v>63.999999999999901</v>
      </c>
      <c r="Q2499">
        <v>-9.6503727462860008E-3</v>
      </c>
    </row>
    <row r="2500" spans="1:17" hidden="1" x14ac:dyDescent="0.3">
      <c r="A2500" t="s">
        <v>5160</v>
      </c>
      <c r="B2500" t="s">
        <v>5161</v>
      </c>
      <c r="C2500" t="str">
        <f>IFERROR(VLOOKUP(Table1[[#This Row],[Ticker]],[1]!Table1[[Symbol]:[Industry]],2,FALSE),"-")</f>
        <v>-</v>
      </c>
      <c r="D2500" t="s">
        <v>1160</v>
      </c>
      <c r="E2500">
        <v>174.76167347000001</v>
      </c>
      <c r="F2500">
        <v>9.07</v>
      </c>
      <c r="G2500">
        <v>64.326322336867605</v>
      </c>
      <c r="H2500">
        <v>-3.7064246669673002</v>
      </c>
      <c r="I2500">
        <v>-40.724985091589097</v>
      </c>
      <c r="J2500">
        <v>-2.0255663792251601</v>
      </c>
      <c r="K2500">
        <v>8.90327710328493</v>
      </c>
      <c r="L2500">
        <v>8.5441675883575208</v>
      </c>
      <c r="M2500">
        <v>51.702949384634998</v>
      </c>
      <c r="N2500">
        <v>1.1279730791029501</v>
      </c>
      <c r="O2500">
        <v>69.790518191841201</v>
      </c>
      <c r="P2500">
        <v>103.82022471910101</v>
      </c>
      <c r="Q2500">
        <v>7.4006285913967004E-2</v>
      </c>
    </row>
    <row r="2501" spans="1:17" hidden="1" x14ac:dyDescent="0.3">
      <c r="A2501" t="s">
        <v>5162</v>
      </c>
      <c r="B2501" t="s">
        <v>5163</v>
      </c>
      <c r="C2501" t="str">
        <f>IFERROR(VLOOKUP(Table1[[#This Row],[Ticker]],[1]!Table1[[Symbol]:[Industry]],2,FALSE),"-")</f>
        <v>-</v>
      </c>
      <c r="D2501" t="s">
        <v>402</v>
      </c>
      <c r="E2501">
        <v>174.63610894000001</v>
      </c>
      <c r="F2501">
        <v>200.35</v>
      </c>
      <c r="G2501">
        <v>28.5492338339726</v>
      </c>
      <c r="H2501">
        <v>-2.9216793076146002</v>
      </c>
      <c r="I2501">
        <v>-22.948579375528201</v>
      </c>
      <c r="J2501">
        <v>-6.4647610071375201</v>
      </c>
      <c r="K2501">
        <v>195.04577470589101</v>
      </c>
      <c r="L2501">
        <v>190.14751767307001</v>
      </c>
      <c r="M2501">
        <v>46.1534184608335</v>
      </c>
      <c r="N2501">
        <v>0.713449543833649</v>
      </c>
      <c r="O2501">
        <v>49.238832043923097</v>
      </c>
      <c r="P2501">
        <v>56.645817044566002</v>
      </c>
      <c r="Q2501">
        <v>7.6974079575564999E-2</v>
      </c>
    </row>
    <row r="2502" spans="1:17" hidden="1" x14ac:dyDescent="0.3">
      <c r="A2502" t="s">
        <v>5164</v>
      </c>
      <c r="B2502" t="s">
        <v>5165</v>
      </c>
      <c r="C2502" t="str">
        <f>IFERROR(VLOOKUP(Table1[[#This Row],[Ticker]],[1]!Table1[[Symbol]:[Industry]],2,FALSE),"-")</f>
        <v>-</v>
      </c>
      <c r="D2502" t="s">
        <v>622</v>
      </c>
      <c r="E2502">
        <v>174.53485541399999</v>
      </c>
      <c r="F2502">
        <v>2.0099999999999998</v>
      </c>
      <c r="G2502">
        <v>-23.475943276778899</v>
      </c>
      <c r="H2502">
        <v>-22.120478251169999</v>
      </c>
      <c r="I2502">
        <v>-50.626051168743103</v>
      </c>
      <c r="J2502">
        <v>-4.1951118961331799</v>
      </c>
      <c r="K2502">
        <v>2.5970775124957299</v>
      </c>
      <c r="L2502">
        <v>2.8087487922766501</v>
      </c>
      <c r="M2502">
        <v>2.4110109436132099</v>
      </c>
      <c r="N2502">
        <v>0.33140684441797003</v>
      </c>
      <c r="O2502">
        <v>127.36318407960199</v>
      </c>
      <c r="P2502">
        <v>14.857142857142801</v>
      </c>
      <c r="Q2502">
        <v>-2.0635975480368999E-2</v>
      </c>
    </row>
    <row r="2503" spans="1:17" hidden="1" x14ac:dyDescent="0.3">
      <c r="A2503" t="s">
        <v>5166</v>
      </c>
      <c r="B2503" t="s">
        <v>5167</v>
      </c>
      <c r="C2503" t="str">
        <f>IFERROR(VLOOKUP(Table1[[#This Row],[Ticker]],[1]!Table1[[Symbol]:[Industry]],2,FALSE),"-")</f>
        <v>-</v>
      </c>
      <c r="D2503" t="s">
        <v>388</v>
      </c>
      <c r="E2503">
        <v>173.9400315</v>
      </c>
      <c r="F2503">
        <v>24.6</v>
      </c>
      <c r="G2503">
        <v>-76.805253533885207</v>
      </c>
      <c r="H2503">
        <v>-10.193638433592801</v>
      </c>
      <c r="I2503">
        <v>-52.865378386237701</v>
      </c>
      <c r="J2503">
        <v>-3.32402198792043</v>
      </c>
      <c r="K2503">
        <v>26.953029062412</v>
      </c>
      <c r="L2503">
        <v>34.290848238350499</v>
      </c>
      <c r="M2503">
        <v>31.7524858212387</v>
      </c>
      <c r="N2503">
        <v>0.897839915690408</v>
      </c>
      <c r="O2503">
        <v>137.80487804878001</v>
      </c>
      <c r="P2503">
        <v>14.2061281337047</v>
      </c>
      <c r="Q2503">
        <v>0.108616604134539</v>
      </c>
    </row>
    <row r="2504" spans="1:17" hidden="1" x14ac:dyDescent="0.3">
      <c r="A2504" t="s">
        <v>5168</v>
      </c>
      <c r="B2504" t="s">
        <v>5169</v>
      </c>
      <c r="C2504" t="str">
        <f>IFERROR(VLOOKUP(Table1[[#This Row],[Ticker]],[1]!Table1[[Symbol]:[Industry]],2,FALSE),"-")</f>
        <v>-</v>
      </c>
      <c r="D2504" t="s">
        <v>174</v>
      </c>
      <c r="E2504">
        <v>173.49203430599999</v>
      </c>
      <c r="F2504">
        <v>21.51</v>
      </c>
      <c r="G2504">
        <v>-16.049532609056001</v>
      </c>
      <c r="H2504">
        <v>-4.3626490731917</v>
      </c>
      <c r="I2504">
        <v>-58.485737779761202</v>
      </c>
      <c r="J2504">
        <v>0.74251729498391805</v>
      </c>
      <c r="K2504">
        <v>20.947688142794402</v>
      </c>
      <c r="L2504">
        <v>21.646950447393301</v>
      </c>
      <c r="M2504">
        <v>60.972323610966797</v>
      </c>
      <c r="N2504">
        <v>2.0348872936384299</v>
      </c>
      <c r="O2504">
        <v>83.635518363551796</v>
      </c>
      <c r="P2504">
        <v>38.3279742765273</v>
      </c>
      <c r="Q2504">
        <v>-1.9344090662501999E-2</v>
      </c>
    </row>
    <row r="2505" spans="1:17" hidden="1" x14ac:dyDescent="0.3">
      <c r="A2505" t="s">
        <v>5170</v>
      </c>
      <c r="B2505" t="s">
        <v>5171</v>
      </c>
      <c r="C2505" t="str">
        <f>IFERROR(VLOOKUP(Table1[[#This Row],[Ticker]],[1]!Table1[[Symbol]:[Industry]],2,FALSE),"-")</f>
        <v>-</v>
      </c>
      <c r="D2505" t="s">
        <v>54</v>
      </c>
      <c r="E2505">
        <v>173.194136515</v>
      </c>
      <c r="F2505">
        <v>155</v>
      </c>
      <c r="G2505">
        <v>-69.202514417775504</v>
      </c>
      <c r="H2505">
        <v>29.114178269615</v>
      </c>
      <c r="I2505">
        <v>-42.498794615398602</v>
      </c>
      <c r="J2505">
        <v>14.174204383866</v>
      </c>
      <c r="K2505">
        <v>184.56984972691399</v>
      </c>
      <c r="L2505">
        <v>158.07306656373001</v>
      </c>
      <c r="M2505">
        <v>89.487019995600093</v>
      </c>
      <c r="N2505">
        <v>0.76097560975609702</v>
      </c>
      <c r="O2505">
        <v>80.645161290322505</v>
      </c>
      <c r="P2505">
        <v>40.1446654611211</v>
      </c>
    </row>
    <row r="2506" spans="1:17" hidden="1" x14ac:dyDescent="0.3">
      <c r="A2506" t="s">
        <v>5172</v>
      </c>
      <c r="B2506" t="s">
        <v>5173</v>
      </c>
      <c r="C2506" t="str">
        <f>IFERROR(VLOOKUP(Table1[[#This Row],[Ticker]],[1]!Table1[[Symbol]:[Industry]],2,FALSE),"-")</f>
        <v>-</v>
      </c>
      <c r="D2506" t="s">
        <v>198</v>
      </c>
      <c r="E2506">
        <v>173.05776</v>
      </c>
      <c r="F2506">
        <v>326.75</v>
      </c>
      <c r="G2506">
        <v>59.456499275213098</v>
      </c>
      <c r="H2506">
        <v>20.455977500401701</v>
      </c>
      <c r="I2506">
        <v>34.964829723225598</v>
      </c>
      <c r="J2506">
        <v>16.752582273870601</v>
      </c>
      <c r="K2506">
        <v>240.462069194457</v>
      </c>
      <c r="L2506">
        <v>219.57307150935901</v>
      </c>
      <c r="M2506">
        <v>85.291974992088996</v>
      </c>
      <c r="N2506">
        <v>4.7735532252415496</v>
      </c>
      <c r="O2506">
        <v>3.5654169854628801</v>
      </c>
      <c r="P2506">
        <v>123.80136986301299</v>
      </c>
      <c r="Q2506">
        <v>6.5815645649659998E-2</v>
      </c>
    </row>
    <row r="2507" spans="1:17" hidden="1" x14ac:dyDescent="0.3">
      <c r="A2507" t="s">
        <v>5174</v>
      </c>
      <c r="B2507" t="s">
        <v>5175</v>
      </c>
      <c r="C2507" t="str">
        <f>IFERROR(VLOOKUP(Table1[[#This Row],[Ticker]],[1]!Table1[[Symbol]:[Industry]],2,FALSE),"-")</f>
        <v>-</v>
      </c>
      <c r="D2507" t="s">
        <v>290</v>
      </c>
      <c r="E2507">
        <v>172.49857645</v>
      </c>
      <c r="F2507">
        <v>193.55</v>
      </c>
      <c r="G2507">
        <v>-31.928027898006</v>
      </c>
      <c r="H2507">
        <v>-9.4808991700191392</v>
      </c>
      <c r="I2507">
        <v>-40.3616831492701</v>
      </c>
      <c r="J2507">
        <v>-2.24817240384108</v>
      </c>
      <c r="K2507">
        <v>194.94417412017401</v>
      </c>
      <c r="L2507">
        <v>197.676261085699</v>
      </c>
      <c r="M2507">
        <v>47.239042753514198</v>
      </c>
      <c r="N2507">
        <v>0.89147842282234702</v>
      </c>
      <c r="O2507">
        <v>36.1146990441746</v>
      </c>
      <c r="P2507">
        <v>18.997848140178299</v>
      </c>
      <c r="Q2507">
        <v>-8.7076774844544999E-2</v>
      </c>
    </row>
    <row r="2508" spans="1:17" hidden="1" x14ac:dyDescent="0.3">
      <c r="A2508" t="s">
        <v>5176</v>
      </c>
      <c r="B2508" t="s">
        <v>5177</v>
      </c>
      <c r="C2508" t="str">
        <f>IFERROR(VLOOKUP(Table1[[#This Row],[Ticker]],[1]!Table1[[Symbol]:[Industry]],2,FALSE),"-")</f>
        <v>-</v>
      </c>
      <c r="D2508" t="s">
        <v>80</v>
      </c>
      <c r="E2508">
        <v>172.46012150000001</v>
      </c>
      <c r="F2508">
        <v>210.7</v>
      </c>
      <c r="G2508">
        <v>1648.0028727876099</v>
      </c>
      <c r="H2508">
        <v>-4.5793716944944798</v>
      </c>
      <c r="I2508">
        <v>60.6612767371806</v>
      </c>
      <c r="J2508">
        <v>-8.9643714137045905</v>
      </c>
      <c r="K2508">
        <v>214.45949277323601</v>
      </c>
      <c r="L2508">
        <v>136.433315259523</v>
      </c>
      <c r="M2508">
        <v>22.9070008043158</v>
      </c>
      <c r="N2508">
        <v>0.67847154135920296</v>
      </c>
      <c r="O2508">
        <v>24.940673943996199</v>
      </c>
      <c r="P2508">
        <v>1761.3074204946899</v>
      </c>
    </row>
    <row r="2509" spans="1:17" hidden="1" x14ac:dyDescent="0.3">
      <c r="A2509" t="s">
        <v>5178</v>
      </c>
      <c r="B2509" t="s">
        <v>5179</v>
      </c>
      <c r="C2509" t="str">
        <f>IFERROR(VLOOKUP(Table1[[#This Row],[Ticker]],[1]!Table1[[Symbol]:[Industry]],2,FALSE),"-")</f>
        <v>-</v>
      </c>
      <c r="D2509" t="s">
        <v>46</v>
      </c>
      <c r="E2509">
        <v>172.16985320999899</v>
      </c>
      <c r="F2509">
        <v>105</v>
      </c>
      <c r="G2509">
        <v>39.048495844747301</v>
      </c>
      <c r="H2509">
        <v>-7.12585004482799</v>
      </c>
      <c r="I2509">
        <v>-27.8127432036835</v>
      </c>
      <c r="J2509">
        <v>1.7624512250826001</v>
      </c>
      <c r="K2509">
        <v>103.537642148289</v>
      </c>
      <c r="L2509">
        <v>97.708786249028805</v>
      </c>
      <c r="M2509">
        <v>50.394418037110299</v>
      </c>
      <c r="N2509">
        <v>0.62392092851889902</v>
      </c>
      <c r="O2509">
        <v>51.285714285714199</v>
      </c>
      <c r="P2509">
        <v>99.923838537699893</v>
      </c>
      <c r="Q2509">
        <v>5.3680033293696E-2</v>
      </c>
    </row>
    <row r="2510" spans="1:17" hidden="1" x14ac:dyDescent="0.3">
      <c r="A2510" t="s">
        <v>5180</v>
      </c>
      <c r="B2510" t="s">
        <v>5181</v>
      </c>
      <c r="C2510" t="str">
        <f>IFERROR(VLOOKUP(Table1[[#This Row],[Ticker]],[1]!Table1[[Symbol]:[Industry]],2,FALSE),"-")</f>
        <v>-</v>
      </c>
      <c r="D2510" t="s">
        <v>60</v>
      </c>
      <c r="E2510">
        <v>171.64152131199901</v>
      </c>
      <c r="F2510">
        <v>109.92</v>
      </c>
      <c r="G2510">
        <v>-23.2159856091608</v>
      </c>
      <c r="H2510">
        <v>-2.74887509370076</v>
      </c>
      <c r="I2510">
        <v>-7.4227315007025796</v>
      </c>
      <c r="J2510">
        <v>1.58666638595339</v>
      </c>
      <c r="K2510">
        <v>106.20175450568399</v>
      </c>
      <c r="L2510">
        <v>105.87600666335101</v>
      </c>
      <c r="M2510">
        <v>56.707519466429702</v>
      </c>
      <c r="N2510">
        <v>0.70479983397944401</v>
      </c>
      <c r="O2510">
        <v>20.496724890829601</v>
      </c>
      <c r="P2510">
        <v>21.057268722466901</v>
      </c>
      <c r="Q2510">
        <v>-0.110831727509992</v>
      </c>
    </row>
    <row r="2511" spans="1:17" hidden="1" x14ac:dyDescent="0.3">
      <c r="A2511" t="s">
        <v>5182</v>
      </c>
      <c r="B2511" t="s">
        <v>5183</v>
      </c>
      <c r="C2511" t="str">
        <f>IFERROR(VLOOKUP(Table1[[#This Row],[Ticker]],[1]!Table1[[Symbol]:[Industry]],2,FALSE),"-")</f>
        <v>-</v>
      </c>
      <c r="D2511" t="s">
        <v>138</v>
      </c>
      <c r="E2511">
        <v>171.47267600000001</v>
      </c>
      <c r="F2511">
        <v>68.819999999999993</v>
      </c>
      <c r="G2511">
        <v>-0.32502248295882902</v>
      </c>
      <c r="H2511">
        <v>3.5988200882774501</v>
      </c>
      <c r="I2511">
        <v>-29.359487092010301</v>
      </c>
      <c r="J2511">
        <v>4.7761019898589296</v>
      </c>
      <c r="K2511">
        <v>64.420742928075498</v>
      </c>
      <c r="L2511">
        <v>62.292197787556901</v>
      </c>
      <c r="M2511">
        <v>55.600685837509801</v>
      </c>
      <c r="N2511">
        <v>2.2681795697942602</v>
      </c>
      <c r="O2511">
        <v>28.741644870677099</v>
      </c>
      <c r="P2511">
        <v>50.590809628008699</v>
      </c>
      <c r="Q2511">
        <v>8.1013581781746002E-2</v>
      </c>
    </row>
    <row r="2512" spans="1:17" hidden="1" x14ac:dyDescent="0.3">
      <c r="A2512" t="s">
        <v>5184</v>
      </c>
      <c r="B2512" t="s">
        <v>5185</v>
      </c>
      <c r="C2512" t="str">
        <f>IFERROR(VLOOKUP(Table1[[#This Row],[Ticker]],[1]!Table1[[Symbol]:[Industry]],2,FALSE),"-")</f>
        <v>-</v>
      </c>
      <c r="D2512" t="s">
        <v>133</v>
      </c>
      <c r="E2512">
        <v>170.65480959999999</v>
      </c>
      <c r="F2512">
        <v>104.69</v>
      </c>
      <c r="G2512">
        <v>23.7776437977606</v>
      </c>
      <c r="H2512">
        <v>-4.2587502483626398</v>
      </c>
      <c r="I2512">
        <v>-19.1482256174979</v>
      </c>
      <c r="J2512">
        <v>1.59319448342201</v>
      </c>
      <c r="K2512">
        <v>104.15741208979099</v>
      </c>
      <c r="L2512">
        <v>99.221660608939104</v>
      </c>
      <c r="M2512">
        <v>64.993530691294794</v>
      </c>
      <c r="N2512">
        <v>0.96339719028037496</v>
      </c>
      <c r="O2512">
        <v>37.978794536249801</v>
      </c>
      <c r="P2512">
        <v>63.834115805946801</v>
      </c>
      <c r="Q2512">
        <v>-1.8194865282514999E-2</v>
      </c>
    </row>
    <row r="2513" spans="1:17" hidden="1" x14ac:dyDescent="0.3">
      <c r="A2513" t="s">
        <v>5186</v>
      </c>
      <c r="B2513" t="s">
        <v>5187</v>
      </c>
      <c r="C2513" t="str">
        <f>IFERROR(VLOOKUP(Table1[[#This Row],[Ticker]],[1]!Table1[[Symbol]:[Industry]],2,FALSE),"-")</f>
        <v>-</v>
      </c>
      <c r="D2513" t="s">
        <v>95</v>
      </c>
      <c r="E2513">
        <v>170.54424053</v>
      </c>
      <c r="F2513">
        <v>169.5</v>
      </c>
      <c r="G2513">
        <v>-22.745404648563898</v>
      </c>
      <c r="H2513">
        <v>-10.2904276805283</v>
      </c>
      <c r="I2513">
        <v>-27.6808674445303</v>
      </c>
      <c r="J2513">
        <v>-4.0732894336807899</v>
      </c>
      <c r="K2513">
        <v>177.41310934344401</v>
      </c>
      <c r="L2513">
        <v>184.11756544714399</v>
      </c>
      <c r="M2513">
        <v>38.0758203287999</v>
      </c>
      <c r="N2513">
        <v>8.9877977214318894E-2</v>
      </c>
      <c r="O2513">
        <v>58.702064896755097</v>
      </c>
      <c r="P2513">
        <v>17.7083333333333</v>
      </c>
      <c r="Q2513">
        <v>6.6275741525012005E-2</v>
      </c>
    </row>
    <row r="2514" spans="1:17" hidden="1" x14ac:dyDescent="0.3">
      <c r="A2514" t="s">
        <v>5188</v>
      </c>
      <c r="B2514" t="s">
        <v>5189</v>
      </c>
      <c r="C2514" t="str">
        <f>IFERROR(VLOOKUP(Table1[[#This Row],[Ticker]],[1]!Table1[[Symbol]:[Industry]],2,FALSE),"-")</f>
        <v>-</v>
      </c>
      <c r="D2514" t="s">
        <v>1506</v>
      </c>
      <c r="E2514">
        <v>170.49119999999999</v>
      </c>
      <c r="F2514">
        <v>96.85</v>
      </c>
      <c r="G2514">
        <v>31.275954481745899</v>
      </c>
      <c r="H2514">
        <v>-11.605306846911599</v>
      </c>
      <c r="I2514">
        <v>-6.0635830805855502</v>
      </c>
      <c r="J2514">
        <v>14.0823790461359</v>
      </c>
      <c r="K2514">
        <v>91.426716802573793</v>
      </c>
      <c r="L2514">
        <v>90.571779390900105</v>
      </c>
      <c r="M2514">
        <v>70.298637706152206</v>
      </c>
      <c r="N2514">
        <v>2.6088044996290298</v>
      </c>
      <c r="O2514">
        <v>63.551884357253499</v>
      </c>
      <c r="P2514">
        <v>99.814318134928797</v>
      </c>
      <c r="Q2514">
        <v>3.0297722869994999E-2</v>
      </c>
    </row>
    <row r="2515" spans="1:17" hidden="1" x14ac:dyDescent="0.3">
      <c r="A2515" t="s">
        <v>5190</v>
      </c>
      <c r="B2515" t="s">
        <v>5191</v>
      </c>
      <c r="C2515" t="str">
        <f>IFERROR(VLOOKUP(Table1[[#This Row],[Ticker]],[1]!Table1[[Symbol]:[Industry]],2,FALSE),"-")</f>
        <v>-</v>
      </c>
      <c r="D2515" t="s">
        <v>1815</v>
      </c>
      <c r="E2515">
        <v>170.38182190999899</v>
      </c>
      <c r="F2515">
        <v>40.39</v>
      </c>
      <c r="G2515">
        <v>23.831907471015199</v>
      </c>
      <c r="H2515">
        <v>-4.7955277723242702</v>
      </c>
      <c r="I2515">
        <v>-44.503873980477998</v>
      </c>
      <c r="J2515">
        <v>2.2862464919302399</v>
      </c>
      <c r="K2515">
        <v>38.692311836881103</v>
      </c>
      <c r="L2515">
        <v>35.266087552687701</v>
      </c>
      <c r="M2515">
        <v>55.114795867925601</v>
      </c>
      <c r="N2515">
        <v>1.1474442783841601</v>
      </c>
      <c r="O2515">
        <v>45.085417182470898</v>
      </c>
      <c r="P2515">
        <v>139.70326409495499</v>
      </c>
      <c r="Q2515">
        <v>0.120300838013955</v>
      </c>
    </row>
    <row r="2516" spans="1:17" hidden="1" x14ac:dyDescent="0.3">
      <c r="A2516" t="s">
        <v>5192</v>
      </c>
      <c r="B2516" t="s">
        <v>5193</v>
      </c>
      <c r="C2516" t="str">
        <f>IFERROR(VLOOKUP(Table1[[#This Row],[Ticker]],[1]!Table1[[Symbol]:[Industry]],2,FALSE),"-")</f>
        <v>-</v>
      </c>
      <c r="D2516" t="s">
        <v>5194</v>
      </c>
      <c r="E2516">
        <v>170.11800726999999</v>
      </c>
      <c r="F2516">
        <v>73.400000000000006</v>
      </c>
      <c r="G2516">
        <v>-56.328055543316701</v>
      </c>
      <c r="H2516">
        <v>-11.4477132645177</v>
      </c>
      <c r="I2516">
        <v>-57.162468304052197</v>
      </c>
      <c r="J2516">
        <v>-4.5415594328223001</v>
      </c>
      <c r="K2516">
        <v>80.613520864234999</v>
      </c>
      <c r="M2516">
        <v>20.646460943187801</v>
      </c>
      <c r="N2516">
        <v>0.64312896405919595</v>
      </c>
      <c r="O2516">
        <v>107.08446866484999</v>
      </c>
      <c r="P2516">
        <v>3.7455830388692699</v>
      </c>
    </row>
    <row r="2517" spans="1:17" hidden="1" x14ac:dyDescent="0.3">
      <c r="A2517" t="s">
        <v>5195</v>
      </c>
      <c r="B2517" t="s">
        <v>5196</v>
      </c>
      <c r="C2517" t="str">
        <f>IFERROR(VLOOKUP(Table1[[#This Row],[Ticker]],[1]!Table1[[Symbol]:[Industry]],2,FALSE),"-")</f>
        <v>-</v>
      </c>
      <c r="D2517" t="s">
        <v>622</v>
      </c>
      <c r="E2517">
        <v>169.964635472</v>
      </c>
      <c r="F2517">
        <v>12.78</v>
      </c>
      <c r="G2517">
        <v>-38.525263740524899</v>
      </c>
      <c r="H2517">
        <v>-6.6829926726050601</v>
      </c>
      <c r="I2517">
        <v>-37.224160009080897</v>
      </c>
      <c r="J2517">
        <v>-3.3434922376854002</v>
      </c>
      <c r="K2517">
        <v>12.990130169433501</v>
      </c>
      <c r="L2517">
        <v>13.263575436644899</v>
      </c>
      <c r="M2517">
        <v>41.5477234009063</v>
      </c>
      <c r="N2517">
        <v>0.87251195384048197</v>
      </c>
      <c r="O2517">
        <v>51.799687010954599</v>
      </c>
      <c r="P2517">
        <v>22.296650717703301</v>
      </c>
      <c r="Q2517">
        <v>-6.4478434529976994E-2</v>
      </c>
    </row>
    <row r="2518" spans="1:17" hidden="1" x14ac:dyDescent="0.3">
      <c r="A2518" t="s">
        <v>5197</v>
      </c>
      <c r="B2518" t="s">
        <v>5198</v>
      </c>
      <c r="C2518" t="str">
        <f>IFERROR(VLOOKUP(Table1[[#This Row],[Ticker]],[1]!Table1[[Symbol]:[Industry]],2,FALSE),"-")</f>
        <v>-</v>
      </c>
      <c r="D2518" t="s">
        <v>21</v>
      </c>
      <c r="E2518">
        <v>169.91815800000001</v>
      </c>
      <c r="F2518">
        <v>199.4</v>
      </c>
      <c r="G2518">
        <v>47.1493104572194</v>
      </c>
      <c r="H2518">
        <v>54.279163370917601</v>
      </c>
      <c r="I2518">
        <v>56.407142813708901</v>
      </c>
      <c r="J2518">
        <v>-6.1651578996768102</v>
      </c>
      <c r="K2518">
        <v>159.06835813352299</v>
      </c>
      <c r="M2518">
        <v>51.987905717178698</v>
      </c>
      <c r="N2518">
        <v>0.45504127358490498</v>
      </c>
      <c r="O2518">
        <v>16.599799398194499</v>
      </c>
      <c r="P2518">
        <v>104.51282051282</v>
      </c>
    </row>
    <row r="2519" spans="1:17" hidden="1" x14ac:dyDescent="0.3">
      <c r="A2519" t="s">
        <v>5199</v>
      </c>
      <c r="B2519" t="s">
        <v>5200</v>
      </c>
      <c r="C2519" t="str">
        <f>IFERROR(VLOOKUP(Table1[[#This Row],[Ticker]],[1]!Table1[[Symbol]:[Industry]],2,FALSE),"-")</f>
        <v>-</v>
      </c>
      <c r="D2519" t="s">
        <v>138</v>
      </c>
      <c r="E2519">
        <v>169.87246875</v>
      </c>
      <c r="F2519">
        <v>788.5</v>
      </c>
      <c r="G2519">
        <v>322.31797304704497</v>
      </c>
      <c r="H2519">
        <v>-23.943712078595599</v>
      </c>
      <c r="I2519">
        <v>225.774111076162</v>
      </c>
      <c r="J2519">
        <v>-5.19178720724641</v>
      </c>
      <c r="K2519">
        <v>883.92397043255698</v>
      </c>
      <c r="L2519">
        <v>589.42455844251697</v>
      </c>
      <c r="M2519">
        <v>0.92598999031298501</v>
      </c>
      <c r="N2519">
        <v>0.181585209591799</v>
      </c>
      <c r="O2519">
        <v>43.715916296765997</v>
      </c>
      <c r="P2519">
        <v>359.76676384839601</v>
      </c>
    </row>
    <row r="2520" spans="1:17" hidden="1" x14ac:dyDescent="0.3">
      <c r="A2520" t="s">
        <v>5201</v>
      </c>
      <c r="B2520" t="s">
        <v>5202</v>
      </c>
      <c r="C2520" t="str">
        <f>IFERROR(VLOOKUP(Table1[[#This Row],[Ticker]],[1]!Table1[[Symbol]:[Industry]],2,FALSE),"-")</f>
        <v>-</v>
      </c>
      <c r="D2520" t="s">
        <v>1160</v>
      </c>
      <c r="E2520">
        <v>169.82064</v>
      </c>
      <c r="F2520">
        <v>13.31</v>
      </c>
      <c r="G2520">
        <v>-26.385822912559401</v>
      </c>
      <c r="H2520">
        <v>-6.7520121204494803</v>
      </c>
      <c r="I2520">
        <v>-53.480846156808198</v>
      </c>
      <c r="J2520">
        <v>-2.2063114300544702</v>
      </c>
      <c r="K2520">
        <v>14.748405875821</v>
      </c>
      <c r="L2520">
        <v>16.062964118561499</v>
      </c>
      <c r="M2520">
        <v>43.098562174569103</v>
      </c>
      <c r="N2520">
        <v>7.2269568692774705E-2</v>
      </c>
      <c r="O2520">
        <v>66.716754320060105</v>
      </c>
      <c r="P2520">
        <v>29.223300970873701</v>
      </c>
      <c r="Q2520">
        <v>9.1777391205939002E-2</v>
      </c>
    </row>
    <row r="2521" spans="1:17" hidden="1" x14ac:dyDescent="0.3">
      <c r="A2521" t="s">
        <v>5203</v>
      </c>
      <c r="B2521" t="s">
        <v>5204</v>
      </c>
      <c r="C2521" t="str">
        <f>IFERROR(VLOOKUP(Table1[[#This Row],[Ticker]],[1]!Table1[[Symbol]:[Industry]],2,FALSE),"-")</f>
        <v>-</v>
      </c>
      <c r="D2521" t="s">
        <v>133</v>
      </c>
      <c r="E2521">
        <v>169.67849989999999</v>
      </c>
      <c r="F2521">
        <v>20</v>
      </c>
      <c r="G2521">
        <v>-16.737812906752499</v>
      </c>
      <c r="H2521">
        <v>-8.8092385197811502</v>
      </c>
      <c r="I2521">
        <v>-35.987033284360201</v>
      </c>
      <c r="J2521">
        <v>-2.7653912288868598</v>
      </c>
      <c r="K2521">
        <v>20.8191984227544</v>
      </c>
      <c r="L2521">
        <v>20.3010653700278</v>
      </c>
      <c r="M2521">
        <v>34.498846865276498</v>
      </c>
      <c r="N2521">
        <v>0.43617645469715299</v>
      </c>
      <c r="O2521">
        <v>52.25</v>
      </c>
      <c r="P2521">
        <v>44.927536231883998</v>
      </c>
      <c r="Q2521">
        <v>3.5653892439870001E-2</v>
      </c>
    </row>
    <row r="2522" spans="1:17" hidden="1" x14ac:dyDescent="0.3">
      <c r="A2522" t="s">
        <v>5205</v>
      </c>
      <c r="B2522" t="s">
        <v>5206</v>
      </c>
      <c r="C2522" t="str">
        <f>IFERROR(VLOOKUP(Table1[[#This Row],[Ticker]],[1]!Table1[[Symbol]:[Industry]],2,FALSE),"-")</f>
        <v>-</v>
      </c>
      <c r="D2522" t="s">
        <v>622</v>
      </c>
      <c r="E2522">
        <v>169.66</v>
      </c>
      <c r="F2522">
        <v>70</v>
      </c>
      <c r="G2522">
        <v>-43.406526368266398</v>
      </c>
      <c r="H2522">
        <v>-0.38879717251052498</v>
      </c>
      <c r="I2522">
        <v>-34.8656191811761</v>
      </c>
      <c r="J2522">
        <v>-8.2157937113390798</v>
      </c>
      <c r="K2522">
        <v>68.325091131711702</v>
      </c>
      <c r="L2522">
        <v>75.117041488846098</v>
      </c>
      <c r="M2522">
        <v>38.630133018523999</v>
      </c>
      <c r="N2522">
        <v>1.17425</v>
      </c>
      <c r="O2522">
        <v>51.428571428571402</v>
      </c>
      <c r="P2522">
        <v>35.922330097087297</v>
      </c>
    </row>
    <row r="2523" spans="1:17" hidden="1" x14ac:dyDescent="0.3">
      <c r="A2523" t="s">
        <v>5207</v>
      </c>
      <c r="B2523" t="s">
        <v>5208</v>
      </c>
      <c r="C2523" t="str">
        <f>IFERROR(VLOOKUP(Table1[[#This Row],[Ticker]],[1]!Table1[[Symbol]:[Industry]],2,FALSE),"-")</f>
        <v>-</v>
      </c>
      <c r="D2523" t="s">
        <v>276</v>
      </c>
      <c r="E2523">
        <v>169.64599049</v>
      </c>
      <c r="F2523">
        <v>2.2999999999999998</v>
      </c>
      <c r="K2523">
        <v>2.2860694928582501</v>
      </c>
      <c r="L2523">
        <v>2.4904968111465999</v>
      </c>
      <c r="M2523">
        <v>41.368652020141496</v>
      </c>
      <c r="N2523">
        <v>1</v>
      </c>
      <c r="Q2523">
        <v>-6.0412528129999996E-4</v>
      </c>
    </row>
    <row r="2524" spans="1:17" hidden="1" x14ac:dyDescent="0.3">
      <c r="A2524" t="s">
        <v>5209</v>
      </c>
      <c r="B2524" t="s">
        <v>5210</v>
      </c>
      <c r="C2524" t="str">
        <f>IFERROR(VLOOKUP(Table1[[#This Row],[Ticker]],[1]!Table1[[Symbol]:[Industry]],2,FALSE),"-")</f>
        <v>-</v>
      </c>
      <c r="D2524" t="s">
        <v>989</v>
      </c>
      <c r="E2524">
        <v>169.57499999999999</v>
      </c>
      <c r="F2524">
        <v>329.45</v>
      </c>
      <c r="G2524">
        <v>133.843298037485</v>
      </c>
      <c r="H2524">
        <v>-12.5977301338673</v>
      </c>
      <c r="I2524">
        <v>110.507516342719</v>
      </c>
      <c r="J2524">
        <v>2.4194870600732599</v>
      </c>
      <c r="K2524">
        <v>316.21386288997201</v>
      </c>
      <c r="L2524">
        <v>258.87258312978702</v>
      </c>
      <c r="M2524">
        <v>45.014502495916901</v>
      </c>
      <c r="N2524">
        <v>0.83650836306352205</v>
      </c>
      <c r="O2524">
        <v>18.3184094703293</v>
      </c>
      <c r="P2524">
        <v>186.229365768896</v>
      </c>
      <c r="Q2524">
        <v>8.6847492184505007E-2</v>
      </c>
    </row>
    <row r="2525" spans="1:17" hidden="1" x14ac:dyDescent="0.3">
      <c r="A2525" t="s">
        <v>5211</v>
      </c>
      <c r="B2525" t="s">
        <v>5212</v>
      </c>
      <c r="C2525" t="str">
        <f>IFERROR(VLOOKUP(Table1[[#This Row],[Ticker]],[1]!Table1[[Symbol]:[Industry]],2,FALSE),"-")</f>
        <v>-</v>
      </c>
      <c r="E2525">
        <v>168.8980315</v>
      </c>
      <c r="F2525">
        <v>131.69999999999999</v>
      </c>
      <c r="G2525">
        <v>71.001013397692503</v>
      </c>
      <c r="H2525">
        <v>8.5285552273794707</v>
      </c>
      <c r="I2525">
        <v>65.096640252763393</v>
      </c>
      <c r="J2525">
        <v>4.0753520974254798</v>
      </c>
      <c r="K2525">
        <v>117.731504901124</v>
      </c>
      <c r="L2525">
        <v>92.504779388388599</v>
      </c>
      <c r="M2525">
        <v>92.154999173195705</v>
      </c>
      <c r="N2525">
        <v>0.54</v>
      </c>
      <c r="O2525">
        <v>0</v>
      </c>
      <c r="P2525">
        <v>241.191709844559</v>
      </c>
    </row>
    <row r="2526" spans="1:17" hidden="1" x14ac:dyDescent="0.3">
      <c r="A2526" t="s">
        <v>5213</v>
      </c>
      <c r="B2526" t="s">
        <v>5214</v>
      </c>
      <c r="C2526" t="str">
        <f>IFERROR(VLOOKUP(Table1[[#This Row],[Ticker]],[1]!Table1[[Symbol]:[Industry]],2,FALSE),"-")</f>
        <v>-</v>
      </c>
      <c r="D2526" t="s">
        <v>622</v>
      </c>
      <c r="E2526">
        <v>168.75690590400001</v>
      </c>
      <c r="F2526">
        <v>5.9</v>
      </c>
      <c r="G2526">
        <v>119.461678532131</v>
      </c>
      <c r="H2526">
        <v>64.721435010892293</v>
      </c>
      <c r="I2526">
        <v>63.756616640012503</v>
      </c>
      <c r="J2526">
        <v>11.612356097197299</v>
      </c>
      <c r="K2526">
        <v>3.97435530960162</v>
      </c>
      <c r="L2526">
        <v>3.5795127006566099</v>
      </c>
      <c r="M2526">
        <v>85.425845038445402</v>
      </c>
      <c r="N2526">
        <v>1.46416654039685</v>
      </c>
      <c r="O2526">
        <v>0</v>
      </c>
      <c r="P2526">
        <v>213.156408808582</v>
      </c>
      <c r="Q2526">
        <v>-4.5957293534529001E-2</v>
      </c>
    </row>
    <row r="2527" spans="1:17" hidden="1" x14ac:dyDescent="0.3">
      <c r="A2527" t="s">
        <v>5215</v>
      </c>
      <c r="B2527" t="s">
        <v>5216</v>
      </c>
      <c r="C2527" t="str">
        <f>IFERROR(VLOOKUP(Table1[[#This Row],[Ticker]],[1]!Table1[[Symbol]:[Industry]],2,FALSE),"-")</f>
        <v>-</v>
      </c>
      <c r="D2527" t="s">
        <v>271</v>
      </c>
      <c r="E2527">
        <v>168.42724799999999</v>
      </c>
      <c r="F2527">
        <v>199</v>
      </c>
      <c r="G2527">
        <v>-41.582187920048703</v>
      </c>
      <c r="H2527">
        <v>-1.7792925207629799</v>
      </c>
      <c r="I2527">
        <v>-26.385137222934201</v>
      </c>
      <c r="J2527">
        <v>-3.9364502119036602</v>
      </c>
      <c r="K2527">
        <v>202.03798579400501</v>
      </c>
      <c r="L2527">
        <v>216.00931768769499</v>
      </c>
      <c r="M2527">
        <v>42.927414454848297</v>
      </c>
      <c r="N2527">
        <v>1.3022641509433901</v>
      </c>
      <c r="O2527">
        <v>40.201005025125603</v>
      </c>
      <c r="P2527">
        <v>10.249307479224299</v>
      </c>
    </row>
    <row r="2528" spans="1:17" hidden="1" x14ac:dyDescent="0.3">
      <c r="A2528" t="s">
        <v>5217</v>
      </c>
      <c r="B2528" t="s">
        <v>5218</v>
      </c>
      <c r="C2528" t="str">
        <f>IFERROR(VLOOKUP(Table1[[#This Row],[Ticker]],[1]!Table1[[Symbol]:[Industry]],2,FALSE),"-")</f>
        <v>-</v>
      </c>
      <c r="D2528" t="s">
        <v>121</v>
      </c>
      <c r="E2528">
        <v>168.38217</v>
      </c>
      <c r="F2528">
        <v>155.9</v>
      </c>
      <c r="G2528">
        <v>-20.2283129435741</v>
      </c>
      <c r="H2528">
        <v>-10.2822735169125</v>
      </c>
      <c r="I2528">
        <v>-20.103443386354101</v>
      </c>
      <c r="J2528">
        <v>-5.1588026117123196</v>
      </c>
      <c r="K2528">
        <v>160.17001109177301</v>
      </c>
      <c r="L2528">
        <v>153.88210934506</v>
      </c>
      <c r="M2528">
        <v>42.357272766160499</v>
      </c>
      <c r="N2528">
        <v>0.62034418574274197</v>
      </c>
      <c r="O2528">
        <v>28.447722899294401</v>
      </c>
      <c r="P2528">
        <v>29.9166666666666</v>
      </c>
      <c r="Q2528">
        <v>9.6480113242132001E-2</v>
      </c>
    </row>
    <row r="2529" spans="1:17" hidden="1" x14ac:dyDescent="0.3">
      <c r="A2529" t="s">
        <v>5219</v>
      </c>
      <c r="B2529" t="s">
        <v>5220</v>
      </c>
      <c r="C2529" t="str">
        <f>IFERROR(VLOOKUP(Table1[[#This Row],[Ticker]],[1]!Table1[[Symbol]:[Industry]],2,FALSE),"-")</f>
        <v>-</v>
      </c>
      <c r="D2529" t="s">
        <v>418</v>
      </c>
      <c r="E2529">
        <v>167.981912104</v>
      </c>
      <c r="F2529">
        <v>167.36</v>
      </c>
      <c r="G2529">
        <v>20.217821344023601</v>
      </c>
      <c r="H2529">
        <v>-5.7825148455670901</v>
      </c>
      <c r="I2529">
        <v>12.5292489345848</v>
      </c>
      <c r="J2529">
        <v>-2.89406118030423</v>
      </c>
      <c r="K2529">
        <v>163.66247925535399</v>
      </c>
      <c r="L2529">
        <v>141.90665258559699</v>
      </c>
      <c r="M2529">
        <v>45.665074211563599</v>
      </c>
      <c r="N2529">
        <v>0.19161840991996801</v>
      </c>
      <c r="O2529">
        <v>12.9302103250477</v>
      </c>
      <c r="P2529">
        <v>54.462390401476704</v>
      </c>
      <c r="Q2529">
        <v>4.5335198391915001E-2</v>
      </c>
    </row>
    <row r="2530" spans="1:17" hidden="1" x14ac:dyDescent="0.3">
      <c r="A2530" t="s">
        <v>5221</v>
      </c>
      <c r="B2530" t="s">
        <v>5222</v>
      </c>
      <c r="C2530" t="str">
        <f>IFERROR(VLOOKUP(Table1[[#This Row],[Ticker]],[1]!Table1[[Symbol]:[Industry]],2,FALSE),"-")</f>
        <v>-</v>
      </c>
      <c r="D2530" t="s">
        <v>133</v>
      </c>
      <c r="E2530">
        <v>167.85728362</v>
      </c>
      <c r="F2530">
        <v>69.400000000000006</v>
      </c>
      <c r="G2530">
        <v>-14.259013652302</v>
      </c>
      <c r="H2530">
        <v>-4.7466344571770804</v>
      </c>
      <c r="I2530">
        <v>-53.445999584342701</v>
      </c>
      <c r="J2530">
        <v>3.79053627352399</v>
      </c>
      <c r="K2530">
        <v>71.690464504360804</v>
      </c>
      <c r="L2530">
        <v>74.166528852228694</v>
      </c>
      <c r="M2530">
        <v>52.185728163969898</v>
      </c>
      <c r="N2530">
        <v>0.61314575645756397</v>
      </c>
      <c r="O2530">
        <v>65.201729106628207</v>
      </c>
      <c r="P2530">
        <v>26.181818181818102</v>
      </c>
    </row>
    <row r="2531" spans="1:17" hidden="1" x14ac:dyDescent="0.3">
      <c r="A2531" t="s">
        <v>5223</v>
      </c>
      <c r="B2531" t="s">
        <v>5224</v>
      </c>
      <c r="C2531" t="str">
        <f>IFERROR(VLOOKUP(Table1[[#This Row],[Ticker]],[1]!Table1[[Symbol]:[Industry]],2,FALSE),"-")</f>
        <v>-</v>
      </c>
      <c r="D2531" t="s">
        <v>60</v>
      </c>
      <c r="E2531">
        <v>167.55737481199901</v>
      </c>
      <c r="F2531">
        <v>45.76</v>
      </c>
      <c r="G2531">
        <v>-18.097855807245601</v>
      </c>
      <c r="H2531">
        <v>-10.523711710632201</v>
      </c>
      <c r="I2531">
        <v>-41.057537303396401</v>
      </c>
      <c r="J2531">
        <v>-2.9357182610674499</v>
      </c>
      <c r="K2531">
        <v>50.703494273829001</v>
      </c>
      <c r="L2531">
        <v>49.338672030144402</v>
      </c>
      <c r="M2531">
        <v>42.553931591417701</v>
      </c>
      <c r="N2531">
        <v>0.56383340702582696</v>
      </c>
      <c r="O2531">
        <v>73.142482517482506</v>
      </c>
      <c r="P2531">
        <v>43.944636678200702</v>
      </c>
      <c r="Q2531">
        <v>9.5182776912744002E-2</v>
      </c>
    </row>
    <row r="2532" spans="1:17" hidden="1" x14ac:dyDescent="0.3">
      <c r="A2532" t="s">
        <v>5225</v>
      </c>
      <c r="B2532" t="s">
        <v>5226</v>
      </c>
      <c r="C2532" t="str">
        <f>IFERROR(VLOOKUP(Table1[[#This Row],[Ticker]],[1]!Table1[[Symbol]:[Industry]],2,FALSE),"-")</f>
        <v>-</v>
      </c>
      <c r="D2532" t="s">
        <v>1100</v>
      </c>
      <c r="E2532">
        <v>167.541930192</v>
      </c>
      <c r="F2532">
        <v>14.04</v>
      </c>
      <c r="G2532">
        <v>-36.423293638554803</v>
      </c>
      <c r="H2532">
        <v>-18.0023176807059</v>
      </c>
      <c r="I2532">
        <v>-70.124107898606695</v>
      </c>
      <c r="J2532">
        <v>12.7302860794774</v>
      </c>
      <c r="K2532">
        <v>15.0483743213343</v>
      </c>
      <c r="L2532">
        <v>20.2022953036576</v>
      </c>
      <c r="M2532">
        <v>57.760574910008998</v>
      </c>
      <c r="N2532">
        <v>2.1599240358748801</v>
      </c>
      <c r="O2532">
        <v>170.65527065526999</v>
      </c>
      <c r="P2532">
        <v>25.919282511210699</v>
      </c>
      <c r="Q2532">
        <v>-7.3686565620950002E-3</v>
      </c>
    </row>
    <row r="2533" spans="1:17" hidden="1" x14ac:dyDescent="0.3">
      <c r="A2533" t="s">
        <v>5227</v>
      </c>
      <c r="B2533" t="s">
        <v>5228</v>
      </c>
      <c r="C2533" t="str">
        <f>IFERROR(VLOOKUP(Table1[[#This Row],[Ticker]],[1]!Table1[[Symbol]:[Industry]],2,FALSE),"-")</f>
        <v>-</v>
      </c>
      <c r="D2533" t="s">
        <v>271</v>
      </c>
      <c r="E2533">
        <v>167.44831249999999</v>
      </c>
      <c r="F2533">
        <v>2437.1</v>
      </c>
      <c r="G2533">
        <v>123.37154074054899</v>
      </c>
      <c r="H2533">
        <v>23.481442854123198</v>
      </c>
      <c r="I2533">
        <v>12.638771522167399</v>
      </c>
      <c r="J2533">
        <v>4.6878478433511201</v>
      </c>
      <c r="K2533">
        <v>2268.8159593412202</v>
      </c>
      <c r="L2533">
        <v>1899.43303331743</v>
      </c>
      <c r="M2533">
        <v>57.2020161811162</v>
      </c>
      <c r="N2533">
        <v>0.39424973767051402</v>
      </c>
      <c r="O2533">
        <v>37.275860654055997</v>
      </c>
      <c r="P2533">
        <v>170.30834072759501</v>
      </c>
      <c r="Q2533">
        <v>0.109973769463279</v>
      </c>
    </row>
    <row r="2534" spans="1:17" hidden="1" x14ac:dyDescent="0.3">
      <c r="A2534" t="s">
        <v>5229</v>
      </c>
      <c r="B2534" t="s">
        <v>5230</v>
      </c>
      <c r="C2534" t="str">
        <f>IFERROR(VLOOKUP(Table1[[#This Row],[Ticker]],[1]!Table1[[Symbol]:[Industry]],2,FALSE),"-")</f>
        <v>-</v>
      </c>
      <c r="D2534" t="s">
        <v>198</v>
      </c>
      <c r="E2534">
        <v>167.40084231599999</v>
      </c>
      <c r="F2534">
        <v>109.76</v>
      </c>
      <c r="G2534">
        <v>-40.678293086129599</v>
      </c>
      <c r="H2534">
        <v>-7.4840033770083698</v>
      </c>
      <c r="I2534">
        <v>-24.765365964538798</v>
      </c>
      <c r="J2534">
        <v>-3.0758944739689702</v>
      </c>
      <c r="K2534">
        <v>111.096323377914</v>
      </c>
      <c r="L2534">
        <v>114.51703267114399</v>
      </c>
      <c r="M2534">
        <v>39.589051940927398</v>
      </c>
      <c r="N2534">
        <v>1.0101470194824</v>
      </c>
      <c r="O2534">
        <v>22.995626822157401</v>
      </c>
      <c r="P2534">
        <v>13.740932642487</v>
      </c>
      <c r="Q2534">
        <v>1.5453111791803E-2</v>
      </c>
    </row>
    <row r="2535" spans="1:17" hidden="1" x14ac:dyDescent="0.3">
      <c r="A2535" t="s">
        <v>5231</v>
      </c>
      <c r="B2535" t="s">
        <v>5232</v>
      </c>
      <c r="C2535" t="str">
        <f>IFERROR(VLOOKUP(Table1[[#This Row],[Ticker]],[1]!Table1[[Symbol]:[Industry]],2,FALSE),"-")</f>
        <v>-</v>
      </c>
      <c r="D2535" t="s">
        <v>290</v>
      </c>
      <c r="E2535">
        <v>167.37320879500001</v>
      </c>
      <c r="F2535">
        <v>183.8</v>
      </c>
      <c r="G2535">
        <v>44.9347768623728</v>
      </c>
      <c r="H2535">
        <v>3.1416333782738399</v>
      </c>
      <c r="I2535">
        <v>18.4424147129074</v>
      </c>
      <c r="J2535">
        <v>-1.70226478414816</v>
      </c>
      <c r="K2535">
        <v>174.92608466335199</v>
      </c>
      <c r="L2535">
        <v>159.73297904949101</v>
      </c>
      <c r="M2535">
        <v>72.266820474601801</v>
      </c>
      <c r="N2535">
        <v>1.01087890777723</v>
      </c>
      <c r="O2535">
        <v>22.6060935799782</v>
      </c>
      <c r="P2535">
        <v>81.890153389411196</v>
      </c>
      <c r="Q2535">
        <v>5.3946217616536001E-2</v>
      </c>
    </row>
    <row r="2536" spans="1:17" hidden="1" x14ac:dyDescent="0.3">
      <c r="A2536" t="s">
        <v>5233</v>
      </c>
      <c r="B2536" t="s">
        <v>5234</v>
      </c>
      <c r="C2536" t="str">
        <f>IFERROR(VLOOKUP(Table1[[#This Row],[Ticker]],[1]!Table1[[Symbol]:[Industry]],2,FALSE),"-")</f>
        <v>-</v>
      </c>
      <c r="D2536" t="s">
        <v>388</v>
      </c>
      <c r="E2536">
        <v>167.1926733</v>
      </c>
      <c r="F2536">
        <v>108</v>
      </c>
      <c r="G2536">
        <v>-52.104866863476801</v>
      </c>
      <c r="H2536">
        <v>-22.844326239079301</v>
      </c>
      <c r="I2536">
        <v>-44.832474612877398</v>
      </c>
      <c r="J2536">
        <v>-11.239049525292501</v>
      </c>
      <c r="K2536">
        <v>108.47229069298101</v>
      </c>
      <c r="L2536">
        <v>86.422224767793395</v>
      </c>
      <c r="M2536">
        <v>5.4208444698259797</v>
      </c>
      <c r="N2536">
        <v>0.85714285714285698</v>
      </c>
      <c r="O2536">
        <v>39.907407407407298</v>
      </c>
      <c r="P2536">
        <v>0</v>
      </c>
    </row>
    <row r="2537" spans="1:17" hidden="1" x14ac:dyDescent="0.3">
      <c r="A2537" t="s">
        <v>5235</v>
      </c>
      <c r="B2537" t="s">
        <v>5236</v>
      </c>
      <c r="C2537" t="str">
        <f>IFERROR(VLOOKUP(Table1[[#This Row],[Ticker]],[1]!Table1[[Symbol]:[Industry]],2,FALSE),"-")</f>
        <v>-</v>
      </c>
      <c r="D2537" t="s">
        <v>138</v>
      </c>
      <c r="E2537">
        <v>166.89959999999999</v>
      </c>
      <c r="F2537">
        <v>185</v>
      </c>
      <c r="G2537">
        <v>86.104329767787107</v>
      </c>
      <c r="H2537">
        <v>16.313749491872802</v>
      </c>
      <c r="I2537">
        <v>95.362162124276594</v>
      </c>
      <c r="J2537">
        <v>-1.23904952529257</v>
      </c>
      <c r="K2537">
        <v>158.25112469019899</v>
      </c>
      <c r="M2537">
        <v>66.786323167419994</v>
      </c>
      <c r="N2537">
        <v>0.66004566210045601</v>
      </c>
      <c r="O2537">
        <v>5.4054054054053902</v>
      </c>
      <c r="P2537">
        <v>118.417945690672</v>
      </c>
    </row>
    <row r="2538" spans="1:17" hidden="1" x14ac:dyDescent="0.3">
      <c r="A2538" t="s">
        <v>5237</v>
      </c>
      <c r="B2538" t="s">
        <v>5238</v>
      </c>
      <c r="C2538" t="str">
        <f>IFERROR(VLOOKUP(Table1[[#This Row],[Ticker]],[1]!Table1[[Symbol]:[Industry]],2,FALSE),"-")</f>
        <v>-</v>
      </c>
      <c r="D2538" t="s">
        <v>21</v>
      </c>
      <c r="E2538">
        <v>166.86504919999999</v>
      </c>
      <c r="F2538">
        <v>200.35</v>
      </c>
      <c r="G2538">
        <v>-46.062182527443603</v>
      </c>
      <c r="H2538">
        <v>-20.714000424542999</v>
      </c>
      <c r="I2538">
        <v>-36.804350170954201</v>
      </c>
      <c r="J2538">
        <v>-1.76130767003269</v>
      </c>
      <c r="M2538">
        <v>42.408253137760703</v>
      </c>
      <c r="O2538">
        <v>32.0688794609433</v>
      </c>
      <c r="P2538">
        <v>8.8562890518880604</v>
      </c>
    </row>
    <row r="2539" spans="1:17" hidden="1" x14ac:dyDescent="0.3">
      <c r="A2539" t="s">
        <v>5239</v>
      </c>
      <c r="B2539" t="s">
        <v>5240</v>
      </c>
      <c r="C2539" t="str">
        <f>IFERROR(VLOOKUP(Table1[[#This Row],[Ticker]],[1]!Table1[[Symbol]:[Industry]],2,FALSE),"-")</f>
        <v>-</v>
      </c>
      <c r="D2539" t="s">
        <v>1160</v>
      </c>
      <c r="E2539">
        <v>166.72394639999999</v>
      </c>
      <c r="F2539">
        <v>72.989999999999995</v>
      </c>
      <c r="G2539">
        <v>12.150830350663499</v>
      </c>
      <c r="H2539">
        <v>5.8038567183140701</v>
      </c>
      <c r="I2539">
        <v>-27.996158715303601</v>
      </c>
      <c r="J2539">
        <v>5.7464577210842203</v>
      </c>
      <c r="K2539">
        <v>70.700335736593303</v>
      </c>
      <c r="L2539">
        <v>71.494753588472904</v>
      </c>
      <c r="M2539">
        <v>68.900726908451404</v>
      </c>
      <c r="N2539">
        <v>0.82370504699632197</v>
      </c>
      <c r="O2539">
        <v>35.703521030278097</v>
      </c>
      <c r="P2539">
        <v>47.902735562309999</v>
      </c>
      <c r="Q2539">
        <v>4.6637704501025001E-2</v>
      </c>
    </row>
    <row r="2540" spans="1:17" hidden="1" x14ac:dyDescent="0.3">
      <c r="A2540" t="s">
        <v>5241</v>
      </c>
      <c r="B2540" t="s">
        <v>5242</v>
      </c>
      <c r="C2540" t="str">
        <f>IFERROR(VLOOKUP(Table1[[#This Row],[Ticker]],[1]!Table1[[Symbol]:[Industry]],2,FALSE),"-")</f>
        <v>-</v>
      </c>
      <c r="E2540">
        <v>166.5625</v>
      </c>
      <c r="F2540">
        <v>165.15</v>
      </c>
      <c r="G2540">
        <v>261.52293926146501</v>
      </c>
      <c r="H2540">
        <v>18.965535280730698</v>
      </c>
      <c r="I2540">
        <v>36.058136045047</v>
      </c>
      <c r="J2540">
        <v>-3.3474832602323299</v>
      </c>
      <c r="K2540">
        <v>138.12144554938001</v>
      </c>
      <c r="L2540">
        <v>106.44921002886799</v>
      </c>
      <c r="M2540">
        <v>54.9981617566024</v>
      </c>
      <c r="N2540">
        <v>0.98362642733065297</v>
      </c>
      <c r="O2540">
        <v>20.496518316681801</v>
      </c>
      <c r="P2540">
        <v>301.82481751824798</v>
      </c>
      <c r="Q2540">
        <v>0.14547588572856099</v>
      </c>
    </row>
    <row r="2541" spans="1:17" hidden="1" x14ac:dyDescent="0.3">
      <c r="A2541" t="s">
        <v>5243</v>
      </c>
      <c r="B2541" t="s">
        <v>5244</v>
      </c>
      <c r="C2541" t="str">
        <f>IFERROR(VLOOKUP(Table1[[#This Row],[Ticker]],[1]!Table1[[Symbol]:[Industry]],2,FALSE),"-")</f>
        <v>-</v>
      </c>
      <c r="D2541" t="s">
        <v>622</v>
      </c>
      <c r="E2541">
        <v>166.50129375</v>
      </c>
      <c r="F2541">
        <v>302.39999999999998</v>
      </c>
      <c r="G2541">
        <v>170.46909150933601</v>
      </c>
      <c r="H2541">
        <v>-33.260636141181699</v>
      </c>
      <c r="I2541">
        <v>84.755511362311495</v>
      </c>
      <c r="J2541">
        <v>-3.49230246086859</v>
      </c>
      <c r="K2541">
        <v>300.60537207150702</v>
      </c>
      <c r="L2541">
        <v>209.12315404901199</v>
      </c>
      <c r="M2541">
        <v>24.479559487967901</v>
      </c>
      <c r="N2541">
        <v>0.28304187784602602</v>
      </c>
      <c r="O2541">
        <v>49.821428571428598</v>
      </c>
      <c r="P2541">
        <v>214.83602290473701</v>
      </c>
      <c r="Q2541">
        <v>9.3769563599868003E-2</v>
      </c>
    </row>
    <row r="2542" spans="1:17" hidden="1" x14ac:dyDescent="0.3">
      <c r="A2542" t="s">
        <v>5245</v>
      </c>
      <c r="B2542" t="s">
        <v>5246</v>
      </c>
      <c r="C2542" t="str">
        <f>IFERROR(VLOOKUP(Table1[[#This Row],[Ticker]],[1]!Table1[[Symbol]:[Industry]],2,FALSE),"-")</f>
        <v>-</v>
      </c>
      <c r="D2542" t="s">
        <v>21</v>
      </c>
      <c r="E2542">
        <v>166.141488928</v>
      </c>
      <c r="F2542">
        <v>114.72</v>
      </c>
      <c r="G2542">
        <v>-2.2775962408423598</v>
      </c>
      <c r="H2542">
        <v>-5.8212468013546497</v>
      </c>
      <c r="I2542">
        <v>-29.002382351863101</v>
      </c>
      <c r="J2542">
        <v>-3.4381837244267799</v>
      </c>
      <c r="K2542">
        <v>120.49460863797501</v>
      </c>
      <c r="L2542">
        <v>119.02659464397701</v>
      </c>
      <c r="M2542">
        <v>40.739555863560298</v>
      </c>
      <c r="N2542">
        <v>1.37178947213707</v>
      </c>
      <c r="O2542">
        <v>35.808926080892597</v>
      </c>
      <c r="P2542">
        <v>56.507503410641199</v>
      </c>
      <c r="Q2542">
        <v>-0.12787519091333099</v>
      </c>
    </row>
    <row r="2543" spans="1:17" hidden="1" x14ac:dyDescent="0.3">
      <c r="A2543" t="s">
        <v>5247</v>
      </c>
      <c r="B2543" t="s">
        <v>5248</v>
      </c>
      <c r="C2543" t="str">
        <f>IFERROR(VLOOKUP(Table1[[#This Row],[Ticker]],[1]!Table1[[Symbol]:[Industry]],2,FALSE),"-")</f>
        <v>-</v>
      </c>
      <c r="D2543" t="s">
        <v>271</v>
      </c>
      <c r="E2543">
        <v>165.757248</v>
      </c>
      <c r="F2543">
        <v>275.05</v>
      </c>
      <c r="G2543">
        <v>-4.1848621671136099</v>
      </c>
      <c r="H2543">
        <v>-1.2091472484771999</v>
      </c>
      <c r="I2543">
        <v>-29.4595656620554</v>
      </c>
      <c r="J2543">
        <v>0.17861677786989899</v>
      </c>
      <c r="K2543">
        <v>271.28387309892901</v>
      </c>
      <c r="L2543">
        <v>263.98848650904898</v>
      </c>
      <c r="M2543">
        <v>61.0253372635175</v>
      </c>
      <c r="N2543">
        <v>0.52079093189953396</v>
      </c>
      <c r="O2543">
        <v>28.340301763315701</v>
      </c>
      <c r="P2543">
        <v>34.170731707317003</v>
      </c>
      <c r="Q2543">
        <v>2.1066761010109E-2</v>
      </c>
    </row>
    <row r="2544" spans="1:17" hidden="1" x14ac:dyDescent="0.3">
      <c r="A2544" t="s">
        <v>5249</v>
      </c>
      <c r="B2544" t="s">
        <v>5250</v>
      </c>
      <c r="C2544" t="str">
        <f>IFERROR(VLOOKUP(Table1[[#This Row],[Ticker]],[1]!Table1[[Symbol]:[Industry]],2,FALSE),"-")</f>
        <v>-</v>
      </c>
      <c r="D2544" t="s">
        <v>290</v>
      </c>
      <c r="E2544">
        <v>165.3111207</v>
      </c>
      <c r="F2544">
        <v>17.440000000000001</v>
      </c>
      <c r="G2544">
        <v>159.43384921858799</v>
      </c>
      <c r="H2544">
        <v>-2.8639018052136498</v>
      </c>
      <c r="I2544">
        <v>24.677938648642598</v>
      </c>
      <c r="J2544">
        <v>-8.9064361343638403</v>
      </c>
      <c r="K2544">
        <v>16.3573728912848</v>
      </c>
      <c r="L2544">
        <v>12.1174690896119</v>
      </c>
      <c r="M2544">
        <v>23.845462800484601</v>
      </c>
      <c r="N2544">
        <v>0.410330327320581</v>
      </c>
      <c r="O2544">
        <v>29.644495412844002</v>
      </c>
      <c r="P2544">
        <v>222.96296296296299</v>
      </c>
    </row>
    <row r="2545" spans="1:17" hidden="1" x14ac:dyDescent="0.3">
      <c r="A2545" t="s">
        <v>5251</v>
      </c>
      <c r="B2545" t="s">
        <v>5252</v>
      </c>
      <c r="C2545" t="str">
        <f>IFERROR(VLOOKUP(Table1[[#This Row],[Ticker]],[1]!Table1[[Symbol]:[Industry]],2,FALSE),"-")</f>
        <v>-</v>
      </c>
      <c r="E2545">
        <v>165.18461300000001</v>
      </c>
      <c r="F2545">
        <v>72.52</v>
      </c>
      <c r="G2545">
        <v>155.05576806576201</v>
      </c>
      <c r="H2545">
        <v>38.096346610928798</v>
      </c>
      <c r="I2545">
        <v>72.890742362972105</v>
      </c>
      <c r="J2545">
        <v>-8.3209179331278307</v>
      </c>
      <c r="K2545">
        <v>57.565956746599703</v>
      </c>
      <c r="L2545">
        <v>40.312646562330798</v>
      </c>
      <c r="M2545">
        <v>58.774231591724202</v>
      </c>
      <c r="N2545">
        <v>0.81049007372790605</v>
      </c>
      <c r="O2545">
        <v>15.140650854936499</v>
      </c>
      <c r="P2545">
        <v>228.888888888888</v>
      </c>
      <c r="Q2545">
        <v>0.11601396039244</v>
      </c>
    </row>
    <row r="2546" spans="1:17" hidden="1" x14ac:dyDescent="0.3">
      <c r="A2546" t="s">
        <v>5253</v>
      </c>
      <c r="B2546" t="s">
        <v>5254</v>
      </c>
      <c r="C2546" t="str">
        <f>IFERROR(VLOOKUP(Table1[[#This Row],[Ticker]],[1]!Table1[[Symbol]:[Industry]],2,FALSE),"-")</f>
        <v>-</v>
      </c>
      <c r="D2546" t="s">
        <v>388</v>
      </c>
      <c r="E2546">
        <v>164.59329750000001</v>
      </c>
      <c r="F2546">
        <v>65.75</v>
      </c>
      <c r="G2546">
        <v>30.784565921908701</v>
      </c>
      <c r="H2546">
        <v>66.508975604403105</v>
      </c>
      <c r="I2546">
        <v>-28.9329031425304</v>
      </c>
      <c r="J2546">
        <v>2.3029603593861601</v>
      </c>
      <c r="K2546">
        <v>51.615550090178402</v>
      </c>
      <c r="L2546">
        <v>48.0428555897766</v>
      </c>
      <c r="M2546">
        <v>81.439887143016193</v>
      </c>
      <c r="N2546">
        <v>1.6167053364269099</v>
      </c>
      <c r="O2546">
        <v>18.1749049429657</v>
      </c>
      <c r="P2546">
        <v>90.028901734103997</v>
      </c>
      <c r="Q2546">
        <v>0.165692908189605</v>
      </c>
    </row>
    <row r="2547" spans="1:17" hidden="1" x14ac:dyDescent="0.3">
      <c r="A2547" t="s">
        <v>5255</v>
      </c>
      <c r="B2547" t="s">
        <v>5256</v>
      </c>
      <c r="C2547" t="str">
        <f>IFERROR(VLOOKUP(Table1[[#This Row],[Ticker]],[1]!Table1[[Symbol]:[Industry]],2,FALSE),"-")</f>
        <v>-</v>
      </c>
      <c r="E2547">
        <v>164.35648633399899</v>
      </c>
      <c r="F2547">
        <v>10.96</v>
      </c>
      <c r="G2547">
        <v>-43.693936814101399</v>
      </c>
      <c r="H2547">
        <v>-17.953583757876299</v>
      </c>
      <c r="I2547">
        <v>-26.398556324840399</v>
      </c>
      <c r="J2547">
        <v>-5.5793273030703503</v>
      </c>
      <c r="K2547">
        <v>11.511690981807901</v>
      </c>
      <c r="L2547">
        <v>11.4751809880377</v>
      </c>
      <c r="M2547">
        <v>40.5182831999104</v>
      </c>
      <c r="N2547">
        <v>0.67154170037722904</v>
      </c>
      <c r="O2547">
        <v>59.762773722627699</v>
      </c>
      <c r="P2547">
        <v>25.832376578645199</v>
      </c>
      <c r="Q2547">
        <v>6.8312605864240997E-2</v>
      </c>
    </row>
    <row r="2548" spans="1:17" hidden="1" x14ac:dyDescent="0.3">
      <c r="A2548" t="s">
        <v>5257</v>
      </c>
      <c r="B2548" t="s">
        <v>5258</v>
      </c>
      <c r="C2548" t="str">
        <f>IFERROR(VLOOKUP(Table1[[#This Row],[Ticker]],[1]!Table1[[Symbol]:[Industry]],2,FALSE),"-")</f>
        <v>-</v>
      </c>
      <c r="E2548">
        <v>164.322</v>
      </c>
      <c r="F2548">
        <v>16.3</v>
      </c>
      <c r="G2548">
        <v>227.476950799701</v>
      </c>
      <c r="H2548">
        <v>-10.6560294100503</v>
      </c>
      <c r="I2548">
        <v>41.713979199895697</v>
      </c>
      <c r="J2548">
        <v>9.0278909264528</v>
      </c>
      <c r="K2548">
        <v>15.4582677468245</v>
      </c>
      <c r="L2548">
        <v>12.976527727530099</v>
      </c>
      <c r="M2548">
        <v>75.159108068278101</v>
      </c>
      <c r="N2548">
        <v>0.75703335572638697</v>
      </c>
      <c r="O2548">
        <v>36.380368098159501</v>
      </c>
      <c r="P2548">
        <v>352.14979195561699</v>
      </c>
    </row>
    <row r="2549" spans="1:17" hidden="1" x14ac:dyDescent="0.3">
      <c r="A2549" t="s">
        <v>5259</v>
      </c>
      <c r="B2549" t="s">
        <v>5260</v>
      </c>
      <c r="C2549" t="str">
        <f>IFERROR(VLOOKUP(Table1[[#This Row],[Ticker]],[1]!Table1[[Symbol]:[Industry]],2,FALSE),"-")</f>
        <v>-</v>
      </c>
      <c r="D2549" t="s">
        <v>21</v>
      </c>
      <c r="E2549">
        <v>164.29880056799999</v>
      </c>
      <c r="F2549">
        <v>43.86</v>
      </c>
      <c r="G2549">
        <v>46.294492403886601</v>
      </c>
      <c r="H2549">
        <v>19.958191104002001</v>
      </c>
      <c r="I2549">
        <v>-28.5707709154205</v>
      </c>
      <c r="J2549">
        <v>-8.6823484943647404</v>
      </c>
      <c r="K2549">
        <v>40.057441816918598</v>
      </c>
      <c r="L2549">
        <v>36.378038635932299</v>
      </c>
      <c r="M2549">
        <v>58.512994740341199</v>
      </c>
      <c r="N2549">
        <v>2.5031881332005002</v>
      </c>
      <c r="O2549">
        <v>23.005015959872299</v>
      </c>
      <c r="P2549">
        <v>110.359712230215</v>
      </c>
      <c r="Q2549">
        <v>5.8135492824707001E-2</v>
      </c>
    </row>
    <row r="2550" spans="1:17" hidden="1" x14ac:dyDescent="0.3">
      <c r="A2550" t="s">
        <v>5261</v>
      </c>
      <c r="B2550" t="s">
        <v>5262</v>
      </c>
      <c r="C2550" t="str">
        <f>IFERROR(VLOOKUP(Table1[[#This Row],[Ticker]],[1]!Table1[[Symbol]:[Industry]],2,FALSE),"-")</f>
        <v>-</v>
      </c>
      <c r="D2550" t="s">
        <v>622</v>
      </c>
      <c r="E2550">
        <v>164</v>
      </c>
      <c r="F2550">
        <v>82.85</v>
      </c>
      <c r="G2550">
        <v>-27.303718187044002</v>
      </c>
      <c r="H2550">
        <v>-7.4375660954771403</v>
      </c>
      <c r="I2550">
        <v>-19.351033462956401</v>
      </c>
      <c r="J2550">
        <v>-0.64660321573937596</v>
      </c>
      <c r="K2550">
        <v>83.793306912210298</v>
      </c>
      <c r="L2550">
        <v>87.820770142490503</v>
      </c>
      <c r="M2550">
        <v>44.703280009000501</v>
      </c>
      <c r="N2550">
        <v>0.83146662113710001</v>
      </c>
      <c r="O2550">
        <v>32.528666264333097</v>
      </c>
      <c r="P2550">
        <v>14.9098474341192</v>
      </c>
      <c r="Q2550">
        <v>0.12475033034145699</v>
      </c>
    </row>
    <row r="2551" spans="1:17" hidden="1" x14ac:dyDescent="0.3">
      <c r="A2551" t="s">
        <v>5263</v>
      </c>
      <c r="B2551" t="s">
        <v>5264</v>
      </c>
      <c r="C2551" t="str">
        <f>IFERROR(VLOOKUP(Table1[[#This Row],[Ticker]],[1]!Table1[[Symbol]:[Industry]],2,FALSE),"-")</f>
        <v>-</v>
      </c>
      <c r="E2551">
        <v>163.9653395</v>
      </c>
      <c r="F2551">
        <v>159.6</v>
      </c>
      <c r="G2551">
        <v>171.97299910673101</v>
      </c>
      <c r="H2551">
        <v>6.3859995754569399</v>
      </c>
      <c r="I2551">
        <v>-24.768312689333101</v>
      </c>
      <c r="J2551">
        <v>-6.0379001000052099</v>
      </c>
      <c r="K2551">
        <v>162.232231550797</v>
      </c>
      <c r="L2551">
        <v>134.055835238334</v>
      </c>
      <c r="M2551">
        <v>47.8267381944692</v>
      </c>
      <c r="N2551">
        <v>0.60655232480235799</v>
      </c>
      <c r="O2551">
        <v>46.052631578947299</v>
      </c>
      <c r="P2551">
        <v>197.53914988814299</v>
      </c>
      <c r="Q2551">
        <v>0.19690322648967501</v>
      </c>
    </row>
    <row r="2552" spans="1:17" hidden="1" x14ac:dyDescent="0.3">
      <c r="A2552" t="s">
        <v>5265</v>
      </c>
      <c r="B2552" t="s">
        <v>5266</v>
      </c>
      <c r="C2552" t="str">
        <f>IFERROR(VLOOKUP(Table1[[#This Row],[Ticker]],[1]!Table1[[Symbol]:[Industry]],2,FALSE),"-")</f>
        <v>-</v>
      </c>
      <c r="E2552">
        <v>163.9199888</v>
      </c>
      <c r="F2552">
        <v>88.5</v>
      </c>
      <c r="G2552">
        <v>-58.352662515292103</v>
      </c>
      <c r="H2552">
        <v>19.095523384980702</v>
      </c>
      <c r="I2552">
        <v>-41.466880792787101</v>
      </c>
      <c r="J2552">
        <v>-5.4612717475147896</v>
      </c>
      <c r="K2552">
        <v>83.472459978271999</v>
      </c>
      <c r="M2552">
        <v>40.209592881207897</v>
      </c>
      <c r="N2552">
        <v>0.44404580152671702</v>
      </c>
      <c r="O2552">
        <v>64.022598870056498</v>
      </c>
      <c r="P2552">
        <v>67.455061494796496</v>
      </c>
    </row>
    <row r="2553" spans="1:17" hidden="1" x14ac:dyDescent="0.3">
      <c r="A2553" t="s">
        <v>5267</v>
      </c>
      <c r="B2553" t="s">
        <v>5268</v>
      </c>
      <c r="C2553" t="str">
        <f>IFERROR(VLOOKUP(Table1[[#This Row],[Ticker]],[1]!Table1[[Symbol]:[Industry]],2,FALSE),"-")</f>
        <v>-</v>
      </c>
      <c r="D2553" t="s">
        <v>43</v>
      </c>
      <c r="E2553">
        <v>163.75224</v>
      </c>
      <c r="F2553">
        <v>153.94999999999999</v>
      </c>
      <c r="G2553">
        <v>52.555195197540897</v>
      </c>
      <c r="H2553">
        <v>-2.0384051864478199</v>
      </c>
      <c r="I2553">
        <v>31.436403264136899</v>
      </c>
      <c r="J2553">
        <v>8.8814324024182607</v>
      </c>
      <c r="K2553">
        <v>130.21291700969701</v>
      </c>
      <c r="L2553">
        <v>114.502287044593</v>
      </c>
      <c r="M2553">
        <v>74.2379761613265</v>
      </c>
      <c r="N2553">
        <v>0.95608584055534196</v>
      </c>
      <c r="O2553">
        <v>8.99642741149726</v>
      </c>
      <c r="P2553">
        <v>107.34006734006699</v>
      </c>
      <c r="Q2553">
        <v>4.6860161506308E-2</v>
      </c>
    </row>
    <row r="2554" spans="1:17" hidden="1" x14ac:dyDescent="0.3">
      <c r="A2554" t="s">
        <v>5269</v>
      </c>
      <c r="B2554" t="s">
        <v>5270</v>
      </c>
      <c r="C2554" t="str">
        <f>IFERROR(VLOOKUP(Table1[[#This Row],[Ticker]],[1]!Table1[[Symbol]:[Industry]],2,FALSE),"-")</f>
        <v>-</v>
      </c>
      <c r="E2554">
        <v>163.55141879999999</v>
      </c>
      <c r="F2554">
        <v>223.15</v>
      </c>
      <c r="G2554">
        <v>87.363238531565102</v>
      </c>
      <c r="H2554">
        <v>25.668214433231</v>
      </c>
      <c r="I2554">
        <v>-9.9451153743981795</v>
      </c>
      <c r="J2554">
        <v>13.883499494315201</v>
      </c>
      <c r="K2554">
        <v>188.62784695660201</v>
      </c>
      <c r="L2554">
        <v>162.94193380500201</v>
      </c>
      <c r="M2554">
        <v>86.903042451075805</v>
      </c>
      <c r="N2554">
        <v>2.37565755823189</v>
      </c>
      <c r="O2554">
        <v>23.235491821644601</v>
      </c>
      <c r="P2554">
        <v>128.87179487179401</v>
      </c>
      <c r="Q2554">
        <v>0.10468662554024399</v>
      </c>
    </row>
    <row r="2555" spans="1:17" hidden="1" x14ac:dyDescent="0.3">
      <c r="A2555" t="s">
        <v>5271</v>
      </c>
      <c r="B2555" t="s">
        <v>5272</v>
      </c>
      <c r="C2555" t="str">
        <f>IFERROR(VLOOKUP(Table1[[#This Row],[Ticker]],[1]!Table1[[Symbol]:[Industry]],2,FALSE),"-")</f>
        <v>-</v>
      </c>
      <c r="D2555" t="s">
        <v>715</v>
      </c>
      <c r="E2555">
        <v>163.46488893</v>
      </c>
      <c r="F2555">
        <v>80.88</v>
      </c>
      <c r="G2555">
        <v>31.464331027830902</v>
      </c>
      <c r="H2555">
        <v>-6.3356352752528</v>
      </c>
      <c r="I2555">
        <v>3.8878474243864498</v>
      </c>
      <c r="J2555">
        <v>-4.3101832956251798</v>
      </c>
      <c r="K2555">
        <v>81.020174022599306</v>
      </c>
      <c r="L2555">
        <v>72.482574659577494</v>
      </c>
      <c r="M2555">
        <v>88.374458321217901</v>
      </c>
      <c r="N2555">
        <v>0.78571094308229195</v>
      </c>
      <c r="O2555">
        <v>11.646884272996999</v>
      </c>
      <c r="P2555">
        <v>66.078028747433194</v>
      </c>
      <c r="Q2555">
        <v>2.2514289353509E-2</v>
      </c>
    </row>
    <row r="2556" spans="1:17" hidden="1" x14ac:dyDescent="0.3">
      <c r="A2556" t="s">
        <v>5273</v>
      </c>
      <c r="B2556" t="s">
        <v>5274</v>
      </c>
      <c r="C2556" t="str">
        <f>IFERROR(VLOOKUP(Table1[[#This Row],[Ticker]],[1]!Table1[[Symbol]:[Industry]],2,FALSE),"-")</f>
        <v>-</v>
      </c>
      <c r="D2556" t="s">
        <v>409</v>
      </c>
      <c r="E2556">
        <v>163.27536387000001</v>
      </c>
      <c r="F2556">
        <v>9.61</v>
      </c>
      <c r="G2556">
        <v>84.096770566902606</v>
      </c>
      <c r="H2556">
        <v>-0.61052666253270205</v>
      </c>
      <c r="I2556">
        <v>-36.224985091589097</v>
      </c>
      <c r="J2556">
        <v>1.62754363898525</v>
      </c>
      <c r="K2556">
        <v>8.96596003718148</v>
      </c>
      <c r="L2556">
        <v>8.2817336721442398</v>
      </c>
      <c r="M2556">
        <v>61.89192472725</v>
      </c>
      <c r="N2556">
        <v>1.42205936259666</v>
      </c>
      <c r="O2556">
        <v>68.574401664932296</v>
      </c>
      <c r="P2556">
        <v>120.919540229885</v>
      </c>
      <c r="Q2556">
        <v>0.13545009468612099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370</v>
      </c>
      <c r="E2557">
        <v>163.1635</v>
      </c>
      <c r="F2557">
        <v>109.9</v>
      </c>
      <c r="G2557">
        <v>55.7154681056032</v>
      </c>
      <c r="H2557">
        <v>-10.4059602945444</v>
      </c>
      <c r="I2557">
        <v>69.020518000035295</v>
      </c>
      <c r="J2557">
        <v>7.3113190250759699</v>
      </c>
      <c r="K2557">
        <v>103.011454220278</v>
      </c>
      <c r="M2557">
        <v>42.387287017246599</v>
      </c>
      <c r="N2557">
        <v>0.38305555555555498</v>
      </c>
      <c r="O2557">
        <v>20.1091901728844</v>
      </c>
      <c r="P2557">
        <v>95.377777777777695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989</v>
      </c>
      <c r="E2558">
        <v>162.93805953</v>
      </c>
      <c r="F2558">
        <v>164.85</v>
      </c>
      <c r="G2558">
        <v>85.969843059214199</v>
      </c>
      <c r="H2558">
        <v>-1.70482030425181</v>
      </c>
      <c r="I2558">
        <v>28.8061181947958</v>
      </c>
      <c r="J2558">
        <v>-8.7619328204870808</v>
      </c>
      <c r="K2558">
        <v>159.326980259566</v>
      </c>
      <c r="L2558">
        <v>125.76690139325601</v>
      </c>
      <c r="M2558">
        <v>31.2503605782242</v>
      </c>
      <c r="N2558">
        <v>0.27127171308889603</v>
      </c>
      <c r="O2558">
        <v>19.138610858356</v>
      </c>
      <c r="P2558">
        <v>122.46963562753</v>
      </c>
      <c r="Q2558">
        <v>9.9672647179930001E-3</v>
      </c>
    </row>
    <row r="2559" spans="1:17" hidden="1" x14ac:dyDescent="0.3">
      <c r="A2559" t="s">
        <v>5279</v>
      </c>
      <c r="B2559" t="s">
        <v>5280</v>
      </c>
      <c r="C2559" t="str">
        <f>IFERROR(VLOOKUP(Table1[[#This Row],[Ticker]],[1]!Table1[[Symbol]:[Industry]],2,FALSE),"-")</f>
        <v>-</v>
      </c>
      <c r="D2559" t="s">
        <v>21</v>
      </c>
      <c r="E2559">
        <v>162.7667375</v>
      </c>
      <c r="F2559">
        <v>227.75</v>
      </c>
      <c r="G2559">
        <v>55.475184671688197</v>
      </c>
      <c r="H2559">
        <v>-7.1946551864478199</v>
      </c>
      <c r="I2559">
        <v>-22.235621192373898</v>
      </c>
      <c r="J2559">
        <v>13.488607798874501</v>
      </c>
      <c r="K2559">
        <v>249.17736280754099</v>
      </c>
      <c r="L2559">
        <v>243.81104821532301</v>
      </c>
      <c r="M2559">
        <v>62.864575922964001</v>
      </c>
      <c r="N2559">
        <v>0.74412936489336701</v>
      </c>
      <c r="O2559">
        <v>124.36882546651999</v>
      </c>
      <c r="P2559">
        <v>122.62952101661701</v>
      </c>
      <c r="Q2559">
        <v>0.16840804176145199</v>
      </c>
    </row>
    <row r="2560" spans="1:17" hidden="1" x14ac:dyDescent="0.3">
      <c r="A2560" t="s">
        <v>5281</v>
      </c>
      <c r="B2560" t="s">
        <v>5282</v>
      </c>
      <c r="C2560" t="str">
        <f>IFERROR(VLOOKUP(Table1[[#This Row],[Ticker]],[1]!Table1[[Symbol]:[Industry]],2,FALSE),"-")</f>
        <v>-</v>
      </c>
      <c r="D2560" t="s">
        <v>402</v>
      </c>
      <c r="E2560">
        <v>162.59573058000001</v>
      </c>
      <c r="F2560">
        <v>43.72</v>
      </c>
      <c r="G2560">
        <v>-7.7224850132178799</v>
      </c>
      <c r="H2560">
        <v>-5.7065265829885004</v>
      </c>
      <c r="I2560">
        <v>-18.8278279009537</v>
      </c>
      <c r="J2560">
        <v>-1.5572313434743901</v>
      </c>
      <c r="K2560">
        <v>42.474686108274902</v>
      </c>
      <c r="L2560">
        <v>42.114906102126902</v>
      </c>
      <c r="M2560">
        <v>58.140517198882797</v>
      </c>
      <c r="N2560">
        <v>0.93769006405813105</v>
      </c>
      <c r="O2560">
        <v>41.239707227813298</v>
      </c>
      <c r="P2560">
        <v>37.917981072555101</v>
      </c>
      <c r="Q2560">
        <v>0.14698916384476801</v>
      </c>
    </row>
    <row r="2561" spans="1:17" hidden="1" x14ac:dyDescent="0.3">
      <c r="A2561" t="s">
        <v>5283</v>
      </c>
      <c r="B2561" t="s">
        <v>5284</v>
      </c>
      <c r="C2561" t="str">
        <f>IFERROR(VLOOKUP(Table1[[#This Row],[Ticker]],[1]!Table1[[Symbol]:[Industry]],2,FALSE),"-")</f>
        <v>-</v>
      </c>
      <c r="D2561" t="s">
        <v>251</v>
      </c>
      <c r="E2561">
        <v>162.572398257</v>
      </c>
      <c r="F2561">
        <v>71.3</v>
      </c>
      <c r="G2561">
        <v>267.62844989350299</v>
      </c>
      <c r="H2561">
        <v>-14.8650400979707</v>
      </c>
      <c r="I2561">
        <v>-27.5494487622808</v>
      </c>
      <c r="J2561">
        <v>5.1688652387865597</v>
      </c>
      <c r="K2561">
        <v>69.529199231843506</v>
      </c>
      <c r="L2561">
        <v>58.045098367161202</v>
      </c>
      <c r="M2561">
        <v>56.1004306919586</v>
      </c>
      <c r="N2561">
        <v>0.41665224262492401</v>
      </c>
      <c r="O2561">
        <v>29.719495091163999</v>
      </c>
      <c r="P2561">
        <v>317.93669402110203</v>
      </c>
      <c r="Q2561">
        <v>0.112320785786987</v>
      </c>
    </row>
    <row r="2562" spans="1:17" hidden="1" x14ac:dyDescent="0.3">
      <c r="A2562" t="s">
        <v>5285</v>
      </c>
      <c r="B2562" t="s">
        <v>5286</v>
      </c>
      <c r="C2562" t="str">
        <f>IFERROR(VLOOKUP(Table1[[#This Row],[Ticker]],[1]!Table1[[Symbol]:[Industry]],2,FALSE),"-")</f>
        <v>-</v>
      </c>
      <c r="E2562">
        <v>162.29267999999999</v>
      </c>
      <c r="F2562">
        <v>143.44</v>
      </c>
      <c r="G2562">
        <v>264.74813493287297</v>
      </c>
      <c r="H2562">
        <v>65.654529596160899</v>
      </c>
      <c r="I2562">
        <v>134.504760784729</v>
      </c>
      <c r="J2562">
        <v>65.358511450317195</v>
      </c>
      <c r="K2562">
        <v>82.759258530893902</v>
      </c>
      <c r="L2562">
        <v>65.823196986968696</v>
      </c>
      <c r="M2562">
        <v>94.272423490237003</v>
      </c>
      <c r="N2562">
        <v>1.64007305713998</v>
      </c>
      <c r="O2562">
        <v>0</v>
      </c>
      <c r="P2562">
        <v>362.70967741935402</v>
      </c>
    </row>
    <row r="2563" spans="1:17" hidden="1" x14ac:dyDescent="0.3">
      <c r="A2563" t="s">
        <v>5287</v>
      </c>
      <c r="B2563" t="s">
        <v>5288</v>
      </c>
      <c r="C2563" t="str">
        <f>IFERROR(VLOOKUP(Table1[[#This Row],[Ticker]],[1]!Table1[[Symbol]:[Industry]],2,FALSE),"-")</f>
        <v>-</v>
      </c>
      <c r="D2563" t="s">
        <v>138</v>
      </c>
      <c r="E2563">
        <v>162.24</v>
      </c>
      <c r="F2563">
        <v>390</v>
      </c>
      <c r="G2563">
        <v>-20.160745376006499</v>
      </c>
      <c r="H2563">
        <v>-4.0473337578763804</v>
      </c>
      <c r="I2563">
        <v>-15.9222180388221</v>
      </c>
      <c r="J2563">
        <v>-1.23904952529257</v>
      </c>
      <c r="K2563">
        <v>389.82597972930603</v>
      </c>
      <c r="L2563">
        <v>387.07224902748902</v>
      </c>
      <c r="M2563">
        <v>100</v>
      </c>
      <c r="O2563">
        <v>0</v>
      </c>
      <c r="P2563">
        <v>5.4054054054053902</v>
      </c>
    </row>
    <row r="2564" spans="1:17" hidden="1" x14ac:dyDescent="0.3">
      <c r="A2564" t="s">
        <v>5289</v>
      </c>
      <c r="B2564" t="s">
        <v>5290</v>
      </c>
      <c r="C2564" t="str">
        <f>IFERROR(VLOOKUP(Table1[[#This Row],[Ticker]],[1]!Table1[[Symbol]:[Industry]],2,FALSE),"-")</f>
        <v>-</v>
      </c>
      <c r="D2564" t="s">
        <v>271</v>
      </c>
      <c r="E2564">
        <v>162.16749852500001</v>
      </c>
      <c r="F2564">
        <v>31.14</v>
      </c>
      <c r="G2564">
        <v>118.86939765733899</v>
      </c>
      <c r="H2564">
        <v>9.4470900339451802</v>
      </c>
      <c r="I2564">
        <v>7.7060184926402302</v>
      </c>
      <c r="J2564">
        <v>-4.1951842996091697</v>
      </c>
      <c r="K2564">
        <v>28.246776962159402</v>
      </c>
      <c r="L2564">
        <v>21.516092203940602</v>
      </c>
      <c r="M2564">
        <v>41.131455627397401</v>
      </c>
      <c r="N2564">
        <v>0.60184539414965099</v>
      </c>
      <c r="O2564">
        <v>16.184971098265802</v>
      </c>
      <c r="P2564">
        <v>184.38356164383501</v>
      </c>
      <c r="Q2564">
        <v>8.8406395487112002E-2</v>
      </c>
    </row>
    <row r="2565" spans="1:17" hidden="1" x14ac:dyDescent="0.3">
      <c r="A2565" t="s">
        <v>5291</v>
      </c>
      <c r="B2565" t="s">
        <v>5292</v>
      </c>
      <c r="C2565" t="str">
        <f>IFERROR(VLOOKUP(Table1[[#This Row],[Ticker]],[1]!Table1[[Symbol]:[Industry]],2,FALSE),"-")</f>
        <v>-</v>
      </c>
      <c r="D2565" t="s">
        <v>622</v>
      </c>
      <c r="E2565">
        <v>161.90093759999999</v>
      </c>
      <c r="F2565">
        <v>185.73</v>
      </c>
      <c r="G2565">
        <v>-3.6560752973292399</v>
      </c>
      <c r="H2565">
        <v>-3.10918675994678</v>
      </c>
      <c r="I2565">
        <v>-2.5031713660989601</v>
      </c>
      <c r="J2565">
        <v>-3.7632607092975801</v>
      </c>
      <c r="K2565">
        <v>156.01828480652199</v>
      </c>
      <c r="L2565">
        <v>156.50997940846401</v>
      </c>
      <c r="M2565">
        <v>45.0720042498818</v>
      </c>
      <c r="N2565">
        <v>3.5149722203235898</v>
      </c>
      <c r="O2565">
        <v>12.9865934420933</v>
      </c>
      <c r="P2565">
        <v>44.931720639875103</v>
      </c>
      <c r="Q2565">
        <v>3.5555813737792E-2</v>
      </c>
    </row>
    <row r="2566" spans="1:17" hidden="1" x14ac:dyDescent="0.3">
      <c r="A2566" t="s">
        <v>5293</v>
      </c>
      <c r="B2566" t="s">
        <v>5294</v>
      </c>
      <c r="C2566" t="str">
        <f>IFERROR(VLOOKUP(Table1[[#This Row],[Ticker]],[1]!Table1[[Symbol]:[Industry]],2,FALSE),"-")</f>
        <v>-</v>
      </c>
      <c r="D2566" t="s">
        <v>388</v>
      </c>
      <c r="E2566">
        <v>161.85187947599999</v>
      </c>
      <c r="F2566">
        <v>27.53</v>
      </c>
      <c r="G2566">
        <v>50.912722458024597</v>
      </c>
      <c r="H2566">
        <v>6.3491420130487102</v>
      </c>
      <c r="I2566">
        <v>23.793462745560898</v>
      </c>
      <c r="J2566">
        <v>-0.83840849965156095</v>
      </c>
      <c r="K2566">
        <v>23.253986967292001</v>
      </c>
      <c r="L2566">
        <v>20.888802648267401</v>
      </c>
      <c r="M2566">
        <v>58.742766015290599</v>
      </c>
      <c r="N2566">
        <v>1.8175626627018799</v>
      </c>
      <c r="O2566">
        <v>7.1558300036324001</v>
      </c>
      <c r="P2566">
        <v>110.152671755725</v>
      </c>
      <c r="Q2566">
        <v>4.0676116564622E-2</v>
      </c>
    </row>
    <row r="2567" spans="1:17" hidden="1" x14ac:dyDescent="0.3">
      <c r="A2567" t="s">
        <v>5295</v>
      </c>
      <c r="B2567" t="s">
        <v>5296</v>
      </c>
      <c r="C2567" t="str">
        <f>IFERROR(VLOOKUP(Table1[[#This Row],[Ticker]],[1]!Table1[[Symbol]:[Industry]],2,FALSE),"-")</f>
        <v>-</v>
      </c>
      <c r="D2567" t="s">
        <v>60</v>
      </c>
      <c r="E2567">
        <v>161.71674999999999</v>
      </c>
      <c r="F2567">
        <v>147.1</v>
      </c>
      <c r="G2567">
        <v>-7.88615078141195</v>
      </c>
      <c r="H2567">
        <v>-4.5792486514934101</v>
      </c>
      <c r="I2567">
        <v>3.2851775100368501</v>
      </c>
      <c r="J2567">
        <v>-19.053289197135499</v>
      </c>
      <c r="K2567">
        <v>144.10531601280499</v>
      </c>
      <c r="L2567">
        <v>129.984262491301</v>
      </c>
      <c r="M2567">
        <v>35.396783653934101</v>
      </c>
      <c r="N2567">
        <v>1.1085271317829399</v>
      </c>
      <c r="O2567">
        <v>37.8653976886471</v>
      </c>
      <c r="P2567">
        <v>68.886337543053898</v>
      </c>
    </row>
    <row r="2568" spans="1:17" hidden="1" x14ac:dyDescent="0.3">
      <c r="A2568" t="s">
        <v>5297</v>
      </c>
      <c r="B2568" t="s">
        <v>5298</v>
      </c>
      <c r="C2568" t="str">
        <f>IFERROR(VLOOKUP(Table1[[#This Row],[Ticker]],[1]!Table1[[Symbol]:[Industry]],2,FALSE),"-")</f>
        <v>-</v>
      </c>
      <c r="D2568" t="s">
        <v>124</v>
      </c>
      <c r="E2568">
        <v>161.49920535000001</v>
      </c>
      <c r="F2568">
        <v>0.81</v>
      </c>
      <c r="G2568">
        <v>-35.566150781411899</v>
      </c>
      <c r="H2568">
        <v>-19.672333757876299</v>
      </c>
      <c r="I2568">
        <v>-45.873535816226799</v>
      </c>
      <c r="J2568">
        <v>-1.23904952529257</v>
      </c>
      <c r="K2568">
        <v>1.0108870802013901</v>
      </c>
      <c r="L2568">
        <v>1.0005081256497901</v>
      </c>
      <c r="M2568">
        <v>0.84665085473727697</v>
      </c>
      <c r="N2568">
        <v>0.74042252302645095</v>
      </c>
      <c r="O2568">
        <v>54.320987654320902</v>
      </c>
      <c r="P2568">
        <v>47.272727272727202</v>
      </c>
      <c r="Q2568">
        <v>-0.103754221435713</v>
      </c>
    </row>
    <row r="2569" spans="1:17" hidden="1" x14ac:dyDescent="0.3">
      <c r="A2569" t="s">
        <v>5299</v>
      </c>
      <c r="B2569" t="s">
        <v>5300</v>
      </c>
      <c r="C2569" t="str">
        <f>IFERROR(VLOOKUP(Table1[[#This Row],[Ticker]],[1]!Table1[[Symbol]:[Industry]],2,FALSE),"-")</f>
        <v>-</v>
      </c>
      <c r="D2569" t="s">
        <v>622</v>
      </c>
      <c r="E2569">
        <v>161.33459742599999</v>
      </c>
      <c r="F2569">
        <v>57.7</v>
      </c>
      <c r="G2569">
        <v>52.245867708572597</v>
      </c>
      <c r="H2569">
        <v>-8.83862232411958</v>
      </c>
      <c r="I2569">
        <v>-4.2912343635751702</v>
      </c>
      <c r="J2569">
        <v>-8.4715871026577307</v>
      </c>
      <c r="K2569">
        <v>54.970191736060997</v>
      </c>
      <c r="L2569">
        <v>50.504447994087798</v>
      </c>
      <c r="M2569">
        <v>39.683508742513197</v>
      </c>
      <c r="N2569">
        <v>0.73119897692006597</v>
      </c>
      <c r="O2569">
        <v>22.183708838821399</v>
      </c>
      <c r="P2569">
        <v>93.4942991281019</v>
      </c>
      <c r="Q2569">
        <v>9.3718793296112005E-2</v>
      </c>
    </row>
    <row r="2570" spans="1:17" hidden="1" x14ac:dyDescent="0.3">
      <c r="A2570" t="s">
        <v>5301</v>
      </c>
      <c r="B2570" t="s">
        <v>5302</v>
      </c>
      <c r="C2570" t="str">
        <f>IFERROR(VLOOKUP(Table1[[#This Row],[Ticker]],[1]!Table1[[Symbol]:[Industry]],2,FALSE),"-")</f>
        <v>-</v>
      </c>
      <c r="D2570" t="s">
        <v>60</v>
      </c>
      <c r="E2570">
        <v>161.32556099999999</v>
      </c>
      <c r="F2570">
        <v>40.1</v>
      </c>
      <c r="G2570">
        <v>-9.3172300566771398</v>
      </c>
      <c r="H2570">
        <v>-17.940950779152899</v>
      </c>
      <c r="I2570">
        <v>-54.108845801996999</v>
      </c>
      <c r="J2570">
        <v>-7.0132055206360002</v>
      </c>
      <c r="K2570">
        <v>46.989927350200396</v>
      </c>
      <c r="L2570">
        <v>51.571408294784703</v>
      </c>
      <c r="M2570">
        <v>21.616380067622</v>
      </c>
      <c r="N2570">
        <v>0.78310746278195298</v>
      </c>
      <c r="O2570">
        <v>84.289276807980002</v>
      </c>
      <c r="P2570">
        <v>18.008363849217201</v>
      </c>
      <c r="Q2570">
        <v>0.11355431290128901</v>
      </c>
    </row>
    <row r="2571" spans="1:17" hidden="1" x14ac:dyDescent="0.3">
      <c r="A2571" t="s">
        <v>5303</v>
      </c>
      <c r="B2571" t="s">
        <v>5304</v>
      </c>
      <c r="C2571" t="str">
        <f>IFERROR(VLOOKUP(Table1[[#This Row],[Ticker]],[1]!Table1[[Symbol]:[Industry]],2,FALSE),"-")</f>
        <v>-</v>
      </c>
      <c r="D2571" t="s">
        <v>133</v>
      </c>
      <c r="E2571">
        <v>160.97999999999999</v>
      </c>
      <c r="F2571">
        <v>53.24</v>
      </c>
      <c r="G2571">
        <v>124.597019381758</v>
      </c>
      <c r="H2571">
        <v>57.093807383264704</v>
      </c>
      <c r="I2571">
        <v>36.023584293246302</v>
      </c>
      <c r="J2571">
        <v>12.9311632406648</v>
      </c>
      <c r="K2571">
        <v>38.435804466227502</v>
      </c>
      <c r="L2571">
        <v>33.593970799946497</v>
      </c>
      <c r="M2571">
        <v>79.100813193258801</v>
      </c>
      <c r="N2571">
        <v>4.9095021261167604</v>
      </c>
      <c r="O2571">
        <v>17.486851990984199</v>
      </c>
      <c r="P2571">
        <v>160.342298288508</v>
      </c>
      <c r="Q2571">
        <v>0.10965944362358999</v>
      </c>
    </row>
    <row r="2572" spans="1:17" hidden="1" x14ac:dyDescent="0.3">
      <c r="A2572" t="s">
        <v>5305</v>
      </c>
      <c r="B2572" t="s">
        <v>5306</v>
      </c>
      <c r="C2572" t="str">
        <f>IFERROR(VLOOKUP(Table1[[#This Row],[Ticker]],[1]!Table1[[Symbol]:[Industry]],2,FALSE),"-")</f>
        <v>-</v>
      </c>
      <c r="D2572" t="s">
        <v>402</v>
      </c>
      <c r="E2572">
        <v>160.78684999999999</v>
      </c>
      <c r="F2572">
        <v>140</v>
      </c>
      <c r="G2572">
        <v>14.433849218588</v>
      </c>
      <c r="H2572">
        <v>-4.7565536160324102</v>
      </c>
      <c r="I2572">
        <v>-34.9129695877131</v>
      </c>
      <c r="J2572">
        <v>-6.0009542871973398</v>
      </c>
      <c r="K2572">
        <v>164.142742245992</v>
      </c>
      <c r="L2572">
        <v>156.03278833764699</v>
      </c>
      <c r="M2572">
        <v>38.597728486039301</v>
      </c>
      <c r="N2572">
        <v>1.84848484848484</v>
      </c>
      <c r="O2572">
        <v>60.714285714285701</v>
      </c>
      <c r="P2572">
        <v>78.071737471381297</v>
      </c>
      <c r="Q2572">
        <v>9.6661462760274999E-2</v>
      </c>
    </row>
    <row r="2573" spans="1:17" hidden="1" x14ac:dyDescent="0.3">
      <c r="A2573" t="s">
        <v>5307</v>
      </c>
      <c r="B2573" t="s">
        <v>5308</v>
      </c>
      <c r="C2573" t="str">
        <f>IFERROR(VLOOKUP(Table1[[#This Row],[Ticker]],[1]!Table1[[Symbol]:[Industry]],2,FALSE),"-")</f>
        <v>-</v>
      </c>
      <c r="D2573" t="s">
        <v>133</v>
      </c>
      <c r="E2573">
        <v>160.37770068</v>
      </c>
      <c r="F2573">
        <v>224.8</v>
      </c>
      <c r="G2573">
        <v>322.242614158827</v>
      </c>
      <c r="H2573">
        <v>10.238380527837901</v>
      </c>
      <c r="I2573">
        <v>171.85986514128601</v>
      </c>
      <c r="J2573">
        <v>6.91629028053267</v>
      </c>
      <c r="K2573">
        <v>198.52810485357301</v>
      </c>
      <c r="L2573">
        <v>140.046192556666</v>
      </c>
      <c r="M2573">
        <v>74.744810386376997</v>
      </c>
      <c r="N2573">
        <v>0.65789533517023402</v>
      </c>
      <c r="O2573">
        <v>0.97864768683273395</v>
      </c>
      <c r="P2573">
        <v>383.44086021505302</v>
      </c>
      <c r="Q2573">
        <v>9.8437807132604999E-2</v>
      </c>
    </row>
    <row r="2574" spans="1:17" hidden="1" x14ac:dyDescent="0.3">
      <c r="A2574" t="s">
        <v>5309</v>
      </c>
      <c r="B2574" t="s">
        <v>5310</v>
      </c>
      <c r="C2574" t="str">
        <f>IFERROR(VLOOKUP(Table1[[#This Row],[Ticker]],[1]!Table1[[Symbol]:[Industry]],2,FALSE),"-")</f>
        <v>-</v>
      </c>
      <c r="D2574" t="s">
        <v>5311</v>
      </c>
      <c r="E2574">
        <v>160.0861405</v>
      </c>
      <c r="F2574">
        <v>114.03</v>
      </c>
      <c r="G2574">
        <v>148.453457061725</v>
      </c>
      <c r="H2574">
        <v>19.6371622820498</v>
      </c>
      <c r="I2574">
        <v>47.527888471629197</v>
      </c>
      <c r="J2574">
        <v>4.6793747058697397</v>
      </c>
      <c r="K2574">
        <v>101.970657173698</v>
      </c>
      <c r="L2574">
        <v>84.845628370530093</v>
      </c>
      <c r="M2574">
        <v>71.469276916044905</v>
      </c>
      <c r="N2574">
        <v>1.4829673543297499</v>
      </c>
      <c r="O2574">
        <v>11.8565289836008</v>
      </c>
      <c r="P2574">
        <v>223.948863636363</v>
      </c>
      <c r="Q2574">
        <v>0.114056886450272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622</v>
      </c>
      <c r="E2575">
        <v>159.99540732</v>
      </c>
      <c r="F2575">
        <v>86.59</v>
      </c>
      <c r="G2575">
        <v>22.656845734267399</v>
      </c>
      <c r="H2575">
        <v>13.8530514925363</v>
      </c>
      <c r="I2575">
        <v>-4.79511816735649</v>
      </c>
      <c r="J2575">
        <v>-2.4609515425836399</v>
      </c>
      <c r="K2575">
        <v>79.096352842875305</v>
      </c>
      <c r="L2575">
        <v>72.798455367872293</v>
      </c>
      <c r="M2575">
        <v>52.712561917661702</v>
      </c>
      <c r="N2575">
        <v>1.16637913971672</v>
      </c>
      <c r="O2575">
        <v>9.5969511490934192</v>
      </c>
      <c r="P2575">
        <v>56.440831074977403</v>
      </c>
      <c r="Q2575">
        <v>-6.2923184356500003E-4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418</v>
      </c>
      <c r="E2576">
        <v>159.91299624999999</v>
      </c>
      <c r="F2576">
        <v>116.75</v>
      </c>
      <c r="G2576">
        <v>21.253876282187498</v>
      </c>
      <c r="H2576">
        <v>-9.0385771904508196</v>
      </c>
      <c r="I2576">
        <v>14.606684939060401</v>
      </c>
      <c r="J2576">
        <v>-0.77608656232961504</v>
      </c>
      <c r="K2576">
        <v>107.477894060175</v>
      </c>
      <c r="L2576">
        <v>98.665829544918196</v>
      </c>
      <c r="M2576">
        <v>52.421818696683403</v>
      </c>
      <c r="N2576">
        <v>0.73445246488724703</v>
      </c>
      <c r="O2576">
        <v>13.062098501070601</v>
      </c>
      <c r="P2576">
        <v>71.112413894181401</v>
      </c>
      <c r="Q2576">
        <v>0.114679257488152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622</v>
      </c>
      <c r="E2577">
        <v>159.70446000000001</v>
      </c>
      <c r="F2577">
        <v>487.05</v>
      </c>
      <c r="G2577">
        <v>7.47127068813188</v>
      </c>
      <c r="H2577">
        <v>-9.2924317970920693</v>
      </c>
      <c r="I2577">
        <v>-3.0013508781038301</v>
      </c>
      <c r="J2577">
        <v>1.0144417992948001</v>
      </c>
      <c r="K2577">
        <v>459.58052929096499</v>
      </c>
      <c r="L2577">
        <v>426.54662185563501</v>
      </c>
      <c r="M2577">
        <v>54.0579049140756</v>
      </c>
      <c r="N2577">
        <v>0.289420616815598</v>
      </c>
      <c r="O2577">
        <v>15.593881531670201</v>
      </c>
      <c r="P2577">
        <v>36.447681748143999</v>
      </c>
      <c r="Q2577">
        <v>-2.0280224379471998E-2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622</v>
      </c>
      <c r="E2578">
        <v>159.56802275999999</v>
      </c>
      <c r="F2578">
        <v>224.85</v>
      </c>
      <c r="G2578">
        <v>-46.085398767087803</v>
      </c>
      <c r="H2578">
        <v>-2.0248102000735901</v>
      </c>
      <c r="I2578">
        <v>-37.233234901096203</v>
      </c>
      <c r="J2578">
        <v>0.78347403251021497</v>
      </c>
      <c r="K2578">
        <v>220.614636035437</v>
      </c>
      <c r="L2578">
        <v>234.35602257660801</v>
      </c>
      <c r="M2578">
        <v>59.886819083039299</v>
      </c>
      <c r="N2578">
        <v>1.7832941068939501</v>
      </c>
      <c r="O2578">
        <v>42.317100289081601</v>
      </c>
      <c r="P2578">
        <v>11.3118811881188</v>
      </c>
      <c r="Q2578">
        <v>-6.7209292713046001E-2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915</v>
      </c>
      <c r="E2579">
        <v>159.36000000000001</v>
      </c>
      <c r="F2579">
        <v>141.05000000000001</v>
      </c>
      <c r="G2579">
        <v>16.199271745999699</v>
      </c>
      <c r="H2579">
        <v>-11.4949114874497</v>
      </c>
      <c r="I2579">
        <v>1.9230311140548799</v>
      </c>
      <c r="J2579">
        <v>1.9451503940947601</v>
      </c>
      <c r="K2579">
        <v>125.277439142456</v>
      </c>
      <c r="L2579">
        <v>115.490729530305</v>
      </c>
      <c r="M2579">
        <v>60.530723911791299</v>
      </c>
      <c r="N2579">
        <v>1.2655865056095701</v>
      </c>
      <c r="O2579">
        <v>9.1811414392059394</v>
      </c>
      <c r="P2579">
        <v>64.701074264362404</v>
      </c>
      <c r="Q2579">
        <v>-1.6112763755609001E-2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541</v>
      </c>
      <c r="E2580">
        <v>159.32</v>
      </c>
      <c r="F2580">
        <v>47.69</v>
      </c>
      <c r="G2580">
        <v>60.991226267768397</v>
      </c>
      <c r="H2580">
        <v>-11.1493745742029</v>
      </c>
      <c r="I2580">
        <v>-3.2988397519367201</v>
      </c>
      <c r="J2580">
        <v>-2.0237051486578701</v>
      </c>
      <c r="K2580">
        <v>47.657077746688799</v>
      </c>
      <c r="L2580">
        <v>43.679177286468402</v>
      </c>
      <c r="M2580">
        <v>52.672940897083997</v>
      </c>
      <c r="N2580">
        <v>0.54581524369618895</v>
      </c>
      <c r="O2580">
        <v>42.063325644789202</v>
      </c>
      <c r="Q2580">
        <v>9.4404987296518E-2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290</v>
      </c>
      <c r="E2581">
        <v>158.76</v>
      </c>
      <c r="F2581">
        <v>561.6</v>
      </c>
      <c r="G2581">
        <v>225.94497509039101</v>
      </c>
      <c r="H2581">
        <v>36.3240190272695</v>
      </c>
      <c r="I2581">
        <v>44.908848217821799</v>
      </c>
      <c r="J2581">
        <v>7.8743525365630997</v>
      </c>
      <c r="K2581">
        <v>417.48979776188798</v>
      </c>
      <c r="L2581">
        <v>329.62824563865502</v>
      </c>
      <c r="M2581">
        <v>74.956849493336406</v>
      </c>
      <c r="N2581">
        <v>1.48107722462262</v>
      </c>
      <c r="O2581">
        <v>0.96153846153845801</v>
      </c>
      <c r="P2581">
        <v>300.99964298464801</v>
      </c>
      <c r="Q2581">
        <v>0.135784997074755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915</v>
      </c>
      <c r="E2582">
        <v>158.70491999999999</v>
      </c>
      <c r="F2582">
        <v>252.36</v>
      </c>
      <c r="G2582">
        <v>93.883541210374503</v>
      </c>
      <c r="H2582">
        <v>33.667217038474298</v>
      </c>
      <c r="I2582">
        <v>2.70134910632013</v>
      </c>
      <c r="J2582">
        <v>35.425912111536</v>
      </c>
      <c r="K2582">
        <v>206.412305724948</v>
      </c>
      <c r="L2582">
        <v>191.472140512284</v>
      </c>
      <c r="M2582">
        <v>79.6995540598612</v>
      </c>
      <c r="N2582">
        <v>5.4491071684800101</v>
      </c>
      <c r="O2582">
        <v>22.503566333808799</v>
      </c>
      <c r="P2582">
        <v>118.682842287694</v>
      </c>
      <c r="Q2582">
        <v>0.13642626667588201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27</v>
      </c>
      <c r="E2583">
        <v>158.575409412</v>
      </c>
      <c r="F2583">
        <v>2.7</v>
      </c>
      <c r="G2583">
        <v>186.48204198967201</v>
      </c>
      <c r="H2583">
        <v>-0.44733375787639401</v>
      </c>
      <c r="I2583">
        <v>80.7719735458804</v>
      </c>
      <c r="J2583">
        <v>6.6776171413740801</v>
      </c>
      <c r="K2583">
        <v>2.3232438381290601</v>
      </c>
      <c r="L2583">
        <v>1.84394579894981</v>
      </c>
      <c r="M2583">
        <v>57.325550137717599</v>
      </c>
      <c r="N2583">
        <v>0.97689144152053298</v>
      </c>
      <c r="O2583">
        <v>13.3333333333333</v>
      </c>
      <c r="P2583">
        <v>229.26829268292599</v>
      </c>
      <c r="Q2583">
        <v>0.14353222868116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138</v>
      </c>
      <c r="E2584">
        <v>158.50671013199999</v>
      </c>
      <c r="F2584">
        <v>9.76</v>
      </c>
      <c r="G2584">
        <v>-17.121706336967499</v>
      </c>
      <c r="H2584">
        <v>5.6300855969623003</v>
      </c>
      <c r="I2584">
        <v>-16.205754322358299</v>
      </c>
      <c r="J2584">
        <v>-8.5117767980198504</v>
      </c>
      <c r="K2584">
        <v>10.062910858493201</v>
      </c>
      <c r="L2584">
        <v>10.9498964912134</v>
      </c>
      <c r="M2584">
        <v>46.030163404364302</v>
      </c>
      <c r="N2584">
        <v>0.72738337266179198</v>
      </c>
      <c r="O2584">
        <v>54.200819672131097</v>
      </c>
      <c r="P2584">
        <v>21.999999999999901</v>
      </c>
      <c r="Q2584">
        <v>3.1919431733659E-2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138</v>
      </c>
      <c r="E2585">
        <v>158.384508633</v>
      </c>
      <c r="F2585">
        <v>77.73</v>
      </c>
      <c r="G2585">
        <v>116.65884142799899</v>
      </c>
      <c r="H2585">
        <v>4.1840492208470099</v>
      </c>
      <c r="I2585">
        <v>4.6157637157122302</v>
      </c>
      <c r="J2585">
        <v>12.832429101196499</v>
      </c>
      <c r="K2585">
        <v>72.9383693518065</v>
      </c>
      <c r="L2585">
        <v>61.697359192814602</v>
      </c>
      <c r="M2585">
        <v>65.975846199243904</v>
      </c>
      <c r="N2585">
        <v>2.9848889296325098</v>
      </c>
      <c r="O2585">
        <v>15.1421587546635</v>
      </c>
      <c r="P2585">
        <v>160.83892617449601</v>
      </c>
      <c r="Q2585">
        <v>0.14450213102468101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133</v>
      </c>
      <c r="E2586">
        <v>157.973928</v>
      </c>
      <c r="F2586">
        <v>65.45</v>
      </c>
      <c r="G2586">
        <v>-69.673751123000301</v>
      </c>
      <c r="H2586">
        <v>-7.86628708178021</v>
      </c>
      <c r="I2586">
        <v>-46.902167841677503</v>
      </c>
      <c r="J2586">
        <v>-0.49830878455183703</v>
      </c>
      <c r="K2586">
        <v>71.418436929782601</v>
      </c>
      <c r="L2586">
        <v>81.233868291639794</v>
      </c>
      <c r="M2586">
        <v>40.404648062458797</v>
      </c>
      <c r="N2586">
        <v>0.75790441176470502</v>
      </c>
      <c r="O2586">
        <v>92.513368983957207</v>
      </c>
      <c r="P2586">
        <v>1.8677042801556301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1160</v>
      </c>
      <c r="E2587">
        <v>157.55085854999999</v>
      </c>
      <c r="F2587">
        <v>86.7</v>
      </c>
      <c r="G2587">
        <v>-75.695572696856203</v>
      </c>
      <c r="H2587">
        <v>-4.3961709671787101</v>
      </c>
      <c r="I2587">
        <v>-66.437740340366801</v>
      </c>
      <c r="J2587">
        <v>10.059651773408699</v>
      </c>
      <c r="K2587">
        <v>88.888536713243298</v>
      </c>
      <c r="M2587">
        <v>56.154160692974003</v>
      </c>
      <c r="N2587">
        <v>1.4991902834008</v>
      </c>
      <c r="O2587">
        <v>111.07266435986099</v>
      </c>
      <c r="P2587">
        <v>18.604651162790699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133</v>
      </c>
      <c r="E2588">
        <v>156.86719581700001</v>
      </c>
      <c r="F2588">
        <v>17.27</v>
      </c>
      <c r="G2588">
        <v>67.871001610134201</v>
      </c>
      <c r="H2588">
        <v>13.5321118134556</v>
      </c>
      <c r="I2588">
        <v>-31.1505274979008</v>
      </c>
      <c r="J2588">
        <v>8.0632760561027705</v>
      </c>
      <c r="K2588">
        <v>15.616989707312699</v>
      </c>
      <c r="L2588">
        <v>14.0501561261874</v>
      </c>
      <c r="M2588">
        <v>69.267082403637303</v>
      </c>
      <c r="N2588">
        <v>1.4088988797200299</v>
      </c>
      <c r="O2588">
        <v>29.936305732484001</v>
      </c>
      <c r="P2588">
        <v>115.605493133583</v>
      </c>
      <c r="Q2588">
        <v>5.3467479280088E-2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E2589">
        <v>156.83543399999999</v>
      </c>
      <c r="F2589">
        <v>68.55</v>
      </c>
      <c r="G2589">
        <v>272.98036084649402</v>
      </c>
      <c r="H2589">
        <v>-7.7908857107135097</v>
      </c>
      <c r="I2589">
        <v>51.377591555507998</v>
      </c>
      <c r="J2589">
        <v>-2.9841977124446699</v>
      </c>
      <c r="K2589">
        <v>66.344852433784695</v>
      </c>
      <c r="L2589">
        <v>50.680634755260101</v>
      </c>
      <c r="M2589">
        <v>41.6272864236077</v>
      </c>
      <c r="N2589">
        <v>0.54434101635231702</v>
      </c>
      <c r="O2589">
        <v>12.9832239241429</v>
      </c>
      <c r="P2589">
        <v>376.041666666666</v>
      </c>
      <c r="Q2589">
        <v>0.23130522456137001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21</v>
      </c>
      <c r="E2590">
        <v>156.40459999999999</v>
      </c>
      <c r="F2590">
        <v>114.87</v>
      </c>
      <c r="G2590">
        <v>80.964461463486003</v>
      </c>
      <c r="H2590">
        <v>6.4110905326574299</v>
      </c>
      <c r="I2590">
        <v>8.9451980945410394</v>
      </c>
      <c r="J2590">
        <v>-12.889843176086201</v>
      </c>
      <c r="K2590">
        <v>105.595465599816</v>
      </c>
      <c r="L2590">
        <v>90.983574279769996</v>
      </c>
      <c r="M2590">
        <v>42.272146514200898</v>
      </c>
      <c r="N2590">
        <v>1.60947351012184</v>
      </c>
      <c r="O2590">
        <v>13.075650735614101</v>
      </c>
      <c r="P2590">
        <v>154.75715236194199</v>
      </c>
      <c r="Q2590">
        <v>7.1474603151245E-2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254</v>
      </c>
      <c r="E2591">
        <v>156.37196</v>
      </c>
      <c r="F2591">
        <v>179.13</v>
      </c>
      <c r="G2591">
        <v>31.565428165956401</v>
      </c>
      <c r="H2591">
        <v>70.711936883385604</v>
      </c>
      <c r="I2591">
        <v>-14.944579176393701</v>
      </c>
      <c r="J2591">
        <v>19.5995961752315</v>
      </c>
      <c r="K2591">
        <v>125.47347491945401</v>
      </c>
      <c r="L2591">
        <v>131.49599612829499</v>
      </c>
      <c r="M2591">
        <v>98.074872528884399</v>
      </c>
      <c r="N2591">
        <v>2.7791788856304902</v>
      </c>
      <c r="O2591">
        <v>19.773348964439201</v>
      </c>
      <c r="P2591">
        <v>148.791666666666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541</v>
      </c>
      <c r="E2592">
        <v>156.30331000000001</v>
      </c>
      <c r="F2592">
        <v>74.900000000000006</v>
      </c>
      <c r="G2592">
        <v>307.63222978538897</v>
      </c>
      <c r="H2592">
        <v>19.333043728945501</v>
      </c>
      <c r="I2592">
        <v>-23.839182622453301</v>
      </c>
      <c r="J2592">
        <v>3.9203707645624899</v>
      </c>
      <c r="K2592">
        <v>69.358822054749695</v>
      </c>
      <c r="L2592">
        <v>63.853868929732798</v>
      </c>
      <c r="M2592">
        <v>69.503075186846999</v>
      </c>
      <c r="N2592">
        <v>2.5029949442061699</v>
      </c>
      <c r="O2592">
        <v>28.945260347129398</v>
      </c>
      <c r="P2592">
        <v>349.579831932773</v>
      </c>
      <c r="Q2592">
        <v>0.165989246580489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133</v>
      </c>
      <c r="E2593">
        <v>155.401488</v>
      </c>
      <c r="F2593">
        <v>46.88</v>
      </c>
      <c r="G2593">
        <v>-45.043803898939899</v>
      </c>
      <c r="H2593">
        <v>-12.839000424543</v>
      </c>
      <c r="I2593">
        <v>-24.9599162425374</v>
      </c>
      <c r="J2593">
        <v>-2.70202499231935</v>
      </c>
      <c r="K2593">
        <v>46.614028368813202</v>
      </c>
      <c r="L2593">
        <v>49.371248004915998</v>
      </c>
      <c r="M2593">
        <v>38.146572667155198</v>
      </c>
      <c r="N2593">
        <v>1.1289590059274699</v>
      </c>
      <c r="O2593">
        <v>40.358361774743997</v>
      </c>
      <c r="P2593">
        <v>13.620940378090101</v>
      </c>
      <c r="Q2593">
        <v>-6.2035364005891998E-2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46</v>
      </c>
      <c r="E2594">
        <v>155.30123399999999</v>
      </c>
      <c r="F2594">
        <v>1.67</v>
      </c>
      <c r="G2594">
        <v>33.854139073660498</v>
      </c>
      <c r="H2594">
        <v>10.5359995754569</v>
      </c>
      <c r="I2594">
        <v>22.8583482417441</v>
      </c>
      <c r="J2594">
        <v>5.2125633779332103</v>
      </c>
      <c r="K2594">
        <v>1.43436275922706</v>
      </c>
      <c r="L2594">
        <v>1.2528833655845899</v>
      </c>
      <c r="M2594">
        <v>54.570907523686003</v>
      </c>
      <c r="N2594">
        <v>1.1475337000830299</v>
      </c>
      <c r="O2594">
        <v>11.377245508982</v>
      </c>
      <c r="P2594">
        <v>84.530386740331394</v>
      </c>
      <c r="Q2594">
        <v>0.170029256752113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3912</v>
      </c>
      <c r="E2595">
        <v>155.1721379</v>
      </c>
      <c r="F2595">
        <v>62.55</v>
      </c>
      <c r="G2595">
        <v>6.8148015995404299</v>
      </c>
      <c r="H2595">
        <v>-19.6554418659844</v>
      </c>
      <c r="I2595">
        <v>16.072633956029801</v>
      </c>
      <c r="J2595">
        <v>-2.8925928323791799</v>
      </c>
      <c r="K2595">
        <v>61.493654812411798</v>
      </c>
      <c r="M2595">
        <v>35.167188234579903</v>
      </c>
      <c r="N2595">
        <v>0.29135135135135098</v>
      </c>
      <c r="O2595">
        <v>31.7346123101518</v>
      </c>
      <c r="P2595">
        <v>58.354430379746802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21</v>
      </c>
      <c r="E2596">
        <v>154.751902855</v>
      </c>
      <c r="F2596">
        <v>0.41</v>
      </c>
      <c r="G2596">
        <v>-23.066150781411899</v>
      </c>
      <c r="H2596">
        <v>1.08087137032872</v>
      </c>
      <c r="I2596">
        <v>-57.736889853493899</v>
      </c>
      <c r="J2596">
        <v>1.2609504747074001</v>
      </c>
      <c r="K2596">
        <v>0.48905996476109997</v>
      </c>
      <c r="L2596">
        <v>0.52073669584329996</v>
      </c>
      <c r="M2596">
        <v>56.035611874780997</v>
      </c>
      <c r="N2596">
        <v>1.1272438249828001</v>
      </c>
      <c r="O2596">
        <v>131.70731707317</v>
      </c>
      <c r="P2596">
        <v>17.1428571428571</v>
      </c>
      <c r="Q2596">
        <v>6.8717282430372006E-2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906</v>
      </c>
      <c r="E2597">
        <v>154.22399999999999</v>
      </c>
      <c r="F2597">
        <v>128.52000000000001</v>
      </c>
      <c r="G2597">
        <v>63.294980739528498</v>
      </c>
      <c r="H2597">
        <v>2.3433947189448099</v>
      </c>
      <c r="I2597">
        <v>53.2431327624126</v>
      </c>
      <c r="J2597">
        <v>-5.1349591940280703</v>
      </c>
      <c r="K2597">
        <v>115.959253818691</v>
      </c>
      <c r="L2597">
        <v>91.0111664279693</v>
      </c>
      <c r="M2597">
        <v>42.444370097892502</v>
      </c>
      <c r="N2597">
        <v>6.6907304135864695E-2</v>
      </c>
      <c r="O2597">
        <v>16.861188920012399</v>
      </c>
      <c r="Q2597">
        <v>5.0997194412216999E-2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619</v>
      </c>
      <c r="E2598">
        <v>153.91871232</v>
      </c>
      <c r="F2598">
        <v>77.5</v>
      </c>
      <c r="G2598">
        <v>41.100515885254701</v>
      </c>
      <c r="H2598">
        <v>-3.7207498258058398</v>
      </c>
      <c r="I2598">
        <v>42.503156984913502</v>
      </c>
      <c r="J2598">
        <v>0.95655925714253898</v>
      </c>
      <c r="K2598">
        <v>76.542162477026693</v>
      </c>
      <c r="L2598">
        <v>65.770224624844403</v>
      </c>
      <c r="M2598">
        <v>53.272936258380597</v>
      </c>
      <c r="N2598">
        <v>1.1716981132075399</v>
      </c>
      <c r="O2598">
        <v>19.999999999999901</v>
      </c>
      <c r="P2598">
        <v>87.198067632850197</v>
      </c>
      <c r="Q2598">
        <v>0.14607743125241601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271</v>
      </c>
      <c r="E2599">
        <v>153.67320000000001</v>
      </c>
      <c r="F2599">
        <v>141.15</v>
      </c>
      <c r="G2599">
        <v>-21.6808244894466</v>
      </c>
      <c r="H2599">
        <v>-5.9704106809533197</v>
      </c>
      <c r="I2599">
        <v>-11.285996996351001</v>
      </c>
      <c r="J2599">
        <v>-3.57947505720748</v>
      </c>
      <c r="K2599">
        <v>138.563762102814</v>
      </c>
      <c r="L2599">
        <v>131.71451546280801</v>
      </c>
      <c r="M2599">
        <v>47.950190935188402</v>
      </c>
      <c r="N2599">
        <v>0.495261083077288</v>
      </c>
      <c r="O2599">
        <v>16.861494863620202</v>
      </c>
      <c r="P2599">
        <v>51.611170784103102</v>
      </c>
      <c r="Q2599">
        <v>6.2851054386857994E-2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622</v>
      </c>
      <c r="E2600">
        <v>153.53052</v>
      </c>
      <c r="F2600">
        <v>305.60000000000002</v>
      </c>
      <c r="G2600">
        <v>-12.002419826376601</v>
      </c>
      <c r="H2600">
        <v>-8.2187904831186192</v>
      </c>
      <c r="I2600">
        <v>-9.3616867538813597</v>
      </c>
      <c r="J2600">
        <v>-3.6637986891721699</v>
      </c>
      <c r="K2600">
        <v>300.40393415169302</v>
      </c>
      <c r="L2600">
        <v>294.79722087303099</v>
      </c>
      <c r="M2600">
        <v>38.651627863519799</v>
      </c>
      <c r="N2600">
        <v>0.18408209699584199</v>
      </c>
      <c r="O2600">
        <v>16.819371727748599</v>
      </c>
      <c r="P2600">
        <v>21.583449373383701</v>
      </c>
      <c r="Q2600">
        <v>8.9600086456509999E-3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915</v>
      </c>
      <c r="E2601">
        <v>153.50490500000001</v>
      </c>
      <c r="F2601">
        <v>84.86</v>
      </c>
      <c r="G2601">
        <v>143.83067461541299</v>
      </c>
      <c r="H2601">
        <v>3.8636497309965301</v>
      </c>
      <c r="I2601">
        <v>24.889684902864499</v>
      </c>
      <c r="J2601">
        <v>-4.25840436400226</v>
      </c>
      <c r="K2601">
        <v>70.370020001239894</v>
      </c>
      <c r="L2601">
        <v>58.424752938553603</v>
      </c>
      <c r="M2601">
        <v>54.768704624044503</v>
      </c>
      <c r="N2601">
        <v>1.2732762888056</v>
      </c>
      <c r="O2601">
        <v>2.5218006127739798</v>
      </c>
      <c r="P2601">
        <v>172.77402764384399</v>
      </c>
      <c r="Q2601">
        <v>6.6759249400188E-2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60</v>
      </c>
      <c r="E2602">
        <v>153.22452799999999</v>
      </c>
      <c r="F2602">
        <v>90.05</v>
      </c>
      <c r="G2602">
        <v>-39.9265882516925</v>
      </c>
      <c r="H2602">
        <v>36.6613276594464</v>
      </c>
      <c r="I2602">
        <v>-30.668755895202999</v>
      </c>
      <c r="J2602">
        <v>17.5774398364095</v>
      </c>
      <c r="K2602">
        <v>70.6483989779924</v>
      </c>
      <c r="M2602">
        <v>77.345700707018906</v>
      </c>
      <c r="N2602">
        <v>2.9263624161073798</v>
      </c>
      <c r="O2602">
        <v>27.151582454192098</v>
      </c>
      <c r="P2602">
        <v>70.549242424242394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138</v>
      </c>
      <c r="E2603">
        <v>153.001839445</v>
      </c>
      <c r="F2603">
        <v>583.65</v>
      </c>
      <c r="G2603">
        <v>26.406248645745901</v>
      </c>
      <c r="H2603">
        <v>-6.8664218441649902</v>
      </c>
      <c r="I2603">
        <v>0.59703961213308698</v>
      </c>
      <c r="J2603">
        <v>-0.433828301356317</v>
      </c>
      <c r="K2603">
        <v>593.56081814958395</v>
      </c>
      <c r="L2603">
        <v>554.64214483500905</v>
      </c>
      <c r="M2603">
        <v>54.978532134140501</v>
      </c>
      <c r="N2603">
        <v>0.602121399814184</v>
      </c>
      <c r="O2603">
        <v>37.068448556497898</v>
      </c>
      <c r="P2603">
        <v>66.804801371820503</v>
      </c>
      <c r="Q2603">
        <v>6.0688245664708998E-2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138</v>
      </c>
      <c r="E2604">
        <v>152.65491607999999</v>
      </c>
      <c r="F2604">
        <v>11.13</v>
      </c>
      <c r="G2604">
        <v>59.474499625092101</v>
      </c>
      <c r="H2604">
        <v>13.0308555425351</v>
      </c>
      <c r="I2604">
        <v>-5.5620497682060703</v>
      </c>
      <c r="J2604">
        <v>-3.9740922603353002</v>
      </c>
      <c r="K2604">
        <v>11.019754281465</v>
      </c>
      <c r="L2604">
        <v>9.2774816494371599</v>
      </c>
      <c r="M2604">
        <v>40.5505848249216</v>
      </c>
      <c r="N2604">
        <v>0.51466873526234702</v>
      </c>
      <c r="O2604">
        <v>50.584007187780699</v>
      </c>
      <c r="P2604">
        <v>118.235294117647</v>
      </c>
      <c r="Q2604">
        <v>6.1302101310446E-2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677</v>
      </c>
      <c r="E2605">
        <v>152.58864290599999</v>
      </c>
      <c r="F2605">
        <v>3.23</v>
      </c>
      <c r="G2605">
        <v>24.2012910790531</v>
      </c>
      <c r="H2605">
        <v>-0.51035626591496297</v>
      </c>
      <c r="I2605">
        <v>-8.6416517582558203</v>
      </c>
      <c r="J2605">
        <v>-3.6632919495349898</v>
      </c>
      <c r="K2605">
        <v>3.1706024558053199</v>
      </c>
      <c r="L2605">
        <v>3.01516231876401</v>
      </c>
      <c r="M2605">
        <v>45.650355349428303</v>
      </c>
      <c r="N2605">
        <v>0.60251360461812697</v>
      </c>
      <c r="O2605">
        <v>30.030959752321898</v>
      </c>
      <c r="P2605">
        <v>57.560975609756099</v>
      </c>
      <c r="Q2605">
        <v>3.0376255702098998E-2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Row],[Ticker]],[1]!Table1[[Symbol]:[Industry]],2,FALSE),"-")</f>
        <v>-</v>
      </c>
      <c r="D2606" t="s">
        <v>211</v>
      </c>
      <c r="E2606">
        <v>152.44502499999999</v>
      </c>
      <c r="F2606">
        <v>147</v>
      </c>
      <c r="G2606">
        <v>-79.412304627565703</v>
      </c>
      <c r="H2606">
        <v>-12.4562115321808</v>
      </c>
      <c r="I2606">
        <v>-46.308318424922398</v>
      </c>
      <c r="J2606">
        <v>-4.82575567863248</v>
      </c>
      <c r="K2606">
        <v>161.98726726749101</v>
      </c>
      <c r="L2606">
        <v>198.76139857162599</v>
      </c>
      <c r="M2606">
        <v>30.115698152228902</v>
      </c>
      <c r="N2606">
        <v>0.77270854788877397</v>
      </c>
      <c r="O2606">
        <v>156.42857142857099</v>
      </c>
      <c r="P2606">
        <v>2.79720279720279</v>
      </c>
      <c r="Q2606">
        <v>2.6768837779997001E-2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Row],[Ticker]],[1]!Table1[[Symbol]:[Industry]],2,FALSE),"-")</f>
        <v>-</v>
      </c>
      <c r="D2607" t="s">
        <v>785</v>
      </c>
      <c r="E2607">
        <v>152.20090007499999</v>
      </c>
      <c r="F2607">
        <v>136.33000000000001</v>
      </c>
      <c r="G2607">
        <v>-32.824654182772399</v>
      </c>
      <c r="H2607">
        <v>-11.549522457452101</v>
      </c>
      <c r="I2607">
        <v>-28.438515008873502</v>
      </c>
      <c r="J2607">
        <v>0.41885884566440501</v>
      </c>
      <c r="K2607">
        <v>143.952373256334</v>
      </c>
      <c r="L2607">
        <v>151.81826059865199</v>
      </c>
      <c r="M2607">
        <v>39.945608368129598</v>
      </c>
      <c r="N2607">
        <v>0.916691818518236</v>
      </c>
      <c r="O2607">
        <v>62.766815814567501</v>
      </c>
      <c r="P2607">
        <v>15.3872196360558</v>
      </c>
      <c r="Q2607">
        <v>1.4899828500343E-2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D2608" t="s">
        <v>622</v>
      </c>
      <c r="E2608">
        <v>151.83356042</v>
      </c>
      <c r="F2608">
        <v>95.79</v>
      </c>
      <c r="G2608">
        <v>66.013849218588007</v>
      </c>
      <c r="H2608">
        <v>-6.1673337578763903</v>
      </c>
      <c r="I2608">
        <v>-22.900224812050698</v>
      </c>
      <c r="J2608">
        <v>-1.3513058779816201</v>
      </c>
      <c r="K2608">
        <v>100.94739978461701</v>
      </c>
      <c r="L2608">
        <v>94.147611858463193</v>
      </c>
      <c r="M2608">
        <v>45.391545468965901</v>
      </c>
      <c r="N2608">
        <v>0.150319868928212</v>
      </c>
      <c r="O2608">
        <v>50.381041862407301</v>
      </c>
      <c r="P2608">
        <v>113.578595317725</v>
      </c>
      <c r="Q2608">
        <v>0.162095241750456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D2609" t="s">
        <v>133</v>
      </c>
      <c r="E2609">
        <v>151.66883242500001</v>
      </c>
      <c r="F2609">
        <v>3.91</v>
      </c>
      <c r="G2609">
        <v>83.774508559247394</v>
      </c>
      <c r="H2609">
        <v>-3.5196292723882601</v>
      </c>
      <c r="I2609">
        <v>-8.5948198023329496</v>
      </c>
      <c r="J2609">
        <v>-0.17804156773289501</v>
      </c>
      <c r="K2609">
        <v>3.81298323042575</v>
      </c>
      <c r="L2609">
        <v>3.3693714037718299</v>
      </c>
      <c r="M2609">
        <v>41.825784940059201</v>
      </c>
      <c r="N2609">
        <v>1.12399462799191</v>
      </c>
      <c r="O2609">
        <v>35.294117647058798</v>
      </c>
      <c r="P2609">
        <v>130</v>
      </c>
      <c r="Q2609">
        <v>6.107223149517E-2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622</v>
      </c>
      <c r="E2610">
        <v>151.57072754999999</v>
      </c>
      <c r="F2610">
        <v>165.6</v>
      </c>
      <c r="G2610">
        <v>81.407977452558697</v>
      </c>
      <c r="H2610">
        <v>9.93844341787708</v>
      </c>
      <c r="I2610">
        <v>45.221139241874198</v>
      </c>
      <c r="J2610">
        <v>-6.9533352395782799</v>
      </c>
      <c r="K2610">
        <v>149.87614554473399</v>
      </c>
      <c r="L2610">
        <v>123.419238286512</v>
      </c>
      <c r="M2610">
        <v>58.784186909102701</v>
      </c>
      <c r="N2610">
        <v>1.7302546840189399</v>
      </c>
      <c r="O2610">
        <v>11.1111111111111</v>
      </c>
      <c r="P2610">
        <v>119.774386197743</v>
      </c>
      <c r="Q2610">
        <v>8.3248807406289996E-2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899</v>
      </c>
      <c r="E2611">
        <v>151.45724999999999</v>
      </c>
      <c r="F2611">
        <v>613.6</v>
      </c>
      <c r="G2611">
        <v>59.951611879207803</v>
      </c>
      <c r="H2611">
        <v>-12.670410680953299</v>
      </c>
      <c r="I2611">
        <v>5.16055220756291</v>
      </c>
      <c r="J2611">
        <v>-0.56955799986884104</v>
      </c>
      <c r="K2611">
        <v>604.68501939509804</v>
      </c>
      <c r="L2611">
        <v>524.82472863799103</v>
      </c>
      <c r="M2611">
        <v>45.142133957263098</v>
      </c>
      <c r="N2611">
        <v>0.49211210198052302</v>
      </c>
      <c r="O2611">
        <v>22.066492829204599</v>
      </c>
      <c r="P2611">
        <v>102.642007926023</v>
      </c>
      <c r="Q2611">
        <v>8.1439543892089003E-2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E2612">
        <v>151.40880000000001</v>
      </c>
      <c r="F2612">
        <v>118.1</v>
      </c>
      <c r="G2612">
        <v>13.3750256891762</v>
      </c>
      <c r="H2612">
        <v>11.369922253439</v>
      </c>
      <c r="I2612">
        <v>-23.279566947963001</v>
      </c>
      <c r="J2612">
        <v>-9.8275484050535908</v>
      </c>
      <c r="K2612">
        <v>118.830873830713</v>
      </c>
      <c r="L2612">
        <v>114.522690454768</v>
      </c>
      <c r="M2612">
        <v>56.447613554122</v>
      </c>
      <c r="N2612">
        <v>1.37274797990355</v>
      </c>
      <c r="O2612">
        <v>44.411515664690903</v>
      </c>
      <c r="P2612">
        <v>65.232598810772998</v>
      </c>
      <c r="Q2612">
        <v>0.13856228298062001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D2613" t="s">
        <v>622</v>
      </c>
      <c r="E2613">
        <v>151.36875000000001</v>
      </c>
      <c r="F2613">
        <v>218.5</v>
      </c>
      <c r="G2613">
        <v>-4.5470425011571702</v>
      </c>
      <c r="H2613">
        <v>6.9675177272721198</v>
      </c>
      <c r="I2613">
        <v>5.1480462221036296</v>
      </c>
      <c r="J2613">
        <v>5.5975393265416198</v>
      </c>
      <c r="K2613">
        <v>200.96001695577701</v>
      </c>
      <c r="L2613">
        <v>184.401389085452</v>
      </c>
      <c r="M2613">
        <v>65.304201333385095</v>
      </c>
      <c r="N2613">
        <v>1.23338078867928</v>
      </c>
      <c r="O2613">
        <v>14.324942791762</v>
      </c>
      <c r="P2613">
        <v>47.585275244849697</v>
      </c>
      <c r="Q2613">
        <v>-2.3091778695642998E-2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E2614">
        <v>151.16808119999999</v>
      </c>
      <c r="F2614">
        <v>119.7</v>
      </c>
      <c r="G2614">
        <v>1616.7919278212</v>
      </c>
      <c r="H2614">
        <v>-18.074483079143299</v>
      </c>
      <c r="I2614">
        <v>118.07586015349899</v>
      </c>
      <c r="J2614">
        <v>-2.40940063062417</v>
      </c>
      <c r="K2614">
        <v>130.12166239684399</v>
      </c>
      <c r="M2614">
        <v>23.113885177750198</v>
      </c>
      <c r="N2614">
        <v>0.54382470119521897</v>
      </c>
      <c r="O2614">
        <v>59.565580618212202</v>
      </c>
      <c r="P2614">
        <v>1642.35807860262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E2615">
        <v>150.98750072999999</v>
      </c>
      <c r="F2615">
        <v>170.9</v>
      </c>
      <c r="G2615">
        <v>109.50950258860099</v>
      </c>
      <c r="H2615">
        <v>-10.9593624831905</v>
      </c>
      <c r="I2615">
        <v>-55.651707954647399</v>
      </c>
      <c r="J2615">
        <v>-6.9663222525652904</v>
      </c>
      <c r="K2615">
        <v>173.70724188646801</v>
      </c>
      <c r="L2615">
        <v>180.251225455183</v>
      </c>
      <c r="M2615">
        <v>31.810398092797801</v>
      </c>
      <c r="N2615">
        <v>0.94405099150141603</v>
      </c>
      <c r="O2615">
        <v>101.287302516091</v>
      </c>
      <c r="P2615">
        <v>150.036576444769</v>
      </c>
      <c r="Q2615">
        <v>0.15334164325872099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D2616" t="s">
        <v>228</v>
      </c>
      <c r="E2616">
        <v>150.63888</v>
      </c>
      <c r="F2616">
        <v>145</v>
      </c>
      <c r="G2616">
        <v>58.5608333455721</v>
      </c>
      <c r="H2616">
        <v>-2.9094027233936202</v>
      </c>
      <c r="I2616">
        <v>-43.075995192599201</v>
      </c>
      <c r="J2616">
        <v>2.54722082148731</v>
      </c>
      <c r="K2616">
        <v>152.13688022515001</v>
      </c>
      <c r="L2616">
        <v>155.96304683943899</v>
      </c>
      <c r="M2616">
        <v>42.9765855709744</v>
      </c>
      <c r="N2616">
        <v>0.60148514851485102</v>
      </c>
      <c r="O2616">
        <v>91.965517241379303</v>
      </c>
      <c r="P2616">
        <v>123.07692307692299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D2617" t="s">
        <v>4105</v>
      </c>
      <c r="E2617">
        <v>150.600090118</v>
      </c>
      <c r="F2617">
        <v>55.16</v>
      </c>
      <c r="G2617">
        <v>-1.39108203714064</v>
      </c>
      <c r="H2617">
        <v>-12.199876130757699</v>
      </c>
      <c r="I2617">
        <v>-28.752762869366901</v>
      </c>
      <c r="J2617">
        <v>-6.8478284836621901</v>
      </c>
      <c r="K2617">
        <v>56.384001052260601</v>
      </c>
      <c r="L2617">
        <v>52.732270666133999</v>
      </c>
      <c r="M2617">
        <v>27.680325372452401</v>
      </c>
      <c r="N2617">
        <v>0.88940629615939204</v>
      </c>
      <c r="O2617">
        <v>34.064539521392298</v>
      </c>
      <c r="P2617">
        <v>46.31299734748</v>
      </c>
      <c r="Q2617">
        <v>7.8102333666939999E-2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E2618">
        <v>150.27695144</v>
      </c>
      <c r="F2618">
        <v>511.9</v>
      </c>
      <c r="G2618">
        <v>81.974899289538698</v>
      </c>
      <c r="H2618">
        <v>36.2548245155049</v>
      </c>
      <c r="I2618">
        <v>11.061674110534</v>
      </c>
      <c r="J2618">
        <v>18.552105265862199</v>
      </c>
      <c r="K2618">
        <v>389.344787247743</v>
      </c>
      <c r="L2618">
        <v>370.46858194566698</v>
      </c>
      <c r="M2618">
        <v>89.155915437304699</v>
      </c>
      <c r="N2618">
        <v>1.8587639664804401</v>
      </c>
      <c r="O2618">
        <v>28.491892947841301</v>
      </c>
      <c r="P2618">
        <v>147.294685990338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890</v>
      </c>
      <c r="E2619">
        <v>150.245</v>
      </c>
      <c r="F2619">
        <v>151</v>
      </c>
      <c r="G2619">
        <v>-9.4123046275657902</v>
      </c>
      <c r="H2619">
        <v>3.8098090992664599</v>
      </c>
      <c r="I2619">
        <v>-12.1703873904397</v>
      </c>
      <c r="J2619">
        <v>-1.3713246575677001</v>
      </c>
      <c r="K2619">
        <v>144.368690140768</v>
      </c>
      <c r="L2619">
        <v>138.661346368061</v>
      </c>
      <c r="M2619">
        <v>70.029383963446804</v>
      </c>
      <c r="N2619">
        <v>5.7148210605208902E-2</v>
      </c>
      <c r="O2619">
        <v>5.1324503311258303</v>
      </c>
      <c r="P2619">
        <v>21.7741935483871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E2620">
        <v>150.215</v>
      </c>
      <c r="F2620">
        <v>23.57</v>
      </c>
      <c r="G2620">
        <v>69.873318538654303</v>
      </c>
      <c r="H2620">
        <v>27.859058936187498</v>
      </c>
      <c r="I2620">
        <v>32.963372518712703</v>
      </c>
      <c r="J2620">
        <v>6.9032059730695998</v>
      </c>
      <c r="K2620">
        <v>18.2904576207087</v>
      </c>
      <c r="L2620">
        <v>18.0089764629566</v>
      </c>
      <c r="M2620">
        <v>92.615347354331007</v>
      </c>
      <c r="N2620">
        <v>0.15630001167188701</v>
      </c>
      <c r="O2620">
        <v>0</v>
      </c>
      <c r="P2620">
        <v>131.76007866273301</v>
      </c>
      <c r="Q2620">
        <v>7.6160307302861996E-2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555</v>
      </c>
      <c r="E2621">
        <v>150.17528877000001</v>
      </c>
      <c r="F2621">
        <v>107.25</v>
      </c>
      <c r="G2621">
        <v>-12.7901255448188</v>
      </c>
      <c r="H2621">
        <v>-12.6286187945301</v>
      </c>
      <c r="I2621">
        <v>-39.1777898380832</v>
      </c>
      <c r="J2621">
        <v>-4.8754131616562102</v>
      </c>
      <c r="K2621">
        <v>112.908371653304</v>
      </c>
      <c r="L2621">
        <v>115.593325977037</v>
      </c>
      <c r="M2621">
        <v>33.019969928017801</v>
      </c>
      <c r="N2621">
        <v>0.28499448326590598</v>
      </c>
      <c r="O2621">
        <v>68.764568764568693</v>
      </c>
      <c r="P2621">
        <v>14.9517684887459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E2622">
        <v>149.97726900000001</v>
      </c>
      <c r="F2622">
        <v>162.05000000000001</v>
      </c>
      <c r="G2622">
        <v>260.267182551921</v>
      </c>
      <c r="H2622">
        <v>13.411269553858601</v>
      </c>
      <c r="I2622">
        <v>48.678445981511999</v>
      </c>
      <c r="J2622">
        <v>-3.7778786770249502</v>
      </c>
      <c r="K2622">
        <v>137.813647966492</v>
      </c>
      <c r="L2622">
        <v>99.561381749256299</v>
      </c>
      <c r="M2622">
        <v>57.633741394125799</v>
      </c>
      <c r="N2622">
        <v>0.61114255234183901</v>
      </c>
      <c r="O2622">
        <v>7.37426720148102</v>
      </c>
      <c r="P2622">
        <v>301.31253095591802</v>
      </c>
      <c r="Q2622">
        <v>0.17732427930831299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D2623" t="s">
        <v>80</v>
      </c>
      <c r="E2623">
        <v>149.75728000000001</v>
      </c>
      <c r="F2623">
        <v>71.98</v>
      </c>
      <c r="G2623">
        <v>67.519563504302297</v>
      </c>
      <c r="H2623">
        <v>-1.91645873898565</v>
      </c>
      <c r="I2623">
        <v>11.656126019521899</v>
      </c>
      <c r="J2623">
        <v>-5.5302264124190401</v>
      </c>
      <c r="K2623">
        <v>61.137380424158202</v>
      </c>
      <c r="L2623">
        <v>53.863814879425398</v>
      </c>
      <c r="M2623">
        <v>60.131262818333603</v>
      </c>
      <c r="N2623">
        <v>2.36600244687678</v>
      </c>
      <c r="O2623">
        <v>6.9741594887468601</v>
      </c>
      <c r="P2623">
        <v>118.78419452887501</v>
      </c>
      <c r="Q2623">
        <v>9.3296119800093003E-2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E2624">
        <v>149.41449</v>
      </c>
      <c r="F2624">
        <v>80.900000000000006</v>
      </c>
      <c r="G2624">
        <v>64.306353428354697</v>
      </c>
      <c r="H2624">
        <v>27.393132520225201</v>
      </c>
      <c r="I2624">
        <v>32.132048547554497</v>
      </c>
      <c r="J2624">
        <v>4.0009504747074303</v>
      </c>
      <c r="K2624">
        <v>66.637163143880798</v>
      </c>
      <c r="L2624">
        <v>58.482778308194398</v>
      </c>
      <c r="M2624">
        <v>63.591564621885198</v>
      </c>
      <c r="N2624">
        <v>1.8583858610141899</v>
      </c>
      <c r="O2624">
        <v>8.1582200247218601</v>
      </c>
      <c r="P2624">
        <v>124.722222222222</v>
      </c>
      <c r="Q2624">
        <v>0.15140455464670899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21</v>
      </c>
      <c r="E2625">
        <v>149.3998344</v>
      </c>
      <c r="F2625">
        <v>107.8</v>
      </c>
      <c r="G2625">
        <v>-4.4425552757939704</v>
      </c>
      <c r="H2625">
        <v>-0.83632458356446104</v>
      </c>
      <c r="I2625">
        <v>-27.2174093340134</v>
      </c>
      <c r="J2625">
        <v>2.9276171413740801</v>
      </c>
      <c r="K2625">
        <v>109.530803656166</v>
      </c>
      <c r="L2625">
        <v>106.495267947591</v>
      </c>
      <c r="M2625">
        <v>34.4854765794991</v>
      </c>
      <c r="N2625">
        <v>0.54430523917995399</v>
      </c>
      <c r="O2625">
        <v>39.100185528756903</v>
      </c>
      <c r="P2625">
        <v>27.573964497041398</v>
      </c>
      <c r="Q2625">
        <v>5.3601967730257001E-2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527</v>
      </c>
      <c r="E2626">
        <v>148.66825499999999</v>
      </c>
      <c r="F2626">
        <v>15.34</v>
      </c>
      <c r="G2626">
        <v>-5.4427891777111004</v>
      </c>
      <c r="H2626">
        <v>9.5095175540769592</v>
      </c>
      <c r="I2626">
        <v>-37.479952546196898</v>
      </c>
      <c r="J2626">
        <v>0.65761496129997199</v>
      </c>
      <c r="K2626">
        <v>14.8074312240739</v>
      </c>
      <c r="L2626">
        <v>16.574014040722499</v>
      </c>
      <c r="M2626">
        <v>58.478086174134702</v>
      </c>
      <c r="N2626">
        <v>2.4347937874750798</v>
      </c>
      <c r="O2626">
        <v>94.524119947848703</v>
      </c>
      <c r="P2626">
        <v>24.512987012987001</v>
      </c>
      <c r="Q2626">
        <v>-1.9250041019202999E-2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D2627" t="s">
        <v>989</v>
      </c>
      <c r="E2627">
        <v>148.587099365</v>
      </c>
      <c r="F2627">
        <v>22.8</v>
      </c>
      <c r="G2627">
        <v>110.948372040164</v>
      </c>
      <c r="H2627">
        <v>-9.2168953790509107</v>
      </c>
      <c r="I2627">
        <v>-15.289266586198501</v>
      </c>
      <c r="J2627">
        <v>-3.6645814401861898</v>
      </c>
      <c r="K2627">
        <v>21.769293221163402</v>
      </c>
      <c r="L2627">
        <v>19.9966264896828</v>
      </c>
      <c r="M2627">
        <v>54.5199769546916</v>
      </c>
      <c r="N2627">
        <v>0.74966065954257799</v>
      </c>
      <c r="O2627">
        <v>28.991228070175399</v>
      </c>
      <c r="P2627">
        <v>136.51452282157601</v>
      </c>
      <c r="Q2627">
        <v>0.12956525781939199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409</v>
      </c>
      <c r="E2628">
        <v>148.25622681600001</v>
      </c>
      <c r="F2628">
        <v>10.57</v>
      </c>
      <c r="G2628">
        <v>145.08319986793799</v>
      </c>
      <c r="H2628">
        <v>1.9547008301195401</v>
      </c>
      <c r="I2628">
        <v>40.284274167670098</v>
      </c>
      <c r="J2628">
        <v>6.1836308870785599</v>
      </c>
      <c r="K2628">
        <v>10.059646523178699</v>
      </c>
      <c r="L2628">
        <v>7.99884072617738</v>
      </c>
      <c r="M2628">
        <v>42.152289935373503</v>
      </c>
      <c r="N2628">
        <v>0.87455947249927801</v>
      </c>
      <c r="O2628">
        <v>46.168401135288498</v>
      </c>
      <c r="P2628">
        <v>178.157894736842</v>
      </c>
      <c r="Q2628">
        <v>0.141525082776674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158</v>
      </c>
      <c r="E2629">
        <v>147.85679999999999</v>
      </c>
      <c r="F2629">
        <v>140</v>
      </c>
      <c r="G2629">
        <v>-8.8994841147452792</v>
      </c>
      <c r="H2629">
        <v>-4.3290238987214602</v>
      </c>
      <c r="I2629">
        <v>-5.6363816660292096</v>
      </c>
      <c r="J2629">
        <v>-3.5838771114994699</v>
      </c>
      <c r="K2629">
        <v>145.239705909603</v>
      </c>
      <c r="L2629">
        <v>140.166165122194</v>
      </c>
      <c r="M2629">
        <v>28.156183621697298</v>
      </c>
      <c r="N2629">
        <v>0.54945054945054905</v>
      </c>
      <c r="O2629">
        <v>34.285714285714199</v>
      </c>
      <c r="P2629">
        <v>20.5857019810508</v>
      </c>
      <c r="Q2629">
        <v>6.6617719109658996E-2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133</v>
      </c>
      <c r="E2630">
        <v>147.10970399999999</v>
      </c>
      <c r="F2630">
        <v>307.2</v>
      </c>
      <c r="G2630">
        <v>147.354957960592</v>
      </c>
      <c r="H2630">
        <v>8.9438166846014795</v>
      </c>
      <c r="I2630">
        <v>-4.3549656552431797</v>
      </c>
      <c r="J2630">
        <v>15.257300839670901</v>
      </c>
      <c r="K2630">
        <v>294.59410210885397</v>
      </c>
      <c r="L2630">
        <v>260.62968095143299</v>
      </c>
      <c r="M2630">
        <v>75.9668822011744</v>
      </c>
      <c r="N2630">
        <v>2.0765037363714298</v>
      </c>
      <c r="O2630">
        <v>27.783203125</v>
      </c>
      <c r="P2630">
        <v>172.92110874200401</v>
      </c>
      <c r="Q2630">
        <v>0.19420408816894999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402</v>
      </c>
      <c r="E2631">
        <v>147.02600000000001</v>
      </c>
      <c r="F2631">
        <v>81.44</v>
      </c>
      <c r="G2631">
        <v>-47.498666118835203</v>
      </c>
      <c r="H2631">
        <v>22.398310035492901</v>
      </c>
      <c r="I2631">
        <v>-51.903415301158098</v>
      </c>
      <c r="J2631">
        <v>13.2221453379123</v>
      </c>
      <c r="K2631">
        <v>74.070455680284496</v>
      </c>
      <c r="L2631">
        <v>89.988336831631003</v>
      </c>
      <c r="M2631">
        <v>73.112015375102601</v>
      </c>
      <c r="N2631">
        <v>1.9176097012734501</v>
      </c>
      <c r="O2631">
        <v>106.900785854616</v>
      </c>
      <c r="P2631">
        <v>38.479850365583999</v>
      </c>
      <c r="Q2631">
        <v>0.23854906109384599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890</v>
      </c>
      <c r="E2632">
        <v>146.71060888</v>
      </c>
      <c r="F2632">
        <v>136.25</v>
      </c>
      <c r="G2632">
        <v>270.05126112264401</v>
      </c>
      <c r="H2632">
        <v>16.879530832999698</v>
      </c>
      <c r="I2632">
        <v>113.26202698367</v>
      </c>
      <c r="J2632">
        <v>-5.1930394605909198</v>
      </c>
      <c r="K2632">
        <v>115.200025719091</v>
      </c>
      <c r="L2632">
        <v>79.183666038914097</v>
      </c>
      <c r="M2632">
        <v>46.466245435779598</v>
      </c>
      <c r="N2632">
        <v>0.85276068589429499</v>
      </c>
      <c r="O2632">
        <v>8.4770642201835003</v>
      </c>
      <c r="P2632">
        <v>332.40241193271902</v>
      </c>
      <c r="Q2632">
        <v>0.10278656989561601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295</v>
      </c>
      <c r="E2633">
        <v>145.82386595999901</v>
      </c>
      <c r="F2633">
        <v>69.290000000000006</v>
      </c>
      <c r="G2633">
        <v>-48.638010353545702</v>
      </c>
      <c r="H2633">
        <v>11.5477865850184</v>
      </c>
      <c r="I2633">
        <v>-27.360950003869799</v>
      </c>
      <c r="J2633">
        <v>0.56118276274460099</v>
      </c>
      <c r="K2633">
        <v>62.672507691042902</v>
      </c>
      <c r="L2633">
        <v>68.500392856649796</v>
      </c>
      <c r="M2633">
        <v>65.408112202233596</v>
      </c>
      <c r="N2633">
        <v>3.89205312349111</v>
      </c>
      <c r="O2633">
        <v>60.196276518978102</v>
      </c>
      <c r="P2633">
        <v>42.865979381443303</v>
      </c>
      <c r="Q2633">
        <v>3.2730328085871001E-2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302</v>
      </c>
      <c r="E2634">
        <v>145.50342499999999</v>
      </c>
      <c r="F2634">
        <v>64.599999999999994</v>
      </c>
      <c r="G2634">
        <v>-25.566150781411899</v>
      </c>
      <c r="M2634">
        <v>99.999992872253003</v>
      </c>
      <c r="N2634">
        <v>1</v>
      </c>
      <c r="O2634">
        <v>0</v>
      </c>
      <c r="P2634">
        <v>0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932</v>
      </c>
      <c r="E2635">
        <v>145.47831117199999</v>
      </c>
      <c r="F2635">
        <v>78.44</v>
      </c>
      <c r="G2635">
        <v>5.1811204192597504</v>
      </c>
      <c r="H2635">
        <v>-4.0730142920314902</v>
      </c>
      <c r="I2635">
        <v>9.2961651619469894</v>
      </c>
      <c r="J2635">
        <v>-5.1274583637075901</v>
      </c>
      <c r="K2635">
        <v>80.226946800622898</v>
      </c>
      <c r="L2635">
        <v>74.160790921705498</v>
      </c>
      <c r="M2635">
        <v>43.952269592032103</v>
      </c>
      <c r="N2635">
        <v>9.1173740492967295E-2</v>
      </c>
      <c r="O2635">
        <v>48.138704742478303</v>
      </c>
      <c r="P2635">
        <v>42.230281051677203</v>
      </c>
      <c r="Q2635">
        <v>7.5455433650140999E-2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E2636">
        <v>145.34162649999999</v>
      </c>
      <c r="F2636">
        <v>200</v>
      </c>
      <c r="G2636">
        <v>40.964793843995203</v>
      </c>
      <c r="H2636">
        <v>10.872587568338799</v>
      </c>
      <c r="I2636">
        <v>1.5814546372643501</v>
      </c>
      <c r="J2636">
        <v>1.03651936693048</v>
      </c>
      <c r="K2636">
        <v>183.76692580873899</v>
      </c>
      <c r="L2636">
        <v>164.073279384556</v>
      </c>
      <c r="M2636">
        <v>66.337014304501693</v>
      </c>
      <c r="N2636">
        <v>0.22206214903038701</v>
      </c>
      <c r="O2636">
        <v>10</v>
      </c>
      <c r="P2636">
        <v>71.747531129240002</v>
      </c>
      <c r="Q2636">
        <v>0.20443889256647399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46</v>
      </c>
      <c r="E2637">
        <v>145.31365105</v>
      </c>
      <c r="F2637">
        <v>6.95</v>
      </c>
      <c r="G2637">
        <v>52.638977423716199</v>
      </c>
      <c r="H2637">
        <v>7.15266624212361</v>
      </c>
      <c r="I2637">
        <v>-36.423260953658101</v>
      </c>
      <c r="J2637">
        <v>-1.23904952529257</v>
      </c>
      <c r="K2637">
        <v>5.9141488287695596</v>
      </c>
      <c r="L2637">
        <v>4.5221790441620104</v>
      </c>
      <c r="M2637">
        <v>99.637969183025405</v>
      </c>
      <c r="N2637">
        <v>0.883766361671528</v>
      </c>
      <c r="O2637">
        <v>38.848920863309303</v>
      </c>
      <c r="P2637">
        <v>87.837837837837796</v>
      </c>
      <c r="Q2637">
        <v>2.6258377101742E-2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E2638">
        <v>145.30832799999999</v>
      </c>
      <c r="F2638">
        <v>136.94999999999999</v>
      </c>
      <c r="G2638">
        <v>-50.852566493359497</v>
      </c>
      <c r="H2638">
        <v>-7.3141838266521697</v>
      </c>
      <c r="I2638">
        <v>-31.0874098997202</v>
      </c>
      <c r="J2638">
        <v>-1.23904952529257</v>
      </c>
      <c r="K2638">
        <v>148.36693578238899</v>
      </c>
      <c r="L2638">
        <v>156.62102703575701</v>
      </c>
      <c r="M2638">
        <v>1.92804286817349</v>
      </c>
      <c r="N2638">
        <v>0.59047619047619004</v>
      </c>
      <c r="O2638">
        <v>60.606060606060602</v>
      </c>
      <c r="P2638">
        <v>30.056980056979999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1100</v>
      </c>
      <c r="E2639">
        <v>145.12867199999999</v>
      </c>
      <c r="F2639">
        <v>113.15</v>
      </c>
      <c r="G2639">
        <v>-29.319364149021201</v>
      </c>
      <c r="H2639">
        <v>-7.2197475509798403</v>
      </c>
      <c r="I2639">
        <v>-30.523633057219602</v>
      </c>
      <c r="J2639">
        <v>-3.9417522279952801</v>
      </c>
      <c r="K2639">
        <v>119.44975364068399</v>
      </c>
      <c r="L2639">
        <v>119.058747199622</v>
      </c>
      <c r="M2639">
        <v>32.821209612164097</v>
      </c>
      <c r="N2639">
        <v>0.34111490345207501</v>
      </c>
      <c r="O2639">
        <v>47.901016349977901</v>
      </c>
      <c r="P2639">
        <v>24.820739106453299</v>
      </c>
      <c r="Q2639">
        <v>-6.5492975630788E-2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E2640">
        <v>144.65751753000001</v>
      </c>
      <c r="F2640">
        <v>150.69999999999999</v>
      </c>
      <c r="G2640">
        <v>-18.458830241255502</v>
      </c>
      <c r="H2640">
        <v>8.2578999616601703</v>
      </c>
      <c r="I2640">
        <v>-7.1449718113766902</v>
      </c>
      <c r="J2640">
        <v>15.8859504747074</v>
      </c>
      <c r="K2640">
        <v>129.05318880116999</v>
      </c>
      <c r="L2640">
        <v>135.179190992115</v>
      </c>
      <c r="M2640">
        <v>77.927032469736105</v>
      </c>
      <c r="N2640">
        <v>2.4759140773708199</v>
      </c>
      <c r="O2640">
        <v>11.911081619110799</v>
      </c>
      <c r="P2640">
        <v>38.193489225126001</v>
      </c>
      <c r="Q2640">
        <v>9.6127081695863995E-2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932</v>
      </c>
      <c r="E2641">
        <v>144.15040230599999</v>
      </c>
      <c r="F2641">
        <v>8.99</v>
      </c>
      <c r="G2641">
        <v>-30.297333577110798</v>
      </c>
      <c r="H2641">
        <v>0.80473724804077296</v>
      </c>
      <c r="I2641">
        <v>-42.920563322881598</v>
      </c>
      <c r="J2641">
        <v>1.8093331850272499E-2</v>
      </c>
      <c r="K2641">
        <v>8.7783957478584504</v>
      </c>
      <c r="L2641">
        <v>9.6714943136299496</v>
      </c>
      <c r="M2641">
        <v>58.320156193534601</v>
      </c>
      <c r="N2641">
        <v>1.2352961411080401</v>
      </c>
      <c r="O2641">
        <v>76.307007786429295</v>
      </c>
      <c r="P2641">
        <v>13.797468354430301</v>
      </c>
      <c r="Q2641">
        <v>-2.220562918818E-2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198</v>
      </c>
      <c r="E2642">
        <v>143.86943264000001</v>
      </c>
      <c r="F2642">
        <v>183.15</v>
      </c>
      <c r="G2642">
        <v>32.594470980246001</v>
      </c>
      <c r="H2642">
        <v>-10.9921315192602</v>
      </c>
      <c r="I2642">
        <v>-17.4952620451005</v>
      </c>
      <c r="J2642">
        <v>6.3491857688250697</v>
      </c>
      <c r="K2642">
        <v>166.931676199789</v>
      </c>
      <c r="L2642">
        <v>149.021074293661</v>
      </c>
      <c r="M2642">
        <v>58.493952398001902</v>
      </c>
      <c r="N2642">
        <v>0.89834441790461605</v>
      </c>
      <c r="O2642">
        <v>15.7248157248157</v>
      </c>
      <c r="P2642">
        <v>79.558823529411697</v>
      </c>
      <c r="Q2642">
        <v>2.6937561777551002E-2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290</v>
      </c>
      <c r="E2643">
        <v>143.84062</v>
      </c>
      <c r="F2643">
        <v>34.99</v>
      </c>
      <c r="G2643">
        <v>70.666536199197395</v>
      </c>
      <c r="H2643">
        <v>1.05652380888918</v>
      </c>
      <c r="I2643">
        <v>13.2842741676701</v>
      </c>
      <c r="J2643">
        <v>-11.111823062188201</v>
      </c>
      <c r="K2643">
        <v>32.3091928547273</v>
      </c>
      <c r="L2643">
        <v>25.100075058497801</v>
      </c>
      <c r="M2643">
        <v>43.081355052431803</v>
      </c>
      <c r="N2643">
        <v>0.73379660944974001</v>
      </c>
      <c r="O2643">
        <v>20.805944555587299</v>
      </c>
      <c r="P2643">
        <v>138.027210884353</v>
      </c>
      <c r="Q2643">
        <v>0.110154800233877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143.69423750000001</v>
      </c>
      <c r="F2644">
        <v>790</v>
      </c>
      <c r="G2644">
        <v>108.61200247188501</v>
      </c>
      <c r="H2644">
        <v>-22.1093733885434</v>
      </c>
      <c r="I2644">
        <v>16.086519852268701</v>
      </c>
      <c r="J2644">
        <v>-12.7262175181201</v>
      </c>
      <c r="K2644">
        <v>913.40889258980803</v>
      </c>
      <c r="L2644">
        <v>654.27057788549905</v>
      </c>
      <c r="M2644">
        <v>26.8896297683394</v>
      </c>
      <c r="N2644">
        <v>1.48276680393662</v>
      </c>
      <c r="O2644">
        <v>22.0126582278481</v>
      </c>
      <c r="P2644">
        <v>134.17815325329701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271</v>
      </c>
      <c r="E2645">
        <v>143.57425499999999</v>
      </c>
      <c r="F2645">
        <v>133.4</v>
      </c>
      <c r="G2645">
        <v>-34.1023180765782</v>
      </c>
      <c r="H2645">
        <v>-4.3097025734685799</v>
      </c>
      <c r="I2645">
        <v>-45.893961074698097</v>
      </c>
      <c r="J2645">
        <v>-0.89968300945546098</v>
      </c>
      <c r="K2645">
        <v>136.49178501511099</v>
      </c>
      <c r="L2645">
        <v>149.77064409161599</v>
      </c>
      <c r="M2645">
        <v>44.380492319713397</v>
      </c>
      <c r="N2645">
        <v>0.60212629626506997</v>
      </c>
      <c r="O2645">
        <v>81.071964017990993</v>
      </c>
      <c r="P2645">
        <v>9.3442622950819594</v>
      </c>
      <c r="Q2645">
        <v>0.10214533672242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469</v>
      </c>
      <c r="E2646">
        <v>143.33907444600001</v>
      </c>
      <c r="F2646">
        <v>48.12</v>
      </c>
      <c r="G2646">
        <v>1.5672706188522301</v>
      </c>
      <c r="H2646">
        <v>-5.2523950151569698</v>
      </c>
      <c r="I2646">
        <v>-30.532917355403701</v>
      </c>
      <c r="J2646">
        <v>-0.253625587702767</v>
      </c>
      <c r="K2646">
        <v>47.438618351345497</v>
      </c>
      <c r="L2646">
        <v>46.973109652956403</v>
      </c>
      <c r="M2646">
        <v>48.687267487131201</v>
      </c>
      <c r="N2646">
        <v>0.94475220849098895</v>
      </c>
      <c r="O2646">
        <v>39.2352452202826</v>
      </c>
      <c r="P2646">
        <v>29.878542510121399</v>
      </c>
      <c r="Q2646">
        <v>-7.8660426877168996E-2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715</v>
      </c>
      <c r="E2647">
        <v>142.89995898000001</v>
      </c>
      <c r="F2647">
        <v>87.09</v>
      </c>
      <c r="G2647">
        <v>-3.4716603846644301</v>
      </c>
      <c r="H2647">
        <v>-0.93945092863132995</v>
      </c>
      <c r="I2647">
        <v>-3.1603386925592201</v>
      </c>
      <c r="J2647">
        <v>-2.8189540490479699</v>
      </c>
      <c r="K2647">
        <v>84.018174225257596</v>
      </c>
      <c r="L2647">
        <v>78.445123718132706</v>
      </c>
      <c r="M2647">
        <v>66.033807332126898</v>
      </c>
      <c r="N2647">
        <v>1.07681459039686</v>
      </c>
      <c r="O2647">
        <v>2.1931335400160599</v>
      </c>
      <c r="P2647">
        <v>49.896729776247803</v>
      </c>
      <c r="Q2647">
        <v>1.9804733760708002E-2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138</v>
      </c>
      <c r="E2648">
        <v>142.82587672</v>
      </c>
      <c r="F2648">
        <v>37.11</v>
      </c>
      <c r="G2648">
        <v>-25.539196603514299</v>
      </c>
      <c r="H2648">
        <v>2.8276662421235899</v>
      </c>
      <c r="I2648">
        <v>-25.574822092404101</v>
      </c>
      <c r="J2648">
        <v>-1.9778358049759499</v>
      </c>
      <c r="K2648">
        <v>36.576009530643198</v>
      </c>
      <c r="L2648">
        <v>35.542937014773301</v>
      </c>
      <c r="M2648">
        <v>40.8037031137779</v>
      </c>
      <c r="N2648">
        <v>0.59914876078100099</v>
      </c>
      <c r="O2648">
        <v>39.5850175154944</v>
      </c>
      <c r="Q2648">
        <v>4.5391572465654999E-2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271</v>
      </c>
      <c r="E2649">
        <v>142.70350049999999</v>
      </c>
      <c r="F2649">
        <v>449.75</v>
      </c>
      <c r="G2649">
        <v>72.955146945359104</v>
      </c>
      <c r="H2649">
        <v>-9.0089214659429597</v>
      </c>
      <c r="I2649">
        <v>10.0792044077317</v>
      </c>
      <c r="J2649">
        <v>-7.8546922176809097</v>
      </c>
      <c r="K2649">
        <v>438.96408561472202</v>
      </c>
      <c r="L2649">
        <v>371.08852151304598</v>
      </c>
      <c r="M2649">
        <v>49.612244721431097</v>
      </c>
      <c r="N2649">
        <v>0.510442271287187</v>
      </c>
      <c r="O2649">
        <v>17.843246247915499</v>
      </c>
      <c r="P2649">
        <v>116.642581888246</v>
      </c>
      <c r="Q2649">
        <v>7.3587588520535999E-2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1815</v>
      </c>
      <c r="E2650">
        <v>142.56</v>
      </c>
      <c r="F2650">
        <v>13.88</v>
      </c>
      <c r="G2650">
        <v>115.11760990234799</v>
      </c>
      <c r="H2650">
        <v>14.172649449512299</v>
      </c>
      <c r="I2650">
        <v>37.061847320933801</v>
      </c>
      <c r="J2650">
        <v>-3.1205826263378702</v>
      </c>
      <c r="K2650">
        <v>12.901136448252499</v>
      </c>
      <c r="L2650">
        <v>10.774424408549701</v>
      </c>
      <c r="M2650">
        <v>55.395913768956497</v>
      </c>
      <c r="N2650">
        <v>0.56999752057049102</v>
      </c>
      <c r="O2650">
        <v>23.5590778097982</v>
      </c>
      <c r="P2650">
        <v>143.50877192982401</v>
      </c>
      <c r="Q2650">
        <v>-1.6604710966663001E-2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46</v>
      </c>
      <c r="E2651">
        <v>142.40183999999999</v>
      </c>
      <c r="F2651">
        <v>147</v>
      </c>
      <c r="G2651">
        <v>160.98355682092699</v>
      </c>
      <c r="H2651">
        <v>1.36679316933767</v>
      </c>
      <c r="I2651">
        <v>72.032488749965395</v>
      </c>
      <c r="K2651">
        <v>135.04169703257</v>
      </c>
      <c r="L2651">
        <v>96.568248197910293</v>
      </c>
      <c r="M2651">
        <v>50.390170302702202</v>
      </c>
      <c r="N2651">
        <v>0.36721311475409801</v>
      </c>
      <c r="O2651">
        <v>9.8639455782312897</v>
      </c>
      <c r="P2651">
        <v>202.158273381295</v>
      </c>
      <c r="Q2651">
        <v>0.114434614623859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E2652">
        <v>141.82154800000001</v>
      </c>
      <c r="F2652">
        <v>100.43</v>
      </c>
      <c r="G2652">
        <v>-12.2651580016285</v>
      </c>
      <c r="H2652">
        <v>1.60645131358999</v>
      </c>
      <c r="I2652">
        <v>-26.758608215381699</v>
      </c>
      <c r="J2652">
        <v>7.22834177905525</v>
      </c>
      <c r="K2652">
        <v>95.887867627567701</v>
      </c>
      <c r="L2652">
        <v>97.249860235819199</v>
      </c>
      <c r="M2652">
        <v>58.664750332622397</v>
      </c>
      <c r="N2652">
        <v>3.0734157034675098</v>
      </c>
      <c r="O2652">
        <v>38.106143582594797</v>
      </c>
      <c r="P2652">
        <v>21.585956416464899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60</v>
      </c>
      <c r="E2653">
        <v>141.78644736199999</v>
      </c>
      <c r="F2653">
        <v>50.13</v>
      </c>
      <c r="G2653">
        <v>30.421503539575699</v>
      </c>
      <c r="H2653">
        <v>0.374153845429398</v>
      </c>
      <c r="I2653">
        <v>-23.216396419351401</v>
      </c>
      <c r="J2653">
        <v>-2.3349399362514802</v>
      </c>
      <c r="K2653">
        <v>48.949571807255197</v>
      </c>
      <c r="L2653">
        <v>47.219150523962497</v>
      </c>
      <c r="M2653">
        <v>54.7594645190348</v>
      </c>
      <c r="N2653">
        <v>1.54176064876076</v>
      </c>
      <c r="O2653">
        <v>35.647316975862701</v>
      </c>
      <c r="P2653">
        <v>59.395866454689902</v>
      </c>
      <c r="Q2653">
        <v>1.1271891934414E-2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2475</v>
      </c>
      <c r="E2654">
        <v>141.73657800000001</v>
      </c>
      <c r="F2654">
        <v>38.200000000000003</v>
      </c>
      <c r="G2654">
        <v>-8.1151703892550895</v>
      </c>
      <c r="H2654">
        <v>-17.444924119322099</v>
      </c>
      <c r="I2654">
        <v>-41.332852281644698</v>
      </c>
      <c r="J2654">
        <v>-4.4179288356374</v>
      </c>
      <c r="K2654">
        <v>38.501239191416602</v>
      </c>
      <c r="L2654">
        <v>39.3226878504029</v>
      </c>
      <c r="M2654">
        <v>42.418853762201799</v>
      </c>
      <c r="N2654">
        <v>1.1224825353260699</v>
      </c>
      <c r="O2654">
        <v>54.188481675392602</v>
      </c>
      <c r="P2654">
        <v>44.150943396226403</v>
      </c>
      <c r="Q2654">
        <v>7.1188402132824E-2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715</v>
      </c>
      <c r="E2655">
        <v>141.05316456</v>
      </c>
      <c r="F2655">
        <v>76.19</v>
      </c>
      <c r="G2655">
        <v>36.917594342125099</v>
      </c>
      <c r="H2655">
        <v>-2.4621826943348601</v>
      </c>
      <c r="I2655">
        <v>17.4991982593065</v>
      </c>
      <c r="J2655">
        <v>-1.91463569564625</v>
      </c>
      <c r="K2655">
        <v>73.190253633666103</v>
      </c>
      <c r="L2655">
        <v>63.044364134756599</v>
      </c>
      <c r="M2655">
        <v>44.340069516080298</v>
      </c>
      <c r="N2655">
        <v>1.0586157465689501</v>
      </c>
      <c r="O2655">
        <v>3.8850242814017601</v>
      </c>
      <c r="P2655">
        <v>74.148571428571401</v>
      </c>
      <c r="Q2655">
        <v>1.5864695888099999E-4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121</v>
      </c>
      <c r="E2656">
        <v>140.94099</v>
      </c>
      <c r="F2656">
        <v>347</v>
      </c>
      <c r="G2656">
        <v>382.78427406476402</v>
      </c>
      <c r="H2656">
        <v>-15.920349630892201</v>
      </c>
      <c r="I2656">
        <v>-3.20531972870346</v>
      </c>
      <c r="J2656">
        <v>-12.684755790444999</v>
      </c>
      <c r="K2656">
        <v>388.81108485674599</v>
      </c>
      <c r="L2656">
        <v>314.13166539454801</v>
      </c>
      <c r="M2656">
        <v>26.3096814289778</v>
      </c>
      <c r="N2656">
        <v>0.96527506164441801</v>
      </c>
      <c r="O2656">
        <v>39.8270893371757</v>
      </c>
      <c r="P2656">
        <v>408.350424846176</v>
      </c>
      <c r="Q2656">
        <v>0.26796670296159603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21</v>
      </c>
      <c r="E2657">
        <v>140.87387382399999</v>
      </c>
      <c r="F2657">
        <v>8.5399999999999991</v>
      </c>
      <c r="G2657">
        <v>28.3756414651657</v>
      </c>
      <c r="H2657">
        <v>-4.4040519505041997</v>
      </c>
      <c r="I2657">
        <v>77.128744135646002</v>
      </c>
      <c r="J2657">
        <v>-0.63880942925415396</v>
      </c>
      <c r="K2657">
        <v>7.74498085709679</v>
      </c>
      <c r="L2657">
        <v>6.3642883555352396</v>
      </c>
      <c r="M2657">
        <v>55.944134003678897</v>
      </c>
      <c r="N2657">
        <v>0.12031763174508101</v>
      </c>
      <c r="O2657">
        <v>5.3864168618267003</v>
      </c>
      <c r="P2657">
        <v>127.73333333333299</v>
      </c>
      <c r="Q2657">
        <v>-1.5353391266090999E-2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138</v>
      </c>
      <c r="E2658">
        <v>140.82511194</v>
      </c>
      <c r="F2658">
        <v>38.53</v>
      </c>
      <c r="G2658">
        <v>21.195897411359098</v>
      </c>
      <c r="H2658">
        <v>14.145510390091999</v>
      </c>
      <c r="I2658">
        <v>-1.32771561978968</v>
      </c>
      <c r="J2658">
        <v>-2.6802631788956099</v>
      </c>
      <c r="K2658">
        <v>36.422506095664701</v>
      </c>
      <c r="L2658">
        <v>31.805418245641398</v>
      </c>
      <c r="M2658">
        <v>44.360710790274403</v>
      </c>
      <c r="N2658">
        <v>0.39564870881277298</v>
      </c>
      <c r="O2658">
        <v>32.338437581105602</v>
      </c>
      <c r="P2658">
        <v>62.573839662447199</v>
      </c>
      <c r="Q2658">
        <v>8.9651406731364999E-2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46</v>
      </c>
      <c r="E2659">
        <v>140.63839999999999</v>
      </c>
      <c r="F2659">
        <v>31.84</v>
      </c>
      <c r="G2659">
        <v>378.23131757301798</v>
      </c>
      <c r="H2659">
        <v>32.941278641954803</v>
      </c>
      <c r="I2659">
        <v>203.04975579774501</v>
      </c>
      <c r="J2659">
        <v>6.9554874500571797</v>
      </c>
      <c r="K2659">
        <v>22.6577276578208</v>
      </c>
      <c r="L2659">
        <v>13.8984662159145</v>
      </c>
      <c r="M2659">
        <v>96.160892100338899</v>
      </c>
      <c r="N2659">
        <v>0.41654356727978098</v>
      </c>
      <c r="O2659">
        <v>2.0100502512562599</v>
      </c>
      <c r="P2659">
        <v>482.08409506398499</v>
      </c>
      <c r="Q2659">
        <v>9.1077267093540998E-2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E2660">
        <v>140.59218915</v>
      </c>
      <c r="F2660">
        <v>96.42</v>
      </c>
      <c r="G2660">
        <v>143.914005730605</v>
      </c>
      <c r="H2660">
        <v>35.089029878487203</v>
      </c>
      <c r="I2660">
        <v>33.041123954259596</v>
      </c>
      <c r="J2660">
        <v>29.628842736357601</v>
      </c>
      <c r="K2660">
        <v>68.099913006879405</v>
      </c>
      <c r="L2660">
        <v>60.725973526041798</v>
      </c>
      <c r="M2660">
        <v>90.734369201487496</v>
      </c>
      <c r="N2660">
        <v>2.6734521927247701</v>
      </c>
      <c r="O2660">
        <v>0</v>
      </c>
      <c r="P2660">
        <v>183.588235294117</v>
      </c>
      <c r="Q2660">
        <v>0.12920970683324001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290</v>
      </c>
      <c r="E2661">
        <v>140.447305258</v>
      </c>
      <c r="F2661">
        <v>136.41</v>
      </c>
      <c r="G2661">
        <v>-1.2745790274256199</v>
      </c>
      <c r="H2661">
        <v>0.35841945938325798</v>
      </c>
      <c r="I2661">
        <v>-19.080948503325899</v>
      </c>
      <c r="J2661">
        <v>-1.0210579543</v>
      </c>
      <c r="K2661">
        <v>130.898796147854</v>
      </c>
      <c r="L2661">
        <v>123.316264210914</v>
      </c>
      <c r="M2661">
        <v>51.846241838397503</v>
      </c>
      <c r="N2661">
        <v>0.447797542867786</v>
      </c>
      <c r="O2661">
        <v>20.958873982845802</v>
      </c>
      <c r="P2661">
        <v>42.762951334379899</v>
      </c>
      <c r="Q2661">
        <v>4.0842243767621002E-2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133</v>
      </c>
      <c r="E2662">
        <v>140.26329899999999</v>
      </c>
      <c r="F2662">
        <v>401.55</v>
      </c>
      <c r="G2662">
        <v>57.664513147403902</v>
      </c>
      <c r="H2662">
        <v>0.124116682230773</v>
      </c>
      <c r="I2662">
        <v>16.085351209103202</v>
      </c>
      <c r="J2662">
        <v>-5.6184406259951496</v>
      </c>
      <c r="K2662">
        <v>378.69035158893001</v>
      </c>
      <c r="L2662">
        <v>314.70696907203802</v>
      </c>
      <c r="M2662">
        <v>52.471768179503201</v>
      </c>
      <c r="N2662">
        <v>0.40700205120286398</v>
      </c>
      <c r="O2662">
        <v>15.813721827916799</v>
      </c>
      <c r="P2662">
        <v>115.65520945220101</v>
      </c>
      <c r="Q2662">
        <v>0.114279747830263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E2663">
        <v>140.14878306</v>
      </c>
      <c r="F2663">
        <v>254.35</v>
      </c>
      <c r="G2663">
        <v>250.746913281319</v>
      </c>
      <c r="H2663">
        <v>6.1801852020369301</v>
      </c>
      <c r="I2663">
        <v>83.385487023770196</v>
      </c>
      <c r="J2663">
        <v>-1.23904952529257</v>
      </c>
      <c r="K2663">
        <v>233.02891286550499</v>
      </c>
      <c r="L2663">
        <v>170.52797727555</v>
      </c>
      <c r="M2663">
        <v>100</v>
      </c>
      <c r="N2663">
        <v>0</v>
      </c>
      <c r="O2663">
        <v>0</v>
      </c>
      <c r="P2663">
        <v>276.31306406273097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140.02500000000001</v>
      </c>
      <c r="F2664">
        <v>308.05</v>
      </c>
      <c r="G2664">
        <v>-22.831450097736699</v>
      </c>
      <c r="H2664">
        <v>-12.2577565700691</v>
      </c>
      <c r="I2664">
        <v>-35.4977203136947</v>
      </c>
      <c r="J2664">
        <v>-10.9003398478732</v>
      </c>
      <c r="K2664">
        <v>316.012104600729</v>
      </c>
      <c r="L2664">
        <v>325.9458683533</v>
      </c>
      <c r="M2664">
        <v>25.826395520142899</v>
      </c>
      <c r="N2664">
        <v>0.72974171924290199</v>
      </c>
      <c r="O2664">
        <v>86.658010063301404</v>
      </c>
      <c r="P2664">
        <v>17.040273556231</v>
      </c>
      <c r="Q2664">
        <v>4.4105769242899003E-2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E2665">
        <v>139.63376024999999</v>
      </c>
      <c r="F2665">
        <v>76.5</v>
      </c>
      <c r="G2665">
        <v>-64.900012795686294</v>
      </c>
      <c r="H2665">
        <v>8.7186236889321194</v>
      </c>
      <c r="I2665">
        <v>-40.975969828172097</v>
      </c>
      <c r="J2665">
        <v>2.20922633677639</v>
      </c>
      <c r="K2665">
        <v>74.954256104783099</v>
      </c>
      <c r="M2665">
        <v>61.0351711118808</v>
      </c>
      <c r="N2665">
        <v>0.928685258964143</v>
      </c>
      <c r="O2665">
        <v>75.0980392156862</v>
      </c>
      <c r="P2665">
        <v>17.692307692307601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785</v>
      </c>
      <c r="E2666">
        <v>139.59075000000001</v>
      </c>
      <c r="F2666">
        <v>151</v>
      </c>
      <c r="G2666">
        <v>3.9919787767176098</v>
      </c>
      <c r="H2666">
        <v>-21.307607730479099</v>
      </c>
      <c r="I2666">
        <v>-10.7139128305169</v>
      </c>
      <c r="J2666">
        <v>-7.0406714841197804</v>
      </c>
      <c r="K2666">
        <v>157.39408301781799</v>
      </c>
      <c r="L2666">
        <v>120.223136392306</v>
      </c>
      <c r="M2666">
        <v>29.680141937200901</v>
      </c>
      <c r="N2666">
        <v>0.159328358208955</v>
      </c>
      <c r="O2666">
        <v>24.470198675496601</v>
      </c>
      <c r="P2666">
        <v>93.589743589743506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619</v>
      </c>
      <c r="E2667">
        <v>139.0299339</v>
      </c>
      <c r="F2667">
        <v>69.900000000000006</v>
      </c>
      <c r="G2667">
        <v>-50.646536633501903</v>
      </c>
      <c r="H2667">
        <v>-0.83837853399578199</v>
      </c>
      <c r="I2667">
        <v>-47.168852549551502</v>
      </c>
      <c r="J2667">
        <v>-4.8627429050835103</v>
      </c>
      <c r="K2667">
        <v>70.041959484131695</v>
      </c>
      <c r="M2667">
        <v>40.928861627750202</v>
      </c>
      <c r="N2667">
        <v>1.0244085617724299</v>
      </c>
      <c r="O2667">
        <v>63.447782546494899</v>
      </c>
      <c r="P2667">
        <v>18.4745762711864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E2668">
        <v>138.97068863999999</v>
      </c>
      <c r="F2668">
        <v>69.72</v>
      </c>
      <c r="G2668">
        <v>-38.197729728780303</v>
      </c>
      <c r="H2668">
        <v>-8.9947021789290194</v>
      </c>
      <c r="I2668">
        <v>-28.939897372290901</v>
      </c>
      <c r="J2668">
        <v>-6.1864179463452098</v>
      </c>
      <c r="M2668">
        <v>0</v>
      </c>
      <c r="O2668">
        <v>18.617326448651699</v>
      </c>
      <c r="P2668">
        <v>1.5882267230074401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46</v>
      </c>
      <c r="E2669">
        <v>138.52702690000001</v>
      </c>
      <c r="F2669">
        <v>7.77</v>
      </c>
      <c r="G2669">
        <v>-20.6016117743197</v>
      </c>
      <c r="H2669">
        <v>11.940127057170599</v>
      </c>
      <c r="I2669">
        <v>-19.183318424922401</v>
      </c>
      <c r="J2669">
        <v>3.7254894817996198</v>
      </c>
      <c r="K2669">
        <v>7.1538112228012603</v>
      </c>
      <c r="L2669">
        <v>7.61469285264105</v>
      </c>
      <c r="M2669">
        <v>60.0836765658281</v>
      </c>
      <c r="N2669">
        <v>0.56416154870136404</v>
      </c>
      <c r="O2669">
        <v>31.917631917631901</v>
      </c>
      <c r="P2669">
        <v>49.423076923076898</v>
      </c>
      <c r="Q2669">
        <v>-0.12423424114397399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46</v>
      </c>
      <c r="E2670">
        <v>138.41947728</v>
      </c>
      <c r="F2670">
        <v>429.8</v>
      </c>
      <c r="G2670">
        <v>-11.5608457416241</v>
      </c>
      <c r="H2670">
        <v>-30.191179078319699</v>
      </c>
      <c r="I2670">
        <v>-43.163321828598399</v>
      </c>
      <c r="J2670">
        <v>-6.9624537806117202</v>
      </c>
      <c r="K2670">
        <v>496.227191839976</v>
      </c>
      <c r="L2670">
        <v>463.55209779200402</v>
      </c>
      <c r="M2670">
        <v>23.6963736722657</v>
      </c>
      <c r="N2670">
        <v>0.22562005579546701</v>
      </c>
      <c r="O2670">
        <v>48.883201489064597</v>
      </c>
      <c r="P2670">
        <v>48.2068965517241</v>
      </c>
      <c r="Q2670">
        <v>0.197089912616214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361</v>
      </c>
      <c r="E2671">
        <v>137.58000000000001</v>
      </c>
      <c r="F2671">
        <v>361.1</v>
      </c>
      <c r="G2671">
        <v>131.994476893338</v>
      </c>
      <c r="H2671">
        <v>10.730284606542501</v>
      </c>
      <c r="I2671">
        <v>140.24585564257299</v>
      </c>
      <c r="J2671">
        <v>8.6510603648172992</v>
      </c>
      <c r="K2671">
        <v>273.696036359814</v>
      </c>
      <c r="M2671">
        <v>63.473979598699799</v>
      </c>
      <c r="N2671">
        <v>0.43729372937293698</v>
      </c>
      <c r="O2671">
        <v>3.7801163112711</v>
      </c>
      <c r="P2671">
        <v>177.76923076923001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77</v>
      </c>
      <c r="E2672">
        <v>137.19787198699899</v>
      </c>
      <c r="F2672">
        <v>2.5299999999999998</v>
      </c>
      <c r="G2672">
        <v>-53.2804364956976</v>
      </c>
      <c r="H2672">
        <v>-19.148004898815898</v>
      </c>
      <c r="I2672">
        <v>-35.990858107462103</v>
      </c>
      <c r="J2672">
        <v>-1.23904952529257</v>
      </c>
      <c r="K2672">
        <v>2.6210913292320099</v>
      </c>
      <c r="L2672">
        <v>4.5358605608974303</v>
      </c>
      <c r="M2672">
        <v>7.4269889287653799</v>
      </c>
      <c r="N2672">
        <v>0.43533309359288003</v>
      </c>
      <c r="O2672">
        <v>50.197628458498002</v>
      </c>
      <c r="P2672">
        <v>33.157894736842003</v>
      </c>
      <c r="Q2672">
        <v>-0.196284896239591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302</v>
      </c>
      <c r="E2673">
        <v>137.10006200000001</v>
      </c>
      <c r="F2673">
        <v>118.75</v>
      </c>
      <c r="G2673">
        <v>82.767182551921294</v>
      </c>
      <c r="H2673">
        <v>-9.9761875128171003</v>
      </c>
      <c r="I2673">
        <v>-20.076551812280599</v>
      </c>
      <c r="J2673">
        <v>1.34715737125914</v>
      </c>
      <c r="K2673">
        <v>120.603882677992</v>
      </c>
      <c r="L2673">
        <v>109.621420891329</v>
      </c>
      <c r="M2673">
        <v>59.957838414000904</v>
      </c>
      <c r="N2673">
        <v>0.67093153759820401</v>
      </c>
      <c r="O2673">
        <v>25.8947368421052</v>
      </c>
      <c r="P2673">
        <v>119.09594095940901</v>
      </c>
      <c r="Q2673">
        <v>0.183852450270479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133</v>
      </c>
      <c r="E2674">
        <v>136.687601145</v>
      </c>
      <c r="F2674">
        <v>6.98</v>
      </c>
      <c r="G2674">
        <v>-17.6957804110415</v>
      </c>
      <c r="H2674">
        <v>-10.847333757876299</v>
      </c>
      <c r="I2674">
        <v>-52.271621177215998</v>
      </c>
      <c r="J2674">
        <v>-4.0206906935818703</v>
      </c>
      <c r="K2674">
        <v>7.3393429712643101</v>
      </c>
      <c r="L2674">
        <v>7.8481748261737403</v>
      </c>
      <c r="M2674">
        <v>40.8324436004592</v>
      </c>
      <c r="N2674">
        <v>1.00157697113918</v>
      </c>
      <c r="O2674">
        <v>75.501432664756393</v>
      </c>
      <c r="P2674">
        <v>8.7227414330218007</v>
      </c>
      <c r="Q2674">
        <v>8.7677555278800005E-3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21</v>
      </c>
      <c r="E2675">
        <v>136.60889065999999</v>
      </c>
      <c r="F2675">
        <v>27.45</v>
      </c>
      <c r="G2675">
        <v>-109.112137820615</v>
      </c>
      <c r="H2675">
        <v>0.21982765214217201</v>
      </c>
      <c r="I2675">
        <v>-93.799093332671504</v>
      </c>
      <c r="J2675">
        <v>16.334172232029601</v>
      </c>
      <c r="K2675">
        <v>30.505087192634502</v>
      </c>
      <c r="L2675">
        <v>83.397918516835901</v>
      </c>
      <c r="M2675">
        <v>49.096601770419603</v>
      </c>
      <c r="N2675">
        <v>0.86719099263183996</v>
      </c>
      <c r="O2675">
        <v>774.134790528233</v>
      </c>
      <c r="P2675">
        <v>98.913043478260803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444</v>
      </c>
      <c r="E2676">
        <v>136.46901199999999</v>
      </c>
      <c r="F2676">
        <v>286.2</v>
      </c>
      <c r="G2676">
        <v>92.623984157979606</v>
      </c>
      <c r="H2676">
        <v>4.2777208815037104</v>
      </c>
      <c r="I2676">
        <v>159.680109733226</v>
      </c>
      <c r="J2676">
        <v>20.240451365973001</v>
      </c>
      <c r="K2676">
        <v>209.11869961157799</v>
      </c>
      <c r="L2676">
        <v>157.437681069744</v>
      </c>
      <c r="M2676">
        <v>87.942731153253106</v>
      </c>
      <c r="N2676">
        <v>0.51288597716652995</v>
      </c>
      <c r="O2676">
        <v>0</v>
      </c>
      <c r="P2676">
        <v>199.99999999999901</v>
      </c>
      <c r="Q2676">
        <v>0.15483511337820799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E2677">
        <v>136.42949565000001</v>
      </c>
      <c r="F2677">
        <v>135.94999999999999</v>
      </c>
      <c r="G2677">
        <v>101.901780060752</v>
      </c>
      <c r="H2677">
        <v>26.035911864551998</v>
      </c>
      <c r="I2677">
        <v>195.28920621408699</v>
      </c>
      <c r="J2677">
        <v>2.3419028556597898</v>
      </c>
      <c r="K2677">
        <v>106.692227663293</v>
      </c>
      <c r="L2677">
        <v>71.999950957858999</v>
      </c>
      <c r="M2677">
        <v>68.457549752459201</v>
      </c>
      <c r="N2677">
        <v>0.84748784440842695</v>
      </c>
      <c r="O2677">
        <v>4.0088267745494699</v>
      </c>
      <c r="P2677">
        <v>827.98634812286605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418</v>
      </c>
      <c r="E2678">
        <v>136.27225854599999</v>
      </c>
      <c r="F2678">
        <v>137.86000000000001</v>
      </c>
      <c r="G2678">
        <v>6.0424411040295896</v>
      </c>
      <c r="H2678">
        <v>-5.1076867246858901</v>
      </c>
      <c r="I2678">
        <v>0.819973843556699</v>
      </c>
      <c r="J2678">
        <v>-3.3726702149477399</v>
      </c>
      <c r="K2678">
        <v>136.18725287739301</v>
      </c>
      <c r="L2678">
        <v>126.867485515787</v>
      </c>
      <c r="M2678">
        <v>45.566767899538497</v>
      </c>
      <c r="N2678">
        <v>1.84687496122524</v>
      </c>
      <c r="O2678">
        <v>20.121862759321001</v>
      </c>
      <c r="P2678">
        <v>40.530071355759397</v>
      </c>
      <c r="Q2678">
        <v>4.2326245947717001E-2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388</v>
      </c>
      <c r="E2679">
        <v>136.26</v>
      </c>
      <c r="F2679">
        <v>776</v>
      </c>
      <c r="G2679">
        <v>-14.701088991283999</v>
      </c>
      <c r="H2679">
        <v>-1.7500364605790899</v>
      </c>
      <c r="I2679">
        <v>4.8564875708617103</v>
      </c>
      <c r="J2679">
        <v>0.371688729740978</v>
      </c>
      <c r="K2679">
        <v>726.35698031687195</v>
      </c>
      <c r="L2679">
        <v>694.88918753549297</v>
      </c>
      <c r="M2679">
        <v>54.736716987346398</v>
      </c>
      <c r="N2679">
        <v>0.52615088899567497</v>
      </c>
      <c r="O2679">
        <v>8.6211340206185394</v>
      </c>
      <c r="P2679">
        <v>34.956521739130402</v>
      </c>
      <c r="Q2679">
        <v>4.9773459526026E-2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402</v>
      </c>
      <c r="E2680">
        <v>136.25213059999999</v>
      </c>
      <c r="F2680">
        <v>84.35</v>
      </c>
      <c r="G2680">
        <v>-42.349287092116398</v>
      </c>
      <c r="H2680">
        <v>23.596671931499099</v>
      </c>
      <c r="I2680">
        <v>-31.511875378561601</v>
      </c>
      <c r="J2680">
        <v>-10.0890760223778</v>
      </c>
      <c r="K2680">
        <v>79.844113341375504</v>
      </c>
      <c r="L2680">
        <v>85.654942804427094</v>
      </c>
      <c r="M2680">
        <v>46.666619667606497</v>
      </c>
      <c r="N2680">
        <v>1.00642108070033</v>
      </c>
      <c r="O2680">
        <v>61.388670250037102</v>
      </c>
      <c r="P2680">
        <v>34.478940514052397</v>
      </c>
      <c r="Q2680">
        <v>0.23511381818315999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785</v>
      </c>
      <c r="E2681">
        <v>136.06875841499999</v>
      </c>
      <c r="F2681">
        <v>74.56</v>
      </c>
      <c r="G2681">
        <v>1374.63505646204</v>
      </c>
      <c r="H2681">
        <v>-0.94003014236890903</v>
      </c>
      <c r="I2681">
        <v>210.56585956718601</v>
      </c>
      <c r="J2681">
        <v>-3.9650769225528402</v>
      </c>
      <c r="K2681">
        <v>70.450294794491001</v>
      </c>
      <c r="L2681">
        <v>46.683014991770499</v>
      </c>
      <c r="M2681">
        <v>42.982616321497403</v>
      </c>
      <c r="N2681">
        <v>0.52613464030224</v>
      </c>
      <c r="O2681">
        <v>19.286480686695199</v>
      </c>
      <c r="P2681">
        <v>1400.20120724346</v>
      </c>
      <c r="Q2681">
        <v>0.35548633080296399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21</v>
      </c>
      <c r="E2682">
        <v>135.96408</v>
      </c>
      <c r="F2682">
        <v>105.19</v>
      </c>
      <c r="G2682">
        <v>72.564690340083303</v>
      </c>
      <c r="H2682">
        <v>-8.5518382623808904</v>
      </c>
      <c r="I2682">
        <v>-5.4068951249752004</v>
      </c>
      <c r="J2682">
        <v>-4.8666520346116</v>
      </c>
      <c r="K2682">
        <v>108.930810460187</v>
      </c>
      <c r="L2682">
        <v>96.359483969814505</v>
      </c>
      <c r="M2682">
        <v>41.790979223086701</v>
      </c>
      <c r="N2682">
        <v>0.93206651505492</v>
      </c>
      <c r="O2682">
        <v>39.747124251354599</v>
      </c>
      <c r="P2682">
        <v>103.462282398452</v>
      </c>
      <c r="Q2682">
        <v>9.4938714378270006E-2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60</v>
      </c>
      <c r="E2683">
        <v>135.67156</v>
      </c>
      <c r="F2683">
        <v>33.700000000000003</v>
      </c>
      <c r="G2683">
        <v>29.0210051818908</v>
      </c>
      <c r="H2683">
        <v>0.86084654262445404</v>
      </c>
      <c r="I2683">
        <v>-12.8706265894405</v>
      </c>
      <c r="J2683">
        <v>9.7072781583232395</v>
      </c>
      <c r="K2683">
        <v>29.629326977680702</v>
      </c>
      <c r="L2683">
        <v>29.444136222662699</v>
      </c>
      <c r="M2683">
        <v>73.066470399630703</v>
      </c>
      <c r="N2683">
        <v>2.3305676912286799</v>
      </c>
      <c r="O2683">
        <v>30.237388724035601</v>
      </c>
      <c r="P2683">
        <v>56.744186046511601</v>
      </c>
      <c r="Q2683">
        <v>-3.2228375772517998E-2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1461</v>
      </c>
      <c r="E2684">
        <v>135.23249999999999</v>
      </c>
      <c r="F2684">
        <v>322.5</v>
      </c>
      <c r="G2684">
        <v>60.796172246614603</v>
      </c>
      <c r="H2684">
        <v>-1.4589499194925499</v>
      </c>
      <c r="I2684">
        <v>-7.74073720963887</v>
      </c>
      <c r="J2684">
        <v>1.49526373533646</v>
      </c>
      <c r="K2684">
        <v>320.40084009926898</v>
      </c>
      <c r="L2684">
        <v>280.82512368530598</v>
      </c>
      <c r="M2684">
        <v>53.255732194835097</v>
      </c>
      <c r="N2684">
        <v>0.88182194831425698</v>
      </c>
      <c r="O2684">
        <v>20.3720930232558</v>
      </c>
      <c r="P2684">
        <v>87.5</v>
      </c>
      <c r="Q2684">
        <v>4.2317695157599998E-2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271</v>
      </c>
      <c r="E2685">
        <v>135.14298751999999</v>
      </c>
      <c r="F2685">
        <v>125.2</v>
      </c>
      <c r="G2685">
        <v>66.901182039494998</v>
      </c>
      <c r="H2685">
        <v>0.61933290879027303</v>
      </c>
      <c r="I2685">
        <v>59.905615424479301</v>
      </c>
      <c r="J2685">
        <v>-0.75904952529258196</v>
      </c>
      <c r="K2685">
        <v>112.62354313855</v>
      </c>
      <c r="M2685">
        <v>57.492066484908101</v>
      </c>
      <c r="N2685">
        <v>0.66428571428571404</v>
      </c>
      <c r="O2685">
        <v>8.9456869009584707</v>
      </c>
      <c r="P2685">
        <v>127.636363636363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271</v>
      </c>
      <c r="E2686">
        <v>135.1104</v>
      </c>
      <c r="F2686">
        <v>133.1</v>
      </c>
      <c r="G2686">
        <v>-32.0642189233157</v>
      </c>
      <c r="H2686">
        <v>-0.51255610679316699</v>
      </c>
      <c r="I2686">
        <v>-25.7948876190741</v>
      </c>
      <c r="J2686">
        <v>6.6421385935192898</v>
      </c>
      <c r="K2686">
        <v>130.51296678484499</v>
      </c>
      <c r="L2686">
        <v>139.48028709989799</v>
      </c>
      <c r="M2686">
        <v>68.217888358399094</v>
      </c>
      <c r="N2686">
        <v>1.0117202198512101</v>
      </c>
      <c r="O2686">
        <v>45.755071374906002</v>
      </c>
      <c r="P2686">
        <v>20.999999999999901</v>
      </c>
      <c r="Q2686">
        <v>6.5937874463706997E-2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138</v>
      </c>
      <c r="E2687">
        <v>134.858925</v>
      </c>
      <c r="F2687">
        <v>42.15</v>
      </c>
      <c r="K2687">
        <v>41.094271927697299</v>
      </c>
      <c r="L2687">
        <v>39.061986140059297</v>
      </c>
      <c r="M2687">
        <v>77.450142708280893</v>
      </c>
      <c r="N2687">
        <v>1</v>
      </c>
      <c r="Q2687">
        <v>5.6226245136147997E-2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418</v>
      </c>
      <c r="E2688">
        <v>134.74409600000001</v>
      </c>
      <c r="F2688">
        <v>49.73</v>
      </c>
      <c r="G2688">
        <v>54.7456693781239</v>
      </c>
      <c r="H2688">
        <v>43.389285960433398</v>
      </c>
      <c r="I2688">
        <v>-47.315532631359702</v>
      </c>
      <c r="J2688">
        <v>-10.7793191416078</v>
      </c>
      <c r="K2688">
        <v>42.460152979973898</v>
      </c>
      <c r="L2688">
        <v>38.382255749466701</v>
      </c>
      <c r="M2688">
        <v>56.2234784925854</v>
      </c>
      <c r="N2688">
        <v>1.51205994291151</v>
      </c>
      <c r="O2688">
        <v>53.790468530062299</v>
      </c>
      <c r="P2688">
        <v>125.942753293957</v>
      </c>
      <c r="Q2688">
        <v>9.5132793598547996E-2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E2689">
        <v>134.72900000000001</v>
      </c>
      <c r="F2689">
        <v>69.83</v>
      </c>
      <c r="G2689">
        <v>3.19724126507433</v>
      </c>
      <c r="H2689">
        <v>-2.8918416038107599</v>
      </c>
      <c r="I2689">
        <v>-28.038820257813398</v>
      </c>
      <c r="J2689">
        <v>-8.3557371226954294E-2</v>
      </c>
      <c r="K2689">
        <v>70.911008048539898</v>
      </c>
      <c r="L2689">
        <v>69.556269948257395</v>
      </c>
      <c r="M2689">
        <v>44.032635291674303</v>
      </c>
      <c r="N2689">
        <v>1.2240933670566501</v>
      </c>
      <c r="O2689">
        <v>27.094372046398298</v>
      </c>
      <c r="P2689">
        <v>31.754716981131999</v>
      </c>
      <c r="Q2689">
        <v>-0.11514525564841201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622</v>
      </c>
      <c r="E2690">
        <v>134.480615</v>
      </c>
      <c r="F2690">
        <v>46.52</v>
      </c>
      <c r="G2690">
        <v>36.358682376297899</v>
      </c>
      <c r="H2690">
        <v>1.3963990875033001</v>
      </c>
      <c r="I2690">
        <v>-29.126909129570102</v>
      </c>
      <c r="J2690">
        <v>-10.312027829040099</v>
      </c>
      <c r="K2690">
        <v>47.138107420348298</v>
      </c>
      <c r="L2690">
        <v>44.8304227228587</v>
      </c>
      <c r="M2690">
        <v>28.2889829817594</v>
      </c>
      <c r="N2690">
        <v>0.45471678077326499</v>
      </c>
      <c r="O2690">
        <v>24.140154772140999</v>
      </c>
      <c r="P2690">
        <v>72.744151503899005</v>
      </c>
      <c r="Q2690">
        <v>5.0960492833902998E-2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46</v>
      </c>
      <c r="E2691">
        <v>134.32810000000001</v>
      </c>
      <c r="F2691">
        <v>70.05</v>
      </c>
      <c r="G2691">
        <v>-62.315586447326098</v>
      </c>
      <c r="H2691">
        <v>12.404279145349401</v>
      </c>
      <c r="I2691">
        <v>-32.164174280778298</v>
      </c>
      <c r="J2691">
        <v>20.105488289833399</v>
      </c>
      <c r="K2691">
        <v>59.471929161576597</v>
      </c>
      <c r="L2691">
        <v>96.294514374348907</v>
      </c>
      <c r="M2691">
        <v>57.033528900377597</v>
      </c>
      <c r="N2691">
        <v>0.64082684993440897</v>
      </c>
      <c r="O2691">
        <v>70.0214132762312</v>
      </c>
      <c r="P2691">
        <v>159.444444444444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946</v>
      </c>
      <c r="E2692">
        <v>134.27820614000001</v>
      </c>
      <c r="F2692">
        <v>156.30000000000001</v>
      </c>
      <c r="G2692">
        <v>-15.340480823725001</v>
      </c>
      <c r="H2692">
        <v>-5.33882365056418</v>
      </c>
      <c r="I2692">
        <v>-29.474985091589101</v>
      </c>
      <c r="J2692">
        <v>2.0446689758172201</v>
      </c>
      <c r="K2692">
        <v>160.83123413252301</v>
      </c>
      <c r="L2692">
        <v>155.09940265003701</v>
      </c>
      <c r="M2692">
        <v>49.426860944042403</v>
      </c>
      <c r="N2692">
        <v>0.29775275168709298</v>
      </c>
      <c r="O2692">
        <v>24.696097248880299</v>
      </c>
      <c r="P2692">
        <v>55.988023952095801</v>
      </c>
      <c r="Q2692">
        <v>7.7128093983376E-2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1428</v>
      </c>
      <c r="E2693">
        <v>134.205576498</v>
      </c>
      <c r="F2693">
        <v>70.290000000000006</v>
      </c>
      <c r="G2693">
        <v>-22.291814498226099</v>
      </c>
      <c r="H2693">
        <v>-6.7973337578763902</v>
      </c>
      <c r="I2693">
        <v>-15.9657060052222</v>
      </c>
      <c r="J2693">
        <v>-5.1896668092432003</v>
      </c>
      <c r="K2693">
        <v>70.041471442913604</v>
      </c>
      <c r="L2693">
        <v>68.048147499968294</v>
      </c>
      <c r="M2693">
        <v>41.220722105086999</v>
      </c>
      <c r="N2693">
        <v>0.62544257204545795</v>
      </c>
      <c r="O2693">
        <v>39.422392943519696</v>
      </c>
      <c r="P2693">
        <v>37.285156249999901</v>
      </c>
      <c r="Q2693">
        <v>7.2136118276712999E-2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D2694" t="s">
        <v>619</v>
      </c>
      <c r="E2694">
        <v>134.085446684</v>
      </c>
      <c r="F2694">
        <v>126.09</v>
      </c>
      <c r="G2694">
        <v>58.941311905155203</v>
      </c>
      <c r="H2694">
        <v>28.649102480852601</v>
      </c>
      <c r="I2694">
        <v>-26.5964721068862</v>
      </c>
      <c r="J2694">
        <v>3.5236623391142001</v>
      </c>
      <c r="K2694">
        <v>108.570567013892</v>
      </c>
      <c r="L2694">
        <v>100.308351846059</v>
      </c>
      <c r="M2694">
        <v>67.608272504707401</v>
      </c>
      <c r="N2694">
        <v>1.3183729506808399</v>
      </c>
      <c r="O2694">
        <v>32.286462050916001</v>
      </c>
      <c r="P2694">
        <v>89.466566491359799</v>
      </c>
      <c r="Q2694">
        <v>5.5090638493123997E-2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D2695" t="s">
        <v>622</v>
      </c>
      <c r="E2695">
        <v>133.6884</v>
      </c>
      <c r="F2695">
        <v>4.2</v>
      </c>
      <c r="G2695">
        <v>345.02208451270502</v>
      </c>
      <c r="H2695">
        <v>-0.68816063126140403</v>
      </c>
      <c r="I2695">
        <v>36.418954302350201</v>
      </c>
      <c r="J2695">
        <v>8.3499915705978296</v>
      </c>
      <c r="K2695">
        <v>3.7342520092522098</v>
      </c>
      <c r="L2695">
        <v>2.9713968130814199</v>
      </c>
      <c r="M2695">
        <v>62.296904321483197</v>
      </c>
      <c r="N2695">
        <v>1.12814536756683</v>
      </c>
      <c r="O2695">
        <v>6.9047619047618998</v>
      </c>
      <c r="P2695">
        <v>460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418</v>
      </c>
      <c r="E2696">
        <v>133.49264400000001</v>
      </c>
      <c r="F2696">
        <v>89.86</v>
      </c>
      <c r="G2696">
        <v>107.071821228094</v>
      </c>
      <c r="H2696">
        <v>44.3441097321017</v>
      </c>
      <c r="I2696">
        <v>31.8288395045203</v>
      </c>
      <c r="J2696">
        <v>6.9786141523882899</v>
      </c>
      <c r="K2696">
        <v>65.199729494008395</v>
      </c>
      <c r="L2696">
        <v>51.089959707537602</v>
      </c>
      <c r="M2696">
        <v>99.583941792136898</v>
      </c>
      <c r="N2696">
        <v>0.56599533310522299</v>
      </c>
      <c r="O2696">
        <v>0</v>
      </c>
      <c r="P2696">
        <v>197.05785123966899</v>
      </c>
      <c r="Q2696">
        <v>7.1409959282202007E-2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402</v>
      </c>
      <c r="E2697">
        <v>133.45487050399899</v>
      </c>
      <c r="F2697">
        <v>22.86</v>
      </c>
      <c r="G2697">
        <v>-26.3904457922579</v>
      </c>
      <c r="H2697">
        <v>-12.3574729228863</v>
      </c>
      <c r="I2697">
        <v>-21.058318424922401</v>
      </c>
      <c r="J2697">
        <v>-3.85729276853582</v>
      </c>
      <c r="K2697">
        <v>24.311572798334701</v>
      </c>
      <c r="L2697">
        <v>23.871547610191701</v>
      </c>
      <c r="M2697">
        <v>26.143411535112001</v>
      </c>
      <c r="N2697">
        <v>0.680314509706064</v>
      </c>
      <c r="O2697">
        <v>30.971128608923902</v>
      </c>
      <c r="P2697">
        <v>30.182232346241399</v>
      </c>
      <c r="Q2697">
        <v>1.2934737661902E-2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Row],[Ticker]],[1]!Table1[[Symbol]:[Industry]],2,FALSE),"-")</f>
        <v>-</v>
      </c>
      <c r="D2698" t="s">
        <v>541</v>
      </c>
      <c r="E2698">
        <v>133.36543465999901</v>
      </c>
      <c r="F2698">
        <v>87.96</v>
      </c>
      <c r="G2698">
        <v>16.7062102177822</v>
      </c>
      <c r="H2698">
        <v>-15.5865671514144</v>
      </c>
      <c r="I2698">
        <v>-7.0412376795808802</v>
      </c>
      <c r="J2698">
        <v>-1.17094509850483</v>
      </c>
      <c r="K2698">
        <v>91.1024312019197</v>
      </c>
      <c r="L2698">
        <v>82.451693083876606</v>
      </c>
      <c r="M2698">
        <v>39.757012770032802</v>
      </c>
      <c r="N2698">
        <v>0.409574297556619</v>
      </c>
      <c r="O2698">
        <v>24.715779899954502</v>
      </c>
      <c r="P2698">
        <v>45.148514851485103</v>
      </c>
      <c r="Q2698">
        <v>-1.4381790844543E-2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Row],[Ticker]],[1]!Table1[[Symbol]:[Industry]],2,FALSE),"-")</f>
        <v>-</v>
      </c>
      <c r="D2699" t="s">
        <v>1160</v>
      </c>
      <c r="E2699">
        <v>132.99224630999899</v>
      </c>
      <c r="F2699">
        <v>24.25</v>
      </c>
      <c r="G2699">
        <v>-9.6022953597252005</v>
      </c>
      <c r="H2699">
        <v>-1.3806670912097101</v>
      </c>
      <c r="I2699">
        <v>-30.8608201867265</v>
      </c>
      <c r="J2699">
        <v>-0.80426691659691896</v>
      </c>
      <c r="K2699">
        <v>23.117506622910199</v>
      </c>
      <c r="L2699">
        <v>23.0195172480935</v>
      </c>
      <c r="M2699">
        <v>58.8527002506233</v>
      </c>
      <c r="N2699">
        <v>1.0731704360475101</v>
      </c>
      <c r="O2699">
        <v>46.309278350515399</v>
      </c>
      <c r="P2699">
        <v>30.376344086021501</v>
      </c>
      <c r="Q2699">
        <v>4.2578411307788999E-2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Row],[Ticker]],[1]!Table1[[Symbol]:[Industry]],2,FALSE),"-")</f>
        <v>-</v>
      </c>
      <c r="E2700">
        <v>132.90772000000001</v>
      </c>
      <c r="F2700">
        <v>159.15</v>
      </c>
      <c r="G2700">
        <v>1.0649758894982899</v>
      </c>
      <c r="H2700">
        <v>-18.8066920466464</v>
      </c>
      <c r="I2700">
        <v>10.3228082459877</v>
      </c>
      <c r="J2700">
        <v>-1.61404952529257</v>
      </c>
      <c r="K2700">
        <v>170.15016986414699</v>
      </c>
      <c r="M2700">
        <v>36.159462412251003</v>
      </c>
      <c r="N2700">
        <v>0.47353482260183899</v>
      </c>
      <c r="O2700">
        <v>63.305058121269198</v>
      </c>
      <c r="P2700">
        <v>32.957393483709197</v>
      </c>
    </row>
    <row r="2701" spans="1:17" hidden="1" x14ac:dyDescent="0.3">
      <c r="A2701" t="s">
        <v>5564</v>
      </c>
      <c r="B2701" t="s">
        <v>5565</v>
      </c>
      <c r="C2701" t="str">
        <f>IFERROR(VLOOKUP(Table1[[#This Row],[Ticker]],[1]!Table1[[Symbol]:[Industry]],2,FALSE),"-")</f>
        <v>-</v>
      </c>
      <c r="E2701">
        <v>132.63317474999999</v>
      </c>
      <c r="F2701">
        <v>37.31</v>
      </c>
      <c r="G2701">
        <v>151.21426464885499</v>
      </c>
      <c r="H2701">
        <v>-19.073119036826199</v>
      </c>
      <c r="I2701">
        <v>-9.4946911704134607</v>
      </c>
      <c r="J2701">
        <v>-3.9236132836818398</v>
      </c>
      <c r="K2701">
        <v>39.127165586901697</v>
      </c>
      <c r="L2701">
        <v>32.496348412510002</v>
      </c>
      <c r="M2701">
        <v>28.527700880021499</v>
      </c>
      <c r="N2701">
        <v>0.68609135015855804</v>
      </c>
      <c r="O2701">
        <v>53.524524256231501</v>
      </c>
      <c r="P2701">
        <v>203.086921202274</v>
      </c>
      <c r="Q2701">
        <v>0.122676219447274</v>
      </c>
    </row>
    <row r="2702" spans="1:17" hidden="1" x14ac:dyDescent="0.3">
      <c r="A2702" t="s">
        <v>5566</v>
      </c>
      <c r="B2702" t="s">
        <v>5567</v>
      </c>
      <c r="C2702" t="str">
        <f>IFERROR(VLOOKUP(Table1[[#This Row],[Ticker]],[1]!Table1[[Symbol]:[Industry]],2,FALSE),"-")</f>
        <v>-</v>
      </c>
      <c r="D2702" t="s">
        <v>677</v>
      </c>
      <c r="E2702">
        <v>132.47015250000001</v>
      </c>
      <c r="F2702">
        <v>271.95</v>
      </c>
      <c r="G2702">
        <v>22.474132288811202</v>
      </c>
      <c r="H2702">
        <v>-10.3455793719114</v>
      </c>
      <c r="I2702">
        <v>-8.7969525423369994</v>
      </c>
      <c r="J2702">
        <v>-0.27496634948917098</v>
      </c>
      <c r="K2702">
        <v>263.77993512844301</v>
      </c>
      <c r="L2702">
        <v>236.91781341724399</v>
      </c>
      <c r="M2702">
        <v>49.245642142732798</v>
      </c>
      <c r="N2702">
        <v>0.47645774535385199</v>
      </c>
      <c r="O2702">
        <v>15.4624011766868</v>
      </c>
      <c r="P2702">
        <v>51.0833333333333</v>
      </c>
      <c r="Q2702">
        <v>-5.2304597399490003E-3</v>
      </c>
    </row>
    <row r="2703" spans="1:17" hidden="1" x14ac:dyDescent="0.3">
      <c r="A2703" t="s">
        <v>5568</v>
      </c>
      <c r="B2703" t="s">
        <v>5569</v>
      </c>
      <c r="C2703" t="str">
        <f>IFERROR(VLOOKUP(Table1[[#This Row],[Ticker]],[1]!Table1[[Symbol]:[Industry]],2,FALSE),"-")</f>
        <v>-</v>
      </c>
      <c r="D2703" t="s">
        <v>5570</v>
      </c>
      <c r="E2703">
        <v>132.3089775</v>
      </c>
      <c r="F2703">
        <v>53.4</v>
      </c>
      <c r="G2703">
        <v>-34.749824250799698</v>
      </c>
      <c r="H2703">
        <v>-4.0473337578763804</v>
      </c>
      <c r="I2703">
        <v>-33.195477957996403</v>
      </c>
      <c r="J2703">
        <v>0.19635717327201499</v>
      </c>
      <c r="K2703">
        <v>53.759382053207901</v>
      </c>
      <c r="M2703">
        <v>61.337319638922999</v>
      </c>
      <c r="N2703">
        <v>0.47286942924159497</v>
      </c>
      <c r="O2703">
        <v>40.168539325842701</v>
      </c>
      <c r="P2703">
        <v>18.011049723756901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138</v>
      </c>
      <c r="E2704">
        <v>132.3080732</v>
      </c>
      <c r="F2704">
        <v>19.8</v>
      </c>
      <c r="G2704">
        <v>386.06175619533201</v>
      </c>
      <c r="H2704">
        <v>20.952666242123598</v>
      </c>
      <c r="I2704">
        <v>0.36816949493609002</v>
      </c>
      <c r="J2704">
        <v>-5.6656088814293897</v>
      </c>
      <c r="K2704">
        <v>16.599646701146099</v>
      </c>
      <c r="L2704">
        <v>13.165711081546799</v>
      </c>
      <c r="M2704">
        <v>59.656499283123303</v>
      </c>
      <c r="N2704">
        <v>1.14965447652393</v>
      </c>
      <c r="O2704">
        <v>14.747474747474699</v>
      </c>
      <c r="P2704">
        <v>430.83109919571001</v>
      </c>
      <c r="Q2704">
        <v>7.0548883100380003E-2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21</v>
      </c>
      <c r="E2705">
        <v>131.90383112999999</v>
      </c>
      <c r="F2705">
        <v>205.2</v>
      </c>
      <c r="G2705">
        <v>20.367371142208899</v>
      </c>
      <c r="H2705">
        <v>0.143527135837311</v>
      </c>
      <c r="I2705">
        <v>-8.2514463870078103</v>
      </c>
      <c r="J2705">
        <v>-0.58051293992672703</v>
      </c>
      <c r="K2705">
        <v>204.04739664337399</v>
      </c>
      <c r="L2705">
        <v>189.97257437418801</v>
      </c>
      <c r="M2705">
        <v>55.605489542758498</v>
      </c>
      <c r="N2705">
        <v>0.84541363876991105</v>
      </c>
      <c r="O2705">
        <v>26.705653021442501</v>
      </c>
      <c r="P2705">
        <v>62.085308056872002</v>
      </c>
      <c r="Q2705">
        <v>-4.3079550008740003E-2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555</v>
      </c>
      <c r="E2706">
        <v>131.89024785999999</v>
      </c>
      <c r="F2706">
        <v>13.91</v>
      </c>
      <c r="G2706">
        <v>-12.2925351462327</v>
      </c>
      <c r="H2706">
        <v>1.4455180103704099</v>
      </c>
      <c r="I2706">
        <v>22.237498308145199</v>
      </c>
      <c r="J2706">
        <v>-2.5066551590953901</v>
      </c>
      <c r="K2706">
        <v>12.4574570297018</v>
      </c>
      <c r="L2706">
        <v>11.3467231185881</v>
      </c>
      <c r="M2706">
        <v>58.492297235636102</v>
      </c>
      <c r="N2706">
        <v>0.83018177421103101</v>
      </c>
      <c r="O2706">
        <v>16.1035226455787</v>
      </c>
      <c r="P2706">
        <v>62.880562060889901</v>
      </c>
      <c r="Q2706">
        <v>-8.2878764539982996E-2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271</v>
      </c>
      <c r="E2707">
        <v>131.27947900000001</v>
      </c>
      <c r="F2707">
        <v>361.9</v>
      </c>
      <c r="G2707">
        <v>-21.631630390831798</v>
      </c>
      <c r="H2707">
        <v>-9.6194859854384003</v>
      </c>
      <c r="I2707">
        <v>-25.901123820875501</v>
      </c>
      <c r="J2707">
        <v>-5.0750283612714098</v>
      </c>
      <c r="K2707">
        <v>368.06099792520001</v>
      </c>
      <c r="L2707">
        <v>355.34866377248102</v>
      </c>
      <c r="M2707">
        <v>42.017229473178098</v>
      </c>
      <c r="N2707">
        <v>0.60060548174911099</v>
      </c>
      <c r="O2707">
        <v>22.9345122962144</v>
      </c>
      <c r="P2707">
        <v>28.561278863232602</v>
      </c>
      <c r="Q2707">
        <v>3.6373263869349999E-3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131.2082364</v>
      </c>
      <c r="F2708">
        <v>65.67</v>
      </c>
      <c r="G2708">
        <v>-61.290075979021303</v>
      </c>
      <c r="H2708">
        <v>9.6634438683173407</v>
      </c>
      <c r="I2708">
        <v>-46.5505109042086</v>
      </c>
      <c r="J2708">
        <v>-2.9634415665600602</v>
      </c>
      <c r="K2708">
        <v>67.591839574003203</v>
      </c>
      <c r="L2708">
        <v>84.525750952050799</v>
      </c>
      <c r="M2708">
        <v>49.8310584011261</v>
      </c>
      <c r="N2708">
        <v>0.78568129330254</v>
      </c>
      <c r="O2708">
        <v>121.943048576214</v>
      </c>
      <c r="P2708">
        <v>18.324324324324301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271</v>
      </c>
      <c r="E2709">
        <v>131.17176000000001</v>
      </c>
      <c r="F2709">
        <v>163</v>
      </c>
      <c r="G2709">
        <v>118.22684951772</v>
      </c>
      <c r="H2709">
        <v>53.165620118472901</v>
      </c>
      <c r="I2709">
        <v>46.187943164151299</v>
      </c>
      <c r="J2709">
        <v>5.5253623374198302</v>
      </c>
      <c r="K2709">
        <v>126.680525206317</v>
      </c>
      <c r="L2709">
        <v>102.286521021426</v>
      </c>
      <c r="M2709">
        <v>87.610993351862703</v>
      </c>
      <c r="N2709">
        <v>1.9921686815008499</v>
      </c>
      <c r="O2709">
        <v>1.8404907975460001</v>
      </c>
      <c r="P2709">
        <v>181.03448275861999</v>
      </c>
      <c r="Q2709">
        <v>0.15755810573776599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133</v>
      </c>
      <c r="E2710">
        <v>130.14930312000001</v>
      </c>
      <c r="F2710">
        <v>459.1</v>
      </c>
      <c r="G2710">
        <v>-19.280701076584901</v>
      </c>
      <c r="H2710">
        <v>-15.4590984637587</v>
      </c>
      <c r="I2710">
        <v>-40.398926890530902</v>
      </c>
      <c r="J2710">
        <v>-5.31548264631168</v>
      </c>
      <c r="K2710">
        <v>461.68028697478798</v>
      </c>
      <c r="L2710">
        <v>469.873306956249</v>
      </c>
      <c r="M2710">
        <v>43.073807911215198</v>
      </c>
      <c r="N2710">
        <v>0.929369573423933</v>
      </c>
      <c r="O2710">
        <v>47.157482030058802</v>
      </c>
      <c r="P2710">
        <v>28.978789155780301</v>
      </c>
      <c r="Q2710">
        <v>7.9060880174808001E-2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E2711">
        <v>130.02956258</v>
      </c>
      <c r="F2711">
        <v>9.2200000000000006</v>
      </c>
      <c r="G2711">
        <v>-43.862114906972401</v>
      </c>
      <c r="H2711">
        <v>-7.9502873443742796</v>
      </c>
      <c r="I2711">
        <v>-23.177005293609302</v>
      </c>
      <c r="J2711">
        <v>-2.3248258553685899</v>
      </c>
      <c r="K2711">
        <v>9.2876049827868705</v>
      </c>
      <c r="L2711">
        <v>10.727720290386401</v>
      </c>
      <c r="M2711">
        <v>40.376351798550097</v>
      </c>
      <c r="N2711">
        <v>1.2285777568551199</v>
      </c>
      <c r="O2711">
        <v>34.4902386117136</v>
      </c>
      <c r="P2711">
        <v>28.0555555555555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1642</v>
      </c>
      <c r="E2712">
        <v>130.02585719999999</v>
      </c>
      <c r="F2712">
        <v>59.81</v>
      </c>
      <c r="G2712">
        <v>-7.2944481909432799</v>
      </c>
      <c r="H2712">
        <v>-4.8600721887936196</v>
      </c>
      <c r="I2712">
        <v>-2.88142671242485</v>
      </c>
      <c r="J2712">
        <v>-4.8029908250829303</v>
      </c>
      <c r="K2712">
        <v>60.566609989294498</v>
      </c>
      <c r="L2712">
        <v>56.735778410504899</v>
      </c>
      <c r="M2712">
        <v>57.650387217952897</v>
      </c>
      <c r="N2712">
        <v>1.1781356943869701</v>
      </c>
      <c r="O2712">
        <v>6.4872094967396601</v>
      </c>
      <c r="P2712">
        <v>24.890373773230301</v>
      </c>
      <c r="Q2712">
        <v>-2.9836431339762999E-2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619</v>
      </c>
      <c r="E2713">
        <v>129.42395999999999</v>
      </c>
      <c r="F2713">
        <v>126.5</v>
      </c>
      <c r="G2713">
        <v>-19.0398349919382</v>
      </c>
      <c r="H2713">
        <v>12.039213749179099</v>
      </c>
      <c r="I2713">
        <v>-9.7820026354487997</v>
      </c>
      <c r="J2713">
        <v>-2.9123562982009399</v>
      </c>
      <c r="K2713">
        <v>115.481208181833</v>
      </c>
      <c r="M2713">
        <v>52.856656200076102</v>
      </c>
      <c r="N2713">
        <v>0.52732815964523205</v>
      </c>
      <c r="O2713">
        <v>15.4150197628458</v>
      </c>
      <c r="P2713">
        <v>58.125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98</v>
      </c>
      <c r="E2714">
        <v>129.10499999999999</v>
      </c>
      <c r="F2714">
        <v>26.53</v>
      </c>
      <c r="G2714">
        <v>31.999066609892399</v>
      </c>
      <c r="H2714">
        <v>11.908297641440999</v>
      </c>
      <c r="I2714">
        <v>-22.0632029719917</v>
      </c>
      <c r="J2714">
        <v>7.4374798629521104</v>
      </c>
      <c r="K2714">
        <v>24.085763789515099</v>
      </c>
      <c r="L2714">
        <v>22.867839756543201</v>
      </c>
      <c r="M2714">
        <v>69.555147184371407</v>
      </c>
      <c r="N2714">
        <v>1.39452890870789</v>
      </c>
      <c r="O2714">
        <v>38.710893328307499</v>
      </c>
      <c r="P2714">
        <v>70.064102564102498</v>
      </c>
      <c r="Q2714">
        <v>7.5669473765032996E-2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715</v>
      </c>
      <c r="E2715">
        <v>128.966509</v>
      </c>
      <c r="F2715">
        <v>90.13</v>
      </c>
      <c r="G2715">
        <v>-4.3822427906370196</v>
      </c>
      <c r="H2715">
        <v>-1.38806679059692</v>
      </c>
      <c r="I2715">
        <v>-2.3326994160448802</v>
      </c>
      <c r="J2715">
        <v>-2.96566823032853</v>
      </c>
      <c r="K2715">
        <v>86.614772838007497</v>
      </c>
      <c r="L2715">
        <v>80.668067179958598</v>
      </c>
      <c r="M2715">
        <v>61.719228691607398</v>
      </c>
      <c r="N2715">
        <v>0.74650817532755098</v>
      </c>
      <c r="O2715">
        <v>1.40907577942972</v>
      </c>
      <c r="P2715">
        <v>29.766957022302499</v>
      </c>
      <c r="Q2715">
        <v>1.0011050249949E-2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E2716">
        <v>128.937074</v>
      </c>
      <c r="F2716">
        <v>45.67</v>
      </c>
      <c r="G2716">
        <v>347.05048207862802</v>
      </c>
      <c r="H2716">
        <v>-12.1159863520764</v>
      </c>
      <c r="I2716">
        <v>98.609328633901001</v>
      </c>
      <c r="J2716">
        <v>-8.9983527715316907</v>
      </c>
      <c r="K2716">
        <v>45.119499056473501</v>
      </c>
      <c r="L2716">
        <v>30.257605782709899</v>
      </c>
      <c r="M2716">
        <v>20.608356705753899</v>
      </c>
      <c r="N2716">
        <v>0.48674775580588098</v>
      </c>
      <c r="O2716">
        <v>29.9540179548938</v>
      </c>
      <c r="P2716">
        <v>368.89117043121098</v>
      </c>
      <c r="Q2716">
        <v>0.11896220764018001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128.87294711999999</v>
      </c>
      <c r="F2717">
        <v>1175</v>
      </c>
      <c r="G2717">
        <v>188.56297634063</v>
      </c>
      <c r="H2717">
        <v>15.6294339188912</v>
      </c>
      <c r="I2717">
        <v>122.29458542318299</v>
      </c>
      <c r="J2717">
        <v>10.114333933354001</v>
      </c>
      <c r="K2717">
        <v>960.04621270433404</v>
      </c>
      <c r="L2717">
        <v>717.59623520034904</v>
      </c>
      <c r="M2717">
        <v>86.404782390194299</v>
      </c>
      <c r="N2717">
        <v>0.393838225408917</v>
      </c>
      <c r="O2717">
        <v>2.12765957446807</v>
      </c>
      <c r="P2717">
        <v>214.12912712204201</v>
      </c>
      <c r="Q2717">
        <v>7.2952409061488005E-2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388</v>
      </c>
      <c r="E2718">
        <v>128.839722435</v>
      </c>
      <c r="F2718">
        <v>4.9800000000000004</v>
      </c>
      <c r="G2718">
        <v>-16.899484114745199</v>
      </c>
      <c r="H2718">
        <v>-11.783182814480099</v>
      </c>
      <c r="I2718">
        <v>-39.099016099341</v>
      </c>
      <c r="J2718">
        <v>-1.4431311579456501</v>
      </c>
      <c r="K2718">
        <v>5.4209354901423996</v>
      </c>
      <c r="L2718">
        <v>6.2712136375406304</v>
      </c>
      <c r="M2718">
        <v>52.794699279810999</v>
      </c>
      <c r="N2718">
        <v>1.03175588427174</v>
      </c>
      <c r="O2718">
        <v>95.783132530120398</v>
      </c>
      <c r="P2718">
        <v>44.347826086956502</v>
      </c>
      <c r="Q2718">
        <v>-7.3370654960673007E-2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72</v>
      </c>
      <c r="E2719">
        <v>128.74256639999999</v>
      </c>
      <c r="F2719">
        <v>95.69</v>
      </c>
      <c r="G2719">
        <v>18.379012965731899</v>
      </c>
      <c r="H2719">
        <v>-4.6782485843748001</v>
      </c>
      <c r="I2719">
        <v>-1.4343688450905601</v>
      </c>
      <c r="J2719">
        <v>1.9268893393362401</v>
      </c>
      <c r="K2719">
        <v>94.584739640843694</v>
      </c>
      <c r="L2719">
        <v>87.469229257968195</v>
      </c>
      <c r="M2719">
        <v>56.527721457955401</v>
      </c>
      <c r="N2719">
        <v>0.115324216373082</v>
      </c>
      <c r="O2719">
        <v>39.931027275577399</v>
      </c>
      <c r="P2719">
        <v>61.502109704641299</v>
      </c>
      <c r="Q2719">
        <v>-3.9988054045149999E-3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128.682275022</v>
      </c>
      <c r="F2720">
        <v>2.95</v>
      </c>
      <c r="G2720">
        <v>40.164186297239702</v>
      </c>
      <c r="H2720">
        <v>-4.7230094335520603</v>
      </c>
      <c r="I2720">
        <v>-18.301673906649999</v>
      </c>
      <c r="J2720">
        <v>-6.7052874674147596</v>
      </c>
      <c r="K2720">
        <v>3.1495362327588801</v>
      </c>
      <c r="L2720">
        <v>3.10883729708751</v>
      </c>
      <c r="M2720">
        <v>27.770295917401899</v>
      </c>
      <c r="N2720">
        <v>1.12548648921974</v>
      </c>
      <c r="O2720">
        <v>109.83050847457601</v>
      </c>
      <c r="P2720">
        <v>123.484848484848</v>
      </c>
      <c r="Q2720">
        <v>0.172860900288972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285</v>
      </c>
      <c r="E2721">
        <v>128.597418645</v>
      </c>
      <c r="F2721">
        <v>37.68</v>
      </c>
      <c r="G2721">
        <v>-44.967220300128503</v>
      </c>
      <c r="H2721">
        <v>0.68736011967463695</v>
      </c>
      <c r="I2721">
        <v>-50.663719121786599</v>
      </c>
      <c r="J2721">
        <v>-4.7245058943998997</v>
      </c>
      <c r="K2721">
        <v>39.6395448562821</v>
      </c>
      <c r="L2721">
        <v>43.940350038118197</v>
      </c>
      <c r="M2721">
        <v>49.602358508338803</v>
      </c>
      <c r="N2721">
        <v>1.3964065792554401</v>
      </c>
      <c r="O2721">
        <v>93.471337579617796</v>
      </c>
      <c r="P2721">
        <v>9.0593342981186709</v>
      </c>
      <c r="Q2721">
        <v>-4.4102044271827998E-2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E2722">
        <v>128.467016</v>
      </c>
      <c r="F2722">
        <v>76.06</v>
      </c>
      <c r="G2722">
        <v>-30.2528675733918</v>
      </c>
      <c r="H2722">
        <v>20.331345117205299</v>
      </c>
      <c r="I2722">
        <v>-16.792421525799099</v>
      </c>
      <c r="J2722">
        <v>6.8149277474346697</v>
      </c>
      <c r="K2722">
        <v>68.651320579148006</v>
      </c>
      <c r="M2722">
        <v>69.677503487696598</v>
      </c>
      <c r="N2722">
        <v>0.96209302325581303</v>
      </c>
      <c r="O2722">
        <v>27.425716539574001</v>
      </c>
      <c r="P2722">
        <v>64.454054054053998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46</v>
      </c>
      <c r="E2723">
        <v>128.25560572000001</v>
      </c>
      <c r="F2723">
        <v>17.03</v>
      </c>
      <c r="G2723">
        <v>201.93384921858799</v>
      </c>
      <c r="H2723">
        <v>50.770848060305397</v>
      </c>
      <c r="I2723">
        <v>42.110286226240298</v>
      </c>
      <c r="J2723">
        <v>-10.942124816914999</v>
      </c>
      <c r="K2723">
        <v>13.685144435058801</v>
      </c>
      <c r="L2723">
        <v>9.9291931425495203</v>
      </c>
      <c r="M2723">
        <v>53.898797873420399</v>
      </c>
      <c r="N2723">
        <v>0.55769524251667002</v>
      </c>
      <c r="O2723">
        <v>15.3846153846153</v>
      </c>
      <c r="Q2723">
        <v>8.0364717505027994E-2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72</v>
      </c>
      <c r="E2724">
        <v>128.24111300000001</v>
      </c>
      <c r="F2724">
        <v>1475</v>
      </c>
      <c r="G2724">
        <v>2.7002955858213999</v>
      </c>
      <c r="H2724">
        <v>-4.0473337578763804</v>
      </c>
      <c r="I2724">
        <v>-12.361877269179001</v>
      </c>
      <c r="J2724">
        <v>-0.88817233231012205</v>
      </c>
      <c r="K2724">
        <v>1435.87207257813</v>
      </c>
      <c r="L2724">
        <v>1369.1793239149599</v>
      </c>
      <c r="M2724">
        <v>51.889390796940603</v>
      </c>
      <c r="N2724">
        <v>1.1489293361884301</v>
      </c>
      <c r="O2724">
        <v>10.1661016949152</v>
      </c>
      <c r="P2724">
        <v>40.209125475285099</v>
      </c>
      <c r="Q2724">
        <v>2.7190426476235999E-2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211</v>
      </c>
      <c r="E2725">
        <v>128.22732802600001</v>
      </c>
      <c r="F2725">
        <v>53.84</v>
      </c>
      <c r="G2725">
        <v>-44.258297690937098</v>
      </c>
      <c r="H2725">
        <v>-9.4165778934107003</v>
      </c>
      <c r="I2725">
        <v>-51.260595820113899</v>
      </c>
      <c r="J2725">
        <v>-1.3307758140469299</v>
      </c>
      <c r="K2725">
        <v>58.312679072779503</v>
      </c>
      <c r="L2725">
        <v>64.592203554604097</v>
      </c>
      <c r="M2725">
        <v>37.567329290439403</v>
      </c>
      <c r="N2725">
        <v>0.972074405719489</v>
      </c>
      <c r="O2725">
        <v>77.191679049034093</v>
      </c>
      <c r="P2725">
        <v>5.5686274509803901</v>
      </c>
      <c r="Q2725">
        <v>-4.3511096384979998E-2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418</v>
      </c>
      <c r="E2726">
        <v>128.208969</v>
      </c>
      <c r="F2726">
        <v>185.25</v>
      </c>
      <c r="G2726">
        <v>68.412906810210998</v>
      </c>
      <c r="H2726">
        <v>-18.3297411652837</v>
      </c>
      <c r="I2726">
        <v>5.5266042978660499</v>
      </c>
      <c r="J2726">
        <v>-1.1579684442114899</v>
      </c>
      <c r="K2726">
        <v>195.990309347882</v>
      </c>
      <c r="L2726">
        <v>170.493079267311</v>
      </c>
      <c r="M2726">
        <v>34.449763811929799</v>
      </c>
      <c r="N2726">
        <v>0.15409071194816401</v>
      </c>
      <c r="O2726">
        <v>29.0148448043184</v>
      </c>
      <c r="P2726">
        <v>108.14606741573</v>
      </c>
      <c r="Q2726">
        <v>0.13152414783300601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718</v>
      </c>
      <c r="E2727">
        <v>128.19957470999901</v>
      </c>
      <c r="F2727">
        <v>77.150000000000006</v>
      </c>
      <c r="G2727">
        <v>-51.061080766926104</v>
      </c>
      <c r="H2727">
        <v>-30.4282861388287</v>
      </c>
      <c r="I2727">
        <v>-41.803248410436701</v>
      </c>
      <c r="J2727">
        <v>-3.0803193665624198</v>
      </c>
      <c r="M2727">
        <v>34.167717104462199</v>
      </c>
      <c r="O2727">
        <v>41.283214517174301</v>
      </c>
      <c r="P2727">
        <v>4.2567567567567597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143</v>
      </c>
      <c r="E2728">
        <v>128.06336092199999</v>
      </c>
      <c r="F2728">
        <v>33.950000000000003</v>
      </c>
      <c r="G2728">
        <v>-91.734849968403793</v>
      </c>
      <c r="H2728">
        <v>-11.3890368146449</v>
      </c>
      <c r="I2728">
        <v>-61.328561339902201</v>
      </c>
      <c r="J2728">
        <v>0.56005092448253802</v>
      </c>
      <c r="K2728">
        <v>36.184927928543502</v>
      </c>
      <c r="M2728">
        <v>41.3283454547446</v>
      </c>
      <c r="N2728">
        <v>0.38993041187796201</v>
      </c>
      <c r="O2728">
        <v>220.17673048600801</v>
      </c>
      <c r="P2728">
        <v>10.0486223662884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622</v>
      </c>
      <c r="E2729">
        <v>127.935</v>
      </c>
      <c r="F2729">
        <v>52</v>
      </c>
      <c r="G2729">
        <v>55.8677281870267</v>
      </c>
      <c r="H2729">
        <v>27.193016216390198</v>
      </c>
      <c r="I2729">
        <v>66.147821925954702</v>
      </c>
      <c r="J2729">
        <v>-6.5139380839849998</v>
      </c>
      <c r="K2729">
        <v>41.897130384998803</v>
      </c>
      <c r="L2729">
        <v>32.355209025733998</v>
      </c>
      <c r="M2729">
        <v>51.1255264795778</v>
      </c>
      <c r="N2729">
        <v>0.59444709577882304</v>
      </c>
      <c r="O2729">
        <v>7.8076923076923102</v>
      </c>
      <c r="P2729">
        <v>159.148211206198</v>
      </c>
      <c r="Q2729">
        <v>0.22357593465723399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E2730">
        <v>127.72425749999999</v>
      </c>
      <c r="F2730">
        <v>56.15</v>
      </c>
      <c r="G2730">
        <v>999.68435022059202</v>
      </c>
      <c r="H2730">
        <v>44.135707964869198</v>
      </c>
      <c r="I2730">
        <v>858.51807046396596</v>
      </c>
      <c r="J2730">
        <v>6.9354444813884903</v>
      </c>
      <c r="K2730">
        <v>37.892643653569799</v>
      </c>
      <c r="M2730">
        <v>99.999704727227595</v>
      </c>
      <c r="N2730">
        <v>0.284272318282833</v>
      </c>
      <c r="O2730">
        <v>0</v>
      </c>
      <c r="P2730">
        <v>1025.250501002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72</v>
      </c>
      <c r="E2731">
        <v>127.5590083</v>
      </c>
      <c r="F2731">
        <v>2.35</v>
      </c>
      <c r="G2731">
        <v>-12.2251402993837</v>
      </c>
      <c r="H2731">
        <v>17.891441752327701</v>
      </c>
      <c r="I2731">
        <v>-73.581045697649699</v>
      </c>
      <c r="J2731">
        <v>3.5855118782162001</v>
      </c>
      <c r="K2731">
        <v>2.2675186565038898</v>
      </c>
      <c r="L2731">
        <v>2.7442613598473602</v>
      </c>
      <c r="M2731">
        <v>64.570609910395902</v>
      </c>
      <c r="N2731">
        <v>0.83739028872766397</v>
      </c>
      <c r="O2731">
        <v>211.063829787234</v>
      </c>
      <c r="P2731">
        <v>25.325026257023101</v>
      </c>
      <c r="Q2731">
        <v>-4.5726908249058E-2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198</v>
      </c>
      <c r="E2732">
        <v>127.341887595</v>
      </c>
      <c r="F2732">
        <v>155.9</v>
      </c>
      <c r="G2732">
        <v>117.51591028729</v>
      </c>
      <c r="H2732">
        <v>1.2938102807176799</v>
      </c>
      <c r="I2732">
        <v>15.3083974889652</v>
      </c>
      <c r="J2732">
        <v>-1.40234149132784</v>
      </c>
      <c r="K2732">
        <v>145.990183457846</v>
      </c>
      <c r="L2732">
        <v>114.83285712847901</v>
      </c>
      <c r="M2732">
        <v>44.045898279494999</v>
      </c>
      <c r="N2732">
        <v>0.42468007359134402</v>
      </c>
      <c r="O2732">
        <v>15.1379089159717</v>
      </c>
      <c r="P2732">
        <v>185.42658366898499</v>
      </c>
      <c r="Q2732">
        <v>0.21730489646270301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127.29600000000001</v>
      </c>
      <c r="F2733">
        <v>92.13</v>
      </c>
      <c r="G2733">
        <v>-17.811764816499601</v>
      </c>
      <c r="H2733">
        <v>25.502839252504199</v>
      </c>
      <c r="I2733">
        <v>-8.5539324600102091</v>
      </c>
      <c r="J2733">
        <v>-18.399860216504099</v>
      </c>
      <c r="M2733">
        <v>55.635692837392398</v>
      </c>
      <c r="O2733">
        <v>33.7783566699229</v>
      </c>
      <c r="P2733">
        <v>46.238095238095198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E2734">
        <v>127.12904268</v>
      </c>
      <c r="F2734">
        <v>46.84</v>
      </c>
      <c r="G2734">
        <v>148.99422436512901</v>
      </c>
      <c r="H2734">
        <v>12.7939443982262</v>
      </c>
      <c r="I2734">
        <v>-41.746077100503499</v>
      </c>
      <c r="J2734">
        <v>20.247878579282499</v>
      </c>
      <c r="K2734">
        <v>41.207302604923598</v>
      </c>
      <c r="L2734">
        <v>43.938629156919099</v>
      </c>
      <c r="M2734">
        <v>88.742729846413894</v>
      </c>
      <c r="N2734">
        <v>1.8324708582303599</v>
      </c>
      <c r="O2734">
        <v>70.6447480785653</v>
      </c>
      <c r="P2734">
        <v>202.97542043984399</v>
      </c>
      <c r="Q2734">
        <v>8.1319942383423993E-2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622</v>
      </c>
      <c r="E2735">
        <v>126.712315709999</v>
      </c>
      <c r="F2735">
        <v>43.86</v>
      </c>
      <c r="G2735">
        <v>34.179765734014502</v>
      </c>
      <c r="H2735">
        <v>7.53988733745829</v>
      </c>
      <c r="I2735">
        <v>-7.3393743255436101</v>
      </c>
      <c r="J2735">
        <v>-8.9888412904621295E-2</v>
      </c>
      <c r="K2735">
        <v>41.304200432325899</v>
      </c>
      <c r="L2735">
        <v>37.497805505399903</v>
      </c>
      <c r="M2735">
        <v>59.534624570490401</v>
      </c>
      <c r="N2735">
        <v>0.59313033289497896</v>
      </c>
      <c r="O2735">
        <v>11.445508435932499</v>
      </c>
      <c r="P2735">
        <v>62.144177449168197</v>
      </c>
      <c r="Q2735">
        <v>-3.0513311453951999E-2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285</v>
      </c>
      <c r="E2736">
        <v>126.68355</v>
      </c>
      <c r="F2736">
        <v>55.49</v>
      </c>
      <c r="G2736">
        <v>-21.908300471901502</v>
      </c>
      <c r="H2736">
        <v>3.6719644877376401</v>
      </c>
      <c r="I2736">
        <v>-36.718530702604603</v>
      </c>
      <c r="J2736">
        <v>-6.4534577585687298</v>
      </c>
      <c r="K2736">
        <v>52.934856078810697</v>
      </c>
      <c r="L2736">
        <v>52.720445298151397</v>
      </c>
      <c r="M2736">
        <v>52.346708995348003</v>
      </c>
      <c r="N2736">
        <v>2.5236873209247301</v>
      </c>
      <c r="O2736">
        <v>33.1771490358623</v>
      </c>
      <c r="P2736">
        <v>25.770625566636401</v>
      </c>
      <c r="Q2736">
        <v>1.9049129131516001E-2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54</v>
      </c>
      <c r="E2737">
        <v>126.662612944</v>
      </c>
      <c r="F2737">
        <v>43.51</v>
      </c>
      <c r="G2737">
        <v>-1.85737666815744</v>
      </c>
      <c r="H2737">
        <v>7.0141187560900899</v>
      </c>
      <c r="I2737">
        <v>-1.2024983191023799</v>
      </c>
      <c r="J2737">
        <v>17.129512546752601</v>
      </c>
      <c r="K2737">
        <v>36.0605636920493</v>
      </c>
      <c r="L2737">
        <v>35.745021054658899</v>
      </c>
      <c r="M2737">
        <v>78.195585836763598</v>
      </c>
      <c r="N2737">
        <v>3.4073351375321201</v>
      </c>
      <c r="O2737">
        <v>11.4686279016318</v>
      </c>
      <c r="P2737">
        <v>62.958801498127301</v>
      </c>
      <c r="Q2737">
        <v>6.9444455059527996E-2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290</v>
      </c>
      <c r="E2738">
        <v>126.123159</v>
      </c>
      <c r="F2738">
        <v>360.45</v>
      </c>
      <c r="G2738">
        <v>364.64192755396101</v>
      </c>
      <c r="H2738">
        <v>54.784126916280897</v>
      </c>
      <c r="I2738">
        <v>351.62625252146199</v>
      </c>
      <c r="J2738">
        <v>19.395871109628001</v>
      </c>
      <c r="K2738">
        <v>229.71350355009201</v>
      </c>
      <c r="L2738">
        <v>136.334227246355</v>
      </c>
      <c r="M2738">
        <v>97.390713788872304</v>
      </c>
      <c r="N2738">
        <v>1.39042808219178</v>
      </c>
      <c r="O2738">
        <v>0</v>
      </c>
      <c r="P2738">
        <v>695.34421888790803</v>
      </c>
      <c r="Q2738">
        <v>0.216018342482245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622</v>
      </c>
      <c r="E2739">
        <v>125.8040745</v>
      </c>
      <c r="F2739">
        <v>1804</v>
      </c>
      <c r="G2739">
        <v>95.791796652880905</v>
      </c>
      <c r="H2739">
        <v>-21.270557027948598</v>
      </c>
      <c r="I2739">
        <v>85.775248282817998</v>
      </c>
      <c r="J2739">
        <v>4.7315915771639796</v>
      </c>
      <c r="K2739">
        <v>1593.0444478034999</v>
      </c>
      <c r="L2739">
        <v>1149.7222483888299</v>
      </c>
      <c r="M2739">
        <v>48.340097800819699</v>
      </c>
      <c r="N2739">
        <v>0.26544342507645202</v>
      </c>
      <c r="O2739">
        <v>24.359756097560901</v>
      </c>
      <c r="P2739">
        <v>144.146704560833</v>
      </c>
      <c r="Q2739">
        <v>5.3497411659133999E-2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622</v>
      </c>
      <c r="E2740">
        <v>125.62683568</v>
      </c>
      <c r="F2740">
        <v>59.37</v>
      </c>
      <c r="G2740">
        <v>-12.264624063854599</v>
      </c>
      <c r="H2740">
        <v>-5.0352404177299004</v>
      </c>
      <c r="I2740">
        <v>-46.894077807595203</v>
      </c>
      <c r="J2740">
        <v>-2.5295912131852498</v>
      </c>
      <c r="K2740">
        <v>59.136236375549899</v>
      </c>
      <c r="L2740">
        <v>58.898947161322603</v>
      </c>
      <c r="M2740">
        <v>55.505521491208903</v>
      </c>
      <c r="N2740">
        <v>0.84031260792416396</v>
      </c>
      <c r="O2740">
        <v>54.9267306720566</v>
      </c>
      <c r="P2740">
        <v>26.319148936170201</v>
      </c>
      <c r="Q2740">
        <v>3.2230234021665999E-2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21</v>
      </c>
      <c r="E2741">
        <v>125.432731764</v>
      </c>
      <c r="F2741">
        <v>107.66</v>
      </c>
      <c r="G2741">
        <v>-51.573023633645597</v>
      </c>
      <c r="H2741">
        <v>-9.8010102284646106</v>
      </c>
      <c r="I2741">
        <v>-62.262133685966603</v>
      </c>
      <c r="J2741">
        <v>8.9005852759963702</v>
      </c>
      <c r="K2741">
        <v>110.212849279084</v>
      </c>
      <c r="L2741">
        <v>136.39220790124901</v>
      </c>
      <c r="M2741">
        <v>57.719379480518903</v>
      </c>
      <c r="N2741">
        <v>1.42094449205532</v>
      </c>
      <c r="O2741">
        <v>113.635519227196</v>
      </c>
      <c r="P2741">
        <v>27.923003802281301</v>
      </c>
      <c r="Q2741">
        <v>7.1381571764199999E-4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72</v>
      </c>
      <c r="E2742">
        <v>125.22939390000001</v>
      </c>
      <c r="F2742">
        <v>65.349999999999994</v>
      </c>
      <c r="G2742">
        <v>91.620512023598494</v>
      </c>
      <c r="H2742">
        <v>-20.269278895033501</v>
      </c>
      <c r="I2742">
        <v>10.6829752435237</v>
      </c>
      <c r="J2742">
        <v>0.95106454314848299</v>
      </c>
      <c r="K2742">
        <v>71.459036195344694</v>
      </c>
      <c r="L2742">
        <v>55.6250740563137</v>
      </c>
      <c r="M2742">
        <v>39.630276463662398</v>
      </c>
      <c r="N2742">
        <v>0.38800449825949901</v>
      </c>
      <c r="O2742">
        <v>38.760520275439902</v>
      </c>
      <c r="P2742">
        <v>172.43515942038701</v>
      </c>
      <c r="Q2742">
        <v>0.19994000059794401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1428</v>
      </c>
      <c r="E2743">
        <v>124.9547</v>
      </c>
      <c r="F2743">
        <v>81.2</v>
      </c>
      <c r="G2743">
        <v>-24.796729088684199</v>
      </c>
      <c r="H2743">
        <v>81.973284798824594</v>
      </c>
      <c r="I2743">
        <v>56.274040767426001</v>
      </c>
      <c r="J2743">
        <v>81.023576737333599</v>
      </c>
      <c r="K2743">
        <v>53.562210443405299</v>
      </c>
      <c r="L2743">
        <v>51.821560285338599</v>
      </c>
      <c r="M2743">
        <v>90.142840302831402</v>
      </c>
      <c r="N2743">
        <v>5.5214678078691799</v>
      </c>
      <c r="O2743">
        <v>19.3965517241379</v>
      </c>
      <c r="P2743">
        <v>92.371475953565493</v>
      </c>
      <c r="Q2743">
        <v>0.10581861176907099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1428</v>
      </c>
      <c r="E2744">
        <v>123.9304245</v>
      </c>
      <c r="F2744">
        <v>133.85</v>
      </c>
      <c r="G2744">
        <v>56.765956560911903</v>
      </c>
      <c r="H2744">
        <v>14.616459345571799</v>
      </c>
      <c r="I2744">
        <v>-5.9620694554253797</v>
      </c>
      <c r="J2744">
        <v>-7.9486394947944401</v>
      </c>
      <c r="K2744">
        <v>123.58236356078601</v>
      </c>
      <c r="L2744">
        <v>113.204559682666</v>
      </c>
      <c r="M2744">
        <v>61.287932181657403</v>
      </c>
      <c r="N2744">
        <v>1.3997182867787501</v>
      </c>
      <c r="O2744">
        <v>14.830033619723499</v>
      </c>
      <c r="P2744">
        <v>85.747987787954401</v>
      </c>
      <c r="Q2744">
        <v>0.120924051308636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138</v>
      </c>
      <c r="E2745">
        <v>123.8462784</v>
      </c>
      <c r="F2745">
        <v>26.01</v>
      </c>
      <c r="G2745">
        <v>92.234896339006895</v>
      </c>
      <c r="H2745">
        <v>46.768376211912098</v>
      </c>
      <c r="I2745">
        <v>47.999957001482997</v>
      </c>
      <c r="J2745">
        <v>-5.23904952529257</v>
      </c>
      <c r="K2745">
        <v>19.756400637881701</v>
      </c>
      <c r="L2745">
        <v>15.897721938100201</v>
      </c>
      <c r="M2745">
        <v>61.6647930025756</v>
      </c>
      <c r="N2745">
        <v>2.9327459899781201</v>
      </c>
      <c r="O2745">
        <v>12.533640907343299</v>
      </c>
      <c r="P2745">
        <v>179.07725321888401</v>
      </c>
      <c r="Q2745">
        <v>9.2230532428757006E-2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219</v>
      </c>
      <c r="E2746">
        <v>123.83516</v>
      </c>
      <c r="F2746">
        <v>405.05</v>
      </c>
      <c r="G2746">
        <v>35.167976202715003</v>
      </c>
      <c r="H2746">
        <v>-20.4878348017177</v>
      </c>
      <c r="I2746">
        <v>8.6685405692151107</v>
      </c>
      <c r="J2746">
        <v>9.0064398758054706E-2</v>
      </c>
      <c r="K2746">
        <v>388.03874199211202</v>
      </c>
      <c r="L2746">
        <v>338.463849037427</v>
      </c>
      <c r="M2746">
        <v>43.255084410658903</v>
      </c>
      <c r="N2746">
        <v>0.34131120559594003</v>
      </c>
      <c r="O2746">
        <v>29.613627947167</v>
      </c>
      <c r="P2746">
        <v>67.376033057851203</v>
      </c>
      <c r="Q2746">
        <v>3.2756220360679999E-3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418</v>
      </c>
      <c r="E2747">
        <v>123.69018</v>
      </c>
      <c r="F2747">
        <v>153</v>
      </c>
      <c r="G2747">
        <v>5.7506663466661196</v>
      </c>
      <c r="H2747">
        <v>-19.013320152434201</v>
      </c>
      <c r="I2747">
        <v>-20.593585863145801</v>
      </c>
      <c r="J2747">
        <v>-5.0852033714464202</v>
      </c>
      <c r="K2747">
        <v>163.03853288824999</v>
      </c>
      <c r="L2747">
        <v>154.63160383953999</v>
      </c>
      <c r="M2747">
        <v>28.295477282411401</v>
      </c>
      <c r="N2747">
        <v>0.91476987514080299</v>
      </c>
      <c r="O2747">
        <v>41.045751633986903</v>
      </c>
      <c r="P2747">
        <v>54.782561406182403</v>
      </c>
      <c r="Q2747">
        <v>6.8335405171354002E-2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271</v>
      </c>
      <c r="E2748">
        <v>123.61602375</v>
      </c>
      <c r="F2748">
        <v>21.93</v>
      </c>
      <c r="G2748">
        <v>-62.237726628245497</v>
      </c>
      <c r="H2748">
        <v>40.134125808198498</v>
      </c>
      <c r="I2748">
        <v>-23.384589611363101</v>
      </c>
      <c r="J2748">
        <v>9.0728217020716002</v>
      </c>
      <c r="K2748">
        <v>17.3914271958147</v>
      </c>
      <c r="L2748">
        <v>21.263496810299699</v>
      </c>
      <c r="M2748">
        <v>88.785887070861904</v>
      </c>
      <c r="N2748">
        <v>3.0149205785389999</v>
      </c>
      <c r="O2748">
        <v>107.478340173278</v>
      </c>
      <c r="P2748">
        <v>68.692307692307693</v>
      </c>
      <c r="Q2748">
        <v>0.15618836758426899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177</v>
      </c>
      <c r="E2749">
        <v>123.6096</v>
      </c>
      <c r="F2749">
        <v>9.4700000000000006</v>
      </c>
      <c r="G2749">
        <v>-17.830087072651899</v>
      </c>
      <c r="H2749">
        <v>-11.154440864983499</v>
      </c>
      <c r="I2749">
        <v>-34.8809753466765</v>
      </c>
      <c r="J2749">
        <v>-0.479006094239391</v>
      </c>
      <c r="K2749">
        <v>9.5895793129623694</v>
      </c>
      <c r="L2749">
        <v>9.6412146481318395</v>
      </c>
      <c r="M2749">
        <v>41.493613769590702</v>
      </c>
      <c r="N2749">
        <v>1.01630197595678</v>
      </c>
      <c r="O2749">
        <v>50.475184794086502</v>
      </c>
      <c r="P2749">
        <v>23.952879581151802</v>
      </c>
      <c r="Q2749">
        <v>0.125481887438807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122.7366</v>
      </c>
      <c r="F2750">
        <v>70.239999999999995</v>
      </c>
      <c r="G2750">
        <v>-36.372499987761103</v>
      </c>
      <c r="H2750">
        <v>-6.2391145797941796</v>
      </c>
      <c r="I2750">
        <v>-27.114667631271701</v>
      </c>
      <c r="J2750">
        <v>-0.67566924360242897</v>
      </c>
      <c r="M2750">
        <v>43.7958664572526</v>
      </c>
      <c r="O2750">
        <v>18.735763097949899</v>
      </c>
      <c r="P2750">
        <v>5.5605650736398804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622</v>
      </c>
      <c r="E2751">
        <v>122.55955849999999</v>
      </c>
      <c r="F2751">
        <v>38.79</v>
      </c>
      <c r="G2751">
        <v>44.854973102214302</v>
      </c>
      <c r="H2751">
        <v>15.234904684945899</v>
      </c>
      <c r="I2751">
        <v>-28.189281623468599</v>
      </c>
      <c r="J2751">
        <v>-3.1645308956351701</v>
      </c>
      <c r="K2751">
        <v>34.907468677523099</v>
      </c>
      <c r="L2751">
        <v>32.726893593752699</v>
      </c>
      <c r="M2751">
        <v>60.9732546832144</v>
      </c>
      <c r="N2751">
        <v>3.2039433917270101</v>
      </c>
      <c r="O2751">
        <v>28.125805620005099</v>
      </c>
      <c r="P2751">
        <v>76.348222398909598</v>
      </c>
      <c r="Q2751">
        <v>5.5412716718460001E-2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198</v>
      </c>
      <c r="E2752">
        <v>122.23540874</v>
      </c>
      <c r="F2752">
        <v>526</v>
      </c>
      <c r="G2752">
        <v>7.9363872896540402</v>
      </c>
      <c r="H2752">
        <v>-6.9333228996994203</v>
      </c>
      <c r="I2752">
        <v>-20.880161676010999</v>
      </c>
      <c r="J2752">
        <v>-2.3447721247106101</v>
      </c>
      <c r="K2752">
        <v>516.02273570097805</v>
      </c>
      <c r="L2752">
        <v>496.64738954732798</v>
      </c>
      <c r="M2752">
        <v>45.334224264616303</v>
      </c>
      <c r="N2752">
        <v>1.09904125625706</v>
      </c>
      <c r="O2752">
        <v>32.4904942965779</v>
      </c>
      <c r="P2752">
        <v>38.421052631578902</v>
      </c>
      <c r="Q2752">
        <v>6.4063915776911007E-2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4444</v>
      </c>
      <c r="E2753">
        <v>121.9268</v>
      </c>
      <c r="F2753">
        <v>300</v>
      </c>
      <c r="G2753">
        <v>118.63409341883199</v>
      </c>
      <c r="H2753">
        <v>43.122477562878302</v>
      </c>
      <c r="I2753">
        <v>115.88982398993799</v>
      </c>
      <c r="J2753">
        <v>15.7609504747074</v>
      </c>
      <c r="K2753">
        <v>202.644761238934</v>
      </c>
      <c r="M2753">
        <v>86.009688263041298</v>
      </c>
      <c r="N2753">
        <v>0.42071197411003203</v>
      </c>
      <c r="O2753">
        <v>1.4</v>
      </c>
      <c r="P2753">
        <v>203.030303030303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133</v>
      </c>
      <c r="E2754">
        <v>121.85088653</v>
      </c>
      <c r="F2754">
        <v>137.25</v>
      </c>
      <c r="G2754">
        <v>8.9926727479998192</v>
      </c>
      <c r="H2754">
        <v>-4.0473337578763804</v>
      </c>
      <c r="I2754">
        <v>-11.417221749339699</v>
      </c>
      <c r="J2754">
        <v>-6.0972055536613601</v>
      </c>
      <c r="K2754">
        <v>131.75505202204499</v>
      </c>
      <c r="L2754">
        <v>123.04148846929699</v>
      </c>
      <c r="M2754">
        <v>39.671291434074597</v>
      </c>
      <c r="N2754">
        <v>1.28476691124835</v>
      </c>
      <c r="O2754">
        <v>41.894353369763202</v>
      </c>
      <c r="P2754">
        <v>52.077562326869703</v>
      </c>
      <c r="Q2754">
        <v>7.0005582591451995E-2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E2755">
        <v>121.72967441999999</v>
      </c>
      <c r="F2755">
        <v>51.36</v>
      </c>
      <c r="G2755">
        <v>118.13132821018399</v>
      </c>
      <c r="H2755">
        <v>-1.49330625296478</v>
      </c>
      <c r="I2755">
        <v>61.592616801956602</v>
      </c>
      <c r="J2755">
        <v>-4.5544783084005598</v>
      </c>
      <c r="K2755">
        <v>49.051287986348498</v>
      </c>
      <c r="L2755">
        <v>37.519083357778499</v>
      </c>
      <c r="M2755">
        <v>47.257227553946997</v>
      </c>
      <c r="N2755">
        <v>0.24770663629162901</v>
      </c>
      <c r="O2755">
        <v>19.158878504672899</v>
      </c>
      <c r="P2755">
        <v>213.93643031784799</v>
      </c>
      <c r="Q2755">
        <v>0.104191891842408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E2756">
        <v>121.52500000000001</v>
      </c>
      <c r="F2756">
        <v>49.99</v>
      </c>
      <c r="G2756">
        <v>157.663310974962</v>
      </c>
      <c r="H2756">
        <v>-16.744891229140698</v>
      </c>
      <c r="I2756">
        <v>65.143587201211801</v>
      </c>
      <c r="J2756">
        <v>3.5916599851667699</v>
      </c>
      <c r="K2756">
        <v>52.251648792755901</v>
      </c>
      <c r="L2756">
        <v>48.181890277111002</v>
      </c>
      <c r="M2756">
        <v>50.437833999683797</v>
      </c>
      <c r="N2756">
        <v>0.96780487804878002</v>
      </c>
      <c r="O2756">
        <v>85.677135427085304</v>
      </c>
      <c r="P2756">
        <v>183.22946175637301</v>
      </c>
      <c r="Q2756">
        <v>0.188841695542937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E2757">
        <v>121.161715414</v>
      </c>
      <c r="F2757">
        <v>100.61</v>
      </c>
      <c r="G2757">
        <v>129.02980881454701</v>
      </c>
      <c r="H2757">
        <v>-2.4654697780275199</v>
      </c>
      <c r="I2757">
        <v>33.923128491607301</v>
      </c>
      <c r="J2757">
        <v>-11.5574981999056</v>
      </c>
      <c r="K2757">
        <v>104.980635678396</v>
      </c>
      <c r="L2757">
        <v>82.727133327599802</v>
      </c>
      <c r="M2757">
        <v>31.6910040215101</v>
      </c>
      <c r="N2757">
        <v>0.47964492811184301</v>
      </c>
      <c r="O2757">
        <v>45.562071364675397</v>
      </c>
      <c r="P2757">
        <v>164.763157894736</v>
      </c>
      <c r="Q2757">
        <v>0.127953872298496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60</v>
      </c>
      <c r="E2758">
        <v>121.16</v>
      </c>
      <c r="F2758">
        <v>158.35</v>
      </c>
      <c r="G2758">
        <v>3.6991553410370202</v>
      </c>
      <c r="H2758">
        <v>3.63130115147304</v>
      </c>
      <c r="I2758">
        <v>-10.8822198896362</v>
      </c>
      <c r="J2758">
        <v>-10.550426770801501</v>
      </c>
      <c r="K2758">
        <v>144.60186740874099</v>
      </c>
      <c r="L2758">
        <v>133.34063242794701</v>
      </c>
      <c r="M2758">
        <v>40.356146048337301</v>
      </c>
      <c r="N2758">
        <v>1.74313914631205</v>
      </c>
      <c r="O2758">
        <v>16.198294916324599</v>
      </c>
      <c r="P2758">
        <v>49.105461393596897</v>
      </c>
      <c r="Q2758">
        <v>-0.106416775498651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527</v>
      </c>
      <c r="E2759">
        <v>120.73215752</v>
      </c>
      <c r="F2759">
        <v>124.05</v>
      </c>
      <c r="G2759">
        <v>55.793498341395001</v>
      </c>
      <c r="H2759">
        <v>14.368507826282</v>
      </c>
      <c r="I2759">
        <v>7.1490860336762196</v>
      </c>
      <c r="J2759">
        <v>-0.60800198637797898</v>
      </c>
      <c r="K2759">
        <v>108.306083352003</v>
      </c>
      <c r="L2759">
        <v>96.352782282871303</v>
      </c>
      <c r="M2759">
        <v>65.974681452287996</v>
      </c>
      <c r="N2759">
        <v>3.67061159449295</v>
      </c>
      <c r="O2759">
        <v>0.36275695284160298</v>
      </c>
      <c r="P2759">
        <v>81.359649122806999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138</v>
      </c>
      <c r="E2760">
        <v>120.596</v>
      </c>
      <c r="F2760">
        <v>41.32</v>
      </c>
      <c r="G2760">
        <v>-4.0009845560515496</v>
      </c>
      <c r="H2760">
        <v>24.137190051647401</v>
      </c>
      <c r="I2760">
        <v>-39.304963970952997</v>
      </c>
      <c r="J2760">
        <v>-1.8620306051264499</v>
      </c>
      <c r="K2760">
        <v>41.8244906495271</v>
      </c>
      <c r="L2760">
        <v>38.745725730982898</v>
      </c>
      <c r="M2760">
        <v>43.186256115195</v>
      </c>
      <c r="N2760">
        <v>0.71098649143748505</v>
      </c>
      <c r="O2760">
        <v>64.811229428847994</v>
      </c>
      <c r="P2760">
        <v>47.255880256593002</v>
      </c>
      <c r="Q2760">
        <v>8.1469504328538001E-2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216</v>
      </c>
      <c r="E2761">
        <v>120.5400399</v>
      </c>
      <c r="F2761">
        <v>100.18</v>
      </c>
      <c r="G2761">
        <v>145.556988596125</v>
      </c>
      <c r="H2761">
        <v>21.906461621661499</v>
      </c>
      <c r="I2761">
        <v>28.3559415028753</v>
      </c>
      <c r="J2761">
        <v>20.286870739641799</v>
      </c>
      <c r="K2761">
        <v>77.8857672719692</v>
      </c>
      <c r="L2761">
        <v>66.9106588011703</v>
      </c>
      <c r="M2761">
        <v>90.981144423796707</v>
      </c>
      <c r="N2761">
        <v>1.3534614722259399</v>
      </c>
      <c r="O2761">
        <v>0</v>
      </c>
      <c r="P2761">
        <v>176.358620689655</v>
      </c>
      <c r="Q2761">
        <v>5.5126463432218997E-2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143</v>
      </c>
      <c r="E2762">
        <v>120.429040059999</v>
      </c>
      <c r="F2762">
        <v>6.31</v>
      </c>
      <c r="G2762">
        <v>25.4864807975354</v>
      </c>
      <c r="H2762">
        <v>1.4673721244765401</v>
      </c>
      <c r="I2762">
        <v>-29.2738356663018</v>
      </c>
      <c r="J2762">
        <v>4.6650095152978297</v>
      </c>
      <c r="K2762">
        <v>5.5552350277204896</v>
      </c>
      <c r="L2762">
        <v>5.8531085795719804</v>
      </c>
      <c r="M2762">
        <v>74.310627041303505</v>
      </c>
      <c r="N2762">
        <v>1.5485915140180599</v>
      </c>
      <c r="O2762">
        <v>66.402535657686201</v>
      </c>
      <c r="P2762">
        <v>75.2777777777777</v>
      </c>
      <c r="Q2762">
        <v>-0.10378275774620301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622</v>
      </c>
      <c r="E2763">
        <v>120.24681445</v>
      </c>
      <c r="F2763">
        <v>200</v>
      </c>
      <c r="G2763">
        <v>78.5154818716492</v>
      </c>
      <c r="H2763">
        <v>-14.0020848890981</v>
      </c>
      <c r="I2763">
        <v>5.2722286875395099</v>
      </c>
      <c r="J2763">
        <v>2.4067838080407502</v>
      </c>
      <c r="K2763">
        <v>220.224726199922</v>
      </c>
      <c r="L2763">
        <v>174.500191850427</v>
      </c>
      <c r="M2763">
        <v>41.243043832275802</v>
      </c>
      <c r="N2763">
        <v>1.4680851063829701</v>
      </c>
      <c r="O2763">
        <v>40.5</v>
      </c>
      <c r="P2763">
        <v>207.692307692307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40</v>
      </c>
      <c r="E2764">
        <v>119.99420625</v>
      </c>
      <c r="F2764">
        <v>441.95</v>
      </c>
      <c r="G2764">
        <v>96.073768977865797</v>
      </c>
      <c r="H2764">
        <v>-6.2788990877599602</v>
      </c>
      <c r="I2764">
        <v>23.020180944560401</v>
      </c>
      <c r="J2764">
        <v>-4.5546145572755199</v>
      </c>
      <c r="K2764">
        <v>440.80496246342</v>
      </c>
      <c r="L2764">
        <v>391.15054469918903</v>
      </c>
      <c r="M2764">
        <v>50.013245433738298</v>
      </c>
      <c r="N2764">
        <v>0.78438613756050801</v>
      </c>
      <c r="O2764">
        <v>18.961420975223401</v>
      </c>
      <c r="P2764">
        <v>126.641025641025</v>
      </c>
      <c r="Q2764">
        <v>8.2707201467382002E-2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418</v>
      </c>
      <c r="E2765">
        <v>119.892440814</v>
      </c>
      <c r="F2765">
        <v>5.5</v>
      </c>
      <c r="G2765">
        <v>36.482041989672297</v>
      </c>
      <c r="H2765">
        <v>-5.1502749343469798</v>
      </c>
      <c r="I2765">
        <v>-13.696378126415</v>
      </c>
      <c r="J2765">
        <v>0.46227372612518802</v>
      </c>
      <c r="K2765">
        <v>5.4654297248625001</v>
      </c>
      <c r="L2765">
        <v>5.3018525582323903</v>
      </c>
      <c r="M2765">
        <v>45.744262248829102</v>
      </c>
      <c r="N2765">
        <v>0.81503705347900701</v>
      </c>
      <c r="O2765">
        <v>72.363636363636303</v>
      </c>
      <c r="P2765">
        <v>70.278637770897802</v>
      </c>
      <c r="Q2765">
        <v>8.3131132091957993E-2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677</v>
      </c>
      <c r="E2766">
        <v>119.8305</v>
      </c>
      <c r="F2766">
        <v>25.5</v>
      </c>
      <c r="G2766">
        <v>-25.098314524102001</v>
      </c>
      <c r="H2766">
        <v>15.564224745202701</v>
      </c>
      <c r="I2766">
        <v>-49.291235639114298</v>
      </c>
      <c r="J2766">
        <v>-3.40875119131349</v>
      </c>
      <c r="K2766">
        <v>24.1656133997942</v>
      </c>
      <c r="L2766">
        <v>26.1104002258934</v>
      </c>
      <c r="M2766">
        <v>49.670667427126297</v>
      </c>
      <c r="N2766">
        <v>1.10834841621737</v>
      </c>
      <c r="O2766">
        <v>60.392156862744997</v>
      </c>
      <c r="P2766">
        <v>34.210526315789402</v>
      </c>
      <c r="Q2766">
        <v>-0.104183610280792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418</v>
      </c>
      <c r="E2767">
        <v>119.79149018699999</v>
      </c>
      <c r="F2767">
        <v>25</v>
      </c>
      <c r="G2767">
        <v>104.848595762366</v>
      </c>
      <c r="H2767">
        <v>0.119332908790278</v>
      </c>
      <c r="I2767">
        <v>93.775715188522796</v>
      </c>
      <c r="J2767">
        <v>1.43035499216121</v>
      </c>
      <c r="K2767">
        <v>22.3588207398771</v>
      </c>
      <c r="L2767">
        <v>15.9603266794877</v>
      </c>
      <c r="M2767">
        <v>42.904867732687499</v>
      </c>
      <c r="N2767">
        <v>5.6240950853579899E-2</v>
      </c>
      <c r="O2767">
        <v>6.8</v>
      </c>
      <c r="P2767">
        <v>203.030303030303</v>
      </c>
      <c r="Q2767">
        <v>0.130656099197342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1024</v>
      </c>
      <c r="E2768">
        <v>119.790271303</v>
      </c>
      <c r="F2768">
        <v>6.66</v>
      </c>
      <c r="G2768">
        <v>-74.749030158843794</v>
      </c>
      <c r="H2768">
        <v>-24.949946584479701</v>
      </c>
      <c r="I2768">
        <v>-72.202358160021802</v>
      </c>
      <c r="J2768">
        <v>1.22248893624588</v>
      </c>
      <c r="K2768">
        <v>7.8603386794732</v>
      </c>
      <c r="L2768">
        <v>10.848375140548301</v>
      </c>
      <c r="M2768">
        <v>29.778961250993799</v>
      </c>
      <c r="N2768">
        <v>0.46731089214328297</v>
      </c>
      <c r="O2768">
        <v>234.084084084084</v>
      </c>
      <c r="P2768">
        <v>6.3897763578274898</v>
      </c>
      <c r="Q2768">
        <v>-6.7855144302077994E-2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198</v>
      </c>
      <c r="E2769">
        <v>119.69297095</v>
      </c>
      <c r="F2769">
        <v>109</v>
      </c>
      <c r="G2769">
        <v>-1.29297782507856</v>
      </c>
      <c r="H2769">
        <v>4.7271760460451802</v>
      </c>
      <c r="I2769">
        <v>-37.465642113891697</v>
      </c>
      <c r="J2769">
        <v>-2.44118665797289</v>
      </c>
      <c r="K2769">
        <v>109.204783731413</v>
      </c>
      <c r="L2769">
        <v>111.209740721179</v>
      </c>
      <c r="M2769">
        <v>55.845278405600297</v>
      </c>
      <c r="N2769">
        <v>1.0396200049627999</v>
      </c>
      <c r="O2769">
        <v>55.688073394495397</v>
      </c>
      <c r="P2769">
        <v>35.808621978569597</v>
      </c>
      <c r="Q2769">
        <v>0.132689202864927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718</v>
      </c>
      <c r="E2770">
        <v>119.436643961999</v>
      </c>
      <c r="F2770">
        <v>46.07</v>
      </c>
      <c r="G2770">
        <v>55.455460220552602</v>
      </c>
      <c r="H2770">
        <v>-8.1962699280891602</v>
      </c>
      <c r="I2770">
        <v>-8.4160467621590307</v>
      </c>
      <c r="J2770">
        <v>-9.3190332020932303</v>
      </c>
      <c r="K2770">
        <v>45.814400672086201</v>
      </c>
      <c r="L2770">
        <v>38.458211936936898</v>
      </c>
      <c r="M2770">
        <v>18.032221561806701</v>
      </c>
      <c r="N2770">
        <v>0.46204804889300399</v>
      </c>
      <c r="O2770">
        <v>30.258302583025799</v>
      </c>
      <c r="Q2770">
        <v>0.245065690113041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388</v>
      </c>
      <c r="E2771">
        <v>118.87378345</v>
      </c>
      <c r="F2771">
        <v>33.39</v>
      </c>
      <c r="G2771">
        <v>107.44152542235599</v>
      </c>
      <c r="H2771">
        <v>6.0030864101908401</v>
      </c>
      <c r="I2771">
        <v>47.287957910207297</v>
      </c>
      <c r="J2771">
        <v>-1.3305966720731699</v>
      </c>
      <c r="K2771">
        <v>29.493167707875301</v>
      </c>
      <c r="L2771">
        <v>23.374593605374901</v>
      </c>
      <c r="M2771">
        <v>66.615714145771506</v>
      </c>
      <c r="N2771">
        <v>0.88326216894739495</v>
      </c>
      <c r="O2771">
        <v>9.3441150044923393</v>
      </c>
      <c r="P2771">
        <v>147.333333333333</v>
      </c>
      <c r="Q2771">
        <v>0.10622689058028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418</v>
      </c>
      <c r="E2772">
        <v>118.83335214</v>
      </c>
      <c r="F2772">
        <v>167</v>
      </c>
      <c r="G2772">
        <v>108.000282785021</v>
      </c>
      <c r="H2772">
        <v>-25.967007004983198</v>
      </c>
      <c r="I2772">
        <v>28.055443677428801</v>
      </c>
      <c r="J2772">
        <v>-12.5534825149832</v>
      </c>
      <c r="K2772">
        <v>205.412346087918</v>
      </c>
      <c r="L2772">
        <v>167.62416216858699</v>
      </c>
      <c r="M2772">
        <v>9.4806263483971094</v>
      </c>
      <c r="N2772">
        <v>1.0130726515502</v>
      </c>
      <c r="O2772">
        <v>66.616766467065801</v>
      </c>
      <c r="P2772">
        <v>151.01457988877101</v>
      </c>
      <c r="Q2772">
        <v>5.0529530626173998E-2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E2773">
        <v>118.770150675</v>
      </c>
      <c r="F2773">
        <v>17339.900000000001</v>
      </c>
      <c r="G2773">
        <v>266.29599611124303</v>
      </c>
      <c r="H2773">
        <v>34.841146634280399</v>
      </c>
      <c r="I2773">
        <v>292.26613963351298</v>
      </c>
      <c r="J2773">
        <v>7.0033122026426202</v>
      </c>
      <c r="K2773">
        <v>12337.7023409377</v>
      </c>
      <c r="L2773">
        <v>8062.3910244089002</v>
      </c>
      <c r="M2773">
        <v>95.642225443597098</v>
      </c>
      <c r="N2773">
        <v>0.30678260869565199</v>
      </c>
      <c r="O2773">
        <v>0</v>
      </c>
      <c r="P2773">
        <v>395.42571428571398</v>
      </c>
      <c r="Q2773">
        <v>0.18729634444142401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133</v>
      </c>
      <c r="E2774">
        <v>118.68625230000001</v>
      </c>
      <c r="F2774">
        <v>59.2</v>
      </c>
      <c r="G2774">
        <v>-4.4550396703008301</v>
      </c>
      <c r="H2774">
        <v>-10.3608202401392</v>
      </c>
      <c r="I2774">
        <v>-37.8977223984324</v>
      </c>
      <c r="J2774">
        <v>-0.21107514039200601</v>
      </c>
      <c r="K2774">
        <v>61.568413076392901</v>
      </c>
      <c r="L2774">
        <v>61.822905356032201</v>
      </c>
      <c r="M2774">
        <v>45.644501735445701</v>
      </c>
      <c r="N2774">
        <v>0.69818788036616297</v>
      </c>
      <c r="O2774">
        <v>59.206081081081003</v>
      </c>
      <c r="P2774">
        <v>28.277356446370501</v>
      </c>
      <c r="Q2774">
        <v>0.111506037217338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E2775">
        <v>118.62350625000001</v>
      </c>
      <c r="F2775">
        <v>231.4</v>
      </c>
      <c r="G2775">
        <v>72.376754340334401</v>
      </c>
      <c r="H2775">
        <v>32.066984948821002</v>
      </c>
      <c r="I2775">
        <v>30.799119591606399</v>
      </c>
      <c r="J2775">
        <v>-1.76647568563013</v>
      </c>
      <c r="K2775">
        <v>204.31753286415901</v>
      </c>
      <c r="L2775">
        <v>159.78577784979601</v>
      </c>
      <c r="M2775">
        <v>54.1625948187327</v>
      </c>
      <c r="N2775">
        <v>0.31815406112728001</v>
      </c>
      <c r="O2775">
        <v>14.3690579083837</v>
      </c>
      <c r="P2775">
        <v>117.89077212805999</v>
      </c>
      <c r="Q2775">
        <v>0.16697349026643599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388</v>
      </c>
      <c r="E2776">
        <v>118.61177653999999</v>
      </c>
      <c r="F2776">
        <v>60.01</v>
      </c>
      <c r="G2776">
        <v>-10.3972664415961</v>
      </c>
      <c r="H2776">
        <v>-3.0263867415060299</v>
      </c>
      <c r="I2776">
        <v>-20.827013731207298</v>
      </c>
      <c r="J2776">
        <v>-3.45407763911094</v>
      </c>
      <c r="K2776">
        <v>56.827242365863803</v>
      </c>
      <c r="L2776">
        <v>58.498126583242502</v>
      </c>
      <c r="M2776">
        <v>42.418710601668501</v>
      </c>
      <c r="N2776">
        <v>0.43799244644572399</v>
      </c>
      <c r="O2776">
        <v>32.311281453091098</v>
      </c>
      <c r="P2776">
        <v>33.355555555555497</v>
      </c>
      <c r="Q2776">
        <v>-8.4894082777353996E-2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622</v>
      </c>
      <c r="E2777">
        <v>118.48050000000001</v>
      </c>
      <c r="F2777">
        <v>50.77</v>
      </c>
      <c r="G2777">
        <v>-16.2658278535325</v>
      </c>
      <c r="H2777">
        <v>-4.1455655849883604</v>
      </c>
      <c r="I2777">
        <v>-28.6983097967947</v>
      </c>
      <c r="J2777">
        <v>-1.9226432752925799</v>
      </c>
      <c r="K2777">
        <v>50.5405737388839</v>
      </c>
      <c r="L2777">
        <v>50.685513271923</v>
      </c>
      <c r="M2777">
        <v>54.214889314294801</v>
      </c>
      <c r="N2777">
        <v>0.72735747413537999</v>
      </c>
      <c r="O2777">
        <v>35.119164861138401</v>
      </c>
      <c r="P2777">
        <v>23.527980535279799</v>
      </c>
      <c r="Q2777">
        <v>-1.4669221906637E-2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541</v>
      </c>
      <c r="E2778">
        <v>118.34984084</v>
      </c>
      <c r="F2778">
        <v>130.16</v>
      </c>
      <c r="G2778">
        <v>105.829404774143</v>
      </c>
      <c r="H2778">
        <v>-5.4780566494426504</v>
      </c>
      <c r="I2778">
        <v>-6.4686559776651098</v>
      </c>
      <c r="J2778">
        <v>1.4356700605573001</v>
      </c>
      <c r="K2778">
        <v>121.732457171134</v>
      </c>
      <c r="L2778">
        <v>102.773219403262</v>
      </c>
      <c r="M2778">
        <v>51.967873769847998</v>
      </c>
      <c r="N2778">
        <v>1.61545727616491</v>
      </c>
      <c r="O2778">
        <v>26.805470190534699</v>
      </c>
      <c r="P2778">
        <v>145.35344015080099</v>
      </c>
      <c r="Q2778">
        <v>7.1666186341819996E-2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1655</v>
      </c>
      <c r="E2779">
        <v>118.309155605</v>
      </c>
      <c r="F2779">
        <v>7.6</v>
      </c>
      <c r="G2779">
        <v>-70.904496646073596</v>
      </c>
      <c r="H2779">
        <v>-13.0585978379765</v>
      </c>
      <c r="I2779">
        <v>-35.885038001642002</v>
      </c>
      <c r="J2779">
        <v>-3.3924815575940599</v>
      </c>
      <c r="K2779">
        <v>7.7072276900940304</v>
      </c>
      <c r="L2779">
        <v>9.3018121841794397</v>
      </c>
      <c r="M2779">
        <v>31.645427129921998</v>
      </c>
      <c r="N2779">
        <v>0.83016434941787798</v>
      </c>
      <c r="O2779">
        <v>98.684210526315795</v>
      </c>
      <c r="P2779">
        <v>9.3525179856114899</v>
      </c>
      <c r="Q2779">
        <v>2.6143388403045E-2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E2780">
        <v>118.2874056</v>
      </c>
      <c r="F2780">
        <v>178.5</v>
      </c>
      <c r="G2780">
        <v>397.89425977577201</v>
      </c>
      <c r="H2780">
        <v>6.15551213979239</v>
      </c>
      <c r="I2780">
        <v>40.9881214763816</v>
      </c>
      <c r="J2780">
        <v>9.5339267376410692</v>
      </c>
      <c r="K2780">
        <v>165.49667331111701</v>
      </c>
      <c r="L2780">
        <v>133.294190249791</v>
      </c>
      <c r="M2780">
        <v>75.917566441364698</v>
      </c>
      <c r="N2780">
        <v>0.54862203362468498</v>
      </c>
      <c r="O2780">
        <v>40.0840336134453</v>
      </c>
      <c r="P2780">
        <v>496.98996655518403</v>
      </c>
      <c r="Q2780">
        <v>0.16723114505107101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228</v>
      </c>
      <c r="E2781">
        <v>118.07914952</v>
      </c>
      <c r="F2781">
        <v>114.14</v>
      </c>
      <c r="G2781">
        <v>195.50276623687199</v>
      </c>
      <c r="H2781">
        <v>-8.9306670912097204</v>
      </c>
      <c r="I2781">
        <v>27.264008619102601</v>
      </c>
      <c r="J2781">
        <v>-10.8526066998253</v>
      </c>
      <c r="K2781">
        <v>111.06548502613499</v>
      </c>
      <c r="L2781">
        <v>85.307102616155802</v>
      </c>
      <c r="M2781">
        <v>36.439386451986799</v>
      </c>
      <c r="N2781">
        <v>0.667846421889294</v>
      </c>
      <c r="O2781">
        <v>21.272121955493201</v>
      </c>
      <c r="P2781">
        <v>231.32075471698101</v>
      </c>
      <c r="Q2781">
        <v>0.13273189362400201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555</v>
      </c>
      <c r="E2782">
        <v>117.97968</v>
      </c>
      <c r="F2782">
        <v>102</v>
      </c>
      <c r="G2782">
        <v>-14.236746721163099</v>
      </c>
      <c r="H2782">
        <v>-3.3576785854625899</v>
      </c>
      <c r="I2782">
        <v>-27.920103520243099</v>
      </c>
      <c r="J2782">
        <v>0.452492763264638</v>
      </c>
      <c r="K2782">
        <v>102.854731297651</v>
      </c>
      <c r="L2782">
        <v>102.843025105737</v>
      </c>
      <c r="M2782">
        <v>57.885979885618603</v>
      </c>
      <c r="N2782">
        <v>0.64004517906851099</v>
      </c>
      <c r="O2782">
        <v>30.8333333333333</v>
      </c>
      <c r="P2782">
        <v>25.153374233128801</v>
      </c>
      <c r="Q2782">
        <v>-7.5460324854291994E-2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117.78</v>
      </c>
      <c r="F2783">
        <v>79.84</v>
      </c>
      <c r="G2783">
        <v>-34.604051656047503</v>
      </c>
      <c r="H2783">
        <v>-5.5624852730279004</v>
      </c>
      <c r="I2783">
        <v>-47.032830355508104</v>
      </c>
      <c r="J2783">
        <v>-4.3446395874043704</v>
      </c>
      <c r="K2783">
        <v>85.764135891783596</v>
      </c>
      <c r="L2783">
        <v>95.001448742267598</v>
      </c>
      <c r="M2783">
        <v>43.126923754335799</v>
      </c>
      <c r="N2783">
        <v>0.74476744186046495</v>
      </c>
      <c r="O2783">
        <v>84.118236472945796</v>
      </c>
      <c r="P2783">
        <v>9.7607918614242593</v>
      </c>
      <c r="Q2783">
        <v>7.1032962239912997E-2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271</v>
      </c>
      <c r="E2784">
        <v>117.65835107999899</v>
      </c>
      <c r="F2784">
        <v>1497.75</v>
      </c>
      <c r="G2784">
        <v>74.400471381471903</v>
      </c>
      <c r="H2784">
        <v>1.7004302301982199</v>
      </c>
      <c r="I2784">
        <v>-4.4942086824812799</v>
      </c>
      <c r="J2784">
        <v>0.44095047470742399</v>
      </c>
      <c r="K2784">
        <v>1449.9559873692399</v>
      </c>
      <c r="L2784">
        <v>1319.46751368935</v>
      </c>
      <c r="M2784">
        <v>59.600390630042803</v>
      </c>
      <c r="N2784">
        <v>1.3969078354848301</v>
      </c>
      <c r="O2784">
        <v>25.9055249540978</v>
      </c>
      <c r="P2784">
        <v>110.950704225352</v>
      </c>
      <c r="Q2784">
        <v>6.5401292045114995E-2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541</v>
      </c>
      <c r="E2785">
        <v>117.08</v>
      </c>
      <c r="F2785">
        <v>149.19999999999999</v>
      </c>
      <c r="G2785">
        <v>211.76145491607801</v>
      </c>
      <c r="H2785">
        <v>-2.3800881864974301</v>
      </c>
      <c r="I2785">
        <v>72.7319096396958</v>
      </c>
      <c r="J2785">
        <v>-1.9850651238005399</v>
      </c>
      <c r="K2785">
        <v>136.874998605846</v>
      </c>
      <c r="L2785">
        <v>100.475817469604</v>
      </c>
      <c r="M2785">
        <v>59.224359274583499</v>
      </c>
      <c r="N2785">
        <v>0.20554965603213399</v>
      </c>
      <c r="O2785">
        <v>9.1487935656836505</v>
      </c>
      <c r="P2785">
        <v>410.08547008546998</v>
      </c>
      <c r="Q2785">
        <v>0.10603318421011999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622</v>
      </c>
      <c r="E2786">
        <v>116.95959000000001</v>
      </c>
      <c r="F2786">
        <v>172.2</v>
      </c>
      <c r="G2786">
        <v>-32.6916568542864</v>
      </c>
      <c r="H2786">
        <v>4.3647645408003699</v>
      </c>
      <c r="I2786">
        <v>-68.227905190244201</v>
      </c>
      <c r="J2786">
        <v>-10.207303493546499</v>
      </c>
      <c r="K2786">
        <v>179.02812667365299</v>
      </c>
      <c r="L2786">
        <v>193.663857967751</v>
      </c>
      <c r="M2786">
        <v>47.995218377365497</v>
      </c>
      <c r="N2786">
        <v>1.29528301690029</v>
      </c>
      <c r="O2786">
        <v>118.93147502903599</v>
      </c>
      <c r="P2786">
        <v>11.818181818181801</v>
      </c>
      <c r="Q2786">
        <v>2.1174800984903999E-2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418</v>
      </c>
      <c r="E2787">
        <v>116.8930896</v>
      </c>
      <c r="F2787">
        <v>112.55</v>
      </c>
      <c r="G2787">
        <v>-76.104494002682003</v>
      </c>
      <c r="H2787">
        <v>-6.1839068621914199</v>
      </c>
      <c r="I2787">
        <v>-15.094289647944001</v>
      </c>
      <c r="J2787">
        <v>3.0466647604217001</v>
      </c>
      <c r="K2787">
        <v>122.353076442035</v>
      </c>
      <c r="L2787">
        <v>125.81265727214</v>
      </c>
      <c r="M2787">
        <v>51.206232999312398</v>
      </c>
      <c r="N2787">
        <v>0.75920494235174796</v>
      </c>
      <c r="O2787">
        <v>108.79609062638799</v>
      </c>
      <c r="P2787">
        <v>22.6034858387799</v>
      </c>
      <c r="Q2787">
        <v>6.7743379793105005E-2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E2788">
        <v>116.88593280000001</v>
      </c>
      <c r="F2788">
        <v>2.86</v>
      </c>
      <c r="G2788">
        <v>13.5573203892345</v>
      </c>
      <c r="H2788">
        <v>10.178607664717701</v>
      </c>
      <c r="I2788">
        <v>-39.426597994814898</v>
      </c>
      <c r="J2788">
        <v>4.16635588011283</v>
      </c>
      <c r="K2788">
        <v>2.6026639770273499</v>
      </c>
      <c r="L2788">
        <v>2.7276116910967101</v>
      </c>
      <c r="M2788">
        <v>66.998146548338497</v>
      </c>
      <c r="N2788">
        <v>1.5399642806606999</v>
      </c>
      <c r="O2788">
        <v>52.097902097902001</v>
      </c>
      <c r="P2788">
        <v>50.210084033613398</v>
      </c>
      <c r="Q2788">
        <v>3.4022812742222998E-2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46</v>
      </c>
      <c r="E2789">
        <v>116.7492</v>
      </c>
      <c r="F2789">
        <v>300.45</v>
      </c>
      <c r="G2789">
        <v>18.224229692385599</v>
      </c>
      <c r="H2789">
        <v>-7.0473337578763902</v>
      </c>
      <c r="I2789">
        <v>27.482062048875001</v>
      </c>
      <c r="J2789">
        <v>1.6926051509664</v>
      </c>
      <c r="K2789">
        <v>276.79999919229402</v>
      </c>
      <c r="M2789">
        <v>58.3383430750551</v>
      </c>
      <c r="N2789">
        <v>0.58495821727019504</v>
      </c>
      <c r="O2789">
        <v>26.9429189549009</v>
      </c>
      <c r="P2789">
        <v>61.5322580645161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60</v>
      </c>
      <c r="E2790">
        <v>116.73588687</v>
      </c>
      <c r="F2790">
        <v>23.76</v>
      </c>
      <c r="G2790">
        <v>-29.483676554607801</v>
      </c>
      <c r="H2790">
        <v>-2.7429859317894199</v>
      </c>
      <c r="I2790">
        <v>-42.289626836137401</v>
      </c>
      <c r="J2790">
        <v>-7.9644298295359697</v>
      </c>
      <c r="K2790">
        <v>23.722431308805099</v>
      </c>
      <c r="L2790">
        <v>25.756765468711599</v>
      </c>
      <c r="M2790">
        <v>43.145174834973403</v>
      </c>
      <c r="N2790">
        <v>1.2440621817315001</v>
      </c>
      <c r="O2790">
        <v>73.400673400673398</v>
      </c>
      <c r="P2790">
        <v>25.052631578947299</v>
      </c>
      <c r="Q2790">
        <v>-0.10938744671749399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60</v>
      </c>
      <c r="E2791">
        <v>116.26442865</v>
      </c>
      <c r="F2791">
        <v>7.08</v>
      </c>
      <c r="G2791">
        <v>56.715852929163098</v>
      </c>
      <c r="H2791">
        <v>28.305607418594199</v>
      </c>
      <c r="I2791">
        <v>3.5443662038815198</v>
      </c>
      <c r="J2791">
        <v>3.5746150709807001</v>
      </c>
      <c r="K2791">
        <v>6.1483356281031396</v>
      </c>
      <c r="L2791">
        <v>5.5859822016353204</v>
      </c>
      <c r="M2791">
        <v>60.526656514293698</v>
      </c>
      <c r="N2791">
        <v>0.65823481008029205</v>
      </c>
      <c r="O2791">
        <v>4.5197740112994298</v>
      </c>
      <c r="P2791">
        <v>108.574801821555</v>
      </c>
      <c r="Q2791">
        <v>-2.6786776558274002E-2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295</v>
      </c>
      <c r="E2792">
        <v>116.19890580000001</v>
      </c>
      <c r="F2792">
        <v>63.24</v>
      </c>
      <c r="G2792">
        <v>-16.550463830886098</v>
      </c>
      <c r="H2792">
        <v>-10.9542406647832</v>
      </c>
      <c r="I2792">
        <v>-7.5924855213639502</v>
      </c>
      <c r="J2792">
        <v>-9.6585473096352708</v>
      </c>
      <c r="K2792">
        <v>65.746148370699004</v>
      </c>
      <c r="L2792">
        <v>63.404672162222496</v>
      </c>
      <c r="M2792">
        <v>32.582640401275398</v>
      </c>
      <c r="N2792">
        <v>0.88956808878321103</v>
      </c>
      <c r="O2792">
        <v>70.683111954459093</v>
      </c>
      <c r="P2792">
        <v>43.727272727272698</v>
      </c>
      <c r="Q2792">
        <v>-4.92801063261E-3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115.87723200000001</v>
      </c>
      <c r="F2793">
        <v>71.599999999999994</v>
      </c>
      <c r="G2793">
        <v>-17.8969778490811</v>
      </c>
      <c r="H2793">
        <v>1.8194505385505899</v>
      </c>
      <c r="I2793">
        <v>-8.6391454925916698</v>
      </c>
      <c r="J2793">
        <v>-2.6089125389911998</v>
      </c>
      <c r="K2793">
        <v>63.881441333638001</v>
      </c>
      <c r="M2793">
        <v>58.596937183566602</v>
      </c>
      <c r="N2793">
        <v>1.6274436090225499</v>
      </c>
      <c r="O2793">
        <v>11.033519553072599</v>
      </c>
      <c r="P2793">
        <v>83.589743589743506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46</v>
      </c>
      <c r="E2794">
        <v>115.67699450999901</v>
      </c>
      <c r="F2794">
        <v>0.86</v>
      </c>
      <c r="G2794">
        <v>108.719563504302</v>
      </c>
      <c r="H2794">
        <v>14.793245952268499</v>
      </c>
      <c r="I2794">
        <v>55.691681575077503</v>
      </c>
      <c r="J2794">
        <v>15.9038076175645</v>
      </c>
      <c r="K2794">
        <v>0.69764743184099098</v>
      </c>
      <c r="L2794">
        <v>0.59472685964679095</v>
      </c>
      <c r="M2794">
        <v>87.1509876931528</v>
      </c>
      <c r="N2794">
        <v>0.42114951542581303</v>
      </c>
      <c r="O2794">
        <v>10.465116279069701</v>
      </c>
      <c r="P2794">
        <v>186.666666666666</v>
      </c>
      <c r="Q2794">
        <v>9.8046982028445001E-2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915</v>
      </c>
      <c r="E2795">
        <v>115.62439999999999</v>
      </c>
      <c r="F2795">
        <v>176</v>
      </c>
      <c r="G2795">
        <v>-31.949129504816199</v>
      </c>
      <c r="H2795">
        <v>1.7041113288287999</v>
      </c>
      <c r="I2795">
        <v>-26.5353013374448</v>
      </c>
      <c r="J2795">
        <v>3.33368554186946</v>
      </c>
      <c r="K2795">
        <v>176.08316957534799</v>
      </c>
      <c r="L2795">
        <v>180.47992891526101</v>
      </c>
      <c r="M2795">
        <v>66.384049826457101</v>
      </c>
      <c r="N2795">
        <v>1.68188829014875</v>
      </c>
      <c r="O2795">
        <v>31.818181818181799</v>
      </c>
      <c r="P2795">
        <v>22.179798681013501</v>
      </c>
      <c r="Q2795">
        <v>-8.463548790415E-2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418</v>
      </c>
      <c r="E2796">
        <v>115.52645</v>
      </c>
      <c r="F2796">
        <v>88.29</v>
      </c>
      <c r="G2796">
        <v>580.75384921858802</v>
      </c>
      <c r="H2796">
        <v>-10.4419488188776</v>
      </c>
      <c r="I2796">
        <v>590.01168157507698</v>
      </c>
      <c r="J2796">
        <v>-11.4760641495991</v>
      </c>
      <c r="K2796">
        <v>84.375473224411905</v>
      </c>
      <c r="M2796">
        <v>39.2222388158957</v>
      </c>
      <c r="N2796">
        <v>1.0432469589647</v>
      </c>
      <c r="O2796">
        <v>16.128666893192801</v>
      </c>
      <c r="P2796">
        <v>606.32000000000005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E2797">
        <v>115.5</v>
      </c>
      <c r="F2797">
        <v>770</v>
      </c>
      <c r="G2797">
        <v>10.910629378034001</v>
      </c>
      <c r="H2797">
        <v>22.901411692926398</v>
      </c>
      <c r="I2797">
        <v>-12.589609582462201</v>
      </c>
      <c r="J2797">
        <v>5.3061293586625702</v>
      </c>
      <c r="K2797">
        <v>672.03392312835194</v>
      </c>
      <c r="M2797">
        <v>97.423463064216904</v>
      </c>
      <c r="N2797">
        <v>4.4558071585098599E-2</v>
      </c>
      <c r="O2797">
        <v>0</v>
      </c>
      <c r="P2797">
        <v>45.8333333333333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72</v>
      </c>
      <c r="E2798">
        <v>115.4215064</v>
      </c>
      <c r="F2798">
        <v>460.15</v>
      </c>
      <c r="G2798">
        <v>-11.611222599143501</v>
      </c>
      <c r="H2798">
        <v>-2.2467639573065901</v>
      </c>
      <c r="I2798">
        <v>-34.764813197206699</v>
      </c>
      <c r="J2798">
        <v>-3.6746109058080898</v>
      </c>
      <c r="K2798">
        <v>435.35291473088199</v>
      </c>
      <c r="L2798">
        <v>438.28819814161699</v>
      </c>
      <c r="M2798">
        <v>48.877351924973901</v>
      </c>
      <c r="N2798">
        <v>0.94884642479746295</v>
      </c>
      <c r="O2798">
        <v>49.190481364772303</v>
      </c>
      <c r="P2798">
        <v>31.096866096865998</v>
      </c>
      <c r="Q2798">
        <v>2.2401995581605001E-2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E2799">
        <v>115.3568585</v>
      </c>
      <c r="F2799">
        <v>32.229999999999997</v>
      </c>
      <c r="G2799">
        <v>-46.6677419686824</v>
      </c>
      <c r="H2799">
        <v>-14.5127702767417</v>
      </c>
      <c r="I2799">
        <v>-19.926739477554001</v>
      </c>
      <c r="J2799">
        <v>-1.20828029452335</v>
      </c>
      <c r="K2799">
        <v>33.625241410389499</v>
      </c>
      <c r="L2799">
        <v>33.877387562512297</v>
      </c>
      <c r="M2799">
        <v>51.697473917339401</v>
      </c>
      <c r="N2799">
        <v>0.83093748246668298</v>
      </c>
      <c r="O2799">
        <v>62.178094942599998</v>
      </c>
      <c r="P2799">
        <v>28.816946442845701</v>
      </c>
      <c r="Q2799">
        <v>7.1872061889682995E-2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1141</v>
      </c>
      <c r="E2800">
        <v>115.30416</v>
      </c>
      <c r="F2800">
        <v>184</v>
      </c>
      <c r="G2800">
        <v>48.841432156976602</v>
      </c>
      <c r="H2800">
        <v>27.381237670695</v>
      </c>
      <c r="I2800">
        <v>-14.7069931902455</v>
      </c>
      <c r="J2800">
        <v>-1.23904952529257</v>
      </c>
      <c r="K2800">
        <v>167.89950010443999</v>
      </c>
      <c r="L2800">
        <v>133.89602858710199</v>
      </c>
      <c r="M2800">
        <v>48.840676346607601</v>
      </c>
      <c r="N2800">
        <v>0.17297297297297201</v>
      </c>
      <c r="O2800">
        <v>20.516304347826001</v>
      </c>
      <c r="P2800">
        <v>91.566892243623101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60</v>
      </c>
      <c r="E2801">
        <v>115.08</v>
      </c>
      <c r="F2801">
        <v>951.55</v>
      </c>
      <c r="G2801">
        <v>-8.06182872658359</v>
      </c>
      <c r="H2801">
        <v>3.7054752308876502</v>
      </c>
      <c r="I2801">
        <v>-33.196256236084999</v>
      </c>
      <c r="J2801">
        <v>-8.9387607861202891</v>
      </c>
      <c r="K2801">
        <v>949.77139230211696</v>
      </c>
      <c r="L2801">
        <v>899.24310948981497</v>
      </c>
      <c r="M2801">
        <v>36.445423843296503</v>
      </c>
      <c r="N2801">
        <v>1.0850646582350401</v>
      </c>
      <c r="O2801">
        <v>36.934475329725203</v>
      </c>
      <c r="P2801">
        <v>34.2101551480959</v>
      </c>
      <c r="Q2801">
        <v>2.6412586170817001E-2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271</v>
      </c>
      <c r="E2802">
        <v>114.9515308</v>
      </c>
      <c r="F2802">
        <v>91.55</v>
      </c>
      <c r="G2802">
        <v>92.980215133374998</v>
      </c>
      <c r="H2802">
        <v>41.285999575456898</v>
      </c>
      <c r="I2802">
        <v>-9.8548300528294703</v>
      </c>
      <c r="J2802">
        <v>23.332379046135902</v>
      </c>
      <c r="K2802">
        <v>63.964312304297898</v>
      </c>
      <c r="L2802">
        <v>62.063334285006803</v>
      </c>
      <c r="M2802">
        <v>93.620451135618296</v>
      </c>
      <c r="N2802">
        <v>3.3653643876784298</v>
      </c>
      <c r="O2802">
        <v>4.8607318405243101</v>
      </c>
      <c r="P2802">
        <v>144.13333333333301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127</v>
      </c>
      <c r="E2803">
        <v>114.60104</v>
      </c>
      <c r="F2803">
        <v>107.25</v>
      </c>
      <c r="G2803">
        <v>36.933849218588001</v>
      </c>
      <c r="H2803">
        <v>-1.13471239865308</v>
      </c>
      <c r="I2803">
        <v>-52.658466792874997</v>
      </c>
      <c r="J2803">
        <v>-4.0359316894374597</v>
      </c>
      <c r="K2803">
        <v>113.525023251557</v>
      </c>
      <c r="L2803">
        <v>114.801938377638</v>
      </c>
      <c r="M2803">
        <v>32.934039792923897</v>
      </c>
      <c r="N2803">
        <v>0.61669626998223803</v>
      </c>
      <c r="O2803">
        <v>90.815850815850794</v>
      </c>
      <c r="P2803">
        <v>91.517857142857096</v>
      </c>
      <c r="Q2803">
        <v>0.25100168689207802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290</v>
      </c>
      <c r="E2804">
        <v>114.58560864</v>
      </c>
      <c r="F2804">
        <v>197.4</v>
      </c>
      <c r="G2804">
        <v>29.805750045034301</v>
      </c>
      <c r="H2804">
        <v>-2.0848264350878498</v>
      </c>
      <c r="I2804">
        <v>-14.081492945896001</v>
      </c>
      <c r="J2804">
        <v>-0.63211310910759999</v>
      </c>
      <c r="K2804">
        <v>173.667378537481</v>
      </c>
      <c r="L2804">
        <v>167.68716514554001</v>
      </c>
      <c r="M2804">
        <v>56.828591411407302</v>
      </c>
      <c r="N2804">
        <v>4.0646767788555396</v>
      </c>
      <c r="O2804">
        <v>19.047619047619001</v>
      </c>
      <c r="P2804">
        <v>63.005780346820799</v>
      </c>
      <c r="Q2804">
        <v>1.9648065998827999E-2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418</v>
      </c>
      <c r="E2805">
        <v>114.574926928</v>
      </c>
      <c r="F2805">
        <v>10.17</v>
      </c>
      <c r="G2805">
        <v>358.89986863606299</v>
      </c>
      <c r="H2805">
        <v>13.502725134938601</v>
      </c>
      <c r="I2805">
        <v>166.978589653071</v>
      </c>
      <c r="J2805">
        <v>-1.1387486225844501</v>
      </c>
      <c r="K2805">
        <v>8.2300527565918795</v>
      </c>
      <c r="L2805">
        <v>5.3920280129405702</v>
      </c>
      <c r="M2805">
        <v>67.153178233079203</v>
      </c>
      <c r="N2805">
        <v>1.7853311009330799</v>
      </c>
      <c r="O2805">
        <v>1.9665683382497501</v>
      </c>
      <c r="P2805">
        <v>435.26315789473603</v>
      </c>
      <c r="Q2805">
        <v>0.12594061784747301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95</v>
      </c>
      <c r="E2806">
        <v>114.54567634</v>
      </c>
      <c r="F2806">
        <v>55.87</v>
      </c>
      <c r="G2806">
        <v>-23.240143455404599</v>
      </c>
      <c r="H2806">
        <v>-7.3687623293049498</v>
      </c>
      <c r="I2806">
        <v>-2.7052277376512399</v>
      </c>
      <c r="J2806">
        <v>-1.1836069084010501</v>
      </c>
      <c r="K2806">
        <v>59.021312638073198</v>
      </c>
      <c r="L2806">
        <v>60.166137318484303</v>
      </c>
      <c r="M2806">
        <v>34.652464288057502</v>
      </c>
      <c r="N2806">
        <v>1.25579421151195</v>
      </c>
      <c r="O2806">
        <v>83.390012529085297</v>
      </c>
      <c r="P2806">
        <v>33.660287081339703</v>
      </c>
      <c r="Q2806">
        <v>5.0951036285410999E-2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915</v>
      </c>
      <c r="E2807">
        <v>114.35036697</v>
      </c>
      <c r="F2807">
        <v>42.02</v>
      </c>
      <c r="G2807">
        <v>-16.8468752316059</v>
      </c>
      <c r="H2807">
        <v>-4.6312753637158002</v>
      </c>
      <c r="I2807">
        <v>-5.0560017714938397</v>
      </c>
      <c r="J2807">
        <v>0.91095047470741997</v>
      </c>
      <c r="K2807">
        <v>41.669590077880699</v>
      </c>
      <c r="L2807">
        <v>41.265989479200002</v>
      </c>
      <c r="M2807">
        <v>44.528559389305897</v>
      </c>
      <c r="N2807">
        <v>1.44942863261708</v>
      </c>
      <c r="O2807">
        <v>33.841028081865701</v>
      </c>
      <c r="P2807">
        <v>21.797101449275299</v>
      </c>
      <c r="Q2807">
        <v>-3.2489869985689E-2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915</v>
      </c>
      <c r="E2808">
        <v>114.175281</v>
      </c>
      <c r="F2808">
        <v>227.45</v>
      </c>
      <c r="G2808">
        <v>-13.4113184342719</v>
      </c>
      <c r="H2808">
        <v>-14.6957573152826</v>
      </c>
      <c r="I2808">
        <v>-42.484884474906202</v>
      </c>
      <c r="J2808">
        <v>-3.2612282598000699</v>
      </c>
      <c r="K2808">
        <v>240.99615583358101</v>
      </c>
      <c r="L2808">
        <v>247.99525050239399</v>
      </c>
      <c r="M2808">
        <v>46.509247269061099</v>
      </c>
      <c r="N2808">
        <v>1.50350478715889</v>
      </c>
      <c r="O2808">
        <v>54.935150582545603</v>
      </c>
      <c r="P2808">
        <v>22.614555256064602</v>
      </c>
      <c r="Q2808">
        <v>3.1042194148525999E-2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302</v>
      </c>
      <c r="E2809">
        <v>114.1739754</v>
      </c>
      <c r="F2809">
        <v>51.82</v>
      </c>
      <c r="G2809">
        <v>29.7346315223377</v>
      </c>
      <c r="H2809">
        <v>38.065724746196601</v>
      </c>
      <c r="I2809">
        <v>35.522915093975797</v>
      </c>
      <c r="J2809">
        <v>22.407857691202199</v>
      </c>
      <c r="K2809">
        <v>45.583517477277603</v>
      </c>
      <c r="L2809">
        <v>40.125794361647301</v>
      </c>
      <c r="M2809">
        <v>67.157936576482101</v>
      </c>
      <c r="N2809">
        <v>3.4965829317345198</v>
      </c>
      <c r="O2809">
        <v>25.434195291393198</v>
      </c>
      <c r="P2809">
        <v>85.071428571428498</v>
      </c>
      <c r="Q2809">
        <v>7.3457563982248994E-2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555</v>
      </c>
      <c r="E2810">
        <v>114.1427125</v>
      </c>
      <c r="F2810">
        <v>2841.25</v>
      </c>
      <c r="G2810">
        <v>70.213328757033594</v>
      </c>
      <c r="H2810">
        <v>-3.69209397102026</v>
      </c>
      <c r="I2810">
        <v>-22.224077224882699</v>
      </c>
      <c r="J2810">
        <v>1.3017853204424401</v>
      </c>
      <c r="K2810">
        <v>2833.7708722585999</v>
      </c>
      <c r="L2810">
        <v>2584.0727278955701</v>
      </c>
      <c r="M2810">
        <v>50.1831746907406</v>
      </c>
      <c r="N2810">
        <v>1.04371257485029</v>
      </c>
      <c r="O2810">
        <v>17.553893532776002</v>
      </c>
      <c r="P2810">
        <v>105.88768115942</v>
      </c>
      <c r="Q2810">
        <v>0.12273166786947901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530</v>
      </c>
      <c r="E2811">
        <v>114.0874098</v>
      </c>
      <c r="F2811">
        <v>41.56</v>
      </c>
      <c r="G2811">
        <v>47.312384992298497</v>
      </c>
      <c r="H2811">
        <v>-17.196269928089102</v>
      </c>
      <c r="I2811">
        <v>-7.7965690776639898</v>
      </c>
      <c r="J2811">
        <v>0.81095047470742199</v>
      </c>
      <c r="K2811">
        <v>39.993120635086598</v>
      </c>
      <c r="L2811">
        <v>35.022399570191098</v>
      </c>
      <c r="M2811">
        <v>41.720046463407797</v>
      </c>
      <c r="N2811">
        <v>0.32998170105194402</v>
      </c>
      <c r="O2811">
        <v>26.106833493743899</v>
      </c>
      <c r="P2811">
        <v>79.680069174232599</v>
      </c>
      <c r="Q2811">
        <v>-3.9636978866880003E-3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E2812">
        <v>113.9</v>
      </c>
      <c r="F2812">
        <v>174.05</v>
      </c>
      <c r="G2812">
        <v>-15.0582142734754</v>
      </c>
      <c r="H2812">
        <v>-16.074644682246099</v>
      </c>
      <c r="I2812">
        <v>-5.8003819169859696</v>
      </c>
      <c r="J2812">
        <v>-5.2505108433441503</v>
      </c>
      <c r="M2812">
        <v>37.675905029336299</v>
      </c>
      <c r="O2812">
        <v>45.9350761275495</v>
      </c>
      <c r="P2812">
        <v>22.613596336738201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388</v>
      </c>
      <c r="E2813">
        <v>113.79644710999899</v>
      </c>
      <c r="M2813">
        <v>50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1538</v>
      </c>
      <c r="E2814">
        <v>113.77847142500001</v>
      </c>
      <c r="F2814">
        <v>85.52</v>
      </c>
      <c r="G2814">
        <v>27.148134932873699</v>
      </c>
      <c r="H2814">
        <v>-16.687783196078598</v>
      </c>
      <c r="I2814">
        <v>16.796739940836201</v>
      </c>
      <c r="J2814">
        <v>-6.9966252828683304</v>
      </c>
      <c r="K2814">
        <v>86.363317058145</v>
      </c>
      <c r="L2814">
        <v>84.671759952754698</v>
      </c>
      <c r="M2814">
        <v>42.693091034611101</v>
      </c>
      <c r="N2814">
        <v>1.31106719367588</v>
      </c>
      <c r="O2814">
        <v>73.935921421889603</v>
      </c>
      <c r="P2814">
        <v>60.7216688592369</v>
      </c>
      <c r="Q2814">
        <v>3.5155038444211001E-2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290</v>
      </c>
      <c r="E2815">
        <v>113.35380268199999</v>
      </c>
      <c r="F2815">
        <v>55.7</v>
      </c>
      <c r="G2815">
        <v>-26.508708135137699</v>
      </c>
      <c r="H2815">
        <v>-15.249699066680501</v>
      </c>
      <c r="I2815">
        <v>-26.455116295546699</v>
      </c>
      <c r="J2815">
        <v>0.377491828090879</v>
      </c>
      <c r="K2815">
        <v>54.745304884991199</v>
      </c>
      <c r="L2815">
        <v>55.830437642461199</v>
      </c>
      <c r="M2815">
        <v>40.6323264192932</v>
      </c>
      <c r="N2815">
        <v>0.65766227210455497</v>
      </c>
      <c r="O2815">
        <v>28.9048473967683</v>
      </c>
      <c r="P2815">
        <v>24.803943535738199</v>
      </c>
      <c r="Q2815">
        <v>-3.4494845621506003E-2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915</v>
      </c>
      <c r="E2816">
        <v>113.04</v>
      </c>
      <c r="F2816">
        <v>73.849999999999994</v>
      </c>
      <c r="G2816">
        <v>-5.9710090810070904</v>
      </c>
      <c r="H2816">
        <v>4.1507997668902901</v>
      </c>
      <c r="I2816">
        <v>-19.910981262672099</v>
      </c>
      <c r="J2816">
        <v>-0.49038642368829699</v>
      </c>
      <c r="K2816">
        <v>73.465608115969601</v>
      </c>
      <c r="L2816">
        <v>72.866711361086601</v>
      </c>
      <c r="M2816">
        <v>55.7217537054755</v>
      </c>
      <c r="N2816">
        <v>2.6488836897860701</v>
      </c>
      <c r="O2816">
        <v>42.180094786729804</v>
      </c>
      <c r="P2816">
        <v>46.237623762376202</v>
      </c>
      <c r="Q2816">
        <v>-1.4656557572324E-2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51</v>
      </c>
      <c r="E2817">
        <v>112.91406451500001</v>
      </c>
      <c r="F2817">
        <v>13.62</v>
      </c>
      <c r="G2817">
        <v>-21.728512405028098</v>
      </c>
      <c r="H2817">
        <v>-7.8750849540486403</v>
      </c>
      <c r="I2817">
        <v>-65.600946868704995</v>
      </c>
      <c r="J2817">
        <v>-2.0847154872376001</v>
      </c>
      <c r="K2817">
        <v>15.1344432851156</v>
      </c>
      <c r="L2817">
        <v>17.174812709448702</v>
      </c>
      <c r="M2817">
        <v>46.801328511115003</v>
      </c>
      <c r="N2817">
        <v>0.47675788219009002</v>
      </c>
      <c r="O2817">
        <v>128.34067547723899</v>
      </c>
      <c r="P2817">
        <v>11.002444987775</v>
      </c>
      <c r="Q2817">
        <v>1.5217464595099E-2</v>
      </c>
    </row>
    <row r="2818" spans="1:17" hidden="1" x14ac:dyDescent="0.3">
      <c r="A2818" t="s">
        <v>5799</v>
      </c>
      <c r="B2818" t="s">
        <v>3018</v>
      </c>
      <c r="C2818" t="str">
        <f>IFERROR(VLOOKUP(Table1[[#This Row],[Ticker]],[1]!Table1[[Symbol]:[Industry]],2,FALSE),"-")</f>
        <v>-</v>
      </c>
      <c r="D2818" t="s">
        <v>4105</v>
      </c>
      <c r="E2818">
        <v>112.7945</v>
      </c>
      <c r="F2818">
        <v>870.9</v>
      </c>
      <c r="G2818">
        <v>26.942386124287999</v>
      </c>
      <c r="H2818">
        <v>3.7352749377757801</v>
      </c>
      <c r="I2818">
        <v>-8.1287022520139693</v>
      </c>
      <c r="J2818">
        <v>-2.6424586162016701</v>
      </c>
      <c r="K2818">
        <v>816.06770185170501</v>
      </c>
      <c r="L2818">
        <v>756.58665994716898</v>
      </c>
      <c r="M2818">
        <v>59.171203902697599</v>
      </c>
      <c r="N2818">
        <v>0.59753489140308802</v>
      </c>
      <c r="O2818">
        <v>37.3004937421058</v>
      </c>
      <c r="P2818">
        <v>70.4305283757338</v>
      </c>
      <c r="Q2818">
        <v>6.6074440122022002E-2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276</v>
      </c>
      <c r="E2819">
        <v>112.651018773</v>
      </c>
      <c r="F2819">
        <v>50.03</v>
      </c>
      <c r="G2819">
        <v>164.57734120782899</v>
      </c>
      <c r="H2819">
        <v>4.5652193332042996</v>
      </c>
      <c r="I2819">
        <v>-1.61797170396305E-2</v>
      </c>
      <c r="J2819">
        <v>9.7568511257804893</v>
      </c>
      <c r="K2819">
        <v>42.177269376332198</v>
      </c>
      <c r="L2819">
        <v>38.198007077426197</v>
      </c>
      <c r="M2819">
        <v>72.085295391903003</v>
      </c>
      <c r="N2819">
        <v>1.9974542290324</v>
      </c>
      <c r="O2819">
        <v>15.530681591045299</v>
      </c>
      <c r="P2819">
        <v>237.17406254298101</v>
      </c>
      <c r="Q2819">
        <v>8.8460918270876002E-2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60</v>
      </c>
      <c r="E2820">
        <v>112.554148934</v>
      </c>
      <c r="F2820">
        <v>21.73</v>
      </c>
      <c r="G2820">
        <v>38.055896462682497</v>
      </c>
      <c r="H2820">
        <v>-5.7967427413279102</v>
      </c>
      <c r="I2820">
        <v>4.4139037972997297</v>
      </c>
      <c r="J2820">
        <v>-4.7673689310493002</v>
      </c>
      <c r="K2820">
        <v>21.118650801599799</v>
      </c>
      <c r="L2820">
        <v>19.278884236977401</v>
      </c>
      <c r="M2820">
        <v>49.481681987453399</v>
      </c>
      <c r="N2820">
        <v>2.8595675345970402</v>
      </c>
      <c r="O2820">
        <v>43.5803037275655</v>
      </c>
      <c r="P2820">
        <v>84.1525423728813</v>
      </c>
      <c r="Q2820">
        <v>8.8172504542697996E-2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219</v>
      </c>
      <c r="E2821">
        <v>112.513544</v>
      </c>
      <c r="F2821">
        <v>960.45</v>
      </c>
      <c r="G2821">
        <v>-17.181565778872798</v>
      </c>
      <c r="H2821">
        <v>-2.6984456791304798</v>
      </c>
      <c r="I2821">
        <v>-16.846815810103401</v>
      </c>
      <c r="J2821">
        <v>-1.2287709766236401</v>
      </c>
      <c r="K2821">
        <v>945.00253840430696</v>
      </c>
      <c r="L2821">
        <v>923.42476559866498</v>
      </c>
      <c r="M2821">
        <v>54.329208646188</v>
      </c>
      <c r="N2821">
        <v>0.38957941396283702</v>
      </c>
      <c r="O2821">
        <v>13.1761153625904</v>
      </c>
      <c r="P2821">
        <v>28.824357856615901</v>
      </c>
      <c r="Q2821">
        <v>-6.2675377777529004E-2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915</v>
      </c>
      <c r="E2822">
        <v>112.408826768</v>
      </c>
      <c r="F2822">
        <v>34.520000000000003</v>
      </c>
      <c r="G2822">
        <v>97.143526637942898</v>
      </c>
      <c r="H2822">
        <v>-4.2286026400516201</v>
      </c>
      <c r="I2822">
        <v>-19.8028669292557</v>
      </c>
      <c r="J2822">
        <v>7.3737052413083299</v>
      </c>
      <c r="K2822">
        <v>28.926320522959799</v>
      </c>
      <c r="L2822">
        <v>24.496457898938601</v>
      </c>
      <c r="M2822">
        <v>64.413582229406899</v>
      </c>
      <c r="N2822">
        <v>1.6595825090347101</v>
      </c>
      <c r="O2822">
        <v>5.6778679026651098</v>
      </c>
      <c r="P2822">
        <v>161.31718395155099</v>
      </c>
      <c r="Q2822">
        <v>0.146187665894424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622</v>
      </c>
      <c r="E2823">
        <v>112.3122</v>
      </c>
      <c r="F2823">
        <v>34.01</v>
      </c>
      <c r="G2823">
        <v>12.0856710809362</v>
      </c>
      <c r="H2823">
        <v>-3.0072148871483</v>
      </c>
      <c r="I2823">
        <v>56.331275483706897</v>
      </c>
      <c r="J2823">
        <v>-4.8573334816391901E-2</v>
      </c>
      <c r="K2823">
        <v>33.852753771314703</v>
      </c>
      <c r="L2823">
        <v>29.221932463563899</v>
      </c>
      <c r="M2823">
        <v>51.823109049743302</v>
      </c>
      <c r="N2823">
        <v>0.391607149944729</v>
      </c>
      <c r="O2823">
        <v>24.081152602175798</v>
      </c>
      <c r="P2823">
        <v>86.868131868131798</v>
      </c>
      <c r="Q2823">
        <v>0.106455472475337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622</v>
      </c>
      <c r="E2824">
        <v>112.265012</v>
      </c>
      <c r="F2824">
        <v>128.30000000000001</v>
      </c>
      <c r="G2824">
        <v>155.67014908706599</v>
      </c>
      <c r="H2824">
        <v>-1.4832311937738201</v>
      </c>
      <c r="I2824">
        <v>8.3395004811301607</v>
      </c>
      <c r="J2824">
        <v>2.9626311469763298</v>
      </c>
      <c r="K2824">
        <v>120.42336955017301</v>
      </c>
      <c r="L2824">
        <v>105.359692908009</v>
      </c>
      <c r="M2824">
        <v>67.561547818006304</v>
      </c>
      <c r="N2824">
        <v>1.44809053235575</v>
      </c>
      <c r="O2824">
        <v>24.6297739672642</v>
      </c>
      <c r="P2824">
        <v>187.66816143497701</v>
      </c>
      <c r="Q2824">
        <v>0.13447818374581499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622</v>
      </c>
      <c r="E2825">
        <v>112.22539500000001</v>
      </c>
      <c r="F2825">
        <v>217</v>
      </c>
      <c r="G2825">
        <v>-18.405656954251398</v>
      </c>
      <c r="H2825">
        <v>-4.5334448689875</v>
      </c>
      <c r="I2825">
        <v>-12.827154857922</v>
      </c>
      <c r="J2825">
        <v>-1.97790891111572</v>
      </c>
      <c r="K2825">
        <v>217.20670145265501</v>
      </c>
      <c r="L2825">
        <v>212.511425170031</v>
      </c>
      <c r="M2825">
        <v>41.414580191389902</v>
      </c>
      <c r="N2825">
        <v>0.27802690582959599</v>
      </c>
      <c r="O2825">
        <v>12.880184331797199</v>
      </c>
      <c r="P2825">
        <v>17.170626349892</v>
      </c>
      <c r="Q2825">
        <v>-7.7171309491571999E-2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112.1495154</v>
      </c>
      <c r="F2826">
        <v>351.5</v>
      </c>
      <c r="G2826">
        <v>297.92782512220202</v>
      </c>
      <c r="H2826">
        <v>114.017182371155</v>
      </c>
      <c r="I2826">
        <v>176.364454264503</v>
      </c>
      <c r="J2826">
        <v>19.475236188993101</v>
      </c>
      <c r="K2826">
        <v>207.018716067968</v>
      </c>
      <c r="L2826">
        <v>126.140916813838</v>
      </c>
      <c r="M2826">
        <v>82.687713231834195</v>
      </c>
      <c r="N2826">
        <v>0.78656716417910399</v>
      </c>
      <c r="O2826">
        <v>0.14224751066855801</v>
      </c>
      <c r="P2826">
        <v>422.28826151560099</v>
      </c>
      <c r="Q2826">
        <v>0.20733571305128101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361</v>
      </c>
      <c r="E2827">
        <v>112.0104896</v>
      </c>
      <c r="F2827">
        <v>114.68</v>
      </c>
      <c r="G2827">
        <v>-28.7148642572078</v>
      </c>
      <c r="H2827">
        <v>-9.3840771508857497</v>
      </c>
      <c r="I2827">
        <v>-29.4295305461346</v>
      </c>
      <c r="J2827">
        <v>-3.6815025212510899</v>
      </c>
      <c r="K2827">
        <v>117.26513131058699</v>
      </c>
      <c r="L2827">
        <v>120.855003967973</v>
      </c>
      <c r="M2827">
        <v>40.921360216262599</v>
      </c>
      <c r="N2827">
        <v>0.383591978610058</v>
      </c>
      <c r="O2827">
        <v>48.979769794209901</v>
      </c>
      <c r="P2827">
        <v>21.999999999999901</v>
      </c>
      <c r="Q2827">
        <v>0.119859927619007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198</v>
      </c>
      <c r="E2828">
        <v>111.95140000000001</v>
      </c>
      <c r="F2828">
        <v>73.87</v>
      </c>
      <c r="G2828">
        <v>166.52558508256499</v>
      </c>
      <c r="H2828">
        <v>-6.2373073726520998</v>
      </c>
      <c r="I2828">
        <v>27.575592755443601</v>
      </c>
      <c r="J2828">
        <v>3.18348568597502</v>
      </c>
      <c r="K2828">
        <v>68.822089878216005</v>
      </c>
      <c r="L2828">
        <v>55.685745128596302</v>
      </c>
      <c r="M2828">
        <v>58.141143659691501</v>
      </c>
      <c r="N2828">
        <v>0.50843138437415103</v>
      </c>
      <c r="O2828">
        <v>13.577907134154501</v>
      </c>
      <c r="P2828">
        <v>225.13204225352101</v>
      </c>
      <c r="Q2828">
        <v>7.3497781315095004E-2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E2829">
        <v>111.83280000000001</v>
      </c>
      <c r="F2829">
        <v>94.3</v>
      </c>
      <c r="G2829">
        <v>192.74608550550701</v>
      </c>
      <c r="H2829">
        <v>13.194045552468401</v>
      </c>
      <c r="I2829">
        <v>44.888262771658702</v>
      </c>
      <c r="J2829">
        <v>7.8518595656165102</v>
      </c>
      <c r="K2829">
        <v>86.630344054789006</v>
      </c>
      <c r="L2829">
        <v>63.2740143380015</v>
      </c>
      <c r="M2829">
        <v>58.908991723936701</v>
      </c>
      <c r="N2829">
        <v>0.55797101449275299</v>
      </c>
      <c r="O2829">
        <v>22.693531283138899</v>
      </c>
      <c r="P2829">
        <v>239.819819819819</v>
      </c>
      <c r="Q2829">
        <v>0.16053020880430199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72</v>
      </c>
      <c r="E2830">
        <v>111.832506045</v>
      </c>
      <c r="F2830">
        <v>173.35</v>
      </c>
      <c r="G2830">
        <v>54.201556363667301</v>
      </c>
      <c r="H2830">
        <v>41.0907214642124</v>
      </c>
      <c r="I2830">
        <v>30.6607362592657</v>
      </c>
      <c r="J2830">
        <v>-12.9479102847862</v>
      </c>
      <c r="K2830">
        <v>140.67692865440799</v>
      </c>
      <c r="L2830">
        <v>115.127061801785</v>
      </c>
      <c r="M2830">
        <v>57.406460519826503</v>
      </c>
      <c r="N2830">
        <v>3.3906257837692499</v>
      </c>
      <c r="O2830">
        <v>38.419382751658397</v>
      </c>
      <c r="P2830">
        <v>131.13333333333301</v>
      </c>
      <c r="Q2830">
        <v>3.0669785291113999E-2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418</v>
      </c>
      <c r="E2831">
        <v>111.744</v>
      </c>
      <c r="F2831">
        <v>296.8</v>
      </c>
      <c r="G2831">
        <v>100.137271271819</v>
      </c>
      <c r="H2831">
        <v>-13.9265533304994</v>
      </c>
      <c r="I2831">
        <v>19.185860986170798</v>
      </c>
      <c r="J2831">
        <v>0.65170677722842196</v>
      </c>
      <c r="K2831">
        <v>297.48782488409199</v>
      </c>
      <c r="L2831">
        <v>257.97512905524098</v>
      </c>
      <c r="M2831">
        <v>50.0242361450888</v>
      </c>
      <c r="N2831">
        <v>0.38457332377196102</v>
      </c>
      <c r="O2831">
        <v>27.6954177897574</v>
      </c>
      <c r="P2831">
        <v>130.07751937984401</v>
      </c>
      <c r="Q2831">
        <v>0.105875958081792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3912</v>
      </c>
      <c r="E2832">
        <v>111.48181875</v>
      </c>
      <c r="F2832">
        <v>185.65</v>
      </c>
      <c r="G2832">
        <v>9.9942727308187997</v>
      </c>
      <c r="H2832">
        <v>-7.1166678220035404</v>
      </c>
      <c r="I2832">
        <v>9.9841985818802303</v>
      </c>
      <c r="J2832">
        <v>-8.4287635111230692</v>
      </c>
      <c r="K2832">
        <v>173.414196514488</v>
      </c>
      <c r="L2832">
        <v>145.354384908821</v>
      </c>
      <c r="M2832">
        <v>36.746345366469399</v>
      </c>
      <c r="N2832">
        <v>0.80699755899104897</v>
      </c>
      <c r="O2832">
        <v>31.6186372205763</v>
      </c>
      <c r="P2832">
        <v>76.222116753678193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60</v>
      </c>
      <c r="E2833">
        <v>111.4425</v>
      </c>
      <c r="F2833">
        <v>90.7</v>
      </c>
      <c r="G2833">
        <v>-62.884740968004799</v>
      </c>
      <c r="H2833">
        <v>-34.769132814822299</v>
      </c>
      <c r="I2833">
        <v>-53.626908611515397</v>
      </c>
      <c r="J2833">
        <v>-12.8131235993666</v>
      </c>
      <c r="M2833">
        <v>12.0946915820623</v>
      </c>
      <c r="O2833">
        <v>75.744211686879794</v>
      </c>
      <c r="P2833">
        <v>0.721821210438644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228</v>
      </c>
      <c r="E2834">
        <v>111.17482</v>
      </c>
      <c r="F2834">
        <v>38.159999999999997</v>
      </c>
      <c r="G2834">
        <v>78.825922062722995</v>
      </c>
      <c r="H2834">
        <v>32.025393514850798</v>
      </c>
      <c r="I2834">
        <v>5.1429864764142099</v>
      </c>
      <c r="J2834">
        <v>6.9425058375290396</v>
      </c>
      <c r="K2834">
        <v>30.618303245285301</v>
      </c>
      <c r="L2834">
        <v>26.892318031683399</v>
      </c>
      <c r="M2834">
        <v>95.371545645817605</v>
      </c>
      <c r="N2834">
        <v>0.87761216071965198</v>
      </c>
      <c r="O2834">
        <v>0</v>
      </c>
      <c r="P2834">
        <v>164.816099930603</v>
      </c>
      <c r="Q2834">
        <v>-2.2286618216950001E-3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124</v>
      </c>
      <c r="E2835">
        <v>111.015975</v>
      </c>
      <c r="F2835">
        <v>7.44</v>
      </c>
      <c r="G2835">
        <v>-69.835813702760206</v>
      </c>
      <c r="H2835">
        <v>-13.5830928544886</v>
      </c>
      <c r="I2835">
        <v>-48.6719547885588</v>
      </c>
      <c r="J2835">
        <v>-3.5425725605229199</v>
      </c>
      <c r="K2835">
        <v>7.9098525678822202</v>
      </c>
      <c r="L2835">
        <v>9.8898678664044901</v>
      </c>
      <c r="M2835">
        <v>25.959927809911498</v>
      </c>
      <c r="N2835">
        <v>0.56839120591477399</v>
      </c>
      <c r="O2835">
        <v>90.860215053763397</v>
      </c>
      <c r="P2835">
        <v>6.28571428571429</v>
      </c>
      <c r="Q2835">
        <v>-7.1199134034014996E-2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715</v>
      </c>
      <c r="E2836">
        <v>110.88097019999999</v>
      </c>
      <c r="F2836">
        <v>75.61</v>
      </c>
      <c r="G2836">
        <v>39.4851480616354</v>
      </c>
      <c r="H2836">
        <v>-2.9633229177679898</v>
      </c>
      <c r="I2836">
        <v>17.278254013240002</v>
      </c>
      <c r="J2836">
        <v>-2.1949709273106301</v>
      </c>
      <c r="K2836">
        <v>73.002636517032798</v>
      </c>
      <c r="L2836">
        <v>62.855364863232801</v>
      </c>
      <c r="M2836">
        <v>46.511713315869002</v>
      </c>
      <c r="N2836">
        <v>1.0929171166542699</v>
      </c>
      <c r="O2836">
        <v>5.8061103028699899</v>
      </c>
      <c r="P2836">
        <v>72.232346241457805</v>
      </c>
      <c r="Q2836">
        <v>1.7417697266181999E-2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812</v>
      </c>
      <c r="E2837">
        <v>110.5207235</v>
      </c>
      <c r="F2837">
        <v>62.2</v>
      </c>
      <c r="G2837">
        <v>-26.125703139525399</v>
      </c>
      <c r="H2837">
        <v>0.62322504112277199</v>
      </c>
      <c r="I2837">
        <v>-17.2637324376613</v>
      </c>
      <c r="J2837">
        <v>3.3442838080407502</v>
      </c>
      <c r="K2837">
        <v>59.770700580262101</v>
      </c>
      <c r="L2837">
        <v>60.101129444331598</v>
      </c>
      <c r="M2837">
        <v>55.0347614475942</v>
      </c>
      <c r="N2837">
        <v>0.90387897595034905</v>
      </c>
      <c r="O2837">
        <v>55.868167202572302</v>
      </c>
      <c r="P2837">
        <v>33.763440860214999</v>
      </c>
      <c r="Q2837">
        <v>7.0598541636904003E-2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989</v>
      </c>
      <c r="E2838">
        <v>110.33882045999999</v>
      </c>
      <c r="F2838">
        <v>26.62</v>
      </c>
      <c r="G2838">
        <v>-15.792954905123199</v>
      </c>
      <c r="H2838">
        <v>-27.6759051864478</v>
      </c>
      <c r="I2838">
        <v>-25.455076104103298</v>
      </c>
      <c r="J2838">
        <v>0.62832852348791701</v>
      </c>
      <c r="K2838">
        <v>29.768355216442199</v>
      </c>
      <c r="L2838">
        <v>29.0600820808639</v>
      </c>
      <c r="M2838">
        <v>37.5992590225733</v>
      </c>
      <c r="N2838">
        <v>0.69692772935922398</v>
      </c>
      <c r="O2838">
        <v>44.6280991735537</v>
      </c>
      <c r="P2838">
        <v>14.4946236559139</v>
      </c>
      <c r="Q2838">
        <v>-2.7299400567756999E-2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E2839">
        <v>110.3170176</v>
      </c>
      <c r="F2839">
        <v>84.4</v>
      </c>
      <c r="G2839">
        <v>-27.026348614666698</v>
      </c>
      <c r="H2839">
        <v>-4.8886656692402797</v>
      </c>
      <c r="I2839">
        <v>-27.559632830811001</v>
      </c>
      <c r="J2839">
        <v>-2.79199070176315</v>
      </c>
      <c r="K2839">
        <v>84.011093717377804</v>
      </c>
      <c r="L2839">
        <v>86.236235300461601</v>
      </c>
      <c r="M2839">
        <v>40.570425572393198</v>
      </c>
      <c r="N2839">
        <v>0.68400657779462504</v>
      </c>
      <c r="O2839">
        <v>52.843601895734501</v>
      </c>
      <c r="P2839">
        <v>24.538881510993001</v>
      </c>
      <c r="Q2839">
        <v>8.2300838733087994E-2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418</v>
      </c>
      <c r="E2840">
        <v>110.24378400000001</v>
      </c>
      <c r="F2840">
        <v>1.01</v>
      </c>
      <c r="G2840">
        <v>138.536413321152</v>
      </c>
      <c r="H2840">
        <v>2.1382332524328902</v>
      </c>
      <c r="I2840">
        <v>20.178168061563898</v>
      </c>
      <c r="J2840">
        <v>17.151755072408498</v>
      </c>
      <c r="K2840">
        <v>0.93906071897223098</v>
      </c>
      <c r="L2840">
        <v>0.75770181926609603</v>
      </c>
      <c r="M2840">
        <v>53.3723460328169</v>
      </c>
      <c r="N2840">
        <v>1.10580576484244</v>
      </c>
      <c r="O2840">
        <v>41.5841584158415</v>
      </c>
      <c r="P2840">
        <v>158.97435897435801</v>
      </c>
      <c r="Q2840">
        <v>8.3559691264374999E-2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1428</v>
      </c>
      <c r="E2841">
        <v>110.02128</v>
      </c>
      <c r="F2841">
        <v>232.3</v>
      </c>
      <c r="G2841">
        <v>-35.996071737648698</v>
      </c>
      <c r="H2841">
        <v>-18.500775053422899</v>
      </c>
      <c r="I2841">
        <v>-26.7382393811592</v>
      </c>
      <c r="J2841">
        <v>-15.692490820839099</v>
      </c>
      <c r="M2841">
        <v>0</v>
      </c>
      <c r="O2841">
        <v>11.6444253120964</v>
      </c>
      <c r="P2841">
        <v>9.93847610033127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1450</v>
      </c>
      <c r="E2842">
        <v>109.87418959999999</v>
      </c>
      <c r="F2842">
        <v>115.92</v>
      </c>
      <c r="G2842">
        <v>-15.5329281900498</v>
      </c>
      <c r="H2842">
        <v>-0.67735074187567701</v>
      </c>
      <c r="I2842">
        <v>-17.3582544044359</v>
      </c>
      <c r="J2842">
        <v>-0.86581803497055099</v>
      </c>
      <c r="K2842">
        <v>113.63249845053799</v>
      </c>
      <c r="L2842">
        <v>109.747508807842</v>
      </c>
      <c r="M2842">
        <v>47.909847517187998</v>
      </c>
      <c r="N2842">
        <v>0.29337148866830598</v>
      </c>
      <c r="O2842">
        <v>19.6946169772256</v>
      </c>
      <c r="P2842">
        <v>24.8465266558966</v>
      </c>
      <c r="Q2842">
        <v>-1.1902426852597001E-2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60</v>
      </c>
      <c r="E2843">
        <v>109.49219631</v>
      </c>
      <c r="F2843">
        <v>174.15</v>
      </c>
      <c r="G2843">
        <v>53.0492338339726</v>
      </c>
      <c r="H2843">
        <v>42.590597276606303</v>
      </c>
      <c r="I2843">
        <v>70.949746091206507</v>
      </c>
      <c r="J2843">
        <v>-4.3711679763176301</v>
      </c>
      <c r="K2843">
        <v>135.61962978093999</v>
      </c>
      <c r="L2843">
        <v>107.789233441324</v>
      </c>
      <c r="M2843">
        <v>59.275110497801201</v>
      </c>
      <c r="N2843">
        <v>0.71701144542356299</v>
      </c>
      <c r="O2843">
        <v>14.269308067757599</v>
      </c>
      <c r="P2843">
        <v>133.75838926174399</v>
      </c>
      <c r="Q2843">
        <v>7.1597384674620002E-3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54</v>
      </c>
      <c r="E2844">
        <v>109.382301</v>
      </c>
      <c r="F2844">
        <v>207</v>
      </c>
      <c r="G2844">
        <v>185.24466002939801</v>
      </c>
      <c r="H2844">
        <v>-4.5212674071654799</v>
      </c>
      <c r="I2844">
        <v>27.8923085343251</v>
      </c>
      <c r="J2844">
        <v>-1.7129831745816699</v>
      </c>
      <c r="K2844">
        <v>200.85273111533601</v>
      </c>
      <c r="L2844">
        <v>163.660818980485</v>
      </c>
      <c r="M2844">
        <v>48.828249366502597</v>
      </c>
      <c r="N2844">
        <v>0.39428779383221901</v>
      </c>
      <c r="O2844">
        <v>18.3574879227053</v>
      </c>
      <c r="P2844">
        <v>231.147016477363</v>
      </c>
      <c r="Q2844">
        <v>0.137483102299362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E2845">
        <v>109.314453664</v>
      </c>
      <c r="F2845">
        <v>34.35</v>
      </c>
      <c r="G2845">
        <v>-39.929028267294498</v>
      </c>
      <c r="H2845">
        <v>-36.9704106809533</v>
      </c>
      <c r="I2845">
        <v>-6.0354452307009696</v>
      </c>
      <c r="J2845">
        <v>-7.8771651569842103</v>
      </c>
      <c r="K2845">
        <v>43.695499440879701</v>
      </c>
      <c r="L2845">
        <v>37.934839762125598</v>
      </c>
      <c r="M2845">
        <v>13.6407640037208</v>
      </c>
      <c r="N2845">
        <v>1.80800629847842</v>
      </c>
      <c r="O2845">
        <v>60.640465793304202</v>
      </c>
      <c r="P2845">
        <v>122.042663219133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D2846" t="s">
        <v>812</v>
      </c>
      <c r="E2846">
        <v>109.16830537200001</v>
      </c>
      <c r="F2846">
        <v>104.8</v>
      </c>
      <c r="G2846">
        <v>185.04440049303901</v>
      </c>
      <c r="H2846">
        <v>6.5454640260571297</v>
      </c>
      <c r="I2846">
        <v>93.249769957401</v>
      </c>
      <c r="J2846">
        <v>3.3287870383532998</v>
      </c>
      <c r="K2846">
        <v>86.696744784242796</v>
      </c>
      <c r="L2846">
        <v>62.9382770716593</v>
      </c>
      <c r="M2846">
        <v>63.141543913174601</v>
      </c>
      <c r="N2846">
        <v>0.47478214945867397</v>
      </c>
      <c r="O2846">
        <v>3.8263358778626002</v>
      </c>
      <c r="P2846">
        <v>235.897435897435</v>
      </c>
      <c r="Q2846">
        <v>0.12759308256544799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E2847">
        <v>108.84411124</v>
      </c>
      <c r="F2847">
        <v>160.85</v>
      </c>
      <c r="G2847">
        <v>384.25082093239803</v>
      </c>
      <c r="H2847">
        <v>7.1444212138176004</v>
      </c>
      <c r="I2847">
        <v>233.44162721543401</v>
      </c>
      <c r="J2847">
        <v>20.2518307284742</v>
      </c>
      <c r="K2847">
        <v>125.70363276118999</v>
      </c>
      <c r="L2847">
        <v>86.576606148388606</v>
      </c>
      <c r="M2847">
        <v>74.039119529875606</v>
      </c>
      <c r="N2847">
        <v>0.25987649244258099</v>
      </c>
      <c r="O2847">
        <v>0</v>
      </c>
      <c r="P2847">
        <v>451.61179698216699</v>
      </c>
      <c r="Q2847">
        <v>0.121446750871574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622</v>
      </c>
      <c r="E2848">
        <v>108.72917352</v>
      </c>
      <c r="F2848">
        <v>10.029999999999999</v>
      </c>
      <c r="G2848">
        <v>14.2949603296991</v>
      </c>
      <c r="H2848">
        <v>-5.2249588805456604</v>
      </c>
      <c r="I2848">
        <v>-20.419217086490299</v>
      </c>
      <c r="J2848">
        <v>-0.43824872449177599</v>
      </c>
      <c r="K2848">
        <v>9.9579241325192296</v>
      </c>
      <c r="L2848">
        <v>9.5611230979460693</v>
      </c>
      <c r="M2848">
        <v>65.241310575096605</v>
      </c>
      <c r="N2848">
        <v>0.83762154993810201</v>
      </c>
      <c r="O2848">
        <v>27.617148554337</v>
      </c>
      <c r="P2848">
        <v>47.499999999999901</v>
      </c>
      <c r="Q2848">
        <v>2.4703345029070001E-2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60</v>
      </c>
      <c r="E2849">
        <v>108.71135544000001</v>
      </c>
      <c r="F2849">
        <v>94.4</v>
      </c>
      <c r="G2849">
        <v>11.5435078968741</v>
      </c>
      <c r="H2849">
        <v>-16.0008221299694</v>
      </c>
      <c r="I2849">
        <v>-13.363934564508</v>
      </c>
      <c r="J2849">
        <v>-4.2118839691675003</v>
      </c>
      <c r="K2849">
        <v>103.315822418045</v>
      </c>
      <c r="L2849">
        <v>100.431920855635</v>
      </c>
      <c r="M2849">
        <v>35.345019374283503</v>
      </c>
      <c r="N2849">
        <v>0.88718607696366802</v>
      </c>
      <c r="O2849">
        <v>77.860169491525397</v>
      </c>
      <c r="P2849">
        <v>38.599324621935097</v>
      </c>
      <c r="Q2849">
        <v>0.104934814258619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409</v>
      </c>
      <c r="E2850">
        <v>108.44280000000001</v>
      </c>
      <c r="F2850">
        <v>200.74</v>
      </c>
      <c r="G2850">
        <v>2.25301508932984</v>
      </c>
      <c r="H2850">
        <v>-4.9983141500332504</v>
      </c>
      <c r="I2850">
        <v>-17.397256587031301</v>
      </c>
      <c r="J2850">
        <v>-2.1414526640861</v>
      </c>
      <c r="K2850">
        <v>198.47051648017199</v>
      </c>
      <c r="L2850">
        <v>189.71964089369999</v>
      </c>
      <c r="M2850">
        <v>50.815751144215398</v>
      </c>
      <c r="N2850">
        <v>0.23611184462923501</v>
      </c>
      <c r="O2850">
        <v>25.485702899272599</v>
      </c>
      <c r="P2850">
        <v>37.823549605217899</v>
      </c>
      <c r="Q2850">
        <v>2.6492402483638999E-2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D2851" t="s">
        <v>541</v>
      </c>
      <c r="E2851">
        <v>108.351332</v>
      </c>
      <c r="F2851">
        <v>117.4</v>
      </c>
      <c r="G2851">
        <v>71.561096310586606</v>
      </c>
      <c r="H2851">
        <v>-8.4081717228186701</v>
      </c>
      <c r="I2851">
        <v>-21.1705550537717</v>
      </c>
      <c r="J2851">
        <v>-6.0070359024743603</v>
      </c>
      <c r="K2851">
        <v>116.792956621644</v>
      </c>
      <c r="L2851">
        <v>108.09227445789899</v>
      </c>
      <c r="M2851">
        <v>42.519773107354801</v>
      </c>
      <c r="N2851">
        <v>0.770459334898144</v>
      </c>
      <c r="O2851">
        <v>26.831345826235001</v>
      </c>
      <c r="P2851">
        <v>111.15107913669</v>
      </c>
      <c r="Q2851">
        <v>4.5291299491586001E-2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D2852" t="s">
        <v>555</v>
      </c>
      <c r="E2852">
        <v>108.1417692</v>
      </c>
      <c r="F2852">
        <v>202.85</v>
      </c>
      <c r="G2852">
        <v>113.080908042117</v>
      </c>
      <c r="H2852">
        <v>-4.0473337578763804</v>
      </c>
      <c r="I2852">
        <v>23.2993897650293</v>
      </c>
      <c r="K2852">
        <v>149.02935770120101</v>
      </c>
      <c r="M2852">
        <v>98.697270297336502</v>
      </c>
      <c r="N2852">
        <v>0.4</v>
      </c>
      <c r="O2852">
        <v>0</v>
      </c>
      <c r="P2852">
        <v>138.64705882352899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E2853">
        <v>108.035</v>
      </c>
      <c r="F2853">
        <v>76</v>
      </c>
      <c r="G2853">
        <v>51.590026374765202</v>
      </c>
      <c r="H2853">
        <v>-7.0510884512430998</v>
      </c>
      <c r="I2853">
        <v>27.631075514471402</v>
      </c>
      <c r="J2853">
        <v>-4.36404952529257</v>
      </c>
      <c r="K2853">
        <v>77.585075965161494</v>
      </c>
      <c r="L2853">
        <v>67.637853069174</v>
      </c>
      <c r="M2853">
        <v>48.951538129949</v>
      </c>
      <c r="N2853">
        <v>0.25088495575221198</v>
      </c>
      <c r="O2853">
        <v>15.1315789473684</v>
      </c>
      <c r="P2853">
        <v>94.672131147540895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E2854">
        <v>107.5536</v>
      </c>
      <c r="F2854">
        <v>99</v>
      </c>
      <c r="G2854">
        <v>-63.536075593442</v>
      </c>
      <c r="H2854">
        <v>13.809809099266401</v>
      </c>
      <c r="I2854">
        <v>-24.599193830202701</v>
      </c>
      <c r="J2854">
        <v>8.7609504747074194</v>
      </c>
      <c r="K2854">
        <v>91.464100414736805</v>
      </c>
      <c r="M2854">
        <v>67.807007599037206</v>
      </c>
      <c r="N2854">
        <v>0.66653501843075202</v>
      </c>
      <c r="O2854">
        <v>61.212121212121197</v>
      </c>
      <c r="P2854">
        <v>52.307692307692299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138</v>
      </c>
      <c r="E2855">
        <v>107.47375</v>
      </c>
      <c r="F2855">
        <v>4513.8500000000004</v>
      </c>
      <c r="G2855">
        <v>-4.3889695733582403</v>
      </c>
      <c r="H2855">
        <v>2.3623197074701401</v>
      </c>
      <c r="I2855">
        <v>-4.8277059280096601</v>
      </c>
      <c r="J2855">
        <v>-4.5932529581803996</v>
      </c>
      <c r="K2855">
        <v>4203.2923324766498</v>
      </c>
      <c r="L2855">
        <v>3991.3631180007201</v>
      </c>
      <c r="M2855">
        <v>43.495623659219198</v>
      </c>
      <c r="N2855">
        <v>0.94249041015048696</v>
      </c>
      <c r="O2855">
        <v>10.393566467649499</v>
      </c>
      <c r="P2855">
        <v>34.1411589895988</v>
      </c>
      <c r="Q2855">
        <v>-0.13386776508065201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290</v>
      </c>
      <c r="E2856">
        <v>107.30528099999999</v>
      </c>
      <c r="F2856">
        <v>342.1</v>
      </c>
      <c r="G2856">
        <v>-45.138267861463603</v>
      </c>
      <c r="H2856">
        <v>-4.2341422073662498</v>
      </c>
      <c r="I2856">
        <v>-24.972048234026701</v>
      </c>
      <c r="J2856">
        <v>-4.7668273030703503</v>
      </c>
      <c r="K2856">
        <v>347.818047558807</v>
      </c>
      <c r="L2856">
        <v>376.75696323227498</v>
      </c>
      <c r="M2856">
        <v>56.522036997096798</v>
      </c>
      <c r="N2856">
        <v>1.02415496823778</v>
      </c>
      <c r="O2856">
        <v>34.171294942999097</v>
      </c>
      <c r="P2856">
        <v>6.90625</v>
      </c>
      <c r="Q2856">
        <v>3.1451654757404003E-2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D2857" t="s">
        <v>158</v>
      </c>
      <c r="E2857">
        <v>107.077034189999</v>
      </c>
      <c r="F2857">
        <v>1672.9</v>
      </c>
      <c r="G2857">
        <v>62.675100484482002</v>
      </c>
      <c r="H2857">
        <v>10.173224444982701</v>
      </c>
      <c r="I2857">
        <v>-5.2259811075254099</v>
      </c>
      <c r="J2857">
        <v>18.610950474707401</v>
      </c>
      <c r="K2857">
        <v>1460.3881049118399</v>
      </c>
      <c r="L2857">
        <v>1361.5459929844999</v>
      </c>
      <c r="M2857">
        <v>80.773288765115097</v>
      </c>
      <c r="N2857">
        <v>1.6505633802816899</v>
      </c>
      <c r="O2857">
        <v>11.2947576065514</v>
      </c>
      <c r="P2857">
        <v>123.20213475650399</v>
      </c>
      <c r="Q2857">
        <v>9.9478538399418004E-2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906</v>
      </c>
      <c r="E2858">
        <v>106.886477124</v>
      </c>
      <c r="F2858">
        <v>9.26</v>
      </c>
      <c r="G2858">
        <v>12.6428044424686</v>
      </c>
      <c r="H2858">
        <v>26.619332908790199</v>
      </c>
      <c r="I2858">
        <v>-17.2708852698422</v>
      </c>
      <c r="J2858">
        <v>14.661081880752</v>
      </c>
      <c r="K2858">
        <v>7.2321411490018601</v>
      </c>
      <c r="L2858">
        <v>8.1009799835432208</v>
      </c>
      <c r="M2858">
        <v>91.602009229347601</v>
      </c>
      <c r="N2858">
        <v>2.4613038072501601</v>
      </c>
      <c r="O2858">
        <v>33.369330453563698</v>
      </c>
      <c r="P2858">
        <v>101.304347826086</v>
      </c>
      <c r="Q2858">
        <v>-0.115286961516854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46</v>
      </c>
      <c r="E2859">
        <v>106.49339999999999</v>
      </c>
      <c r="F2859">
        <v>47.96</v>
      </c>
      <c r="G2859">
        <v>82.999066609892395</v>
      </c>
      <c r="H2859">
        <v>7.1230022792035603</v>
      </c>
      <c r="I2859">
        <v>4.1336705253537502</v>
      </c>
      <c r="J2859">
        <v>-2.8390495252925798</v>
      </c>
      <c r="K2859">
        <v>46.277859432578602</v>
      </c>
      <c r="L2859">
        <v>42.330248802137199</v>
      </c>
      <c r="M2859">
        <v>55.313561534828402</v>
      </c>
      <c r="N2859">
        <v>0.37589953322960601</v>
      </c>
      <c r="O2859">
        <v>31.3177648040033</v>
      </c>
      <c r="P2859">
        <v>127.19090478446201</v>
      </c>
      <c r="Q2859">
        <v>-3.0704291177829999E-3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D2860" t="s">
        <v>98</v>
      </c>
      <c r="E2860">
        <v>106.073964</v>
      </c>
      <c r="F2860">
        <v>54.4</v>
      </c>
      <c r="G2860">
        <v>129.83291025145101</v>
      </c>
      <c r="H2860">
        <v>4.6065123959697596</v>
      </c>
      <c r="I2860">
        <v>-21.699622772748501</v>
      </c>
      <c r="J2860">
        <v>9.1125129747074105</v>
      </c>
      <c r="K2860">
        <v>56.658185673159402</v>
      </c>
      <c r="L2860">
        <v>51.720714531142498</v>
      </c>
      <c r="M2860">
        <v>50.091558552279203</v>
      </c>
      <c r="N2860">
        <v>0.72339331619537195</v>
      </c>
      <c r="O2860">
        <v>55.698529411764703</v>
      </c>
      <c r="P2860">
        <v>167.98029556650201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133</v>
      </c>
      <c r="E2861">
        <v>106.026056465</v>
      </c>
      <c r="F2861">
        <v>42.4</v>
      </c>
      <c r="G2861">
        <v>-69.052992886675099</v>
      </c>
      <c r="H2861">
        <v>0.59552338498076096</v>
      </c>
      <c r="I2861">
        <v>-32.7615203953658</v>
      </c>
      <c r="J2861">
        <v>4.6645649325387497</v>
      </c>
      <c r="K2861">
        <v>41.462295121083301</v>
      </c>
      <c r="L2861">
        <v>47.659282195985199</v>
      </c>
      <c r="M2861">
        <v>60.525707330115203</v>
      </c>
      <c r="N2861">
        <v>3.2799672935404698</v>
      </c>
      <c r="O2861">
        <v>88.679245283018801</v>
      </c>
      <c r="P2861">
        <v>30.2611367127496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D2862" t="s">
        <v>290</v>
      </c>
      <c r="E2862">
        <v>106.01005501799899</v>
      </c>
      <c r="F2862">
        <v>54.24</v>
      </c>
      <c r="G2862">
        <v>-17.9859758542982</v>
      </c>
      <c r="H2862">
        <v>-13.574479116895599</v>
      </c>
      <c r="I2862">
        <v>-17.6542624045514</v>
      </c>
      <c r="J2862">
        <v>2.1016186083341299</v>
      </c>
      <c r="K2862">
        <v>48.964244193269302</v>
      </c>
      <c r="L2862">
        <v>50.4518593609289</v>
      </c>
      <c r="M2862">
        <v>64.642024093267807</v>
      </c>
      <c r="N2862">
        <v>0.74694481095591203</v>
      </c>
      <c r="O2862">
        <v>22.234513274336202</v>
      </c>
      <c r="P2862">
        <v>54.5299145299145</v>
      </c>
      <c r="Q2862">
        <v>1.1392796541552E-2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715</v>
      </c>
      <c r="E2863">
        <v>105.953940543</v>
      </c>
      <c r="F2863">
        <v>83.09</v>
      </c>
      <c r="G2863">
        <v>-16.059247428354698</v>
      </c>
      <c r="H2863">
        <v>-10.5080079151797</v>
      </c>
      <c r="I2863">
        <v>-2.65765504098048</v>
      </c>
      <c r="J2863">
        <v>-10.542895260122</v>
      </c>
      <c r="K2863">
        <v>89.024360758933398</v>
      </c>
      <c r="L2863">
        <v>81.579700811764397</v>
      </c>
      <c r="M2863">
        <v>58.050219930369003</v>
      </c>
      <c r="N2863">
        <v>1.68497931808788</v>
      </c>
      <c r="O2863">
        <v>16.452039956673399</v>
      </c>
      <c r="P2863">
        <v>22.1732098220849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E2864">
        <v>105.84</v>
      </c>
      <c r="F2864">
        <v>202.5</v>
      </c>
      <c r="G2864">
        <v>43.254191027675098</v>
      </c>
      <c r="H2864">
        <v>-1.1601946502648399</v>
      </c>
      <c r="I2864">
        <v>52.5120233841646</v>
      </c>
      <c r="J2864">
        <v>-3.5078104327969402</v>
      </c>
      <c r="K2864">
        <v>180.406234396293</v>
      </c>
      <c r="M2864">
        <v>40.437400153932401</v>
      </c>
      <c r="N2864">
        <v>0.586875965002573</v>
      </c>
      <c r="O2864">
        <v>16.074074074074002</v>
      </c>
      <c r="P2864">
        <v>79.521276595744595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98</v>
      </c>
      <c r="E2865">
        <v>105.74905052</v>
      </c>
      <c r="F2865">
        <v>94.94</v>
      </c>
      <c r="G2865">
        <v>73.469488631585904</v>
      </c>
      <c r="H2865">
        <v>41.078102888678004</v>
      </c>
      <c r="I2865">
        <v>-16.738313181083999</v>
      </c>
      <c r="J2865">
        <v>-10.788777382788799</v>
      </c>
      <c r="K2865">
        <v>75.676537532935896</v>
      </c>
      <c r="L2865">
        <v>68.823582312055805</v>
      </c>
      <c r="M2865">
        <v>65.543797370973707</v>
      </c>
      <c r="N2865">
        <v>1.76145573011054</v>
      </c>
      <c r="O2865">
        <v>10.701495681482999</v>
      </c>
      <c r="Q2865">
        <v>9.5686743339679997E-2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D2866" t="s">
        <v>121</v>
      </c>
      <c r="E2866">
        <v>105.64812993</v>
      </c>
      <c r="F2866">
        <v>2</v>
      </c>
      <c r="G2866">
        <v>-23.002048217309301</v>
      </c>
      <c r="K2866">
        <v>2.1140989605141698</v>
      </c>
      <c r="L2866">
        <v>3.1857726977597598</v>
      </c>
      <c r="M2866">
        <v>71.039956020089093</v>
      </c>
      <c r="O2866">
        <v>5</v>
      </c>
      <c r="P2866">
        <v>8.1081081081080892</v>
      </c>
      <c r="Q2866">
        <v>-6.9211309357390005E-2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271</v>
      </c>
      <c r="E2867">
        <v>105.52500000000001</v>
      </c>
      <c r="F2867">
        <v>105.05</v>
      </c>
      <c r="G2867">
        <v>27.791513452164601</v>
      </c>
      <c r="H2867">
        <v>-4.5190318710839303</v>
      </c>
      <c r="I2867">
        <v>-15.2987030403071</v>
      </c>
      <c r="J2867">
        <v>-1.85139055214138</v>
      </c>
      <c r="K2867">
        <v>107.46208173428001</v>
      </c>
      <c r="L2867">
        <v>106.76229104477601</v>
      </c>
      <c r="M2867">
        <v>39.755983406790698</v>
      </c>
      <c r="N2867">
        <v>0.60526315789473595</v>
      </c>
      <c r="O2867">
        <v>45.69252736792</v>
      </c>
      <c r="P2867">
        <v>61.615384615384599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D2868" t="s">
        <v>433</v>
      </c>
      <c r="E2868">
        <v>105.495116125</v>
      </c>
      <c r="F2868">
        <v>98.45</v>
      </c>
      <c r="G2868">
        <v>118.06166411589</v>
      </c>
      <c r="H2868">
        <v>-6.5713115468718399</v>
      </c>
      <c r="I2868">
        <v>-5.6903408968326001</v>
      </c>
      <c r="J2868">
        <v>-4.9298225926242498</v>
      </c>
      <c r="K2868">
        <v>99.389355736400802</v>
      </c>
      <c r="L2868">
        <v>83.050411085202001</v>
      </c>
      <c r="M2868">
        <v>31.531952710273501</v>
      </c>
      <c r="N2868">
        <v>0.30398313778888603</v>
      </c>
      <c r="O2868">
        <v>35.957338750634797</v>
      </c>
      <c r="P2868">
        <v>162.53333333333299</v>
      </c>
      <c r="Q2868">
        <v>4.7426309406269997E-2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D2869" t="s">
        <v>60</v>
      </c>
      <c r="E2869">
        <v>105.2046</v>
      </c>
      <c r="F2869">
        <v>170</v>
      </c>
      <c r="G2869">
        <v>84.201464478933502</v>
      </c>
      <c r="H2869">
        <v>-18.231370361841801</v>
      </c>
      <c r="I2869">
        <v>11.319309202705099</v>
      </c>
      <c r="J2869">
        <v>-2.7559690118736699</v>
      </c>
      <c r="K2869">
        <v>192.418785832048</v>
      </c>
      <c r="L2869">
        <v>167.512476275898</v>
      </c>
      <c r="M2869">
        <v>24.672564284737899</v>
      </c>
      <c r="N2869">
        <v>0.63636543078222496</v>
      </c>
      <c r="O2869">
        <v>80.705882352941103</v>
      </c>
      <c r="P2869">
        <v>126.30457933972301</v>
      </c>
      <c r="Q2869">
        <v>5.4061234636510001E-3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Row],[Ticker]],[1]!Table1[[Symbol]:[Industry]],2,FALSE),"-")</f>
        <v>-</v>
      </c>
      <c r="E2870">
        <v>104.9573931</v>
      </c>
      <c r="F2870">
        <v>305</v>
      </c>
      <c r="G2870">
        <v>828.453242399695</v>
      </c>
      <c r="H2870">
        <v>18.395961108816799</v>
      </c>
      <c r="I2870">
        <v>149.232339767659</v>
      </c>
      <c r="J2870">
        <v>4.8643987505694799</v>
      </c>
      <c r="K2870">
        <v>256.84608398175101</v>
      </c>
      <c r="L2870">
        <v>171.840777516408</v>
      </c>
      <c r="M2870">
        <v>81.883517887407706</v>
      </c>
      <c r="N2870">
        <v>0.90372303887896599</v>
      </c>
      <c r="O2870">
        <v>0.88524590163934203</v>
      </c>
      <c r="P2870">
        <v>854.01939318110703</v>
      </c>
      <c r="Q2870">
        <v>0.34405262991942698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Row],[Ticker]],[1]!Table1[[Symbol]:[Industry]],2,FALSE),"-")</f>
        <v>-</v>
      </c>
      <c r="D2871" t="s">
        <v>677</v>
      </c>
      <c r="E2871">
        <v>104.6521942</v>
      </c>
      <c r="F2871">
        <v>98</v>
      </c>
      <c r="G2871">
        <v>12.695700234389401</v>
      </c>
      <c r="H2871">
        <v>-5.5801730635306397</v>
      </c>
      <c r="I2871">
        <v>-53.5642246929294</v>
      </c>
      <c r="J2871">
        <v>-3.8005763962117101</v>
      </c>
      <c r="K2871">
        <v>101.30891480803101</v>
      </c>
      <c r="L2871">
        <v>98.948675347631905</v>
      </c>
      <c r="M2871">
        <v>37.705078650872601</v>
      </c>
      <c r="N2871">
        <v>0.67966761699464495</v>
      </c>
      <c r="O2871">
        <v>95.163265306122398</v>
      </c>
      <c r="P2871">
        <v>44.117647058823501</v>
      </c>
      <c r="Q2871">
        <v>9.8752856947800002E-3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Row],[Ticker]],[1]!Table1[[Symbol]:[Industry]],2,FALSE),"-")</f>
        <v>-</v>
      </c>
      <c r="D2872" t="s">
        <v>915</v>
      </c>
      <c r="E2872">
        <v>104.04707061000001</v>
      </c>
      <c r="F2872">
        <v>130.80000000000001</v>
      </c>
      <c r="G2872">
        <v>-35.5627036942006</v>
      </c>
      <c r="H2872">
        <v>-10.7973337578763</v>
      </c>
      <c r="I2872">
        <v>-35.5675776841817</v>
      </c>
      <c r="J2872">
        <v>-1.8481092892819</v>
      </c>
      <c r="K2872">
        <v>136.44580809792899</v>
      </c>
      <c r="L2872">
        <v>146.67587132438399</v>
      </c>
      <c r="M2872">
        <v>41.568173768799497</v>
      </c>
      <c r="N2872">
        <v>0.79369233967980501</v>
      </c>
      <c r="O2872">
        <v>117.698776758409</v>
      </c>
      <c r="P2872">
        <v>8.0991735537189999</v>
      </c>
      <c r="Q2872">
        <v>-1.918069652407E-2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Row],[Ticker]],[1]!Table1[[Symbol]:[Industry]],2,FALSE),"-")</f>
        <v>-</v>
      </c>
      <c r="D2873" t="s">
        <v>541</v>
      </c>
      <c r="E2873">
        <v>103.89585174</v>
      </c>
      <c r="F2873">
        <v>150.65</v>
      </c>
      <c r="G2873">
        <v>156.52687247440201</v>
      </c>
      <c r="H2873">
        <v>34.581237670695003</v>
      </c>
      <c r="I2873">
        <v>70.255149067337499</v>
      </c>
      <c r="J2873">
        <v>10.8681593471658</v>
      </c>
      <c r="K2873">
        <v>114.349552339444</v>
      </c>
      <c r="L2873">
        <v>90.3224788790274</v>
      </c>
      <c r="M2873">
        <v>79.172459467788102</v>
      </c>
      <c r="N2873">
        <v>1.63299731380469</v>
      </c>
      <c r="O2873">
        <v>6.2794556920013198</v>
      </c>
      <c r="P2873">
        <v>218.16261879619799</v>
      </c>
      <c r="Q2873">
        <v>0.12915779000809399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Row],[Ticker]],[1]!Table1[[Symbol]:[Industry]],2,FALSE),"-")</f>
        <v>-</v>
      </c>
      <c r="D2874" t="s">
        <v>127</v>
      </c>
      <c r="E2874">
        <v>103.82458</v>
      </c>
      <c r="F2874">
        <v>94.23</v>
      </c>
      <c r="G2874">
        <v>4.1914917413090604</v>
      </c>
      <c r="H2874">
        <v>-5.4999653368237498</v>
      </c>
      <c r="I2874">
        <v>-9.1313393530389604</v>
      </c>
      <c r="J2874">
        <v>-13.743722422488799</v>
      </c>
      <c r="K2874">
        <v>93.030627035742896</v>
      </c>
      <c r="L2874">
        <v>83.411560636778802</v>
      </c>
      <c r="M2874">
        <v>41.801946161158</v>
      </c>
      <c r="N2874">
        <v>1.1043072546230399</v>
      </c>
      <c r="O2874">
        <v>34.776610421309499</v>
      </c>
      <c r="P2874">
        <v>81.525717588133304</v>
      </c>
      <c r="Q2874">
        <v>0.115500053597866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Row],[Ticker]],[1]!Table1[[Symbol]:[Industry]],2,FALSE),"-")</f>
        <v>-</v>
      </c>
      <c r="E2875">
        <v>103.70382909600001</v>
      </c>
      <c r="F2875">
        <v>20.100000000000001</v>
      </c>
      <c r="G2875">
        <v>36.5306234121364</v>
      </c>
      <c r="H2875">
        <v>-11.524397978059801</v>
      </c>
      <c r="I2875">
        <v>39.990281886119497</v>
      </c>
      <c r="J2875">
        <v>-13.467073894309101</v>
      </c>
      <c r="K2875">
        <v>20.729086206469901</v>
      </c>
      <c r="L2875">
        <v>17.010829523109798</v>
      </c>
      <c r="M2875">
        <v>32.121899038223802</v>
      </c>
      <c r="N2875">
        <v>0.78553696461070999</v>
      </c>
      <c r="O2875">
        <v>22.8358208955223</v>
      </c>
      <c r="P2875">
        <v>97.445972495088398</v>
      </c>
      <c r="Q2875">
        <v>0.112605229224447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Row],[Ticker]],[1]!Table1[[Symbol]:[Industry]],2,FALSE),"-")</f>
        <v>-</v>
      </c>
      <c r="D2876" t="s">
        <v>527</v>
      </c>
      <c r="E2876">
        <v>103.40546999999999</v>
      </c>
      <c r="F2876">
        <v>57.3</v>
      </c>
      <c r="G2876">
        <v>15.5668541446964</v>
      </c>
      <c r="H2876">
        <v>9.0869946003325701</v>
      </c>
      <c r="I2876">
        <v>-17.939219712476099</v>
      </c>
      <c r="J2876">
        <v>6.0251014181036497</v>
      </c>
      <c r="K2876">
        <v>50.398054127012003</v>
      </c>
      <c r="L2876">
        <v>51.481198082968199</v>
      </c>
      <c r="M2876">
        <v>61.987953542602902</v>
      </c>
      <c r="N2876">
        <v>0.92474576271186404</v>
      </c>
      <c r="O2876">
        <v>14.8342059336823</v>
      </c>
      <c r="P2876">
        <v>54.6558704453441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Row],[Ticker]],[1]!Table1[[Symbol]:[Industry]],2,FALSE),"-")</f>
        <v>-</v>
      </c>
      <c r="D2877" t="s">
        <v>60</v>
      </c>
      <c r="E2877">
        <v>103.1921658</v>
      </c>
      <c r="F2877">
        <v>65.069999999999993</v>
      </c>
      <c r="G2877">
        <v>14.519963319772</v>
      </c>
      <c r="H2877">
        <v>-8.0006812283398805</v>
      </c>
      <c r="I2877">
        <v>-26.246034687898199</v>
      </c>
      <c r="J2877">
        <v>-1.80357830057877</v>
      </c>
      <c r="K2877">
        <v>64.986188682882002</v>
      </c>
      <c r="L2877">
        <v>61.363667792842598</v>
      </c>
      <c r="M2877">
        <v>43.166941310361601</v>
      </c>
      <c r="N2877">
        <v>1.1221234967448599</v>
      </c>
      <c r="O2877">
        <v>21.407714768710601</v>
      </c>
      <c r="P2877">
        <v>46.554054054053999</v>
      </c>
      <c r="Q2877">
        <v>-3.3505902486625001E-2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Row],[Ticker]],[1]!Table1[[Symbol]:[Industry]],2,FALSE),"-")</f>
        <v>-</v>
      </c>
      <c r="D2878" t="s">
        <v>418</v>
      </c>
      <c r="E2878">
        <v>103.10272087</v>
      </c>
      <c r="F2878">
        <v>77.17</v>
      </c>
      <c r="G2878">
        <v>237.92890338721699</v>
      </c>
      <c r="H2878">
        <v>46.378592168049501</v>
      </c>
      <c r="I2878">
        <v>123.722785774144</v>
      </c>
      <c r="J2878">
        <v>-11.033608103860001</v>
      </c>
      <c r="K2878">
        <v>64.707310272807803</v>
      </c>
      <c r="L2878">
        <v>46.764086230388401</v>
      </c>
      <c r="M2878">
        <v>53.5371541926893</v>
      </c>
      <c r="N2878">
        <v>0.41940309973304601</v>
      </c>
      <c r="O2878">
        <v>19.346896462355801</v>
      </c>
      <c r="P2878">
        <v>263.495054168629</v>
      </c>
      <c r="Q2878">
        <v>0.14159182990658001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Row],[Ticker]],[1]!Table1[[Symbol]:[Industry]],2,FALSE),"-")</f>
        <v>-</v>
      </c>
      <c r="D2879" t="s">
        <v>72</v>
      </c>
      <c r="E2879">
        <v>102.96</v>
      </c>
      <c r="F2879">
        <v>3.62</v>
      </c>
      <c r="G2879">
        <v>-3.0140674480785798</v>
      </c>
      <c r="H2879">
        <v>15.9526662421236</v>
      </c>
      <c r="I2879">
        <v>-20.267502098391802</v>
      </c>
      <c r="J2879">
        <v>-17.518119292734401</v>
      </c>
      <c r="K2879">
        <v>3.3212155699163</v>
      </c>
      <c r="L2879">
        <v>3.2930329335549602</v>
      </c>
      <c r="M2879">
        <v>47.060138571512098</v>
      </c>
      <c r="N2879">
        <v>1.57061238420599</v>
      </c>
      <c r="O2879">
        <v>29.834254143646302</v>
      </c>
      <c r="P2879">
        <v>51.806451612903203</v>
      </c>
      <c r="Q2879">
        <v>2.5624154716216999E-2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Row],[Ticker]],[1]!Table1[[Symbol]:[Industry]],2,FALSE),"-")</f>
        <v>-</v>
      </c>
      <c r="D2880" t="s">
        <v>138</v>
      </c>
      <c r="E2880">
        <v>102.930972</v>
      </c>
      <c r="F2880">
        <v>14.42</v>
      </c>
      <c r="G2880">
        <v>-34.645595926430801</v>
      </c>
      <c r="H2880">
        <v>-17.725145308028299</v>
      </c>
      <c r="I2880">
        <v>-43.480035596639603</v>
      </c>
      <c r="J2880">
        <v>-12.765529276071399</v>
      </c>
      <c r="K2880">
        <v>16.187822205163702</v>
      </c>
      <c r="L2880">
        <v>16.3854448347169</v>
      </c>
      <c r="M2880">
        <v>22.977240400403399</v>
      </c>
      <c r="N2880">
        <v>1.1049859844073</v>
      </c>
      <c r="O2880">
        <v>60.540915395284301</v>
      </c>
      <c r="P2880">
        <v>13.99209486166</v>
      </c>
      <c r="Q2880">
        <v>-5.8501213953714E-2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Row],[Ticker]],[1]!Table1[[Symbol]:[Industry]],2,FALSE),"-")</f>
        <v>-</v>
      </c>
      <c r="D2881" t="s">
        <v>271</v>
      </c>
      <c r="E2881">
        <v>102.816</v>
      </c>
      <c r="F2881">
        <v>92.75</v>
      </c>
      <c r="G2881">
        <v>41.677427283809301</v>
      </c>
      <c r="H2881">
        <v>-10.8493642147291</v>
      </c>
      <c r="I2881">
        <v>2.6476902963805702</v>
      </c>
      <c r="J2881">
        <v>-0.359928646171702</v>
      </c>
      <c r="K2881">
        <v>91.634835878654997</v>
      </c>
      <c r="L2881">
        <v>80.351698943255897</v>
      </c>
      <c r="M2881">
        <v>40.562734707518402</v>
      </c>
      <c r="N2881">
        <v>0.22667197903139399</v>
      </c>
      <c r="O2881">
        <v>36.927223719676498</v>
      </c>
      <c r="P2881">
        <v>88.516260162601597</v>
      </c>
      <c r="Q2881">
        <v>5.5918887571477997E-2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Row],[Ticker]],[1]!Table1[[Symbol]:[Industry]],2,FALSE),"-")</f>
        <v>-</v>
      </c>
      <c r="D2882" t="s">
        <v>1160</v>
      </c>
      <c r="E2882">
        <v>102.773568</v>
      </c>
      <c r="F2882">
        <v>70.209999999999994</v>
      </c>
      <c r="G2882">
        <v>63.9345239824207</v>
      </c>
      <c r="H2882">
        <v>2.22042989208623</v>
      </c>
      <c r="I2882">
        <v>3.7087755921715102</v>
      </c>
      <c r="J2882">
        <v>-3.7503710567870101</v>
      </c>
      <c r="K2882">
        <v>65.980776742587594</v>
      </c>
      <c r="L2882">
        <v>57.169951881902399</v>
      </c>
      <c r="M2882">
        <v>58.7987505592708</v>
      </c>
      <c r="N2882">
        <v>1.29034434348998</v>
      </c>
      <c r="O2882">
        <v>9.5997721122347208</v>
      </c>
      <c r="P2882">
        <v>98.613861386138595</v>
      </c>
      <c r="Q2882">
        <v>4.7993678401320003E-2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Row],[Ticker]],[1]!Table1[[Symbol]:[Industry]],2,FALSE),"-")</f>
        <v>-</v>
      </c>
      <c r="D2883" t="s">
        <v>418</v>
      </c>
      <c r="E2883">
        <v>102.56535</v>
      </c>
      <c r="F2883">
        <v>44.78</v>
      </c>
      <c r="G2883">
        <v>73.694819195493295</v>
      </c>
      <c r="H2883">
        <v>-19.9701558198526</v>
      </c>
      <c r="I2883">
        <v>12.259008592016899</v>
      </c>
      <c r="J2883">
        <v>-3.0820529382618602</v>
      </c>
      <c r="K2883">
        <v>46.013455694255597</v>
      </c>
      <c r="L2883">
        <v>37.637981000874902</v>
      </c>
      <c r="M2883">
        <v>30.2324410356741</v>
      </c>
      <c r="N2883">
        <v>0.615713352117504</v>
      </c>
      <c r="O2883">
        <v>21.147833854399199</v>
      </c>
      <c r="P2883">
        <v>164.97041420118299</v>
      </c>
      <c r="Q2883">
        <v>6.7792780364617E-2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Row],[Ticker]],[1]!Table1[[Symbol]:[Industry]],2,FALSE),"-")</f>
        <v>-</v>
      </c>
      <c r="E2884">
        <v>102.47540755199999</v>
      </c>
      <c r="F2884">
        <v>1.45</v>
      </c>
      <c r="G2884">
        <v>-16.677261892522999</v>
      </c>
      <c r="H2884">
        <v>2.4744053725584001</v>
      </c>
      <c r="I2884">
        <v>-48.233201054030403</v>
      </c>
      <c r="J2884">
        <v>-7.6084762768849403</v>
      </c>
      <c r="K2884">
        <v>1.55124511161954</v>
      </c>
      <c r="L2884">
        <v>1.6665249199907199</v>
      </c>
      <c r="M2884">
        <v>40.065691746429003</v>
      </c>
      <c r="N2884">
        <v>1.31845502571538</v>
      </c>
      <c r="O2884">
        <v>113.79310344827501</v>
      </c>
      <c r="P2884">
        <v>61.111111111111001</v>
      </c>
      <c r="Q2884">
        <v>-8.9451120948279006E-2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Row],[Ticker]],[1]!Table1[[Symbol]:[Industry]],2,FALSE),"-")</f>
        <v>-</v>
      </c>
      <c r="D2885" t="s">
        <v>95</v>
      </c>
      <c r="E2885">
        <v>102.47494709999999</v>
      </c>
      <c r="F2885">
        <v>5.6</v>
      </c>
      <c r="G2885">
        <v>141.100515885254</v>
      </c>
      <c r="H2885">
        <v>24.627365037304301</v>
      </c>
      <c r="I2885">
        <v>1.58641841718276</v>
      </c>
      <c r="J2885">
        <v>19.575430112716401</v>
      </c>
      <c r="K2885">
        <v>4.6602131088893897</v>
      </c>
      <c r="L2885">
        <v>4.4828731791635601</v>
      </c>
      <c r="M2885">
        <v>81.079769079936</v>
      </c>
      <c r="N2885">
        <v>2.4176637806502099</v>
      </c>
      <c r="O2885">
        <v>16.607142857142801</v>
      </c>
      <c r="P2885">
        <v>166.666666666666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Row],[Ticker]],[1]!Table1[[Symbol]:[Industry]],2,FALSE),"-")</f>
        <v>-</v>
      </c>
      <c r="D2886" t="s">
        <v>228</v>
      </c>
      <c r="E2886">
        <v>102.398519585</v>
      </c>
      <c r="F2886">
        <v>24.59</v>
      </c>
      <c r="G2886">
        <v>-4.30032799660182</v>
      </c>
      <c r="H2886">
        <v>-0.72550459480477603</v>
      </c>
      <c r="I2886">
        <v>-19.114642535594399</v>
      </c>
      <c r="J2886">
        <v>-5.4007141911589196</v>
      </c>
      <c r="K2886">
        <v>23.679688038408301</v>
      </c>
      <c r="L2886">
        <v>22.668366016291799</v>
      </c>
      <c r="M2886">
        <v>41.713759767884802</v>
      </c>
      <c r="N2886">
        <v>0.769499878926037</v>
      </c>
      <c r="O2886">
        <v>23.220821472143101</v>
      </c>
      <c r="P2886">
        <v>43.131548311990599</v>
      </c>
      <c r="Q2886">
        <v>9.4607747667670994E-2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Row],[Ticker]],[1]!Table1[[Symbol]:[Industry]],2,FALSE),"-")</f>
        <v>-</v>
      </c>
      <c r="D2887" t="s">
        <v>271</v>
      </c>
      <c r="E2887">
        <v>102.396663</v>
      </c>
      <c r="F2887">
        <v>7.03</v>
      </c>
      <c r="G2887">
        <v>124.611785161648</v>
      </c>
      <c r="H2887">
        <v>-5.9044766150192398</v>
      </c>
      <c r="I2887">
        <v>25.4255525428194</v>
      </c>
      <c r="J2887">
        <v>9.2111112464115994</v>
      </c>
      <c r="K2887">
        <v>6.3271393761753298</v>
      </c>
      <c r="L2887">
        <v>4.7750959347473296</v>
      </c>
      <c r="M2887">
        <v>60.298472702873703</v>
      </c>
      <c r="N2887">
        <v>0.44732255955304201</v>
      </c>
      <c r="O2887">
        <v>16.0739687055476</v>
      </c>
      <c r="P2887">
        <v>186.93877551020401</v>
      </c>
      <c r="Q2887">
        <v>9.1329163864250995E-2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Row],[Ticker]],[1]!Table1[[Symbol]:[Industry]],2,FALSE),"-")</f>
        <v>-</v>
      </c>
      <c r="D2888" t="s">
        <v>409</v>
      </c>
      <c r="E2888">
        <v>102.36</v>
      </c>
      <c r="F2888">
        <v>176.45</v>
      </c>
      <c r="G2888">
        <v>12.285411718588</v>
      </c>
      <c r="H2888">
        <v>-16.560154270696898</v>
      </c>
      <c r="I2888">
        <v>-8.2225603851062594</v>
      </c>
      <c r="J2888">
        <v>-4.0587590097699398</v>
      </c>
      <c r="K2888">
        <v>171.43113622108999</v>
      </c>
      <c r="L2888">
        <v>158.16173235417401</v>
      </c>
      <c r="M2888">
        <v>35.916674386294602</v>
      </c>
      <c r="N2888">
        <v>0.175862698779923</v>
      </c>
      <c r="O2888">
        <v>32.020402380277702</v>
      </c>
      <c r="P2888">
        <v>44.099632503062402</v>
      </c>
      <c r="Q2888">
        <v>-6.8613751707917003E-2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Row],[Ticker]],[1]!Table1[[Symbol]:[Industry]],2,FALSE),"-")</f>
        <v>-</v>
      </c>
      <c r="D2889" t="s">
        <v>619</v>
      </c>
      <c r="E2889">
        <v>102.3408</v>
      </c>
      <c r="F2889">
        <v>173.85</v>
      </c>
      <c r="G2889">
        <v>24.433849218588001</v>
      </c>
      <c r="H2889">
        <v>50.1433536035426</v>
      </c>
      <c r="I2889">
        <v>75.579098793620503</v>
      </c>
      <c r="J2889">
        <v>26.827248817248801</v>
      </c>
      <c r="K2889">
        <v>116.486236392113</v>
      </c>
      <c r="M2889">
        <v>91.845359849531903</v>
      </c>
      <c r="N2889">
        <v>1.1117647058823501</v>
      </c>
      <c r="O2889">
        <v>0</v>
      </c>
      <c r="P2889">
        <v>191.45012573344499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Row],[Ticker]],[1]!Table1[[Symbol]:[Industry]],2,FALSE),"-")</f>
        <v>-</v>
      </c>
      <c r="D2890" t="s">
        <v>138</v>
      </c>
      <c r="E2890">
        <v>102.169595</v>
      </c>
      <c r="F2890">
        <v>24.61</v>
      </c>
      <c r="G2890">
        <v>98.1611219458607</v>
      </c>
      <c r="H2890">
        <v>-10.664980816699901</v>
      </c>
      <c r="I2890">
        <v>39.945649829045699</v>
      </c>
      <c r="J2890">
        <v>-5.8579004453075996</v>
      </c>
      <c r="K2890">
        <v>25.060728555059299</v>
      </c>
      <c r="L2890">
        <v>19.594533776474599</v>
      </c>
      <c r="M2890">
        <v>46.685986190449398</v>
      </c>
      <c r="N2890">
        <v>0.31350705763154801</v>
      </c>
      <c r="O2890">
        <v>28.4030881755384</v>
      </c>
      <c r="P2890">
        <v>207.625</v>
      </c>
      <c r="Q2890">
        <v>5.2434357655538E-2</v>
      </c>
    </row>
    <row r="2891" spans="1:17" hidden="1" x14ac:dyDescent="0.3">
      <c r="A2891" t="s">
        <v>5944</v>
      </c>
      <c r="B2891" t="s">
        <v>5945</v>
      </c>
      <c r="C2891" t="str">
        <f>IFERROR(VLOOKUP(Table1[[#This Row],[Ticker]],[1]!Table1[[Symbol]:[Industry]],2,FALSE),"-")</f>
        <v>-</v>
      </c>
      <c r="D2891" t="s">
        <v>388</v>
      </c>
      <c r="E2891">
        <v>102.02218000000001</v>
      </c>
      <c r="F2891">
        <v>10.72</v>
      </c>
      <c r="G2891">
        <v>96.248104078199205</v>
      </c>
      <c r="H2891">
        <v>-10.853141380380899</v>
      </c>
      <c r="I2891">
        <v>16.5293519592162</v>
      </c>
      <c r="J2891">
        <v>1.25596045474734</v>
      </c>
      <c r="K2891">
        <v>10.541334095521799</v>
      </c>
      <c r="L2891">
        <v>8.6375818614167201</v>
      </c>
      <c r="M2891">
        <v>46.164145207071698</v>
      </c>
      <c r="N2891">
        <v>0.60233334563520402</v>
      </c>
      <c r="O2891">
        <v>16.977611940298399</v>
      </c>
      <c r="P2891">
        <v>142.53393665158299</v>
      </c>
      <c r="Q2891">
        <v>4.9211567120888998E-2</v>
      </c>
    </row>
    <row r="2892" spans="1:17" hidden="1" x14ac:dyDescent="0.3">
      <c r="A2892" t="s">
        <v>5946</v>
      </c>
      <c r="B2892" t="s">
        <v>5947</v>
      </c>
      <c r="C2892" t="str">
        <f>IFERROR(VLOOKUP(Table1[[#This Row],[Ticker]],[1]!Table1[[Symbol]:[Industry]],2,FALSE),"-")</f>
        <v>-</v>
      </c>
      <c r="D2892" t="s">
        <v>21</v>
      </c>
      <c r="E2892">
        <v>101.910939</v>
      </c>
      <c r="F2892">
        <v>97.99</v>
      </c>
      <c r="G2892">
        <v>-1.52817609786765</v>
      </c>
      <c r="H2892">
        <v>-5.4837427354324904</v>
      </c>
      <c r="I2892">
        <v>-19.240463050974999</v>
      </c>
      <c r="J2892">
        <v>-0.41251891304767702</v>
      </c>
      <c r="K2892">
        <v>101.887784862045</v>
      </c>
      <c r="L2892">
        <v>99.060585924964798</v>
      </c>
      <c r="M2892">
        <v>43.933810729998903</v>
      </c>
      <c r="N2892">
        <v>0.217856683804627</v>
      </c>
      <c r="O2892">
        <v>48.3314623941218</v>
      </c>
      <c r="P2892">
        <v>37.337070777855601</v>
      </c>
    </row>
    <row r="2893" spans="1:17" hidden="1" x14ac:dyDescent="0.3">
      <c r="A2893" t="s">
        <v>5948</v>
      </c>
      <c r="B2893" t="s">
        <v>5949</v>
      </c>
      <c r="C2893" t="str">
        <f>IFERROR(VLOOKUP(Table1[[#This Row],[Ticker]],[1]!Table1[[Symbol]:[Industry]],2,FALSE),"-")</f>
        <v>-</v>
      </c>
      <c r="D2893" t="s">
        <v>118</v>
      </c>
      <c r="E2893">
        <v>101.72925322499999</v>
      </c>
      <c r="F2893">
        <v>5.35</v>
      </c>
      <c r="G2893">
        <v>-28.629213844475</v>
      </c>
      <c r="H2893">
        <v>-23.023237372334201</v>
      </c>
      <c r="I2893">
        <v>-30.7083184249224</v>
      </c>
      <c r="J2893">
        <v>-4.9957579331637696</v>
      </c>
      <c r="K2893">
        <v>5.5590421397717096</v>
      </c>
      <c r="L2893">
        <v>5.62976283659426</v>
      </c>
      <c r="M2893">
        <v>47.887425104037902</v>
      </c>
      <c r="N2893">
        <v>1.05435852976135</v>
      </c>
      <c r="O2893">
        <v>28.03738317757</v>
      </c>
      <c r="P2893">
        <v>30.487804878048699</v>
      </c>
      <c r="Q2893">
        <v>-2.9348977013354999E-2</v>
      </c>
    </row>
    <row r="2894" spans="1:17" hidden="1" x14ac:dyDescent="0.3">
      <c r="A2894" t="s">
        <v>5950</v>
      </c>
      <c r="B2894" t="s">
        <v>5951</v>
      </c>
      <c r="C2894" t="str">
        <f>IFERROR(VLOOKUP(Table1[[#This Row],[Ticker]],[1]!Table1[[Symbol]:[Industry]],2,FALSE),"-")</f>
        <v>-</v>
      </c>
      <c r="D2894" t="s">
        <v>1428</v>
      </c>
      <c r="E2894">
        <v>101.7</v>
      </c>
      <c r="F2894">
        <v>171.1</v>
      </c>
      <c r="G2894">
        <v>-39.152009367270502</v>
      </c>
      <c r="H2894">
        <v>4.0283191991935503</v>
      </c>
      <c r="I2894">
        <v>-11.1454419651806</v>
      </c>
      <c r="J2894">
        <v>1.6180933318502699</v>
      </c>
      <c r="K2894">
        <v>166.152658611639</v>
      </c>
      <c r="L2894">
        <v>164.97109519750899</v>
      </c>
      <c r="M2894">
        <v>59.763527804487403</v>
      </c>
      <c r="N2894">
        <v>0.56232980332828997</v>
      </c>
      <c r="O2894">
        <v>20.981881940385701</v>
      </c>
      <c r="P2894">
        <v>20.323488045007</v>
      </c>
      <c r="Q2894">
        <v>0.110676191662591</v>
      </c>
    </row>
    <row r="2895" spans="1:17" hidden="1" x14ac:dyDescent="0.3">
      <c r="A2895" t="s">
        <v>5952</v>
      </c>
      <c r="B2895" t="s">
        <v>5953</v>
      </c>
      <c r="C2895" t="str">
        <f>IFERROR(VLOOKUP(Table1[[#This Row],[Ticker]],[1]!Table1[[Symbol]:[Industry]],2,FALSE),"-")</f>
        <v>-</v>
      </c>
      <c r="D2895" t="s">
        <v>95</v>
      </c>
      <c r="E2895">
        <v>101.63214417</v>
      </c>
      <c r="F2895">
        <v>17.98</v>
      </c>
      <c r="G2895">
        <v>30.9627748384227</v>
      </c>
      <c r="H2895">
        <v>26.573355897296</v>
      </c>
      <c r="I2895">
        <v>-15.2970824698663</v>
      </c>
      <c r="J2895">
        <v>9.7808801347308805</v>
      </c>
      <c r="K2895">
        <v>16.1747632238473</v>
      </c>
      <c r="L2895">
        <v>16.184724361131099</v>
      </c>
      <c r="M2895">
        <v>71.8222454218959</v>
      </c>
      <c r="N2895">
        <v>3.33188111303317</v>
      </c>
      <c r="O2895">
        <v>63.793103448275801</v>
      </c>
      <c r="P2895">
        <v>55</v>
      </c>
      <c r="Q2895">
        <v>-2.6467456752867002E-2</v>
      </c>
    </row>
    <row r="2896" spans="1:17" hidden="1" x14ac:dyDescent="0.3">
      <c r="A2896" t="s">
        <v>5954</v>
      </c>
      <c r="B2896" t="s">
        <v>5955</v>
      </c>
      <c r="C2896" t="str">
        <f>IFERROR(VLOOKUP(Table1[[#This Row],[Ticker]],[1]!Table1[[Symbol]:[Industry]],2,FALSE),"-")</f>
        <v>-</v>
      </c>
      <c r="D2896" t="s">
        <v>80</v>
      </c>
      <c r="E2896">
        <v>101.6036355</v>
      </c>
      <c r="F2896">
        <v>49.22</v>
      </c>
      <c r="G2896">
        <v>30.1440675039407</v>
      </c>
      <c r="H2896">
        <v>-4.9410775513222696</v>
      </c>
      <c r="I2896">
        <v>-5.8009093544240597</v>
      </c>
      <c r="J2896">
        <v>-2.6029554355515301</v>
      </c>
      <c r="K2896">
        <v>52.320161766345002</v>
      </c>
      <c r="L2896">
        <v>50.833658468750997</v>
      </c>
      <c r="M2896">
        <v>40.547081104330999</v>
      </c>
      <c r="N2896">
        <v>0.58379736236131397</v>
      </c>
      <c r="O2896">
        <v>127.549776513612</v>
      </c>
      <c r="P2896">
        <v>56.253968253968203</v>
      </c>
      <c r="Q2896">
        <v>4.3350360642606001E-2</v>
      </c>
    </row>
    <row r="2897" spans="1:17" hidden="1" x14ac:dyDescent="0.3">
      <c r="A2897" t="s">
        <v>5956</v>
      </c>
      <c r="B2897" t="s">
        <v>5957</v>
      </c>
      <c r="C2897" t="str">
        <f>IFERROR(VLOOKUP(Table1[[#This Row],[Ticker]],[1]!Table1[[Symbol]:[Industry]],2,FALSE),"-")</f>
        <v>-</v>
      </c>
      <c r="D2897" t="s">
        <v>1160</v>
      </c>
      <c r="E2897">
        <v>101.03075952499999</v>
      </c>
      <c r="F2897">
        <v>17.510000000000002</v>
      </c>
      <c r="G2897">
        <v>-1.3817536182913699</v>
      </c>
      <c r="H2897">
        <v>-6.10288931343195</v>
      </c>
      <c r="I2897">
        <v>-20.363112945470402</v>
      </c>
      <c r="J2897">
        <v>-3.2946050808481302</v>
      </c>
      <c r="K2897">
        <v>18.2693137217999</v>
      </c>
      <c r="L2897">
        <v>18.043859350729502</v>
      </c>
      <c r="M2897">
        <v>40.127720547214203</v>
      </c>
      <c r="N2897">
        <v>1.26781827900654</v>
      </c>
      <c r="O2897">
        <v>44.203312392918299</v>
      </c>
      <c r="P2897">
        <v>36.796874999999901</v>
      </c>
      <c r="Q2897">
        <v>1.7067988100585001E-2</v>
      </c>
    </row>
    <row r="2898" spans="1:17" hidden="1" x14ac:dyDescent="0.3">
      <c r="A2898" t="s">
        <v>5958</v>
      </c>
      <c r="B2898" t="s">
        <v>5959</v>
      </c>
      <c r="C2898" t="str">
        <f>IFERROR(VLOOKUP(Table1[[#This Row],[Ticker]],[1]!Table1[[Symbol]:[Industry]],2,FALSE),"-")</f>
        <v>-</v>
      </c>
      <c r="E2898">
        <v>100.6534194</v>
      </c>
      <c r="F2898">
        <v>91.6</v>
      </c>
      <c r="G2898">
        <v>60.1973860265377</v>
      </c>
      <c r="H2898">
        <v>-11.089160389519099</v>
      </c>
      <c r="I2898">
        <v>-8.4801842283362703</v>
      </c>
      <c r="J2898">
        <v>-10.1400396243024</v>
      </c>
      <c r="K2898">
        <v>97.133818537595005</v>
      </c>
      <c r="L2898">
        <v>83.703033804602697</v>
      </c>
      <c r="M2898">
        <v>28.3039070863496</v>
      </c>
      <c r="N2898">
        <v>0.722615215866793</v>
      </c>
      <c r="O2898">
        <v>32.641921397379903</v>
      </c>
      <c r="P2898">
        <v>94.438548078964104</v>
      </c>
      <c r="Q2898">
        <v>2.6291040822109001E-2</v>
      </c>
    </row>
    <row r="2899" spans="1:17" hidden="1" x14ac:dyDescent="0.3">
      <c r="A2899" t="s">
        <v>5960</v>
      </c>
      <c r="B2899" t="s">
        <v>5961</v>
      </c>
      <c r="C2899" t="str">
        <f>IFERROR(VLOOKUP(Table1[[#This Row],[Ticker]],[1]!Table1[[Symbol]:[Industry]],2,FALSE),"-")</f>
        <v>-</v>
      </c>
      <c r="D2899" t="s">
        <v>1428</v>
      </c>
      <c r="E2899">
        <v>100.6</v>
      </c>
      <c r="F2899">
        <v>98.84</v>
      </c>
      <c r="G2899">
        <v>29.476986473490001</v>
      </c>
      <c r="H2899">
        <v>-15.724243327674399</v>
      </c>
      <c r="I2899">
        <v>-2.0424224711652599</v>
      </c>
      <c r="J2899">
        <v>-1.4374622237052701</v>
      </c>
      <c r="K2899">
        <v>99.968291475727796</v>
      </c>
      <c r="L2899">
        <v>90.258839673914096</v>
      </c>
      <c r="M2899">
        <v>48.582937356337702</v>
      </c>
      <c r="N2899">
        <v>0.72656513232490505</v>
      </c>
      <c r="O2899">
        <v>32.739781464993897</v>
      </c>
      <c r="P2899">
        <v>56.8888888888889</v>
      </c>
      <c r="Q2899">
        <v>8.9336950878300004E-3</v>
      </c>
    </row>
    <row r="2900" spans="1:17" hidden="1" x14ac:dyDescent="0.3">
      <c r="A2900" t="s">
        <v>5962</v>
      </c>
      <c r="B2900" t="s">
        <v>5963</v>
      </c>
      <c r="C2900" t="str">
        <f>IFERROR(VLOOKUP(Table1[[#This Row],[Ticker]],[1]!Table1[[Symbol]:[Industry]],2,FALSE),"-")</f>
        <v>-</v>
      </c>
      <c r="D2900" t="s">
        <v>158</v>
      </c>
      <c r="E2900">
        <v>100.595596</v>
      </c>
      <c r="F2900">
        <v>82</v>
      </c>
      <c r="G2900">
        <v>5.2153484211398702</v>
      </c>
      <c r="H2900">
        <v>20.695691205412899</v>
      </c>
      <c r="I2900">
        <v>-33.270343741378099</v>
      </c>
      <c r="J2900">
        <v>2.48500419876114</v>
      </c>
      <c r="K2900">
        <v>78.257105204338799</v>
      </c>
      <c r="L2900">
        <v>76.829306274461302</v>
      </c>
      <c r="M2900">
        <v>52.989943107831301</v>
      </c>
      <c r="N2900">
        <v>1.0526045016077099</v>
      </c>
      <c r="O2900">
        <v>43.902439024390198</v>
      </c>
      <c r="P2900">
        <v>38.396624472573798</v>
      </c>
    </row>
    <row r="2901" spans="1:17" hidden="1" x14ac:dyDescent="0.3">
      <c r="A2901" t="s">
        <v>5964</v>
      </c>
      <c r="B2901" t="s">
        <v>5965</v>
      </c>
      <c r="C2901" t="str">
        <f>IFERROR(VLOOKUP(Table1[[#This Row],[Ticker]],[1]!Table1[[Symbol]:[Industry]],2,FALSE),"-")</f>
        <v>-</v>
      </c>
      <c r="E2901">
        <v>100.292504511</v>
      </c>
      <c r="F2901">
        <v>46.4</v>
      </c>
      <c r="G2901">
        <v>10.9044374538821</v>
      </c>
      <c r="H2901">
        <v>-10.234590467566999</v>
      </c>
      <c r="I2901">
        <v>-3.3304757173500601</v>
      </c>
      <c r="J2901">
        <v>-6.3178223279459802</v>
      </c>
      <c r="K2901">
        <v>47.924241585739601</v>
      </c>
      <c r="L2901">
        <v>41.737825224202197</v>
      </c>
      <c r="M2901">
        <v>32.303035610252302</v>
      </c>
      <c r="N2901">
        <v>0.59904407239184398</v>
      </c>
      <c r="O2901">
        <v>24.116379310344801</v>
      </c>
      <c r="P2901">
        <v>99.141630901287499</v>
      </c>
      <c r="Q2901">
        <v>0.16248421781696501</v>
      </c>
    </row>
    <row r="2902" spans="1:17" hidden="1" x14ac:dyDescent="0.3">
      <c r="A2902" t="s">
        <v>5966</v>
      </c>
      <c r="B2902" t="s">
        <v>5967</v>
      </c>
      <c r="C2902" t="str">
        <f>IFERROR(VLOOKUP(Table1[[#This Row],[Ticker]],[1]!Table1[[Symbol]:[Industry]],2,FALSE),"-")</f>
        <v>-</v>
      </c>
      <c r="E2902">
        <v>100.21741249999999</v>
      </c>
      <c r="F2902">
        <v>107.5</v>
      </c>
      <c r="G2902">
        <v>24.783499568238302</v>
      </c>
      <c r="H2902">
        <v>1.2415986613204799</v>
      </c>
      <c r="I2902">
        <v>34.674827642493199</v>
      </c>
      <c r="J2902">
        <v>1.4352580200751299</v>
      </c>
      <c r="K2902">
        <v>109.516030017155</v>
      </c>
      <c r="L2902">
        <v>96.128591396886506</v>
      </c>
      <c r="M2902">
        <v>57.167521509360199</v>
      </c>
      <c r="N2902">
        <v>0.64148621735104205</v>
      </c>
      <c r="O2902">
        <v>20.139534883720899</v>
      </c>
      <c r="P2902">
        <v>97.175348495964698</v>
      </c>
      <c r="Q2902">
        <v>3.768337727328E-2</v>
      </c>
    </row>
    <row r="2903" spans="1:17" hidden="1" x14ac:dyDescent="0.3">
      <c r="A2903" t="s">
        <v>5968</v>
      </c>
      <c r="B2903" t="s">
        <v>5969</v>
      </c>
      <c r="C2903" t="str">
        <f>IFERROR(VLOOKUP(Table1[[#This Row],[Ticker]],[1]!Table1[[Symbol]:[Industry]],2,FALSE),"-")</f>
        <v>-</v>
      </c>
      <c r="D2903" t="s">
        <v>271</v>
      </c>
      <c r="E2903">
        <v>100.16249999999999</v>
      </c>
      <c r="F2903">
        <v>130.5</v>
      </c>
      <c r="G2903">
        <v>209.04923383397201</v>
      </c>
      <c r="H2903">
        <v>1.6093118117438601</v>
      </c>
      <c r="I2903">
        <v>112.43839498436699</v>
      </c>
      <c r="J2903">
        <v>30.3373051545103</v>
      </c>
      <c r="K2903">
        <v>102.561791928543</v>
      </c>
      <c r="L2903">
        <v>71.858974475725802</v>
      </c>
      <c r="M2903">
        <v>70.278188749082304</v>
      </c>
      <c r="N2903">
        <v>0.49979516591560802</v>
      </c>
      <c r="O2903">
        <v>7.4329501915708596</v>
      </c>
      <c r="P2903">
        <v>242.51968503936999</v>
      </c>
    </row>
    <row r="2904" spans="1:17" hidden="1" x14ac:dyDescent="0.3">
      <c r="A2904" t="s">
        <v>5970</v>
      </c>
      <c r="B2904" t="s">
        <v>5971</v>
      </c>
      <c r="C2904" t="str">
        <f>IFERROR(VLOOKUP(Table1[[#This Row],[Ticker]],[1]!Table1[[Symbol]:[Industry]],2,FALSE),"-")</f>
        <v>-</v>
      </c>
      <c r="D2904" t="s">
        <v>138</v>
      </c>
      <c r="E2904">
        <v>100.05107264999999</v>
      </c>
      <c r="F2904">
        <v>136.19999999999999</v>
      </c>
      <c r="G2904">
        <v>58.562550043246603</v>
      </c>
      <c r="H2904">
        <v>4.0931291311898503</v>
      </c>
      <c r="I2904">
        <v>-24.349639064987301</v>
      </c>
      <c r="J2904">
        <v>-4.6602897248649304</v>
      </c>
      <c r="K2904">
        <v>133.834742705774</v>
      </c>
      <c r="L2904">
        <v>125.135031378634</v>
      </c>
      <c r="M2904">
        <v>48.987943889584301</v>
      </c>
      <c r="N2904">
        <v>0.99983653368647496</v>
      </c>
      <c r="O2904">
        <v>40.785609397944199</v>
      </c>
      <c r="P2904">
        <v>97.248370745836297</v>
      </c>
      <c r="Q2904">
        <v>4.0903816832728999E-2</v>
      </c>
    </row>
    <row r="2905" spans="1:17" hidden="1" x14ac:dyDescent="0.3">
      <c r="A2905" t="s">
        <v>5972</v>
      </c>
      <c r="B2905" t="s">
        <v>5973</v>
      </c>
      <c r="C2905" t="str">
        <f>IFERROR(VLOOKUP(Table1[[#This Row],[Ticker]],[1]!Table1[[Symbol]:[Industry]],2,FALSE),"-")</f>
        <v>-</v>
      </c>
      <c r="D2905" t="s">
        <v>1529</v>
      </c>
      <c r="E2905">
        <v>99.950969319999999</v>
      </c>
      <c r="F2905">
        <v>5.18</v>
      </c>
      <c r="G2905">
        <v>44.269914792358499</v>
      </c>
      <c r="H2905">
        <v>4.91099957545695</v>
      </c>
      <c r="I2905">
        <v>10.0331449897116</v>
      </c>
      <c r="J2905">
        <v>2.32530691035099</v>
      </c>
      <c r="K2905">
        <v>5.0378589664219602</v>
      </c>
      <c r="L2905">
        <v>4.6825197775956697</v>
      </c>
      <c r="M2905">
        <v>61.041132479696202</v>
      </c>
      <c r="N2905">
        <v>1.8656510662939101</v>
      </c>
      <c r="O2905">
        <v>24.517374517374499</v>
      </c>
      <c r="P2905">
        <v>78.620689655172399</v>
      </c>
      <c r="Q2905">
        <v>4.1039501144683001E-2</v>
      </c>
    </row>
    <row r="2906" spans="1:17" hidden="1" x14ac:dyDescent="0.3">
      <c r="A2906" t="s">
        <v>5974</v>
      </c>
      <c r="B2906" t="s">
        <v>5975</v>
      </c>
      <c r="C2906" t="str">
        <f>IFERROR(VLOOKUP(Table1[[#This Row],[Ticker]],[1]!Table1[[Symbol]:[Industry]],2,FALSE),"-")</f>
        <v>-</v>
      </c>
      <c r="D2906" t="s">
        <v>444</v>
      </c>
      <c r="E2906">
        <v>99.91104</v>
      </c>
      <c r="F2906">
        <v>101.9</v>
      </c>
      <c r="G2906">
        <v>-24.4748809401421</v>
      </c>
      <c r="H2906">
        <v>2.2026662421236098</v>
      </c>
      <c r="I2906">
        <v>-15.2170485836526</v>
      </c>
      <c r="J2906">
        <v>5.0109504747074203</v>
      </c>
      <c r="M2906">
        <v>100</v>
      </c>
      <c r="O2906">
        <v>3.82728164867516</v>
      </c>
      <c r="P2906">
        <v>6.1458333333333304</v>
      </c>
    </row>
    <row r="2907" spans="1:17" hidden="1" x14ac:dyDescent="0.3">
      <c r="A2907" t="s">
        <v>5976</v>
      </c>
      <c r="B2907" t="s">
        <v>5977</v>
      </c>
      <c r="C2907" t="str">
        <f>IFERROR(VLOOKUP(Table1[[#This Row],[Ticker]],[1]!Table1[[Symbol]:[Industry]],2,FALSE),"-")</f>
        <v>-</v>
      </c>
      <c r="D2907" t="s">
        <v>1538</v>
      </c>
      <c r="E2907">
        <v>99.875292000000002</v>
      </c>
      <c r="F2907">
        <v>960.5</v>
      </c>
      <c r="G2907">
        <v>-5.50365078141194</v>
      </c>
      <c r="H2907">
        <v>-9.3137272004993292</v>
      </c>
      <c r="I2907">
        <v>-22.146267545063601</v>
      </c>
      <c r="J2907">
        <v>-10.449575841082</v>
      </c>
      <c r="K2907">
        <v>971.92802497969103</v>
      </c>
      <c r="L2907">
        <v>953.11626563110099</v>
      </c>
      <c r="M2907">
        <v>31.365653498299</v>
      </c>
      <c r="N2907">
        <v>3.3473098330241098</v>
      </c>
      <c r="O2907">
        <v>21.806350858927601</v>
      </c>
      <c r="P2907">
        <v>20.0625</v>
      </c>
      <c r="Q2907">
        <v>6.0443346939932002E-2</v>
      </c>
    </row>
    <row r="2908" spans="1:17" hidden="1" x14ac:dyDescent="0.3">
      <c r="A2908" t="s">
        <v>5978</v>
      </c>
      <c r="B2908" t="s">
        <v>5979</v>
      </c>
      <c r="C2908" t="str">
        <f>IFERROR(VLOOKUP(Table1[[#This Row],[Ticker]],[1]!Table1[[Symbol]:[Industry]],2,FALSE),"-")</f>
        <v>-</v>
      </c>
      <c r="D2908" t="s">
        <v>46</v>
      </c>
      <c r="E2908">
        <v>99.861397303999993</v>
      </c>
      <c r="F2908">
        <v>4.7699999999999996</v>
      </c>
      <c r="G2908">
        <v>3.7489177117387298</v>
      </c>
      <c r="H2908">
        <v>-9.4581554011629692</v>
      </c>
      <c r="I2908">
        <v>-36.140251198031699</v>
      </c>
      <c r="J2908">
        <v>3.88344490677868</v>
      </c>
      <c r="K2908">
        <v>4.6406791673713803</v>
      </c>
      <c r="L2908">
        <v>4.7566079316048304</v>
      </c>
      <c r="M2908">
        <v>60.394195946716799</v>
      </c>
      <c r="N2908">
        <v>0.61221110333681295</v>
      </c>
      <c r="O2908">
        <v>48.846960167714798</v>
      </c>
      <c r="P2908">
        <v>64.482758620689594</v>
      </c>
      <c r="Q2908">
        <v>-2.6771084367711001E-2</v>
      </c>
    </row>
    <row r="2909" spans="1:17" hidden="1" x14ac:dyDescent="0.3">
      <c r="A2909" t="s">
        <v>5980</v>
      </c>
      <c r="B2909" t="s">
        <v>5981</v>
      </c>
      <c r="C2909" t="str">
        <f>IFERROR(VLOOKUP(Table1[[#This Row],[Ticker]],[1]!Table1[[Symbol]:[Industry]],2,FALSE),"-")</f>
        <v>-</v>
      </c>
      <c r="D2909" t="s">
        <v>271</v>
      </c>
      <c r="E2909">
        <v>99.352854719999996</v>
      </c>
      <c r="F2909">
        <v>91.78</v>
      </c>
      <c r="G2909">
        <v>-17.589680193176601</v>
      </c>
      <c r="H2909">
        <v>-10.233748309309901</v>
      </c>
      <c r="I2909">
        <v>-21.150205412999199</v>
      </c>
      <c r="J2909">
        <v>-6.1056606132458704</v>
      </c>
      <c r="K2909">
        <v>96.242807545766297</v>
      </c>
      <c r="L2909">
        <v>94.723434047677202</v>
      </c>
      <c r="M2909">
        <v>30.7011725570324</v>
      </c>
      <c r="N2909">
        <v>0.89054188005947399</v>
      </c>
      <c r="O2909">
        <v>44.639354979298297</v>
      </c>
      <c r="P2909">
        <v>20.130890052356001</v>
      </c>
      <c r="Q2909">
        <v>4.3709733972981002E-2</v>
      </c>
    </row>
    <row r="2910" spans="1:17" hidden="1" x14ac:dyDescent="0.3">
      <c r="A2910" t="s">
        <v>5982</v>
      </c>
      <c r="B2910" t="s">
        <v>5983</v>
      </c>
      <c r="C2910" t="str">
        <f>IFERROR(VLOOKUP(Table1[[#This Row],[Ticker]],[1]!Table1[[Symbol]:[Industry]],2,FALSE),"-")</f>
        <v>-</v>
      </c>
      <c r="D2910" t="s">
        <v>133</v>
      </c>
      <c r="E2910">
        <v>99.061248000000006</v>
      </c>
      <c r="F2910">
        <v>93.8</v>
      </c>
      <c r="G2910">
        <v>84.512236676594696</v>
      </c>
      <c r="H2910">
        <v>-1.43072397403111</v>
      </c>
      <c r="I2910">
        <v>0.94168157507750205</v>
      </c>
      <c r="J2910">
        <v>-4.2498022134646103</v>
      </c>
      <c r="K2910">
        <v>92.5529131506742</v>
      </c>
      <c r="L2910">
        <v>78.750847357730606</v>
      </c>
      <c r="M2910">
        <v>37.730168219350404</v>
      </c>
      <c r="N2910">
        <v>0.30301054577411402</v>
      </c>
      <c r="O2910">
        <v>22.4946695095948</v>
      </c>
      <c r="P2910">
        <v>143.00518134715</v>
      </c>
      <c r="Q2910">
        <v>8.3312678377185007E-2</v>
      </c>
    </row>
    <row r="2911" spans="1:17" hidden="1" x14ac:dyDescent="0.3">
      <c r="A2911" t="s">
        <v>5984</v>
      </c>
      <c r="B2911" t="s">
        <v>5985</v>
      </c>
      <c r="C2911" t="str">
        <f>IFERROR(VLOOKUP(Table1[[#This Row],[Ticker]],[1]!Table1[[Symbol]:[Industry]],2,FALSE),"-")</f>
        <v>-</v>
      </c>
      <c r="D2911" t="s">
        <v>622</v>
      </c>
      <c r="E2911">
        <v>98.9910225</v>
      </c>
      <c r="F2911">
        <v>51.71</v>
      </c>
      <c r="G2911">
        <v>73.318464603203395</v>
      </c>
      <c r="H2911">
        <v>-20.002965157193699</v>
      </c>
      <c r="I2911">
        <v>12.9666815750775</v>
      </c>
      <c r="J2911">
        <v>-4.5566781079388203</v>
      </c>
      <c r="K2911">
        <v>50.6238301725542</v>
      </c>
      <c r="L2911">
        <v>41.627513367756201</v>
      </c>
      <c r="M2911">
        <v>42.336640470669302</v>
      </c>
      <c r="N2911">
        <v>0.17756291554002401</v>
      </c>
      <c r="O2911">
        <v>33.436472635853796</v>
      </c>
      <c r="P2911">
        <v>124.923879947803</v>
      </c>
      <c r="Q2911">
        <v>8.2900427410138006E-2</v>
      </c>
    </row>
    <row r="2912" spans="1:17" hidden="1" x14ac:dyDescent="0.3">
      <c r="A2912" t="s">
        <v>5986</v>
      </c>
      <c r="B2912" t="s">
        <v>5987</v>
      </c>
      <c r="C2912" t="str">
        <f>IFERROR(VLOOKUP(Table1[[#This Row],[Ticker]],[1]!Table1[[Symbol]:[Industry]],2,FALSE),"-")</f>
        <v>-</v>
      </c>
      <c r="D2912" t="s">
        <v>418</v>
      </c>
      <c r="E2912">
        <v>98.986779999999996</v>
      </c>
      <c r="F2912">
        <v>144.9</v>
      </c>
      <c r="G2912">
        <v>3.8088492185880498</v>
      </c>
      <c r="H2912">
        <v>-2.21872135199613</v>
      </c>
      <c r="I2912">
        <v>-26.8086272575352</v>
      </c>
      <c r="J2912">
        <v>-3.6109986487026702</v>
      </c>
      <c r="K2912">
        <v>140.40026847377999</v>
      </c>
      <c r="L2912">
        <v>132.04513333109901</v>
      </c>
      <c r="M2912">
        <v>46.6639649398942</v>
      </c>
      <c r="N2912">
        <v>0.43199545289060898</v>
      </c>
      <c r="O2912">
        <v>24.8447204968944</v>
      </c>
      <c r="P2912">
        <v>44.9</v>
      </c>
      <c r="Q2912">
        <v>-6.6116848101190001E-3</v>
      </c>
    </row>
    <row r="2913" spans="1:17" hidden="1" x14ac:dyDescent="0.3">
      <c r="A2913" t="s">
        <v>5988</v>
      </c>
      <c r="B2913" t="s">
        <v>5989</v>
      </c>
      <c r="C2913" t="str">
        <f>IFERROR(VLOOKUP(Table1[[#This Row],[Ticker]],[1]!Table1[[Symbol]:[Industry]],2,FALSE),"-")</f>
        <v>-</v>
      </c>
      <c r="D2913" t="s">
        <v>5311</v>
      </c>
      <c r="E2913">
        <v>98.555506800000003</v>
      </c>
      <c r="F2913">
        <v>36.36</v>
      </c>
      <c r="G2913">
        <v>-1.4705876414802099</v>
      </c>
      <c r="H2913">
        <v>-6.07107903580407</v>
      </c>
      <c r="I2913">
        <v>-24.257685513529999</v>
      </c>
      <c r="J2913">
        <v>-6.58315797159079</v>
      </c>
      <c r="K2913">
        <v>37.244063693468803</v>
      </c>
      <c r="L2913">
        <v>35.993498477502399</v>
      </c>
      <c r="M2913">
        <v>44.192380156494899</v>
      </c>
      <c r="N2913">
        <v>1.1034261406089401</v>
      </c>
      <c r="O2913">
        <v>39.9889988998899</v>
      </c>
      <c r="P2913">
        <v>38.514285714285698</v>
      </c>
      <c r="Q2913">
        <v>-9.7180531875039992E-3</v>
      </c>
    </row>
    <row r="2914" spans="1:17" hidden="1" x14ac:dyDescent="0.3">
      <c r="A2914" t="s">
        <v>5990</v>
      </c>
      <c r="B2914" t="s">
        <v>5991</v>
      </c>
      <c r="C2914" t="str">
        <f>IFERROR(VLOOKUP(Table1[[#This Row],[Ticker]],[1]!Table1[[Symbol]:[Industry]],2,FALSE),"-")</f>
        <v>-</v>
      </c>
      <c r="D2914" t="s">
        <v>622</v>
      </c>
      <c r="E2914">
        <v>98.159599999999998</v>
      </c>
      <c r="F2914">
        <v>0.8</v>
      </c>
      <c r="G2914">
        <v>-15.566150781411899</v>
      </c>
      <c r="H2914">
        <v>4.4033704674757299</v>
      </c>
      <c r="I2914">
        <v>-54.292814548953501</v>
      </c>
      <c r="J2914">
        <v>-4.9890495252925797</v>
      </c>
      <c r="K2914">
        <v>0.77221922638655505</v>
      </c>
      <c r="L2914">
        <v>0.82076620781517595</v>
      </c>
      <c r="M2914">
        <v>37.829085851903301</v>
      </c>
      <c r="N2914">
        <v>0.93712361769708796</v>
      </c>
      <c r="O2914">
        <v>97.5</v>
      </c>
      <c r="P2914">
        <v>48.148148148148103</v>
      </c>
    </row>
    <row r="2915" spans="1:17" hidden="1" x14ac:dyDescent="0.3">
      <c r="A2915" t="s">
        <v>5992</v>
      </c>
      <c r="B2915" t="s">
        <v>5993</v>
      </c>
      <c r="C2915" t="str">
        <f>IFERROR(VLOOKUP(Table1[[#This Row],[Ticker]],[1]!Table1[[Symbol]:[Industry]],2,FALSE),"-")</f>
        <v>-</v>
      </c>
      <c r="D2915" t="s">
        <v>228</v>
      </c>
      <c r="E2915">
        <v>97.911000000000001</v>
      </c>
      <c r="F2915">
        <v>69</v>
      </c>
      <c r="G2915">
        <v>104.817822507402</v>
      </c>
      <c r="H2915">
        <v>9.1973732829901795</v>
      </c>
      <c r="I2915">
        <v>-17.3268236609001</v>
      </c>
      <c r="J2915">
        <v>6.1539465836568299</v>
      </c>
      <c r="K2915">
        <v>63.0805579274314</v>
      </c>
      <c r="L2915">
        <v>58.310078568903698</v>
      </c>
      <c r="M2915">
        <v>60.196221926388503</v>
      </c>
      <c r="N2915">
        <v>1.5305769687913799</v>
      </c>
      <c r="O2915">
        <v>52.028985507246396</v>
      </c>
      <c r="P2915">
        <v>146.34059264548301</v>
      </c>
      <c r="Q2915">
        <v>0.13406151179929099</v>
      </c>
    </row>
    <row r="2916" spans="1:17" hidden="1" x14ac:dyDescent="0.3">
      <c r="A2916" t="s">
        <v>5994</v>
      </c>
      <c r="B2916" t="s">
        <v>5995</v>
      </c>
      <c r="C2916" t="str">
        <f>IFERROR(VLOOKUP(Table1[[#This Row],[Ticker]],[1]!Table1[[Symbol]:[Industry]],2,FALSE),"-")</f>
        <v>-</v>
      </c>
      <c r="D2916" t="s">
        <v>1506</v>
      </c>
      <c r="E2916">
        <v>97.864704611999997</v>
      </c>
      <c r="F2916">
        <v>22.52</v>
      </c>
      <c r="G2916">
        <v>6.1297556513365699</v>
      </c>
      <c r="H2916">
        <v>-14.9907299842914</v>
      </c>
      <c r="I2916">
        <v>-22.474985091589101</v>
      </c>
      <c r="J2916">
        <v>-2.86472689086155</v>
      </c>
      <c r="K2916">
        <v>24.094993449934702</v>
      </c>
      <c r="L2916">
        <v>22.5749713946011</v>
      </c>
      <c r="M2916">
        <v>34.380914226080399</v>
      </c>
      <c r="N2916">
        <v>0.80673456053178305</v>
      </c>
      <c r="O2916">
        <v>53.8632326820603</v>
      </c>
      <c r="P2916">
        <v>49.634551495016602</v>
      </c>
      <c r="Q2916">
        <v>6.0674595364251002E-2</v>
      </c>
    </row>
    <row r="2917" spans="1:17" hidden="1" x14ac:dyDescent="0.3">
      <c r="A2917" t="s">
        <v>5996</v>
      </c>
      <c r="B2917" t="s">
        <v>5997</v>
      </c>
      <c r="C2917" t="str">
        <f>IFERROR(VLOOKUP(Table1[[#This Row],[Ticker]],[1]!Table1[[Symbol]:[Industry]],2,FALSE),"-")</f>
        <v>-</v>
      </c>
      <c r="D2917" t="s">
        <v>785</v>
      </c>
      <c r="E2917">
        <v>97.779274999999998</v>
      </c>
      <c r="F2917">
        <v>53.95</v>
      </c>
      <c r="G2917">
        <v>-74.645905382638901</v>
      </c>
      <c r="H2917">
        <v>14.268934729040501</v>
      </c>
      <c r="I2917">
        <v>-33.4994158923054</v>
      </c>
      <c r="J2917">
        <v>-14.5723828586259</v>
      </c>
      <c r="K2917">
        <v>49.3620365837278</v>
      </c>
      <c r="M2917">
        <v>55.608588678117499</v>
      </c>
      <c r="N2917">
        <v>1.7606183889340901</v>
      </c>
      <c r="O2917">
        <v>107.599629286376</v>
      </c>
      <c r="P2917">
        <v>43.484042553191401</v>
      </c>
    </row>
    <row r="2918" spans="1:17" hidden="1" x14ac:dyDescent="0.3">
      <c r="A2918" t="s">
        <v>5998</v>
      </c>
      <c r="B2918" t="s">
        <v>5999</v>
      </c>
      <c r="C2918" t="str">
        <f>IFERROR(VLOOKUP(Table1[[#This Row],[Ticker]],[1]!Table1[[Symbol]:[Industry]],2,FALSE),"-")</f>
        <v>-</v>
      </c>
      <c r="D2918" t="s">
        <v>418</v>
      </c>
      <c r="E2918">
        <v>97.612526039999906</v>
      </c>
      <c r="F2918">
        <v>98</v>
      </c>
      <c r="G2918">
        <v>29.374560681038599</v>
      </c>
      <c r="H2918">
        <v>-12.674784738268499</v>
      </c>
      <c r="I2918">
        <v>1.01479901791241</v>
      </c>
      <c r="J2918">
        <v>2.3165060302629801</v>
      </c>
      <c r="K2918">
        <v>99.481578780257806</v>
      </c>
      <c r="L2918">
        <v>90.803940847299003</v>
      </c>
      <c r="M2918">
        <v>42.091056880828503</v>
      </c>
      <c r="N2918">
        <v>2.1</v>
      </c>
      <c r="O2918">
        <v>34.6938775510204</v>
      </c>
      <c r="P2918">
        <v>120.02694207453899</v>
      </c>
      <c r="Q2918">
        <v>0.14121625328872101</v>
      </c>
    </row>
    <row r="2919" spans="1:17" hidden="1" x14ac:dyDescent="0.3">
      <c r="A2919" t="s">
        <v>6000</v>
      </c>
      <c r="B2919" t="s">
        <v>6001</v>
      </c>
      <c r="C2919" t="str">
        <f>IFERROR(VLOOKUP(Table1[[#This Row],[Ticker]],[1]!Table1[[Symbol]:[Industry]],2,FALSE),"-")</f>
        <v>-</v>
      </c>
      <c r="D2919" t="s">
        <v>133</v>
      </c>
      <c r="E2919">
        <v>97.596814519999995</v>
      </c>
      <c r="F2919">
        <v>7.24</v>
      </c>
      <c r="G2919">
        <v>-17.506449288874599</v>
      </c>
      <c r="H2919">
        <v>-14.6646177084936</v>
      </c>
      <c r="I2919">
        <v>-64.033950193875498</v>
      </c>
      <c r="J2919">
        <v>-6.35045188440135</v>
      </c>
      <c r="K2919">
        <v>7.9942297973066996</v>
      </c>
      <c r="L2919">
        <v>8.4280966173800103</v>
      </c>
      <c r="M2919">
        <v>25.520622408828899</v>
      </c>
      <c r="N2919">
        <v>2.2413142557689101</v>
      </c>
      <c r="O2919">
        <v>141.71270718232</v>
      </c>
      <c r="P2919">
        <v>24.827586206896498</v>
      </c>
      <c r="Q2919">
        <v>-1.2623424024420999E-2</v>
      </c>
    </row>
    <row r="2920" spans="1:17" hidden="1" x14ac:dyDescent="0.3">
      <c r="A2920" t="s">
        <v>6002</v>
      </c>
      <c r="B2920" t="s">
        <v>6003</v>
      </c>
      <c r="C2920" t="str">
        <f>IFERROR(VLOOKUP(Table1[[#This Row],[Ticker]],[1]!Table1[[Symbol]:[Industry]],2,FALSE),"-")</f>
        <v>-</v>
      </c>
      <c r="D2920" t="s">
        <v>138</v>
      </c>
      <c r="E2920">
        <v>97.2</v>
      </c>
      <c r="F2920">
        <v>88.25</v>
      </c>
      <c r="G2920">
        <v>-21.7426213696472</v>
      </c>
      <c r="H2920">
        <v>-17.492227006577998</v>
      </c>
      <c r="I2920">
        <v>-3.6439497283822102</v>
      </c>
      <c r="J2920">
        <v>-5.05437495010821</v>
      </c>
      <c r="K2920">
        <v>90.361904174625295</v>
      </c>
      <c r="L2920">
        <v>84.492408849543295</v>
      </c>
      <c r="M2920">
        <v>39.262384011745702</v>
      </c>
      <c r="N2920">
        <v>0.66564666281776597</v>
      </c>
      <c r="O2920">
        <v>23.682719546742199</v>
      </c>
      <c r="P2920">
        <v>74.200552704303206</v>
      </c>
      <c r="Q2920">
        <v>0.142558140361665</v>
      </c>
    </row>
    <row r="2921" spans="1:17" hidden="1" x14ac:dyDescent="0.3">
      <c r="A2921" t="s">
        <v>6004</v>
      </c>
      <c r="B2921" t="s">
        <v>6005</v>
      </c>
      <c r="C2921" t="str">
        <f>IFERROR(VLOOKUP(Table1[[#This Row],[Ticker]],[1]!Table1[[Symbol]:[Industry]],2,FALSE),"-")</f>
        <v>-</v>
      </c>
      <c r="E2921">
        <v>97.012823600000004</v>
      </c>
      <c r="F2921">
        <v>39.49</v>
      </c>
      <c r="G2921">
        <v>101.084930457629</v>
      </c>
      <c r="H2921">
        <v>-12.3688467602404</v>
      </c>
      <c r="I2921">
        <v>2.6374647076076201</v>
      </c>
      <c r="J2921">
        <v>-0.38079204804940903</v>
      </c>
      <c r="K2921">
        <v>39.5995047289734</v>
      </c>
      <c r="L2921">
        <v>33.274872453918199</v>
      </c>
      <c r="M2921">
        <v>44.652087168538998</v>
      </c>
      <c r="N2921">
        <v>0.48452927737043699</v>
      </c>
      <c r="O2921">
        <v>18.738921245884999</v>
      </c>
      <c r="P2921">
        <v>134.36201780415399</v>
      </c>
      <c r="Q2921">
        <v>4.0709285032801003E-2</v>
      </c>
    </row>
    <row r="2922" spans="1:17" hidden="1" x14ac:dyDescent="0.3">
      <c r="A2922" t="s">
        <v>6006</v>
      </c>
      <c r="B2922" t="s">
        <v>6007</v>
      </c>
      <c r="C2922" t="str">
        <f>IFERROR(VLOOKUP(Table1[[#This Row],[Ticker]],[1]!Table1[[Symbol]:[Industry]],2,FALSE),"-")</f>
        <v>-</v>
      </c>
      <c r="D2922" t="s">
        <v>133</v>
      </c>
      <c r="E2922">
        <v>96.935052944999995</v>
      </c>
      <c r="F2922">
        <v>93.49</v>
      </c>
      <c r="G2922">
        <v>-24.916246668903899</v>
      </c>
      <c r="H2922">
        <v>-8.3330480435906793</v>
      </c>
      <c r="I2922">
        <v>-15.9863954718159</v>
      </c>
      <c r="J2922">
        <v>-2.0475333556159598</v>
      </c>
      <c r="K2922">
        <v>97.714716371873195</v>
      </c>
      <c r="L2922">
        <v>93.819464376795807</v>
      </c>
      <c r="M2922">
        <v>39.7780392753481</v>
      </c>
      <c r="N2922">
        <v>1.0358154764282701</v>
      </c>
      <c r="O2922">
        <v>26.7408278960316</v>
      </c>
      <c r="P2922">
        <v>35.453491741524097</v>
      </c>
      <c r="Q2922">
        <v>4.7408566064945999E-2</v>
      </c>
    </row>
    <row r="2923" spans="1:17" hidden="1" x14ac:dyDescent="0.3">
      <c r="A2923" t="s">
        <v>6008</v>
      </c>
      <c r="B2923" t="s">
        <v>6009</v>
      </c>
      <c r="C2923" t="str">
        <f>IFERROR(VLOOKUP(Table1[[#This Row],[Ticker]],[1]!Table1[[Symbol]:[Industry]],2,FALSE),"-")</f>
        <v>-</v>
      </c>
      <c r="D2923" t="s">
        <v>469</v>
      </c>
      <c r="E2923">
        <v>96.793599999999998</v>
      </c>
      <c r="F2923">
        <v>315.95</v>
      </c>
      <c r="G2923">
        <v>-10.0451270154156</v>
      </c>
      <c r="H2923">
        <v>-5.98758629868329</v>
      </c>
      <c r="I2923">
        <v>-6.2212104109852104</v>
      </c>
      <c r="J2923">
        <v>-2.6631981321037301</v>
      </c>
      <c r="K2923">
        <v>304.97880574947499</v>
      </c>
      <c r="L2923">
        <v>270.546348432012</v>
      </c>
      <c r="M2923">
        <v>54.214188468341398</v>
      </c>
      <c r="N2923">
        <v>1.0090232704830699</v>
      </c>
      <c r="O2923">
        <v>16.9330590283272</v>
      </c>
      <c r="P2923">
        <v>59.570707070707002</v>
      </c>
      <c r="Q2923">
        <v>7.6605322879227E-2</v>
      </c>
    </row>
    <row r="2924" spans="1:17" hidden="1" x14ac:dyDescent="0.3">
      <c r="A2924" t="s">
        <v>6010</v>
      </c>
      <c r="B2924" t="s">
        <v>6011</v>
      </c>
      <c r="C2924" t="str">
        <f>IFERROR(VLOOKUP(Table1[[#This Row],[Ticker]],[1]!Table1[[Symbol]:[Industry]],2,FALSE),"-")</f>
        <v>-</v>
      </c>
      <c r="D2924" t="s">
        <v>622</v>
      </c>
      <c r="E2924">
        <v>96.772499999999994</v>
      </c>
      <c r="F2924">
        <v>7.81</v>
      </c>
      <c r="G2924">
        <v>-40.091290446216398</v>
      </c>
      <c r="H2924">
        <v>-12.3207150528404</v>
      </c>
      <c r="I2924">
        <v>-30.009975883486</v>
      </c>
      <c r="J2924">
        <v>5.9038076175645697</v>
      </c>
      <c r="K2924">
        <v>7.24495393430443</v>
      </c>
      <c r="L2924">
        <v>8.8165727976144392</v>
      </c>
      <c r="M2924">
        <v>60.913824592726698</v>
      </c>
      <c r="N2924">
        <v>0.63563019387698105</v>
      </c>
      <c r="O2924">
        <v>39.564660691421203</v>
      </c>
      <c r="P2924">
        <v>34.655172413793103</v>
      </c>
      <c r="Q2924">
        <v>-0.181994482692276</v>
      </c>
    </row>
    <row r="2925" spans="1:17" hidden="1" x14ac:dyDescent="0.3">
      <c r="A2925" t="s">
        <v>6012</v>
      </c>
      <c r="B2925" t="s">
        <v>6013</v>
      </c>
      <c r="C2925" t="str">
        <f>IFERROR(VLOOKUP(Table1[[#This Row],[Ticker]],[1]!Table1[[Symbol]:[Industry]],2,FALSE),"-")</f>
        <v>-</v>
      </c>
      <c r="D2925" t="s">
        <v>6014</v>
      </c>
      <c r="E2925">
        <v>96.588477999999995</v>
      </c>
      <c r="F2925">
        <v>81.900000000000006</v>
      </c>
      <c r="G2925">
        <v>-77.671413939306603</v>
      </c>
      <c r="H2925">
        <v>-8.5152937813919607</v>
      </c>
      <c r="I2925">
        <v>-45.796049806756301</v>
      </c>
      <c r="J2925">
        <v>-6.8172017623640402</v>
      </c>
      <c r="K2925">
        <v>86.239661091306004</v>
      </c>
      <c r="M2925">
        <v>32.273702276075603</v>
      </c>
      <c r="N2925">
        <v>0.82790988735919901</v>
      </c>
      <c r="O2925">
        <v>125.885225885225</v>
      </c>
      <c r="P2925">
        <v>7.7631578947368496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96.585244000000003</v>
      </c>
      <c r="F2926">
        <v>1.5</v>
      </c>
      <c r="G2926">
        <v>61.775621370486697</v>
      </c>
      <c r="H2926">
        <v>26.926117569557199</v>
      </c>
      <c r="I2926">
        <v>-9.1654612820653405</v>
      </c>
      <c r="J2926">
        <v>-5.1351534213964696</v>
      </c>
      <c r="K2926">
        <v>1.2846344315323901</v>
      </c>
      <c r="L2926">
        <v>1.1444143342220101</v>
      </c>
      <c r="M2926">
        <v>59.478012025428697</v>
      </c>
      <c r="N2926">
        <v>0.981561151689328</v>
      </c>
      <c r="O2926">
        <v>23.3333333333333</v>
      </c>
      <c r="P2926">
        <v>120.588235294117</v>
      </c>
      <c r="Q2926">
        <v>4.4082845183350997E-2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E2927">
        <v>96.473615699999996</v>
      </c>
      <c r="F2927">
        <v>76.5</v>
      </c>
      <c r="G2927">
        <v>437.76227337175402</v>
      </c>
      <c r="H2927">
        <v>23.246433807010298</v>
      </c>
      <c r="I2927">
        <v>237.53071950292201</v>
      </c>
      <c r="J2927">
        <v>-0.321618332632024</v>
      </c>
      <c r="K2927">
        <v>66.129310373973198</v>
      </c>
      <c r="L2927">
        <v>43.115594979605198</v>
      </c>
      <c r="M2927">
        <v>72.730330753764605</v>
      </c>
      <c r="N2927">
        <v>0.27529691396995798</v>
      </c>
      <c r="O2927">
        <v>2.39215686274509</v>
      </c>
      <c r="P2927">
        <v>599.908508691674</v>
      </c>
      <c r="Q2927">
        <v>0.208774635845209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271</v>
      </c>
      <c r="E2928">
        <v>96.182872000000003</v>
      </c>
      <c r="F2928">
        <v>159.65</v>
      </c>
      <c r="G2928">
        <v>4.5479486480908999</v>
      </c>
      <c r="H2928">
        <v>-9.2594549699975897</v>
      </c>
      <c r="I2928">
        <v>-20.191521314747799</v>
      </c>
      <c r="J2928">
        <v>-0.98263926888231801</v>
      </c>
      <c r="K2928">
        <v>159.929816000595</v>
      </c>
      <c r="L2928">
        <v>155.37046706887699</v>
      </c>
      <c r="M2928">
        <v>47.553336484882898</v>
      </c>
      <c r="N2928">
        <v>0.52562609725866105</v>
      </c>
      <c r="O2928">
        <v>30.284998434074499</v>
      </c>
      <c r="P2928">
        <v>43.764070238631199</v>
      </c>
      <c r="Q2928">
        <v>7.2580096461839997E-3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1318</v>
      </c>
      <c r="E2929">
        <v>96.080539380000005</v>
      </c>
      <c r="F2929">
        <v>25.75</v>
      </c>
      <c r="G2929">
        <v>-17.561121443607998</v>
      </c>
      <c r="H2929">
        <v>-1.9903717325599299</v>
      </c>
      <c r="I2929">
        <v>-11.5909536424906</v>
      </c>
      <c r="J2929">
        <v>-1.89365098851937</v>
      </c>
      <c r="K2929">
        <v>25.546600148678699</v>
      </c>
      <c r="L2929">
        <v>24.908391073220301</v>
      </c>
      <c r="M2929">
        <v>53.842876406836702</v>
      </c>
      <c r="N2929">
        <v>1.8314040264797899</v>
      </c>
      <c r="O2929">
        <v>8.6213592233009599</v>
      </c>
      <c r="P2929">
        <v>11.4718614718614</v>
      </c>
      <c r="Q2929">
        <v>-6.9436672557021004E-2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228</v>
      </c>
      <c r="E2930">
        <v>95.841852000000003</v>
      </c>
      <c r="F2930">
        <v>6.78</v>
      </c>
      <c r="G2930">
        <v>-52.818403033664197</v>
      </c>
      <c r="H2930">
        <v>-25.1706548811975</v>
      </c>
      <c r="I2930">
        <v>-30.267709287866602</v>
      </c>
      <c r="J2930">
        <v>-20.7907307208093</v>
      </c>
      <c r="K2930">
        <v>7.83565692771817</v>
      </c>
      <c r="L2930">
        <v>8.2518328650139701</v>
      </c>
      <c r="M2930">
        <v>19.938397392844301</v>
      </c>
      <c r="N2930">
        <v>1.9016744555620699</v>
      </c>
      <c r="O2930">
        <v>91.740412979351007</v>
      </c>
      <c r="P2930">
        <v>14.915254237288099</v>
      </c>
      <c r="Q2930">
        <v>0.13733573033423499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E2931">
        <v>95.840999999999994</v>
      </c>
      <c r="F2931">
        <v>112.15</v>
      </c>
      <c r="G2931">
        <v>18.400473095353099</v>
      </c>
      <c r="H2931">
        <v>-8.9667219348089997</v>
      </c>
      <c r="I2931">
        <v>13.314890081781099</v>
      </c>
      <c r="J2931">
        <v>-5.4057161919592396</v>
      </c>
      <c r="K2931">
        <v>126.421593378475</v>
      </c>
      <c r="M2931">
        <v>23.838620798864898</v>
      </c>
      <c r="N2931">
        <v>0.41652892561983401</v>
      </c>
      <c r="O2931">
        <v>48.016049933125203</v>
      </c>
      <c r="P2931">
        <v>53.419972640218802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469</v>
      </c>
      <c r="E2932">
        <v>95.742661282</v>
      </c>
      <c r="F2932">
        <v>17.02</v>
      </c>
      <c r="G2932">
        <v>4.1656499848715596</v>
      </c>
      <c r="H2932">
        <v>-15.0825413248758</v>
      </c>
      <c r="I2932">
        <v>-30.131103235049</v>
      </c>
      <c r="J2932">
        <v>-8.7759146263302501</v>
      </c>
      <c r="K2932">
        <v>18.416992942168001</v>
      </c>
      <c r="L2932">
        <v>18.088803645341201</v>
      </c>
      <c r="M2932">
        <v>30.1946752585235</v>
      </c>
      <c r="N2932">
        <v>1.08385541814018</v>
      </c>
      <c r="O2932">
        <v>40.716803760281998</v>
      </c>
      <c r="P2932">
        <v>35.617529880478003</v>
      </c>
      <c r="Q2932">
        <v>2.3116770373763001E-2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E2933">
        <v>95.545794000000001</v>
      </c>
      <c r="F2933">
        <v>188.7</v>
      </c>
      <c r="G2933">
        <v>288.37720433841298</v>
      </c>
      <c r="H2933">
        <v>64.796530100650202</v>
      </c>
      <c r="I2933">
        <v>322.42685944069001</v>
      </c>
      <c r="J2933">
        <v>16.008713510807301</v>
      </c>
      <c r="K2933">
        <v>125.303524293094</v>
      </c>
      <c r="L2933">
        <v>76.652020626156997</v>
      </c>
      <c r="M2933">
        <v>76.991764122784105</v>
      </c>
      <c r="N2933">
        <v>0.41730769230769199</v>
      </c>
      <c r="O2933">
        <v>3.86857445680974</v>
      </c>
      <c r="P2933">
        <v>408.62533692722297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271</v>
      </c>
      <c r="E2934">
        <v>95.427227999999999</v>
      </c>
      <c r="F2934">
        <v>97.5</v>
      </c>
      <c r="G2934">
        <v>20.173759532489299</v>
      </c>
      <c r="H2934">
        <v>-5.1127827685308702</v>
      </c>
      <c r="I2934">
        <v>-24.4571643976026</v>
      </c>
      <c r="J2934">
        <v>0.323450474707421</v>
      </c>
      <c r="K2934">
        <v>98.686945790813496</v>
      </c>
      <c r="L2934">
        <v>93.888095180974005</v>
      </c>
      <c r="M2934">
        <v>49.0400003419726</v>
      </c>
      <c r="N2934">
        <v>0.27249702026221601</v>
      </c>
      <c r="O2934">
        <v>27.076923076922998</v>
      </c>
      <c r="P2934">
        <v>48.854961832061001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E2935">
        <v>95.4224502</v>
      </c>
      <c r="F2935">
        <v>11.88</v>
      </c>
      <c r="G2935">
        <v>-44.170801944202601</v>
      </c>
      <c r="H2935">
        <v>-7.7170585285185798</v>
      </c>
      <c r="I2935">
        <v>-46.956304414414603</v>
      </c>
      <c r="J2935">
        <v>1.3364389294143499</v>
      </c>
      <c r="K2935">
        <v>11.450574915553</v>
      </c>
      <c r="L2935">
        <v>11.8161407160213</v>
      </c>
      <c r="M2935">
        <v>56.738855965545604</v>
      </c>
      <c r="N2935">
        <v>0.81233668137888304</v>
      </c>
      <c r="O2935">
        <v>66.161616161616095</v>
      </c>
      <c r="P2935">
        <v>25.581395348837201</v>
      </c>
      <c r="Q2935">
        <v>0.129940196923818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1642</v>
      </c>
      <c r="E2936">
        <v>95.118487040000005</v>
      </c>
      <c r="F2936">
        <v>6480.1</v>
      </c>
      <c r="G2936">
        <v>-8.5303756536436293</v>
      </c>
      <c r="H2936">
        <v>-5.80270926188944</v>
      </c>
      <c r="I2936">
        <v>-3.1336251532986799</v>
      </c>
      <c r="J2936">
        <v>-6.4647463951685298</v>
      </c>
      <c r="K2936">
        <v>6577.5227338042096</v>
      </c>
      <c r="L2936">
        <v>6151.4301987948402</v>
      </c>
      <c r="M2936">
        <v>55.282251015972101</v>
      </c>
      <c r="N2936">
        <v>1.67654682274247</v>
      </c>
      <c r="O2936">
        <v>7.7907748337217004</v>
      </c>
      <c r="P2936">
        <v>26.787321463510001</v>
      </c>
      <c r="Q2936">
        <v>-2.1659899071474999E-2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95</v>
      </c>
      <c r="E2937">
        <v>94.974000000000004</v>
      </c>
      <c r="F2937">
        <v>220</v>
      </c>
      <c r="G2937">
        <v>-30.738564574515301</v>
      </c>
      <c r="H2937">
        <v>-3.1299025652158301</v>
      </c>
      <c r="I2937">
        <v>-20.656144511878999</v>
      </c>
      <c r="J2937">
        <v>-1.23904952529257</v>
      </c>
      <c r="K2937">
        <v>221.11895845428</v>
      </c>
      <c r="L2937">
        <v>221.76556030276799</v>
      </c>
      <c r="M2937">
        <v>81.146072576643405</v>
      </c>
      <c r="N2937">
        <v>0</v>
      </c>
      <c r="O2937">
        <v>5.4545454545454399</v>
      </c>
      <c r="P2937">
        <v>2.32558139534884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E2938">
        <v>94.918499999999995</v>
      </c>
      <c r="F2938">
        <v>72.42</v>
      </c>
      <c r="G2938">
        <v>-65.625826825742706</v>
      </c>
      <c r="H2938">
        <v>-15.0473337578763</v>
      </c>
      <c r="I2938">
        <v>-26.889871703104902</v>
      </c>
      <c r="J2938">
        <v>-5.2527014024256804</v>
      </c>
      <c r="K2938">
        <v>76.058852423243493</v>
      </c>
      <c r="L2938">
        <v>82.744831821596193</v>
      </c>
      <c r="M2938">
        <v>33.640178801226902</v>
      </c>
      <c r="N2938">
        <v>1.1877489292099901</v>
      </c>
      <c r="O2938">
        <v>73.985086992543401</v>
      </c>
      <c r="P2938">
        <v>14.952380952380899</v>
      </c>
      <c r="Q2938">
        <v>-0.12622472537694801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373</v>
      </c>
      <c r="E2939">
        <v>94.822035854999996</v>
      </c>
      <c r="F2939">
        <v>46.95</v>
      </c>
      <c r="G2939">
        <v>13.339174662374999</v>
      </c>
      <c r="H2939">
        <v>-5.9764593607281196</v>
      </c>
      <c r="I2939">
        <v>-20.4919918943102</v>
      </c>
      <c r="J2939">
        <v>-0.98181479860446497</v>
      </c>
      <c r="K2939">
        <v>46.289719190722103</v>
      </c>
      <c r="L2939">
        <v>43.6664355548046</v>
      </c>
      <c r="M2939">
        <v>45.905883419015801</v>
      </c>
      <c r="N2939">
        <v>0.96269567668801903</v>
      </c>
      <c r="O2939">
        <v>40.042598509052098</v>
      </c>
      <c r="P2939">
        <v>42.705167173252299</v>
      </c>
      <c r="Q2939">
        <v>8.3484022615764999E-2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555</v>
      </c>
      <c r="E2940">
        <v>94.771154999999993</v>
      </c>
      <c r="F2940">
        <v>86.05</v>
      </c>
      <c r="G2940">
        <v>21.026694193034299</v>
      </c>
      <c r="H2940">
        <v>27.117324876661701</v>
      </c>
      <c r="I2940">
        <v>30.2845265495238</v>
      </c>
      <c r="J2940">
        <v>22.9434599804108</v>
      </c>
      <c r="K2940">
        <v>60.274078431372502</v>
      </c>
      <c r="M2940">
        <v>70.101049715723306</v>
      </c>
      <c r="O2940">
        <v>8.0766995932597396</v>
      </c>
      <c r="P2940">
        <v>86.659436008676707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D2941" t="s">
        <v>174</v>
      </c>
      <c r="E2941">
        <v>94.686382484999996</v>
      </c>
      <c r="F2941">
        <v>48.96</v>
      </c>
      <c r="G2941">
        <v>-63.634836626045001</v>
      </c>
      <c r="H2941">
        <v>0.59934718430775302</v>
      </c>
      <c r="I2941">
        <v>-32.170150354807298</v>
      </c>
      <c r="J2941">
        <v>-10.739049525292501</v>
      </c>
      <c r="K2941">
        <v>49.411891839718997</v>
      </c>
      <c r="L2941">
        <v>54.192221353625499</v>
      </c>
      <c r="M2941">
        <v>38.119964435112003</v>
      </c>
      <c r="N2941">
        <v>0.80578371182770003</v>
      </c>
      <c r="O2941">
        <v>68.75</v>
      </c>
      <c r="P2941">
        <v>23.949367088607499</v>
      </c>
      <c r="Q2941">
        <v>3.1552390536628998E-2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541</v>
      </c>
      <c r="E2942">
        <v>94.523081304000002</v>
      </c>
      <c r="F2942">
        <v>18.09</v>
      </c>
      <c r="G2942">
        <v>-30.962976178237302</v>
      </c>
      <c r="H2942">
        <v>-4.9288764576009001</v>
      </c>
      <c r="I2942">
        <v>-57.764629104534102</v>
      </c>
      <c r="J2942">
        <v>-1.57145949759175</v>
      </c>
      <c r="K2942">
        <v>19.535356481040601</v>
      </c>
      <c r="L2942">
        <v>23.8144538590096</v>
      </c>
      <c r="M2942">
        <v>35.7354486935712</v>
      </c>
      <c r="N2942">
        <v>0.368487339955136</v>
      </c>
      <c r="O2942">
        <v>190.49198452183501</v>
      </c>
      <c r="P2942">
        <v>9.9696048632218908</v>
      </c>
      <c r="Q2942">
        <v>3.9619556942745E-2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54</v>
      </c>
      <c r="E2943">
        <v>94.5</v>
      </c>
      <c r="F2943">
        <v>59.93</v>
      </c>
      <c r="G2943">
        <v>65.417455775965095</v>
      </c>
      <c r="H2943">
        <v>-7.1416608249201401</v>
      </c>
      <c r="I2943">
        <v>-55.955851154026199</v>
      </c>
      <c r="J2943">
        <v>1.4946365417268099</v>
      </c>
      <c r="K2943">
        <v>57.101852817210101</v>
      </c>
      <c r="L2943">
        <v>54.204733744475497</v>
      </c>
      <c r="M2943">
        <v>84.278181043154405</v>
      </c>
      <c r="N2943">
        <v>1.1584485405354801</v>
      </c>
      <c r="O2943">
        <v>73.118638411480006</v>
      </c>
      <c r="P2943">
        <v>106.655172413793</v>
      </c>
      <c r="Q2943">
        <v>4.6517478921412003E-2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271</v>
      </c>
      <c r="E2944">
        <v>94.409807150000006</v>
      </c>
      <c r="F2944">
        <v>39.950000000000003</v>
      </c>
      <c r="G2944">
        <v>-52.343379190772403</v>
      </c>
      <c r="H2944">
        <v>32.159562793847698</v>
      </c>
      <c r="I2944">
        <v>-25.9237030403071</v>
      </c>
      <c r="J2944">
        <v>0.22511692731466601</v>
      </c>
      <c r="K2944">
        <v>33.417776232501197</v>
      </c>
      <c r="L2944">
        <v>36.644230446861698</v>
      </c>
      <c r="M2944">
        <v>77.247529191283704</v>
      </c>
      <c r="N2944">
        <v>2.2793868520921201</v>
      </c>
      <c r="O2944">
        <v>53.272285915062497</v>
      </c>
      <c r="P2944">
        <v>79.147982062780201</v>
      </c>
      <c r="Q2944">
        <v>4.3505687291855E-2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254</v>
      </c>
      <c r="E2945">
        <v>94.364599999999996</v>
      </c>
      <c r="F2945">
        <v>14.89</v>
      </c>
      <c r="G2945">
        <v>41.175170607165803</v>
      </c>
      <c r="H2945">
        <v>-0.11595420105009099</v>
      </c>
      <c r="I2945">
        <v>58.600644337910801</v>
      </c>
      <c r="J2945">
        <v>1.8815178505939401</v>
      </c>
      <c r="K2945">
        <v>12.8031456063639</v>
      </c>
      <c r="L2945">
        <v>9.9148381708012092</v>
      </c>
      <c r="M2945">
        <v>63.994436429641198</v>
      </c>
      <c r="N2945">
        <v>1.50356423720024</v>
      </c>
      <c r="O2945">
        <v>6.7159167226327199E-2</v>
      </c>
      <c r="P2945">
        <v>144.94160223720999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285</v>
      </c>
      <c r="E2946">
        <v>94.243100174999995</v>
      </c>
      <c r="F2946">
        <v>127.1</v>
      </c>
      <c r="G2946">
        <v>-4.8531761895850698</v>
      </c>
      <c r="H2946">
        <v>-7.9319491424917699</v>
      </c>
      <c r="I2946">
        <v>-25.845684972965199</v>
      </c>
      <c r="J2946">
        <v>-2.0723828586258999</v>
      </c>
      <c r="K2946">
        <v>132.43212014439999</v>
      </c>
      <c r="L2946">
        <v>130.511641488885</v>
      </c>
      <c r="M2946">
        <v>39.555583521426797</v>
      </c>
      <c r="N2946">
        <v>0.92641359426543801</v>
      </c>
      <c r="O2946">
        <v>33.044846577497999</v>
      </c>
      <c r="P2946">
        <v>39.287671232876697</v>
      </c>
      <c r="Q2946">
        <v>4.6811562816715002E-2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622</v>
      </c>
      <c r="E2947">
        <v>94.212440954999906</v>
      </c>
      <c r="F2947">
        <v>4.1900000000000004</v>
      </c>
      <c r="G2947">
        <v>-9.1772618925230507</v>
      </c>
      <c r="H2947">
        <v>-11.581580333218801</v>
      </c>
      <c r="I2947">
        <v>-6.0451605301856297</v>
      </c>
      <c r="J2947">
        <v>-4.5803383081088196</v>
      </c>
      <c r="K2947">
        <v>4.2799379022578599</v>
      </c>
      <c r="L2947">
        <v>4.5392861763432704</v>
      </c>
      <c r="M2947">
        <v>27.642689675674902</v>
      </c>
      <c r="N2947">
        <v>0.72579213103621698</v>
      </c>
      <c r="O2947">
        <v>33.651551312649097</v>
      </c>
      <c r="P2947">
        <v>71.020408163265301</v>
      </c>
      <c r="Q2947">
        <v>0.12486971999310199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E2948">
        <v>93.816940000000002</v>
      </c>
      <c r="F2948">
        <v>352.05</v>
      </c>
      <c r="G2948">
        <v>490.22815592198498</v>
      </c>
      <c r="H2948">
        <v>85.387694490711198</v>
      </c>
      <c r="I2948">
        <v>101.00649638989201</v>
      </c>
      <c r="J2948">
        <v>20.2904901630002</v>
      </c>
      <c r="K2948">
        <v>220.99934806354599</v>
      </c>
      <c r="L2948">
        <v>168.144009543191</v>
      </c>
      <c r="M2948">
        <v>95.339549123473802</v>
      </c>
      <c r="N2948">
        <v>3.4300925925925898</v>
      </c>
      <c r="O2948">
        <v>0</v>
      </c>
      <c r="P2948">
        <v>702.85062713797004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541</v>
      </c>
      <c r="E2949">
        <v>93.711488079999995</v>
      </c>
      <c r="F2949">
        <v>8.65</v>
      </c>
      <c r="G2949">
        <v>-38.0029556347992</v>
      </c>
      <c r="H2949">
        <v>-5.0759051864478097</v>
      </c>
      <c r="I2949">
        <v>-39.4877145172848</v>
      </c>
      <c r="J2949">
        <v>-0.18887449612105101</v>
      </c>
      <c r="K2949">
        <v>8.79273690114141</v>
      </c>
      <c r="L2949">
        <v>9.3380235296917498</v>
      </c>
      <c r="M2949">
        <v>60.457020871588803</v>
      </c>
      <c r="N2949">
        <v>0.50077828223226695</v>
      </c>
      <c r="O2949">
        <v>66.127167630057798</v>
      </c>
      <c r="P2949">
        <v>13.6662286465177</v>
      </c>
      <c r="Q2949">
        <v>0.19086641066375301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D2950" t="s">
        <v>989</v>
      </c>
      <c r="E2950">
        <v>93.63</v>
      </c>
      <c r="F2950">
        <v>37.700000000000003</v>
      </c>
      <c r="G2950">
        <v>-37.275752654948199</v>
      </c>
      <c r="H2950">
        <v>-8.66271837326099</v>
      </c>
      <c r="I2950">
        <v>-38.496140922342498</v>
      </c>
      <c r="J2950">
        <v>-5.8544341406771796</v>
      </c>
      <c r="K2950">
        <v>40.058697758376297</v>
      </c>
      <c r="L2950">
        <v>41.958295405066103</v>
      </c>
      <c r="M2950">
        <v>39.179496667238702</v>
      </c>
      <c r="N2950">
        <v>1</v>
      </c>
      <c r="O2950">
        <v>53.580901856763901</v>
      </c>
      <c r="P2950">
        <v>17.262830482115099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1428</v>
      </c>
      <c r="E2951">
        <v>93.359620309999997</v>
      </c>
      <c r="F2951">
        <v>21.99</v>
      </c>
      <c r="G2951">
        <v>410.77531263322197</v>
      </c>
      <c r="H2951">
        <v>13.221959280439799</v>
      </c>
      <c r="I2951">
        <v>420.03314498971099</v>
      </c>
      <c r="J2951">
        <v>2.78201318413777</v>
      </c>
      <c r="K2951">
        <v>19.158665102468699</v>
      </c>
      <c r="M2951">
        <v>81.982393466682794</v>
      </c>
      <c r="N2951">
        <v>0.76384374265924404</v>
      </c>
      <c r="O2951">
        <v>0.72760345611642097</v>
      </c>
      <c r="P2951">
        <v>436.34146341463401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677</v>
      </c>
      <c r="E2952">
        <v>93.332759999999993</v>
      </c>
      <c r="F2952">
        <v>43.39</v>
      </c>
      <c r="G2952">
        <v>563.16400794874596</v>
      </c>
      <c r="H2952">
        <v>-2.2769988296467099</v>
      </c>
      <c r="I2952">
        <v>48.1100218554867</v>
      </c>
      <c r="J2952">
        <v>-3.2657653244634699</v>
      </c>
      <c r="K2952">
        <v>42.346425445906704</v>
      </c>
      <c r="L2952">
        <v>32.454869537292304</v>
      </c>
      <c r="M2952">
        <v>39.319800244175802</v>
      </c>
      <c r="N2952">
        <v>0.630819623768481</v>
      </c>
      <c r="O2952">
        <v>15.6487669970039</v>
      </c>
      <c r="P2952">
        <v>742.52427184466001</v>
      </c>
      <c r="Q2952">
        <v>0.166821848330372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21</v>
      </c>
      <c r="E2953">
        <v>93.326075625000001</v>
      </c>
      <c r="F2953">
        <v>78.17</v>
      </c>
      <c r="G2953">
        <v>29.667980332011499</v>
      </c>
      <c r="H2953">
        <v>-18.508342932188299</v>
      </c>
      <c r="I2953">
        <v>4.0458001278103701</v>
      </c>
      <c r="J2953">
        <v>1.9997047999669399</v>
      </c>
      <c r="K2953">
        <v>71.5261012687685</v>
      </c>
      <c r="L2953">
        <v>60.015036711276998</v>
      </c>
      <c r="M2953">
        <v>51.823363548877303</v>
      </c>
      <c r="N2953">
        <v>0.165014096178282</v>
      </c>
      <c r="O2953">
        <v>31.124472303952899</v>
      </c>
      <c r="P2953">
        <v>97.150063051702404</v>
      </c>
      <c r="Q2953">
        <v>1.9345401923024998E-2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21</v>
      </c>
      <c r="E2954">
        <v>93.227152000000004</v>
      </c>
      <c r="F2954">
        <v>78.34</v>
      </c>
      <c r="G2954">
        <v>-86.199316610557602</v>
      </c>
      <c r="H2954">
        <v>-12.698496548573999</v>
      </c>
      <c r="I2954">
        <v>-52.617261514353302</v>
      </c>
      <c r="J2954">
        <v>0.78692450068145003</v>
      </c>
      <c r="K2954">
        <v>86.361904023986298</v>
      </c>
      <c r="L2954">
        <v>120.892870330226</v>
      </c>
      <c r="M2954">
        <v>38.797061629348299</v>
      </c>
      <c r="N2954">
        <v>0.87758018397038395</v>
      </c>
      <c r="O2954">
        <v>156.57390860352299</v>
      </c>
      <c r="P2954">
        <v>7.3150684931506804</v>
      </c>
      <c r="Q2954">
        <v>-5.3957387539307997E-2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E2955">
        <v>93.173694999999995</v>
      </c>
      <c r="F2955">
        <v>53.92</v>
      </c>
      <c r="G2955">
        <v>-9.8488512033528703</v>
      </c>
      <c r="H2955">
        <v>8.46548675494412</v>
      </c>
      <c r="I2955">
        <v>-2.5530441633191101</v>
      </c>
      <c r="J2955">
        <v>8.5927486324967699</v>
      </c>
      <c r="K2955">
        <v>51.2791751050204</v>
      </c>
      <c r="M2955">
        <v>56.395332410021702</v>
      </c>
      <c r="O2955">
        <v>16.839762611275901</v>
      </c>
      <c r="P2955">
        <v>19.556541019955599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622</v>
      </c>
      <c r="E2956">
        <v>93.156899999999993</v>
      </c>
      <c r="F2956">
        <v>162</v>
      </c>
      <c r="G2956">
        <v>-14.416922651051699</v>
      </c>
      <c r="H2956">
        <v>-9.5830480435906793</v>
      </c>
      <c r="I2956">
        <v>-16.184709030608499</v>
      </c>
      <c r="J2956">
        <v>-1.77179788004032</v>
      </c>
      <c r="K2956">
        <v>163.58983595094</v>
      </c>
      <c r="L2956">
        <v>162.85105565863401</v>
      </c>
      <c r="M2956">
        <v>44.092390520458302</v>
      </c>
      <c r="N2956">
        <v>0.52201324432532803</v>
      </c>
      <c r="O2956">
        <v>32.407407407407398</v>
      </c>
      <c r="P2956">
        <v>21.3483146067415</v>
      </c>
      <c r="Q2956">
        <v>6.0400556118573E-2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373</v>
      </c>
      <c r="E2957">
        <v>92.9503761</v>
      </c>
      <c r="F2957">
        <v>96.55</v>
      </c>
      <c r="G2957">
        <v>-47.38801312959</v>
      </c>
      <c r="H2957">
        <v>-6.1664054026796098</v>
      </c>
      <c r="I2957">
        <v>-38.6020810003752</v>
      </c>
      <c r="J2957">
        <v>-6.6049031838291601</v>
      </c>
      <c r="K2957">
        <v>101.201860431995</v>
      </c>
      <c r="L2957">
        <v>110.37196015683701</v>
      </c>
      <c r="M2957">
        <v>26.594733658058299</v>
      </c>
      <c r="N2957">
        <v>0.64436240515623699</v>
      </c>
      <c r="O2957">
        <v>50.181253236664901</v>
      </c>
      <c r="P2957">
        <v>8.4831460674157295</v>
      </c>
      <c r="Q2957">
        <v>-2.7358423493869001E-2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718</v>
      </c>
      <c r="E2958">
        <v>92.614850988000001</v>
      </c>
      <c r="F2958">
        <v>45.59</v>
      </c>
      <c r="G2958">
        <v>-10.439888155149299</v>
      </c>
      <c r="H2958">
        <v>-10.2436527762812</v>
      </c>
      <c r="I2958">
        <v>7.7461033437849904</v>
      </c>
      <c r="J2958">
        <v>4.4035115064900001</v>
      </c>
      <c r="K2958">
        <v>42.872860957570403</v>
      </c>
      <c r="L2958">
        <v>43.0561301087644</v>
      </c>
      <c r="M2958">
        <v>62.098520732969</v>
      </c>
      <c r="N2958">
        <v>0.50820444565105505</v>
      </c>
      <c r="O2958">
        <v>24.369379249835401</v>
      </c>
      <c r="P2958">
        <v>44.500792393026899</v>
      </c>
      <c r="Q2958">
        <v>0.10838730684605399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D2959" t="s">
        <v>402</v>
      </c>
      <c r="E2959">
        <v>92.4</v>
      </c>
      <c r="F2959">
        <v>220</v>
      </c>
      <c r="G2959">
        <v>44.383636781353601</v>
      </c>
      <c r="H2959">
        <v>14.8715851610425</v>
      </c>
      <c r="I2959">
        <v>12.9134143210393</v>
      </c>
      <c r="J2959">
        <v>-6.4114633183960201</v>
      </c>
      <c r="K2959">
        <v>200.79793296968899</v>
      </c>
      <c r="L2959">
        <v>176.83477049944301</v>
      </c>
      <c r="M2959">
        <v>53.644027933157901</v>
      </c>
      <c r="N2959">
        <v>0.44217599317399198</v>
      </c>
      <c r="O2959">
        <v>12.772727272727201</v>
      </c>
      <c r="P2959">
        <v>81.7430813713341</v>
      </c>
      <c r="Q2959">
        <v>3.8723094184647998E-2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1379</v>
      </c>
      <c r="E2960">
        <v>92.381399999999999</v>
      </c>
      <c r="F2960">
        <v>61.14</v>
      </c>
      <c r="G2960">
        <v>15.9616269963658</v>
      </c>
      <c r="H2960">
        <v>7.4066483544546799E-2</v>
      </c>
      <c r="I2960">
        <v>-18.170276691375101</v>
      </c>
      <c r="J2960">
        <v>1.0999335255548801</v>
      </c>
      <c r="K2960">
        <v>57.193886100573302</v>
      </c>
      <c r="L2960">
        <v>53.645254579137202</v>
      </c>
      <c r="M2960">
        <v>59.695981595455699</v>
      </c>
      <c r="N2960">
        <v>1.3828874073249999</v>
      </c>
      <c r="O2960">
        <v>13.3464180569185</v>
      </c>
      <c r="P2960">
        <v>48.759124087591204</v>
      </c>
      <c r="Q2960">
        <v>-5.0780596596759001E-2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E2961">
        <v>91.891040500000003</v>
      </c>
      <c r="F2961">
        <v>43.3</v>
      </c>
      <c r="G2961">
        <v>-3.24976660062099</v>
      </c>
      <c r="H2961">
        <v>-23.2291519396945</v>
      </c>
      <c r="I2961">
        <v>-8.5968756388528504</v>
      </c>
      <c r="J2961">
        <v>-13.479918232104</v>
      </c>
      <c r="K2961">
        <v>47.226060047008303</v>
      </c>
      <c r="L2961">
        <v>41.3624633920778</v>
      </c>
      <c r="M2961">
        <v>40.671320900014301</v>
      </c>
      <c r="N2961">
        <v>0.33705945864645498</v>
      </c>
      <c r="O2961">
        <v>54.849884526558903</v>
      </c>
      <c r="P2961">
        <v>52.949487813493398</v>
      </c>
      <c r="Q2961">
        <v>0.16096311859614601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541</v>
      </c>
      <c r="E2962">
        <v>91.782623999999998</v>
      </c>
      <c r="F2962">
        <v>134.19999999999999</v>
      </c>
      <c r="G2962">
        <v>78.893124207212296</v>
      </c>
      <c r="H2962">
        <v>-18.2966976255608</v>
      </c>
      <c r="I2962">
        <v>53.393249607449697</v>
      </c>
      <c r="J2962">
        <v>-2.1214024664690401</v>
      </c>
      <c r="K2962">
        <v>132.781004307747</v>
      </c>
      <c r="L2962">
        <v>106.929748612057</v>
      </c>
      <c r="M2962">
        <v>37.165883482466697</v>
      </c>
      <c r="N2962">
        <v>0.234252445899582</v>
      </c>
      <c r="O2962">
        <v>26.7511177347242</v>
      </c>
      <c r="P2962">
        <v>130.188679245283</v>
      </c>
      <c r="Q2962">
        <v>0.11303526176293401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E2963">
        <v>91.402018545000004</v>
      </c>
      <c r="F2963">
        <v>33.39</v>
      </c>
      <c r="G2963">
        <v>52.608875899484502</v>
      </c>
      <c r="H2963">
        <v>3.0886968251118301</v>
      </c>
      <c r="I2963">
        <v>11.0372193325145</v>
      </c>
      <c r="J2963">
        <v>0.20891427561241099</v>
      </c>
      <c r="K2963">
        <v>31.3082823078567</v>
      </c>
      <c r="L2963">
        <v>28.2480525275998</v>
      </c>
      <c r="M2963">
        <v>65.508103988845406</v>
      </c>
      <c r="N2963">
        <v>2.1585007655404702</v>
      </c>
      <c r="O2963">
        <v>9.3141659179394907</v>
      </c>
      <c r="P2963">
        <v>96.296296296296205</v>
      </c>
      <c r="Q2963">
        <v>7.8118073037340002E-3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622</v>
      </c>
      <c r="E2964">
        <v>91.029235900000003</v>
      </c>
      <c r="F2964">
        <v>34.86</v>
      </c>
      <c r="G2964">
        <v>66.9266858948058</v>
      </c>
      <c r="H2964">
        <v>1.3165307339680401</v>
      </c>
      <c r="I2964">
        <v>-15.176899800031199</v>
      </c>
      <c r="J2964">
        <v>-2.47398042796824</v>
      </c>
      <c r="K2964">
        <v>32.353911682301302</v>
      </c>
      <c r="L2964">
        <v>29.960319086102299</v>
      </c>
      <c r="M2964">
        <v>59.815618011818898</v>
      </c>
      <c r="N2964">
        <v>0.93017361531935505</v>
      </c>
      <c r="O2964">
        <v>14.744693057946</v>
      </c>
      <c r="P2964">
        <v>111.144760751059</v>
      </c>
      <c r="Q2964">
        <v>2.0255284410887E-2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622</v>
      </c>
      <c r="E2965">
        <v>90.939557253999993</v>
      </c>
      <c r="F2965">
        <v>1.21</v>
      </c>
      <c r="G2965">
        <v>-111.728692770085</v>
      </c>
      <c r="H2965">
        <v>-30.5533578542619</v>
      </c>
      <c r="I2965">
        <v>-22.162104325705702</v>
      </c>
      <c r="J2965">
        <v>-15.323556567545999</v>
      </c>
      <c r="K2965">
        <v>1.45441436392526</v>
      </c>
      <c r="L2965">
        <v>2.5305557318014098</v>
      </c>
      <c r="M2965">
        <v>33.315067178124004</v>
      </c>
      <c r="N2965">
        <v>5.1413222377291596</v>
      </c>
      <c r="O2965">
        <v>782.10326714958103</v>
      </c>
      <c r="P2965">
        <v>16.892950391644899</v>
      </c>
      <c r="Q2965">
        <v>6.2065714148182002E-2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E2966">
        <v>90.935980000000001</v>
      </c>
      <c r="F2966">
        <v>38.44</v>
      </c>
      <c r="G2966">
        <v>504.59778364481701</v>
      </c>
      <c r="H2966">
        <v>8.7218970113543701</v>
      </c>
      <c r="I2966">
        <v>652.491681575077</v>
      </c>
      <c r="J2966">
        <v>-16.184512509743701</v>
      </c>
      <c r="K2966">
        <v>30.016167225693302</v>
      </c>
      <c r="L2966">
        <v>15.2064523010645</v>
      </c>
      <c r="M2966">
        <v>41.297445457079398</v>
      </c>
      <c r="N2966">
        <v>0.63536626916524697</v>
      </c>
      <c r="O2966">
        <v>15.7648283038501</v>
      </c>
      <c r="P2966">
        <v>1007.78097982708</v>
      </c>
      <c r="Q2966">
        <v>0.12329921579875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D2967" t="s">
        <v>715</v>
      </c>
      <c r="E2967">
        <v>90.884969691999999</v>
      </c>
      <c r="F2967">
        <v>44.28</v>
      </c>
      <c r="G2967">
        <v>9.8179936936416006</v>
      </c>
      <c r="H2967">
        <v>-2.9265652308864398</v>
      </c>
      <c r="I2967">
        <v>5.1065431051021903</v>
      </c>
      <c r="J2967">
        <v>-1.1937904168969999</v>
      </c>
      <c r="K2967">
        <v>43.610046127658002</v>
      </c>
      <c r="L2967">
        <v>39.4394209750171</v>
      </c>
      <c r="M2967">
        <v>59.271834326705303</v>
      </c>
      <c r="N2967">
        <v>0.82860947742556901</v>
      </c>
      <c r="O2967">
        <v>5.9168925022583503</v>
      </c>
      <c r="P2967">
        <v>43.953185955786701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D2968" t="s">
        <v>1506</v>
      </c>
      <c r="E2968">
        <v>90.828000000000003</v>
      </c>
      <c r="F2968">
        <v>149.94999999999999</v>
      </c>
      <c r="G2968">
        <v>-19.180907787442401</v>
      </c>
      <c r="H2968">
        <v>20.952666242123598</v>
      </c>
      <c r="I2968">
        <v>-28.283663303114398</v>
      </c>
      <c r="J2968">
        <v>10.7012489821701</v>
      </c>
      <c r="K2968">
        <v>134.499447620284</v>
      </c>
      <c r="L2968">
        <v>137.672575842556</v>
      </c>
      <c r="M2968">
        <v>79.208948586338295</v>
      </c>
      <c r="N2968">
        <v>2.8649517684887398</v>
      </c>
      <c r="O2968">
        <v>33.377792597532498</v>
      </c>
      <c r="P2968">
        <v>42.809523809523803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D2969" t="s">
        <v>290</v>
      </c>
      <c r="E2969">
        <v>90.770155299999999</v>
      </c>
      <c r="F2969">
        <v>160.6</v>
      </c>
      <c r="G2969">
        <v>-35.920602358302801</v>
      </c>
      <c r="H2969">
        <v>2.4859995754569502</v>
      </c>
      <c r="I2969">
        <v>-11.2036063830376</v>
      </c>
      <c r="J2969">
        <v>-4.3612077550591604</v>
      </c>
      <c r="K2969">
        <v>157.374934806216</v>
      </c>
      <c r="L2969">
        <v>159.06778488599201</v>
      </c>
      <c r="M2969">
        <v>46.049853851300099</v>
      </c>
      <c r="N2969">
        <v>0.71558427984112505</v>
      </c>
      <c r="O2969">
        <v>24.408468244084599</v>
      </c>
      <c r="P2969">
        <v>20.074766355140099</v>
      </c>
      <c r="Q2969">
        <v>-7.1982347881337005E-2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E2970">
        <v>90.697878000000003</v>
      </c>
      <c r="F2970">
        <v>25.22</v>
      </c>
      <c r="G2970">
        <v>2.45415378711597</v>
      </c>
      <c r="H2970">
        <v>-18.519695566921602</v>
      </c>
      <c r="I2970">
        <v>-40.9572577735929</v>
      </c>
      <c r="J2970">
        <v>-6.6834939697370102</v>
      </c>
      <c r="K2970">
        <v>28.951321898297898</v>
      </c>
      <c r="L2970">
        <v>29.282515872747201</v>
      </c>
      <c r="M2970">
        <v>34.8477193295248</v>
      </c>
      <c r="N2970">
        <v>1.07512649605916</v>
      </c>
      <c r="O2970">
        <v>78.231562252180794</v>
      </c>
      <c r="P2970">
        <v>46.202898550724598</v>
      </c>
      <c r="Q2970">
        <v>0.17105663429477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D2971" t="s">
        <v>198</v>
      </c>
      <c r="E2971">
        <v>90.361199999999997</v>
      </c>
      <c r="F2971">
        <v>116.6</v>
      </c>
      <c r="G2971">
        <v>-29.599072592111501</v>
      </c>
      <c r="H2971">
        <v>-3.2744698677948101</v>
      </c>
      <c r="I2971">
        <v>-23.0283184249224</v>
      </c>
      <c r="J2971">
        <v>-4.2555784509124104</v>
      </c>
      <c r="K2971">
        <v>120.556109001811</v>
      </c>
      <c r="L2971">
        <v>122.472367664594</v>
      </c>
      <c r="M2971">
        <v>40.472994451073603</v>
      </c>
      <c r="N2971">
        <v>0.48213296398891903</v>
      </c>
      <c r="O2971">
        <v>42.967409948541999</v>
      </c>
      <c r="P2971">
        <v>13.2038834951456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174</v>
      </c>
      <c r="E2972">
        <v>90.291463559999997</v>
      </c>
      <c r="F2972">
        <v>86.09</v>
      </c>
      <c r="G2972">
        <v>73.485872339975302</v>
      </c>
      <c r="H2972">
        <v>-15.317825561155001</v>
      </c>
      <c r="I2972">
        <v>-8.6958184249224892</v>
      </c>
      <c r="J2972">
        <v>-3.2198078727741799</v>
      </c>
      <c r="K2972">
        <v>87.874674354643005</v>
      </c>
      <c r="L2972">
        <v>75.760536445464695</v>
      </c>
      <c r="M2972">
        <v>37.359954691860302</v>
      </c>
      <c r="N2972">
        <v>0.63389678415934303</v>
      </c>
      <c r="O2972">
        <v>20.803809966314301</v>
      </c>
      <c r="P2972">
        <v>139.138888888888</v>
      </c>
      <c r="Q2972">
        <v>0.14026829610498801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D2973" t="s">
        <v>1815</v>
      </c>
      <c r="E2973">
        <v>90.246827999999994</v>
      </c>
      <c r="F2973">
        <v>63.79</v>
      </c>
      <c r="G2973">
        <v>651.03477446816203</v>
      </c>
      <c r="H2973">
        <v>19.952666242123598</v>
      </c>
      <c r="I2973">
        <v>30.673248395354001</v>
      </c>
      <c r="J2973">
        <v>11.7817838080407</v>
      </c>
      <c r="K2973">
        <v>52.845806719258903</v>
      </c>
      <c r="L2973">
        <v>44.170838556140602</v>
      </c>
      <c r="M2973">
        <v>80.393658990253996</v>
      </c>
      <c r="N2973">
        <v>2.98808652886144</v>
      </c>
      <c r="O2973">
        <v>10.268067095155899</v>
      </c>
      <c r="P2973">
        <v>838.088235294117</v>
      </c>
      <c r="Q2973">
        <v>0.209491275220029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E2974">
        <v>90.24</v>
      </c>
      <c r="F2974">
        <v>153</v>
      </c>
      <c r="G2974">
        <v>138.29349834139501</v>
      </c>
      <c r="H2974">
        <v>5.0567649000851702</v>
      </c>
      <c r="I2974">
        <v>48.455842677812797</v>
      </c>
      <c r="J2974">
        <v>-8.9691108749858195</v>
      </c>
      <c r="K2974">
        <v>159.35012329095801</v>
      </c>
      <c r="L2974">
        <v>117.861338904965</v>
      </c>
      <c r="M2974">
        <v>24.367487892964</v>
      </c>
      <c r="N2974">
        <v>0.71489120335357204</v>
      </c>
      <c r="O2974">
        <v>23.464052287581701</v>
      </c>
      <c r="P2974">
        <v>190.04739336492801</v>
      </c>
      <c r="Q2974">
        <v>6.6231639665659994E-2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E2975">
        <v>90.146752000000006</v>
      </c>
      <c r="F2975">
        <v>615.25</v>
      </c>
      <c r="G2975">
        <v>19.505766219295399</v>
      </c>
      <c r="H2975">
        <v>3.5734175838051798</v>
      </c>
      <c r="I2975">
        <v>-11.7450961271658</v>
      </c>
      <c r="J2975">
        <v>2.7180958004375002</v>
      </c>
      <c r="K2975">
        <v>542.79999608756395</v>
      </c>
      <c r="L2975">
        <v>489.794383054859</v>
      </c>
      <c r="M2975">
        <v>61.284594246690602</v>
      </c>
      <c r="N2975">
        <v>0.79647056426140606</v>
      </c>
      <c r="O2975">
        <v>6.44453474197479</v>
      </c>
      <c r="P2975">
        <v>63.088137839628899</v>
      </c>
      <c r="Q2975">
        <v>5.7949671046445002E-2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D2976" t="s">
        <v>80</v>
      </c>
      <c r="E2976">
        <v>89.987884050000005</v>
      </c>
      <c r="F2976">
        <v>119.45</v>
      </c>
      <c r="G2976">
        <v>-39.630898982850702</v>
      </c>
      <c r="H2976">
        <v>-12.7500584427076</v>
      </c>
      <c r="I2976">
        <v>-32.601240639358302</v>
      </c>
      <c r="J2976">
        <v>-13.543737025292501</v>
      </c>
      <c r="K2976">
        <v>119.699761075767</v>
      </c>
      <c r="L2976">
        <v>125.82414111739701</v>
      </c>
      <c r="M2976">
        <v>35.9311472167619</v>
      </c>
      <c r="N2976">
        <v>2.8156456851030001</v>
      </c>
      <c r="O2976">
        <v>27.2498953537044</v>
      </c>
      <c r="P2976">
        <v>16.8786692759295</v>
      </c>
      <c r="Q2976">
        <v>-5.7866963028822001E-2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D2977" t="s">
        <v>21</v>
      </c>
      <c r="E2977">
        <v>89.888000000000005</v>
      </c>
      <c r="F2977">
        <v>106.5</v>
      </c>
      <c r="G2977">
        <v>-62.752821380055401</v>
      </c>
      <c r="H2977">
        <v>-6.2539065278294297</v>
      </c>
      <c r="I2977">
        <v>-40.318307722104002</v>
      </c>
      <c r="J2977">
        <v>-4.3553285950600102</v>
      </c>
      <c r="K2977">
        <v>108.694429078041</v>
      </c>
      <c r="L2977">
        <v>123.31026554197901</v>
      </c>
      <c r="M2977">
        <v>46.800158697107101</v>
      </c>
      <c r="N2977">
        <v>0.484196891191709</v>
      </c>
      <c r="O2977">
        <v>76.5258215962441</v>
      </c>
      <c r="P2977">
        <v>9.7938144329897003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E2978">
        <v>89.831699999999998</v>
      </c>
      <c r="F2978">
        <v>44.1</v>
      </c>
      <c r="G2978">
        <v>58.1073186063431</v>
      </c>
      <c r="H2978">
        <v>-10.1176212978124</v>
      </c>
      <c r="I2978">
        <v>-18.308318424922401</v>
      </c>
      <c r="J2978">
        <v>2.5256563570603601</v>
      </c>
      <c r="K2978">
        <v>44.6854214464066</v>
      </c>
      <c r="L2978">
        <v>40.273739452694301</v>
      </c>
      <c r="M2978">
        <v>45.103483790793099</v>
      </c>
      <c r="N2978">
        <v>1.3555555555555501</v>
      </c>
      <c r="O2978">
        <v>18.594104308390001</v>
      </c>
      <c r="P2978">
        <v>83.75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Row],[Ticker]],[1]!Table1[[Symbol]:[Industry]],2,FALSE),"-")</f>
        <v>-</v>
      </c>
      <c r="D2979" t="s">
        <v>915</v>
      </c>
      <c r="E2979">
        <v>89.609650000000002</v>
      </c>
      <c r="F2979">
        <v>60.35</v>
      </c>
      <c r="G2979">
        <v>-52.811479292563199</v>
      </c>
      <c r="H2979">
        <v>26.748120787578099</v>
      </c>
      <c r="I2979">
        <v>-43.553646936073697</v>
      </c>
      <c r="J2979">
        <v>-3.36489986542863</v>
      </c>
      <c r="K2979">
        <v>51.130993991424901</v>
      </c>
      <c r="M2979">
        <v>57.596209383792903</v>
      </c>
      <c r="N2979">
        <v>2.1399405646359502</v>
      </c>
      <c r="O2979">
        <v>44.159072079536003</v>
      </c>
      <c r="P2979">
        <v>67.6388888888888</v>
      </c>
    </row>
    <row r="2980" spans="1:17" hidden="1" x14ac:dyDescent="0.3">
      <c r="A2980" t="s">
        <v>6123</v>
      </c>
      <c r="B2980" t="s">
        <v>6124</v>
      </c>
      <c r="C2980" t="str">
        <f>IFERROR(VLOOKUP(Table1[[#This Row],[Ticker]],[1]!Table1[[Symbol]:[Industry]],2,FALSE),"-")</f>
        <v>-</v>
      </c>
      <c r="D2980" t="s">
        <v>2903</v>
      </c>
      <c r="E2980">
        <v>89.512597200000002</v>
      </c>
      <c r="F2980">
        <v>130.69999999999999</v>
      </c>
      <c r="G2980">
        <v>-21.9593335003972</v>
      </c>
      <c r="H2980">
        <v>-2.4473337578763799</v>
      </c>
      <c r="I2980">
        <v>-12.7015011439078</v>
      </c>
      <c r="J2980">
        <v>5.4836395503376698</v>
      </c>
      <c r="K2980">
        <v>122.354275196529</v>
      </c>
      <c r="M2980">
        <v>62.468832494470199</v>
      </c>
      <c r="N2980">
        <v>0.76992753623188404</v>
      </c>
      <c r="O2980">
        <v>12.203519510329</v>
      </c>
      <c r="P2980">
        <v>24.4761904761904</v>
      </c>
    </row>
    <row r="2981" spans="1:17" hidden="1" x14ac:dyDescent="0.3">
      <c r="A2981" t="s">
        <v>6125</v>
      </c>
      <c r="B2981" t="s">
        <v>6126</v>
      </c>
      <c r="C2981" t="str">
        <f>IFERROR(VLOOKUP(Table1[[#This Row],[Ticker]],[1]!Table1[[Symbol]:[Industry]],2,FALSE),"-")</f>
        <v>-</v>
      </c>
      <c r="E2981">
        <v>89.3673</v>
      </c>
      <c r="F2981">
        <v>277</v>
      </c>
      <c r="G2981">
        <v>889.085863870602</v>
      </c>
      <c r="H2981">
        <v>-15.763955011282301</v>
      </c>
      <c r="I2981">
        <v>230.20156398688599</v>
      </c>
      <c r="J2981">
        <v>1.5413199466238201</v>
      </c>
      <c r="K2981">
        <v>264.35650192160898</v>
      </c>
      <c r="L2981">
        <v>174.35853047223</v>
      </c>
      <c r="M2981">
        <v>57.145876106154603</v>
      </c>
      <c r="N2981">
        <v>0.55653096480360098</v>
      </c>
      <c r="O2981">
        <v>13.3393501805054</v>
      </c>
      <c r="P2981">
        <v>1212.1743249644701</v>
      </c>
      <c r="Q2981">
        <v>0.18512003071039199</v>
      </c>
    </row>
    <row r="2982" spans="1:17" hidden="1" x14ac:dyDescent="0.3">
      <c r="A2982" t="s">
        <v>6127</v>
      </c>
      <c r="B2982" t="s">
        <v>6128</v>
      </c>
      <c r="C2982" t="str">
        <f>IFERROR(VLOOKUP(Table1[[#This Row],[Ticker]],[1]!Table1[[Symbol]:[Industry]],2,FALSE),"-")</f>
        <v>-</v>
      </c>
      <c r="D2982" t="s">
        <v>1428</v>
      </c>
      <c r="E2982">
        <v>89.275909999999996</v>
      </c>
      <c r="F2982">
        <v>38.39</v>
      </c>
      <c r="G2982">
        <v>100.25737863035199</v>
      </c>
      <c r="H2982">
        <v>33.890882139381503</v>
      </c>
      <c r="I2982">
        <v>10.558832930001399</v>
      </c>
      <c r="J2982">
        <v>13.2854461519408</v>
      </c>
      <c r="K2982">
        <v>31.653012148601</v>
      </c>
      <c r="L2982">
        <v>28.2059886973278</v>
      </c>
      <c r="M2982">
        <v>74.240445855779498</v>
      </c>
      <c r="N2982">
        <v>2.7442104332563102</v>
      </c>
      <c r="O2982">
        <v>8.8304245897369</v>
      </c>
      <c r="P2982">
        <v>132.52574197455999</v>
      </c>
      <c r="Q2982">
        <v>5.6193367355361998E-2</v>
      </c>
    </row>
    <row r="2983" spans="1:17" hidden="1" x14ac:dyDescent="0.3">
      <c r="A2983" t="s">
        <v>6129</v>
      </c>
      <c r="B2983" t="s">
        <v>6130</v>
      </c>
      <c r="C2983" t="str">
        <f>IFERROR(VLOOKUP(Table1[[#This Row],[Ticker]],[1]!Table1[[Symbol]:[Industry]],2,FALSE),"-")</f>
        <v>-</v>
      </c>
      <c r="E2983">
        <v>89.219362308000001</v>
      </c>
      <c r="F2983">
        <v>9.98</v>
      </c>
      <c r="G2983">
        <v>-39.062216099245603</v>
      </c>
      <c r="H2983">
        <v>-3.7452189542509902</v>
      </c>
      <c r="I2983">
        <v>-46.592322882112498</v>
      </c>
      <c r="J2983">
        <v>-1.6390495252925601</v>
      </c>
      <c r="K2983">
        <v>10.789414780500399</v>
      </c>
      <c r="L2983">
        <v>12.273795616322699</v>
      </c>
      <c r="M2983">
        <v>43.764886890364302</v>
      </c>
      <c r="N2983">
        <v>0.46598571867036198</v>
      </c>
      <c r="O2983">
        <v>88.636382075892598</v>
      </c>
      <c r="P2983">
        <v>7.7753779697624203</v>
      </c>
      <c r="Q2983">
        <v>7.2893259282598002E-2</v>
      </c>
    </row>
    <row r="2984" spans="1:17" hidden="1" x14ac:dyDescent="0.3">
      <c r="A2984" t="s">
        <v>6131</v>
      </c>
      <c r="B2984" t="s">
        <v>6132</v>
      </c>
      <c r="C2984" t="str">
        <f>IFERROR(VLOOKUP(Table1[[#This Row],[Ticker]],[1]!Table1[[Symbol]:[Industry]],2,FALSE),"-")</f>
        <v>-</v>
      </c>
      <c r="E2984">
        <v>89.136521794999993</v>
      </c>
      <c r="F2984">
        <v>62.29</v>
      </c>
      <c r="G2984">
        <v>-23.048046765612</v>
      </c>
      <c r="H2984">
        <v>26.266749322164099</v>
      </c>
      <c r="I2984">
        <v>-31.2359338305493</v>
      </c>
      <c r="J2984">
        <v>2.4533077788028699</v>
      </c>
      <c r="K2984">
        <v>56.065189291957097</v>
      </c>
      <c r="L2984">
        <v>57.035226635841198</v>
      </c>
      <c r="M2984">
        <v>61.509050860593199</v>
      </c>
      <c r="N2984">
        <v>1.5104687900760301</v>
      </c>
      <c r="O2984">
        <v>30.550650184620299</v>
      </c>
      <c r="P2984">
        <v>38.115299334811503</v>
      </c>
      <c r="Q2984">
        <v>-8.4290600670089994E-3</v>
      </c>
    </row>
    <row r="2985" spans="1:17" hidden="1" x14ac:dyDescent="0.3">
      <c r="A2985" t="s">
        <v>6133</v>
      </c>
      <c r="B2985" t="s">
        <v>6134</v>
      </c>
      <c r="C2985" t="str">
        <f>IFERROR(VLOOKUP(Table1[[#This Row],[Ticker]],[1]!Table1[[Symbol]:[Industry]],2,FALSE),"-")</f>
        <v>-</v>
      </c>
      <c r="E2985">
        <v>88.966175000000007</v>
      </c>
      <c r="F2985">
        <v>120.9</v>
      </c>
      <c r="G2985">
        <v>22.686454981923401</v>
      </c>
      <c r="H2985">
        <v>-6.9527126349866997</v>
      </c>
      <c r="I2985">
        <v>-61.848858965463002</v>
      </c>
      <c r="J2985">
        <v>-4.1062922589924904</v>
      </c>
      <c r="K2985">
        <v>135.26703234327101</v>
      </c>
      <c r="L2985">
        <v>153.15532268694</v>
      </c>
      <c r="M2985">
        <v>47.028331935429797</v>
      </c>
      <c r="N2985">
        <v>0.60684719535783305</v>
      </c>
      <c r="O2985">
        <v>115.83953680727799</v>
      </c>
      <c r="P2985">
        <v>54.504792332268302</v>
      </c>
      <c r="Q2985">
        <v>0.104514347334633</v>
      </c>
    </row>
    <row r="2986" spans="1:17" hidden="1" x14ac:dyDescent="0.3">
      <c r="A2986" t="s">
        <v>6135</v>
      </c>
      <c r="B2986" t="s">
        <v>6136</v>
      </c>
      <c r="C2986" t="str">
        <f>IFERROR(VLOOKUP(Table1[[#This Row],[Ticker]],[1]!Table1[[Symbol]:[Industry]],2,FALSE),"-")</f>
        <v>-</v>
      </c>
      <c r="D2986" t="s">
        <v>622</v>
      </c>
      <c r="E2986">
        <v>88.964424960000002</v>
      </c>
      <c r="F2986">
        <v>89.04</v>
      </c>
      <c r="G2986">
        <v>-26.9984735314716</v>
      </c>
      <c r="H2986">
        <v>-6.8943925814057998</v>
      </c>
      <c r="I2986">
        <v>-19.409852868278598</v>
      </c>
      <c r="J2986">
        <v>-2.7536589468787298</v>
      </c>
      <c r="K2986">
        <v>84.783617443701104</v>
      </c>
      <c r="L2986">
        <v>85.585780558024595</v>
      </c>
      <c r="M2986">
        <v>39.4154416453257</v>
      </c>
      <c r="N2986">
        <v>2.56288322257606</v>
      </c>
      <c r="O2986">
        <v>17.587601078167101</v>
      </c>
      <c r="P2986">
        <v>15.636363636363599</v>
      </c>
      <c r="Q2986">
        <v>-8.3394803570472006E-2</v>
      </c>
    </row>
    <row r="2987" spans="1:17" hidden="1" x14ac:dyDescent="0.3">
      <c r="A2987" t="s">
        <v>6137</v>
      </c>
      <c r="B2987" t="s">
        <v>6138</v>
      </c>
      <c r="C2987" t="str">
        <f>IFERROR(VLOOKUP(Table1[[#This Row],[Ticker]],[1]!Table1[[Symbol]:[Industry]],2,FALSE),"-")</f>
        <v>-</v>
      </c>
      <c r="D2987" t="s">
        <v>619</v>
      </c>
      <c r="E2987">
        <v>88.621762935999996</v>
      </c>
      <c r="F2987">
        <v>8.93</v>
      </c>
      <c r="G2987">
        <v>-43.557018361320601</v>
      </c>
      <c r="H2987">
        <v>-18.196473337226202</v>
      </c>
      <c r="I2987">
        <v>-40.949668635892898</v>
      </c>
      <c r="J2987">
        <v>-11.4390495252925</v>
      </c>
      <c r="K2987">
        <v>10.229193252393699</v>
      </c>
      <c r="L2987">
        <v>11.462733077233199</v>
      </c>
      <c r="M2987">
        <v>5.6935877703757702</v>
      </c>
      <c r="N2987">
        <v>1.55112863171013</v>
      </c>
      <c r="O2987">
        <v>75.251959686450107</v>
      </c>
      <c r="P2987">
        <v>33.283582089552198</v>
      </c>
      <c r="Q2987">
        <v>-0.12729141656774201</v>
      </c>
    </row>
    <row r="2988" spans="1:17" hidden="1" x14ac:dyDescent="0.3">
      <c r="A2988" t="s">
        <v>6139</v>
      </c>
      <c r="B2988" t="s">
        <v>6140</v>
      </c>
      <c r="C2988" t="str">
        <f>IFERROR(VLOOKUP(Table1[[#This Row],[Ticker]],[1]!Table1[[Symbol]:[Industry]],2,FALSE),"-")</f>
        <v>-</v>
      </c>
      <c r="E2988">
        <v>88.528761000000003</v>
      </c>
      <c r="F2988">
        <v>290.2</v>
      </c>
      <c r="G2988">
        <v>77.370912155650899</v>
      </c>
      <c r="H2988">
        <v>7.3726662421236098</v>
      </c>
      <c r="I2988">
        <v>15.212189166285199</v>
      </c>
      <c r="J2988">
        <v>-7.2930124257984703</v>
      </c>
      <c r="K2988">
        <v>255.87499349937801</v>
      </c>
      <c r="L2988">
        <v>218.517047954296</v>
      </c>
      <c r="M2988">
        <v>46.451638652720099</v>
      </c>
      <c r="N2988">
        <v>0.47692894710836298</v>
      </c>
      <c r="O2988">
        <v>7.7188146106133804</v>
      </c>
      <c r="P2988">
        <v>113.38235294117599</v>
      </c>
      <c r="Q2988">
        <v>7.8141048758508996E-2</v>
      </c>
    </row>
    <row r="2989" spans="1:17" hidden="1" x14ac:dyDescent="0.3">
      <c r="A2989" t="s">
        <v>6141</v>
      </c>
      <c r="B2989" t="s">
        <v>6142</v>
      </c>
      <c r="C2989" t="str">
        <f>IFERROR(VLOOKUP(Table1[[#This Row],[Ticker]],[1]!Table1[[Symbol]:[Industry]],2,FALSE),"-")</f>
        <v>-</v>
      </c>
      <c r="D2989" t="s">
        <v>715</v>
      </c>
      <c r="E2989">
        <v>88.390709483999998</v>
      </c>
      <c r="F2989">
        <v>98.25</v>
      </c>
      <c r="G2989">
        <v>24.860536573126399</v>
      </c>
      <c r="H2989">
        <v>-1.0295885660795501</v>
      </c>
      <c r="I2989">
        <v>13.1212692446862</v>
      </c>
      <c r="J2989">
        <v>-3.2899689029446302</v>
      </c>
      <c r="K2989">
        <v>96.261782944619895</v>
      </c>
      <c r="L2989">
        <v>84.194855092659097</v>
      </c>
      <c r="M2989">
        <v>50.698257281001702</v>
      </c>
      <c r="N2989">
        <v>1.2178736675024</v>
      </c>
      <c r="O2989">
        <v>4.5801526717557302</v>
      </c>
      <c r="P2989">
        <v>66.525423728813493</v>
      </c>
    </row>
    <row r="2990" spans="1:17" hidden="1" x14ac:dyDescent="0.3">
      <c r="A2990" t="s">
        <v>6143</v>
      </c>
      <c r="B2990" t="s">
        <v>6144</v>
      </c>
      <c r="C2990" t="str">
        <f>IFERROR(VLOOKUP(Table1[[#This Row],[Ticker]],[1]!Table1[[Symbol]:[Industry]],2,FALSE),"-")</f>
        <v>-</v>
      </c>
      <c r="E2990">
        <v>88.286097999999996</v>
      </c>
      <c r="F2990">
        <v>31.32</v>
      </c>
      <c r="G2990">
        <v>71.515155681409396</v>
      </c>
      <c r="H2990">
        <v>-6.0176068308110597</v>
      </c>
      <c r="I2990">
        <v>4.1069064885723101</v>
      </c>
      <c r="J2990">
        <v>-7.6725698156258</v>
      </c>
      <c r="K2990">
        <v>28.690181564586901</v>
      </c>
      <c r="L2990">
        <v>25.129864546161301</v>
      </c>
      <c r="M2990">
        <v>35.272492124960202</v>
      </c>
      <c r="N2990">
        <v>1.1315177470120601</v>
      </c>
      <c r="O2990">
        <v>5.3639846743295001</v>
      </c>
      <c r="P2990">
        <v>128.61313868613101</v>
      </c>
      <c r="Q2990">
        <v>0.119118294066463</v>
      </c>
    </row>
    <row r="2991" spans="1:17" hidden="1" x14ac:dyDescent="0.3">
      <c r="A2991" t="s">
        <v>6145</v>
      </c>
      <c r="B2991" t="s">
        <v>6146</v>
      </c>
      <c r="C2991" t="str">
        <f>IFERROR(VLOOKUP(Table1[[#This Row],[Ticker]],[1]!Table1[[Symbol]:[Industry]],2,FALSE),"-")</f>
        <v>-</v>
      </c>
      <c r="D2991" t="s">
        <v>555</v>
      </c>
      <c r="E2991">
        <v>88.2</v>
      </c>
      <c r="F2991">
        <v>149.75</v>
      </c>
      <c r="G2991">
        <v>516.63568408097296</v>
      </c>
      <c r="H2991">
        <v>35.289159133118801</v>
      </c>
      <c r="I2991">
        <v>22.297753400327402</v>
      </c>
      <c r="J2991">
        <v>3.83600408442864</v>
      </c>
      <c r="K2991">
        <v>123.142056862495</v>
      </c>
      <c r="L2991">
        <v>93.739923425590007</v>
      </c>
      <c r="M2991">
        <v>64.368038699917904</v>
      </c>
      <c r="N2991">
        <v>1.42740180109064</v>
      </c>
      <c r="O2991">
        <v>14.490818030050001</v>
      </c>
      <c r="P2991">
        <v>604.37441204139202</v>
      </c>
      <c r="Q2991">
        <v>0.105565578573197</v>
      </c>
    </row>
    <row r="2992" spans="1:17" hidden="1" x14ac:dyDescent="0.3">
      <c r="A2992" t="s">
        <v>6147</v>
      </c>
      <c r="B2992" t="s">
        <v>6148</v>
      </c>
      <c r="C2992" t="str">
        <f>IFERROR(VLOOKUP(Table1[[#This Row],[Ticker]],[1]!Table1[[Symbol]:[Industry]],2,FALSE),"-")</f>
        <v>-</v>
      </c>
      <c r="D2992" t="s">
        <v>915</v>
      </c>
      <c r="E2992">
        <v>88.162576200000004</v>
      </c>
      <c r="F2992">
        <v>53.4</v>
      </c>
      <c r="G2992">
        <v>-51.604931944846797</v>
      </c>
      <c r="H2992">
        <v>-2.3363071419067998</v>
      </c>
      <c r="I2992">
        <v>-32.081189087383002</v>
      </c>
      <c r="J2992">
        <v>0.18275142257471999</v>
      </c>
      <c r="K2992">
        <v>54.460843032606199</v>
      </c>
      <c r="M2992">
        <v>50.2224043764</v>
      </c>
      <c r="N2992">
        <v>1.09380888290713</v>
      </c>
      <c r="O2992">
        <v>51.123595505617899</v>
      </c>
      <c r="P2992">
        <v>10.788381742738499</v>
      </c>
    </row>
    <row r="2993" spans="1:17" hidden="1" x14ac:dyDescent="0.3">
      <c r="A2993" t="s">
        <v>6149</v>
      </c>
      <c r="B2993" t="s">
        <v>6150</v>
      </c>
      <c r="C2993" t="str">
        <f>IFERROR(VLOOKUP(Table1[[#This Row],[Ticker]],[1]!Table1[[Symbol]:[Industry]],2,FALSE),"-")</f>
        <v>-</v>
      </c>
      <c r="D2993" t="s">
        <v>541</v>
      </c>
      <c r="E2993">
        <v>87.945062309999997</v>
      </c>
      <c r="F2993">
        <v>83.43</v>
      </c>
      <c r="G2993">
        <v>146.571377600034</v>
      </c>
      <c r="H2993">
        <v>31.4063310790626</v>
      </c>
      <c r="I2993">
        <v>41.285183652901402</v>
      </c>
      <c r="J2993">
        <v>-5.89814043438348</v>
      </c>
      <c r="K2993">
        <v>71.739409752708895</v>
      </c>
      <c r="L2993">
        <v>58.440924039755899</v>
      </c>
      <c r="M2993">
        <v>57.274328002007998</v>
      </c>
      <c r="N2993">
        <v>1.6790093167064599</v>
      </c>
      <c r="O2993">
        <v>16.253146350233699</v>
      </c>
      <c r="P2993">
        <v>187.68965517241301</v>
      </c>
      <c r="Q2993">
        <v>5.2953207333662003E-2</v>
      </c>
    </row>
    <row r="2994" spans="1:17" hidden="1" x14ac:dyDescent="0.3">
      <c r="A2994" t="s">
        <v>6151</v>
      </c>
      <c r="B2994" t="s">
        <v>6152</v>
      </c>
      <c r="C2994" t="str">
        <f>IFERROR(VLOOKUP(Table1[[#This Row],[Ticker]],[1]!Table1[[Symbol]:[Industry]],2,FALSE),"-")</f>
        <v>-</v>
      </c>
      <c r="E2994">
        <v>87.943090010999995</v>
      </c>
      <c r="F2994">
        <v>95.18</v>
      </c>
      <c r="G2994">
        <v>44.398134932873702</v>
      </c>
      <c r="H2994">
        <v>-6.2905099365364396</v>
      </c>
      <c r="I2994">
        <v>-36.599751303240801</v>
      </c>
      <c r="J2994">
        <v>-7.3496310314889604</v>
      </c>
      <c r="K2994">
        <v>102.266002706797</v>
      </c>
      <c r="L2994">
        <v>94.647328185789206</v>
      </c>
      <c r="M2994">
        <v>46.014185933975398</v>
      </c>
      <c r="N2994">
        <v>0.55684575389947999</v>
      </c>
      <c r="O2994">
        <v>43.822231561252302</v>
      </c>
      <c r="P2994">
        <v>73.054545454545405</v>
      </c>
    </row>
    <row r="2995" spans="1:17" hidden="1" x14ac:dyDescent="0.3">
      <c r="A2995" t="s">
        <v>6153</v>
      </c>
      <c r="B2995" t="s">
        <v>6154</v>
      </c>
      <c r="C2995" t="str">
        <f>IFERROR(VLOOKUP(Table1[[#This Row],[Ticker]],[1]!Table1[[Symbol]:[Industry]],2,FALSE),"-")</f>
        <v>-</v>
      </c>
      <c r="D2995" t="s">
        <v>133</v>
      </c>
      <c r="E2995">
        <v>87.888754800000001</v>
      </c>
      <c r="F2995">
        <v>147.05000000000001</v>
      </c>
      <c r="G2995">
        <v>89.230810948065098</v>
      </c>
      <c r="H2995">
        <v>-24.047333757876299</v>
      </c>
      <c r="I2995">
        <v>3.19594813338714</v>
      </c>
      <c r="J2995">
        <v>-10.3835922981539</v>
      </c>
      <c r="K2995">
        <v>172.02013734559401</v>
      </c>
      <c r="L2995">
        <v>137.59337327653901</v>
      </c>
      <c r="M2995">
        <v>10.9306131396296</v>
      </c>
      <c r="N2995">
        <v>0.79113475177304904</v>
      </c>
      <c r="O2995">
        <v>46.1747704862291</v>
      </c>
      <c r="P2995">
        <v>126.161181175023</v>
      </c>
      <c r="Q2995">
        <v>4.2679739809964999E-2</v>
      </c>
    </row>
    <row r="2996" spans="1:17" hidden="1" x14ac:dyDescent="0.3">
      <c r="A2996" t="s">
        <v>6155</v>
      </c>
      <c r="B2996" t="s">
        <v>6156</v>
      </c>
      <c r="C2996" t="str">
        <f>IFERROR(VLOOKUP(Table1[[#This Row],[Ticker]],[1]!Table1[[Symbol]:[Industry]],2,FALSE),"-")</f>
        <v>-</v>
      </c>
      <c r="E2996">
        <v>87.85</v>
      </c>
      <c r="F2996">
        <v>184.45</v>
      </c>
      <c r="G2996">
        <v>119.550128288355</v>
      </c>
      <c r="H2996">
        <v>-5.3394685893370601</v>
      </c>
      <c r="I2996">
        <v>62.769351477990099</v>
      </c>
      <c r="J2996">
        <v>1.44943674004932</v>
      </c>
      <c r="K2996">
        <v>169.36105374389501</v>
      </c>
      <c r="L2996">
        <v>132.571652316659</v>
      </c>
      <c r="M2996">
        <v>44.703690211340202</v>
      </c>
      <c r="N2996">
        <v>0.41059343114749802</v>
      </c>
      <c r="O2996">
        <v>11.547844944429301</v>
      </c>
      <c r="P2996">
        <v>190.65553104317601</v>
      </c>
      <c r="Q2996">
        <v>0.13777354178689799</v>
      </c>
    </row>
    <row r="2997" spans="1:17" hidden="1" x14ac:dyDescent="0.3">
      <c r="A2997" t="s">
        <v>6157</v>
      </c>
      <c r="B2997" t="s">
        <v>6158</v>
      </c>
      <c r="C2997" t="str">
        <f>IFERROR(VLOOKUP(Table1[[#This Row],[Ticker]],[1]!Table1[[Symbol]:[Industry]],2,FALSE),"-")</f>
        <v>-</v>
      </c>
      <c r="D2997" t="s">
        <v>21</v>
      </c>
      <c r="E2997">
        <v>87.810590000000005</v>
      </c>
      <c r="F2997">
        <v>160.25</v>
      </c>
      <c r="G2997">
        <v>1.6163889011277299</v>
      </c>
      <c r="H2997">
        <v>1.11078005651696E-2</v>
      </c>
      <c r="I2997">
        <v>-27.280540647144701</v>
      </c>
      <c r="J2997">
        <v>-16.874743128872399</v>
      </c>
      <c r="K2997">
        <v>154.47915534136001</v>
      </c>
      <c r="L2997">
        <v>155.53344804106899</v>
      </c>
      <c r="M2997">
        <v>41.477522898016197</v>
      </c>
      <c r="N2997">
        <v>1.9991289198606199</v>
      </c>
      <c r="O2997">
        <v>49.7035881435257</v>
      </c>
      <c r="P2997">
        <v>44.174538911380999</v>
      </c>
    </row>
    <row r="2998" spans="1:17" hidden="1" x14ac:dyDescent="0.3">
      <c r="A2998" t="s">
        <v>6159</v>
      </c>
      <c r="B2998" t="s">
        <v>6160</v>
      </c>
      <c r="C2998" t="str">
        <f>IFERROR(VLOOKUP(Table1[[#This Row],[Ticker]],[1]!Table1[[Symbol]:[Industry]],2,FALSE),"-")</f>
        <v>-</v>
      </c>
      <c r="D2998" t="s">
        <v>290</v>
      </c>
      <c r="E2998">
        <v>87.680599999999998</v>
      </c>
      <c r="F2998">
        <v>81.95</v>
      </c>
      <c r="G2998">
        <v>-18.090740945346301</v>
      </c>
      <c r="H2998">
        <v>-8.3951598448329108</v>
      </c>
      <c r="I2998">
        <v>-29.542834041650899</v>
      </c>
      <c r="J2998">
        <v>-3.3122202569998902</v>
      </c>
      <c r="K2998">
        <v>83.856615866034403</v>
      </c>
      <c r="M2998">
        <v>42.6109820287164</v>
      </c>
      <c r="N2998">
        <v>0.845417236662106</v>
      </c>
      <c r="O2998">
        <v>52.104942037827897</v>
      </c>
      <c r="P2998">
        <v>16.8210976478973</v>
      </c>
    </row>
    <row r="2999" spans="1:17" hidden="1" x14ac:dyDescent="0.3">
      <c r="A2999" t="s">
        <v>6161</v>
      </c>
      <c r="B2999" t="s">
        <v>6162</v>
      </c>
      <c r="C2999" t="str">
        <f>IFERROR(VLOOKUP(Table1[[#This Row],[Ticker]],[1]!Table1[[Symbol]:[Industry]],2,FALSE),"-")</f>
        <v>-</v>
      </c>
      <c r="D2999" t="s">
        <v>402</v>
      </c>
      <c r="E2999">
        <v>87.521304000000001</v>
      </c>
      <c r="F2999">
        <v>20.97</v>
      </c>
      <c r="G2999">
        <v>-1.9951431208344499</v>
      </c>
      <c r="H2999">
        <v>5.4263504526499302</v>
      </c>
      <c r="I2999">
        <v>-21.976334619254398</v>
      </c>
      <c r="J2999">
        <v>-6.0445415161392599</v>
      </c>
      <c r="K2999">
        <v>19.239314775689</v>
      </c>
      <c r="L2999">
        <v>19.0657772312323</v>
      </c>
      <c r="M2999">
        <v>59.708100337570301</v>
      </c>
      <c r="N2999">
        <v>2.04245929994863</v>
      </c>
      <c r="O2999">
        <v>20.648545541249401</v>
      </c>
      <c r="P2999">
        <v>35.5526826115061</v>
      </c>
      <c r="Q2999">
        <v>5.2966822914642997E-2</v>
      </c>
    </row>
    <row r="3000" spans="1:17" hidden="1" x14ac:dyDescent="0.3">
      <c r="A3000" t="s">
        <v>6163</v>
      </c>
      <c r="B3000" t="s">
        <v>6164</v>
      </c>
      <c r="C3000" t="str">
        <f>IFERROR(VLOOKUP(Table1[[#This Row],[Ticker]],[1]!Table1[[Symbol]:[Industry]],2,FALSE),"-")</f>
        <v>-</v>
      </c>
      <c r="D3000" t="s">
        <v>54</v>
      </c>
      <c r="E3000">
        <v>87.432754743999993</v>
      </c>
      <c r="F3000">
        <v>92.87</v>
      </c>
      <c r="G3000">
        <v>101.00130469553299</v>
      </c>
      <c r="H3000">
        <v>-9.4537791643217908</v>
      </c>
      <c r="I3000">
        <v>-25.791749224142698</v>
      </c>
      <c r="J3000">
        <v>0.13208449532597599</v>
      </c>
      <c r="K3000">
        <v>97.200507997865103</v>
      </c>
      <c r="L3000">
        <v>88.6934581254189</v>
      </c>
      <c r="M3000">
        <v>52.179027435684297</v>
      </c>
      <c r="N3000">
        <v>0.59918528522356895</v>
      </c>
      <c r="O3000">
        <v>27.974588133950601</v>
      </c>
      <c r="P3000">
        <v>126.567455476945</v>
      </c>
    </row>
    <row r="3001" spans="1:17" hidden="1" x14ac:dyDescent="0.3">
      <c r="A3001" t="s">
        <v>6165</v>
      </c>
      <c r="B3001" t="s">
        <v>6166</v>
      </c>
      <c r="C3001" t="str">
        <f>IFERROR(VLOOKUP(Table1[[#This Row],[Ticker]],[1]!Table1[[Symbol]:[Industry]],2,FALSE),"-")</f>
        <v>-</v>
      </c>
      <c r="E3001">
        <v>87.427620000000005</v>
      </c>
      <c r="F3001">
        <v>144.25</v>
      </c>
      <c r="G3001">
        <v>11.814801599540401</v>
      </c>
      <c r="H3001">
        <v>2.05305234250971</v>
      </c>
      <c r="I3001">
        <v>-2.7256412595681598</v>
      </c>
      <c r="J3001">
        <v>0.53872825248520295</v>
      </c>
      <c r="K3001">
        <v>130.610054056563</v>
      </c>
      <c r="M3001">
        <v>51.422854819042797</v>
      </c>
      <c r="N3001">
        <v>1.0052269601100401</v>
      </c>
      <c r="O3001">
        <v>5.5112651646447004</v>
      </c>
      <c r="P3001">
        <v>49.481865284973999</v>
      </c>
    </row>
    <row r="3002" spans="1:17" hidden="1" x14ac:dyDescent="0.3">
      <c r="A3002" t="s">
        <v>6167</v>
      </c>
      <c r="B3002" t="s">
        <v>6168</v>
      </c>
      <c r="C3002" t="str">
        <f>IFERROR(VLOOKUP(Table1[[#This Row],[Ticker]],[1]!Table1[[Symbol]:[Industry]],2,FALSE),"-")</f>
        <v>-</v>
      </c>
      <c r="D3002" t="s">
        <v>6169</v>
      </c>
      <c r="E3002">
        <v>87.248673600000004</v>
      </c>
      <c r="F3002">
        <v>118.15</v>
      </c>
      <c r="G3002">
        <v>-45.192001121548003</v>
      </c>
      <c r="H3002">
        <v>-0.27374885221601097</v>
      </c>
      <c r="I3002">
        <v>-49.310870168614002</v>
      </c>
      <c r="J3002">
        <v>-3.02476381100686</v>
      </c>
      <c r="K3002">
        <v>118.66313177886499</v>
      </c>
      <c r="M3002">
        <v>42.781204432256501</v>
      </c>
      <c r="N3002">
        <v>0.43302389887418502</v>
      </c>
      <c r="O3002">
        <v>77.740160812526398</v>
      </c>
      <c r="P3002">
        <v>31.059345535218998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890</v>
      </c>
      <c r="E3003">
        <v>87.1524</v>
      </c>
      <c r="F3003">
        <v>88.65</v>
      </c>
      <c r="G3003">
        <v>28.073363949957201</v>
      </c>
      <c r="H3003">
        <v>68.828817726258706</v>
      </c>
      <c r="I3003">
        <v>31.441681575077499</v>
      </c>
      <c r="J3003">
        <v>20.446829437243402</v>
      </c>
      <c r="K3003">
        <v>62.224282278577</v>
      </c>
      <c r="L3003">
        <v>56.158423890243597</v>
      </c>
      <c r="M3003">
        <v>96.215414244120794</v>
      </c>
      <c r="N3003">
        <v>2.2853950712455098</v>
      </c>
      <c r="O3003">
        <v>0</v>
      </c>
      <c r="P3003">
        <v>92.299349240780899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715</v>
      </c>
      <c r="E3004">
        <v>86.967899709999998</v>
      </c>
      <c r="F3004">
        <v>52.02</v>
      </c>
      <c r="G3004">
        <v>-13.4299145235977</v>
      </c>
      <c r="H3004">
        <v>-7.2249038513343304</v>
      </c>
      <c r="I3004">
        <v>-2.7027276845861601</v>
      </c>
      <c r="J3004">
        <v>-3.7056283240122201</v>
      </c>
      <c r="K3004">
        <v>51.611959292292802</v>
      </c>
      <c r="L3004">
        <v>48.445568481819798</v>
      </c>
      <c r="M3004">
        <v>73.635405148885695</v>
      </c>
      <c r="N3004">
        <v>1.1698764879096699</v>
      </c>
      <c r="O3004">
        <v>6.4975009611687602</v>
      </c>
      <c r="P3004">
        <v>27.437530622244001</v>
      </c>
      <c r="Q3004">
        <v>-4.1911912161719999E-3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E3005">
        <v>86.899990000000003</v>
      </c>
      <c r="F3005">
        <v>171.45</v>
      </c>
      <c r="G3005">
        <v>-27.873843089104199</v>
      </c>
      <c r="H3005">
        <v>8.6397410720555801</v>
      </c>
      <c r="I3005">
        <v>-27.9320297651286</v>
      </c>
      <c r="J3005">
        <v>-1.23904952529257</v>
      </c>
      <c r="K3005">
        <v>155.741598468923</v>
      </c>
      <c r="L3005">
        <v>150.161129844209</v>
      </c>
      <c r="M3005">
        <v>52.956025292992003</v>
      </c>
      <c r="N3005">
        <v>3.1173184357541901</v>
      </c>
      <c r="O3005">
        <v>17.8186060075823</v>
      </c>
      <c r="P3005">
        <v>63.285714285714199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1428</v>
      </c>
      <c r="E3006">
        <v>86.795109999999994</v>
      </c>
      <c r="F3006">
        <v>3.64</v>
      </c>
      <c r="G3006">
        <v>177.767182551921</v>
      </c>
      <c r="H3006">
        <v>-24.8235894656389</v>
      </c>
      <c r="I3006">
        <v>118.530391252496</v>
      </c>
      <c r="J3006">
        <v>-2.3786506648937</v>
      </c>
      <c r="K3006">
        <v>3.8192282830426398</v>
      </c>
      <c r="L3006">
        <v>2.5973526582963902</v>
      </c>
      <c r="M3006">
        <v>32.453845056374803</v>
      </c>
      <c r="N3006">
        <v>1.3259846822218999</v>
      </c>
      <c r="O3006">
        <v>34.890109890109898</v>
      </c>
      <c r="P3006">
        <v>328.23529411764702</v>
      </c>
      <c r="Q3006">
        <v>2.92805150482E-2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138</v>
      </c>
      <c r="E3007">
        <v>86.631198749999996</v>
      </c>
      <c r="F3007">
        <v>55.45</v>
      </c>
      <c r="G3007">
        <v>-18.931535396796502</v>
      </c>
      <c r="H3007">
        <v>-26.964000424542999</v>
      </c>
      <c r="I3007">
        <v>-23.551543583838502</v>
      </c>
      <c r="J3007">
        <v>-14.7365557597065</v>
      </c>
      <c r="K3007">
        <v>65.766321353791497</v>
      </c>
      <c r="L3007">
        <v>62.396202556801001</v>
      </c>
      <c r="M3007">
        <v>17.483066335219799</v>
      </c>
      <c r="N3007">
        <v>0.25469017439285602</v>
      </c>
      <c r="O3007">
        <v>37.366997294860198</v>
      </c>
      <c r="P3007">
        <v>57.752489331436699</v>
      </c>
      <c r="Q3007">
        <v>0.109224260740724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285</v>
      </c>
      <c r="E3008">
        <v>86.572767240000005</v>
      </c>
      <c r="F3008">
        <v>136.69999999999999</v>
      </c>
      <c r="G3008">
        <v>-29.971745187006299</v>
      </c>
      <c r="H3008">
        <v>7.24298882276877</v>
      </c>
      <c r="I3008">
        <v>-50.125796033249699</v>
      </c>
      <c r="J3008">
        <v>-2.6676209538640001</v>
      </c>
      <c r="K3008">
        <v>141.41539441848099</v>
      </c>
      <c r="L3008">
        <v>164.66805532773699</v>
      </c>
      <c r="M3008">
        <v>48.471729561960501</v>
      </c>
      <c r="N3008">
        <v>0.92734638757596199</v>
      </c>
      <c r="O3008">
        <v>100.438917337234</v>
      </c>
      <c r="P3008">
        <v>30.190476190476101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138</v>
      </c>
      <c r="E3009">
        <v>86.427000000000007</v>
      </c>
      <c r="F3009">
        <v>78.569999999999993</v>
      </c>
      <c r="G3009">
        <v>42.318464603203402</v>
      </c>
      <c r="H3009">
        <v>-16.0630112494777</v>
      </c>
      <c r="I3009">
        <v>21.1719965357074</v>
      </c>
      <c r="J3009">
        <v>-3.0265495252925798</v>
      </c>
      <c r="K3009">
        <v>84.442950342844398</v>
      </c>
      <c r="L3009">
        <v>71.888726721239806</v>
      </c>
      <c r="M3009">
        <v>45.4903032579235</v>
      </c>
      <c r="N3009">
        <v>2.9797979797979699</v>
      </c>
      <c r="O3009">
        <v>30.495099910907399</v>
      </c>
      <c r="P3009">
        <v>67.884615384615302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715</v>
      </c>
      <c r="E3010">
        <v>86.396236028999994</v>
      </c>
      <c r="F3010">
        <v>999.99</v>
      </c>
      <c r="G3010">
        <v>-25.566150781411899</v>
      </c>
      <c r="H3010">
        <v>-4.0483337578763798</v>
      </c>
      <c r="I3010">
        <v>-16.308318424922401</v>
      </c>
      <c r="J3010">
        <v>-1.2400495252925701</v>
      </c>
      <c r="K3010">
        <v>999.99050882717995</v>
      </c>
      <c r="L3010">
        <v>999.98550375993898</v>
      </c>
      <c r="M3010">
        <v>51.871899376974604</v>
      </c>
      <c r="N3010">
        <v>0.85032663495048999</v>
      </c>
      <c r="O3010">
        <v>3.0010300103000902</v>
      </c>
      <c r="P3010">
        <v>3.09175257731959</v>
      </c>
      <c r="Q3010">
        <v>-0.10191571481775601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315</v>
      </c>
      <c r="E3011">
        <v>86.33865625</v>
      </c>
      <c r="F3011">
        <v>380</v>
      </c>
      <c r="G3011">
        <v>19.2785223651479</v>
      </c>
      <c r="H3011">
        <v>-5.4223337578763804</v>
      </c>
      <c r="I3011">
        <v>12.6363710898382</v>
      </c>
      <c r="J3011">
        <v>2.57673994839163</v>
      </c>
      <c r="K3011">
        <v>385.70334905572702</v>
      </c>
      <c r="L3011">
        <v>294.05107958349498</v>
      </c>
      <c r="M3011">
        <v>46.035126821854099</v>
      </c>
      <c r="N3011">
        <v>0.53743104806934505</v>
      </c>
      <c r="O3011">
        <v>37.986842105263101</v>
      </c>
      <c r="P3011">
        <v>153.333333333333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302</v>
      </c>
      <c r="E3012">
        <v>86.336404424999998</v>
      </c>
      <c r="F3012">
        <v>228.45</v>
      </c>
      <c r="G3012">
        <v>15.7139976415936</v>
      </c>
      <c r="H3012">
        <v>9.9276662421235997</v>
      </c>
      <c r="I3012">
        <v>5.5316815750775001</v>
      </c>
      <c r="J3012">
        <v>1.44113065488759</v>
      </c>
      <c r="K3012">
        <v>211.98000809529501</v>
      </c>
      <c r="L3012">
        <v>188.53265517040501</v>
      </c>
      <c r="M3012">
        <v>55.011910591886803</v>
      </c>
      <c r="N3012">
        <v>1.15006849070313</v>
      </c>
      <c r="O3012">
        <v>9.8270956445611901</v>
      </c>
      <c r="P3012">
        <v>56.3655030800821</v>
      </c>
      <c r="Q3012">
        <v>-6.0438227024839997E-3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890</v>
      </c>
      <c r="E3013">
        <v>86.187393396000004</v>
      </c>
      <c r="F3013">
        <v>68.52</v>
      </c>
      <c r="G3013">
        <v>9.1385736280368803</v>
      </c>
      <c r="H3013">
        <v>2.4585028179991002</v>
      </c>
      <c r="I3013">
        <v>-23.838682797392099</v>
      </c>
      <c r="J3013">
        <v>-5.9591831927946401</v>
      </c>
      <c r="K3013">
        <v>65.952328026446907</v>
      </c>
      <c r="L3013">
        <v>63.019483715092399</v>
      </c>
      <c r="M3013">
        <v>53.778927893817901</v>
      </c>
      <c r="N3013">
        <v>1.71835199670863</v>
      </c>
      <c r="O3013">
        <v>42.1482778750729</v>
      </c>
      <c r="P3013">
        <v>53.977528089887599</v>
      </c>
      <c r="Q3013">
        <v>-6.9814741508320002E-3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184</v>
      </c>
      <c r="E3014">
        <v>86.173049800000001</v>
      </c>
      <c r="F3014">
        <v>51.4</v>
      </c>
      <c r="G3014">
        <v>-6.8594533218276501</v>
      </c>
      <c r="H3014">
        <v>6.3693329087902697</v>
      </c>
      <c r="I3014">
        <v>1.98857455551478</v>
      </c>
      <c r="J3014">
        <v>10.105488289833399</v>
      </c>
      <c r="K3014">
        <v>48.980074357373802</v>
      </c>
      <c r="L3014">
        <v>46.375154072333103</v>
      </c>
      <c r="M3014">
        <v>70.786209169234198</v>
      </c>
      <c r="N3014">
        <v>0.74454545454545396</v>
      </c>
      <c r="O3014">
        <v>34.824902723735399</v>
      </c>
      <c r="P3014">
        <v>53.204172876304</v>
      </c>
      <c r="Q3014">
        <v>-6.6012830468690003E-3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E3015">
        <v>85.997370429999904</v>
      </c>
      <c r="F3015">
        <v>8.57</v>
      </c>
      <c r="G3015">
        <v>92.931168846734096</v>
      </c>
      <c r="H3015">
        <v>-13.855709751567799</v>
      </c>
      <c r="I3015">
        <v>-35.6833885982468</v>
      </c>
      <c r="J3015">
        <v>0.54422459675781298</v>
      </c>
      <c r="K3015">
        <v>8.6603017222845793</v>
      </c>
      <c r="L3015">
        <v>8.1630024843647107</v>
      </c>
      <c r="M3015">
        <v>30.825699825874999</v>
      </c>
      <c r="N3015">
        <v>4.02800070235568E-3</v>
      </c>
      <c r="O3015">
        <v>51.691948658109602</v>
      </c>
      <c r="P3015">
        <v>180.15691402419</v>
      </c>
      <c r="Q3015">
        <v>0.193121311499836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271</v>
      </c>
      <c r="E3016">
        <v>85.897654250000002</v>
      </c>
      <c r="F3016">
        <v>35.630000000000003</v>
      </c>
      <c r="G3016">
        <v>35.570212854951698</v>
      </c>
      <c r="H3016">
        <v>-8.2365229470655699</v>
      </c>
      <c r="I3016">
        <v>-28.224264036788899</v>
      </c>
      <c r="J3016">
        <v>-6.8315928009250504</v>
      </c>
      <c r="K3016">
        <v>36.031492264053497</v>
      </c>
      <c r="L3016">
        <v>34.060463554745098</v>
      </c>
      <c r="M3016">
        <v>31.2752958550365</v>
      </c>
      <c r="N3016">
        <v>0.95228890967433</v>
      </c>
      <c r="O3016">
        <v>43.137805220319898</v>
      </c>
      <c r="P3016">
        <v>68.463356973995303</v>
      </c>
      <c r="Q3016">
        <v>5.5358748108835003E-2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E3017">
        <v>85.745999999999995</v>
      </c>
      <c r="F3017">
        <v>141.05000000000001</v>
      </c>
      <c r="G3017">
        <v>143.87033441438501</v>
      </c>
      <c r="H3017">
        <v>-37.077211245649302</v>
      </c>
      <c r="I3017">
        <v>87.373992044391599</v>
      </c>
      <c r="J3017">
        <v>-8.9159520620081896</v>
      </c>
      <c r="K3017">
        <v>143.88147852407201</v>
      </c>
      <c r="L3017">
        <v>97.606466804275399</v>
      </c>
      <c r="M3017">
        <v>11.876886004194001</v>
      </c>
      <c r="N3017">
        <v>0.31435367361852801</v>
      </c>
      <c r="O3017">
        <v>49.393831974477102</v>
      </c>
      <c r="P3017">
        <v>234.24170616113699</v>
      </c>
      <c r="Q3017">
        <v>0.145046305864199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555</v>
      </c>
      <c r="E3018">
        <v>85.607566399999996</v>
      </c>
      <c r="F3018">
        <v>110.5</v>
      </c>
      <c r="G3018">
        <v>11.7009299639296</v>
      </c>
      <c r="H3018">
        <v>-0.23780994835257899</v>
      </c>
      <c r="I3018">
        <v>-31.666418769618002</v>
      </c>
      <c r="J3018">
        <v>-6.29131433365494</v>
      </c>
      <c r="K3018">
        <v>113.51838697672</v>
      </c>
      <c r="L3018">
        <v>108.92873195500199</v>
      </c>
      <c r="M3018">
        <v>42.326160156803802</v>
      </c>
      <c r="N3018">
        <v>1.4059071729957799</v>
      </c>
      <c r="O3018">
        <v>44.208144796379997</v>
      </c>
      <c r="P3018">
        <v>39.520202020201999</v>
      </c>
      <c r="Q3018">
        <v>-1.1529353842124E-2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85.536000000000001</v>
      </c>
      <c r="F3019">
        <v>250.8</v>
      </c>
      <c r="G3019">
        <v>233.23213248038999</v>
      </c>
      <c r="H3019">
        <v>-6.2695559800986098</v>
      </c>
      <c r="I3019">
        <v>124.15189250508701</v>
      </c>
      <c r="J3019">
        <v>3.5228552366121799</v>
      </c>
      <c r="K3019">
        <v>241.21391087579201</v>
      </c>
      <c r="L3019">
        <v>165.53348849789899</v>
      </c>
      <c r="M3019">
        <v>55.436389444721001</v>
      </c>
      <c r="N3019">
        <v>0.33914076058825299</v>
      </c>
      <c r="O3019">
        <v>13.516746411483201</v>
      </c>
      <c r="P3019">
        <v>274.32835820895502</v>
      </c>
      <c r="Q3019">
        <v>0.12623850836328401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85.491313379999994</v>
      </c>
      <c r="F3020">
        <v>36.090000000000003</v>
      </c>
      <c r="G3020">
        <v>11.8214295183739</v>
      </c>
      <c r="H3020">
        <v>-23.914883426750499</v>
      </c>
      <c r="I3020">
        <v>-26.5740526906567</v>
      </c>
      <c r="J3020">
        <v>-7.7064548332029199</v>
      </c>
      <c r="K3020">
        <v>48.251543574683801</v>
      </c>
      <c r="L3020">
        <v>48.326838369416997</v>
      </c>
      <c r="M3020">
        <v>30.506241355221899</v>
      </c>
      <c r="N3020">
        <v>1.27819529008581</v>
      </c>
      <c r="O3020">
        <v>107.813798836242</v>
      </c>
      <c r="P3020">
        <v>49.595854922279798</v>
      </c>
      <c r="Q3020">
        <v>0.19424735827574199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85.388257199999998</v>
      </c>
      <c r="F3021">
        <v>75.06</v>
      </c>
      <c r="G3021">
        <v>-22.673758732063</v>
      </c>
      <c r="H3021">
        <v>9.24249121987501</v>
      </c>
      <c r="I3021">
        <v>-7.5414730401956396</v>
      </c>
      <c r="J3021">
        <v>7.0860107498456797</v>
      </c>
      <c r="K3021">
        <v>72.048080602701006</v>
      </c>
      <c r="L3021">
        <v>72.244026371712593</v>
      </c>
      <c r="M3021">
        <v>62.7921561441756</v>
      </c>
      <c r="N3021">
        <v>1.5092036553524799</v>
      </c>
      <c r="O3021">
        <v>39.8880895283773</v>
      </c>
      <c r="P3021">
        <v>24.9958368026644</v>
      </c>
      <c r="Q3021">
        <v>0.21783778036739501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295</v>
      </c>
      <c r="E3022">
        <v>85.377600000000001</v>
      </c>
      <c r="F3022">
        <v>126.95</v>
      </c>
      <c r="G3022">
        <v>-43.371265705335503</v>
      </c>
      <c r="H3022">
        <v>-7.7352219566341596</v>
      </c>
      <c r="I3022">
        <v>-47.797794949477201</v>
      </c>
      <c r="J3022">
        <v>3.7101890533876198</v>
      </c>
      <c r="K3022">
        <v>135.50536929357801</v>
      </c>
      <c r="M3022">
        <v>51.257741978072197</v>
      </c>
      <c r="N3022">
        <v>1.3043478260869501</v>
      </c>
      <c r="O3022">
        <v>80.740448995667506</v>
      </c>
      <c r="P3022">
        <v>14.3693693693693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622</v>
      </c>
      <c r="E3023">
        <v>85.312529291999994</v>
      </c>
      <c r="F3023">
        <v>107.47</v>
      </c>
      <c r="G3023">
        <v>9.7022090334260298</v>
      </c>
      <c r="H3023">
        <v>18.0393871093322</v>
      </c>
      <c r="I3023">
        <v>32.934842247206298</v>
      </c>
      <c r="J3023">
        <v>-9.6041652130627195</v>
      </c>
      <c r="K3023">
        <v>99.728370079662994</v>
      </c>
      <c r="L3023">
        <v>85.899110274305002</v>
      </c>
      <c r="M3023">
        <v>47.2053674660743</v>
      </c>
      <c r="N3023">
        <v>0.58184389364880795</v>
      </c>
      <c r="O3023">
        <v>26.546943333023101</v>
      </c>
      <c r="P3023">
        <v>93.639639639639597</v>
      </c>
      <c r="Q3023">
        <v>2.0086406118872E-2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E3024">
        <v>85.254142139999999</v>
      </c>
      <c r="F3024">
        <v>5.33</v>
      </c>
      <c r="G3024">
        <v>-95.092693105658697</v>
      </c>
      <c r="H3024">
        <v>-2.3231958268419</v>
      </c>
      <c r="I3024">
        <v>-87.683184160690402</v>
      </c>
      <c r="J3024">
        <v>-5.5633738496168998</v>
      </c>
      <c r="K3024">
        <v>5.7537695171639003</v>
      </c>
      <c r="L3024">
        <v>10.158259009114801</v>
      </c>
      <c r="M3024">
        <v>47.916863717942199</v>
      </c>
      <c r="N3024">
        <v>2.4865484086073302</v>
      </c>
      <c r="O3024">
        <v>342.77673545966201</v>
      </c>
      <c r="P3024">
        <v>11.0416666666666</v>
      </c>
      <c r="Q3024">
        <v>0.151748473642869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46</v>
      </c>
      <c r="E3025">
        <v>85.115724999999998</v>
      </c>
      <c r="F3025">
        <v>130.9</v>
      </c>
      <c r="G3025">
        <v>15.186537390631001</v>
      </c>
      <c r="H3025">
        <v>-18.145694413613999</v>
      </c>
      <c r="I3025">
        <v>13.135439300664601</v>
      </c>
      <c r="J3025">
        <v>-30.428238714481701</v>
      </c>
      <c r="K3025">
        <v>141.45562037793499</v>
      </c>
      <c r="L3025">
        <v>111.258591493523</v>
      </c>
      <c r="M3025">
        <v>32.822382578073999</v>
      </c>
      <c r="N3025">
        <v>2.3310626702997199</v>
      </c>
      <c r="O3025">
        <v>42.5133689839572</v>
      </c>
      <c r="P3025">
        <v>52.920560747663501</v>
      </c>
      <c r="Q3025">
        <v>0.13823512132958499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915</v>
      </c>
      <c r="E3026">
        <v>85.071250000000006</v>
      </c>
      <c r="F3026">
        <v>143.6</v>
      </c>
      <c r="G3026">
        <v>-53.022579172419697</v>
      </c>
      <c r="H3026">
        <v>-1.6597905052812401</v>
      </c>
      <c r="I3026">
        <v>-36.9713018503368</v>
      </c>
      <c r="J3026">
        <v>0.86585040569429705</v>
      </c>
      <c r="K3026">
        <v>148.55178511076201</v>
      </c>
      <c r="L3026">
        <v>170.887793344149</v>
      </c>
      <c r="M3026">
        <v>55.037408222152202</v>
      </c>
      <c r="N3026">
        <v>0.63940115685607302</v>
      </c>
      <c r="O3026">
        <v>49.025069637883</v>
      </c>
      <c r="P3026">
        <v>4.8175182481751699</v>
      </c>
      <c r="Q3026">
        <v>0.19463648497017599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72</v>
      </c>
      <c r="E3027">
        <v>85.033072855999905</v>
      </c>
      <c r="F3027">
        <v>16.68</v>
      </c>
      <c r="G3027">
        <v>27.1811019658407</v>
      </c>
      <c r="H3027">
        <v>-2.8852542471730298</v>
      </c>
      <c r="I3027">
        <v>-25.309955086133598</v>
      </c>
      <c r="J3027">
        <v>-8.8368148884210598</v>
      </c>
      <c r="K3027">
        <v>15.841674866841201</v>
      </c>
      <c r="L3027">
        <v>14.7393205590728</v>
      </c>
      <c r="M3027">
        <v>55.729156619806403</v>
      </c>
      <c r="N3027">
        <v>0.25823399822711601</v>
      </c>
      <c r="O3027">
        <v>17.086330935251802</v>
      </c>
      <c r="P3027">
        <v>66.8</v>
      </c>
      <c r="Q3027">
        <v>4.0643456984349999E-2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80</v>
      </c>
      <c r="E3028">
        <v>84.916445207999999</v>
      </c>
      <c r="F3028">
        <v>27.17</v>
      </c>
      <c r="G3028">
        <v>-51.954663379623803</v>
      </c>
      <c r="H3028">
        <v>4.7245960666849998</v>
      </c>
      <c r="I3028">
        <v>-23.987557296821901</v>
      </c>
      <c r="J3028">
        <v>4.1433867353306404</v>
      </c>
      <c r="K3028">
        <v>26.8845966758585</v>
      </c>
      <c r="L3028">
        <v>30.801407805028699</v>
      </c>
      <c r="M3028">
        <v>36.412597628135003</v>
      </c>
      <c r="N3028">
        <v>0.81759381655623198</v>
      </c>
      <c r="O3028">
        <v>39.676113360323797</v>
      </c>
      <c r="P3028">
        <v>29.380952380952301</v>
      </c>
      <c r="Q3028">
        <v>6.2116512292372E-2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915</v>
      </c>
      <c r="E3029">
        <v>84.843000000000004</v>
      </c>
      <c r="F3029">
        <v>48.5</v>
      </c>
      <c r="G3029">
        <v>-34.3149748641965</v>
      </c>
      <c r="H3029">
        <v>4.0189645846650404</v>
      </c>
      <c r="I3029">
        <v>-14.2030552670277</v>
      </c>
      <c r="J3029">
        <v>11.6939758788644</v>
      </c>
      <c r="K3029">
        <v>44.900379343822799</v>
      </c>
      <c r="L3029">
        <v>43.949732054247903</v>
      </c>
      <c r="M3029">
        <v>64.622229649360705</v>
      </c>
      <c r="N3029">
        <v>2.2392776523702</v>
      </c>
      <c r="O3029">
        <v>15.360824742268001</v>
      </c>
      <c r="P3029">
        <v>32.876712328767098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271</v>
      </c>
      <c r="E3030">
        <v>84.838814775000003</v>
      </c>
      <c r="F3030">
        <v>157.75</v>
      </c>
      <c r="G3030">
        <v>104.457179635619</v>
      </c>
      <c r="H3030">
        <v>43.156766894500102</v>
      </c>
      <c r="I3030">
        <v>55.401706610453502</v>
      </c>
      <c r="J3030">
        <v>-3.7390495252925802</v>
      </c>
      <c r="K3030">
        <v>128.35109503849901</v>
      </c>
      <c r="L3030">
        <v>103.985693788223</v>
      </c>
      <c r="M3030">
        <v>61.201320174758401</v>
      </c>
      <c r="N3030">
        <v>2.74817725079419</v>
      </c>
      <c r="O3030">
        <v>16.576862123613299</v>
      </c>
      <c r="P3030">
        <v>167.418206475673</v>
      </c>
      <c r="Q3030">
        <v>0.116120975033808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388</v>
      </c>
      <c r="E3031">
        <v>84.721844000000004</v>
      </c>
      <c r="F3031">
        <v>71.05</v>
      </c>
      <c r="G3031">
        <v>-36.8091239231983</v>
      </c>
      <c r="H3031">
        <v>43.869332908790199</v>
      </c>
      <c r="I3031">
        <v>2.0097498515138099</v>
      </c>
      <c r="J3031">
        <v>5.3675570813140299</v>
      </c>
      <c r="K3031">
        <v>57.790835230531698</v>
      </c>
      <c r="M3031">
        <v>57.104313554201198</v>
      </c>
      <c r="N3031">
        <v>3.96956839795171</v>
      </c>
      <c r="O3031">
        <v>32.864180154820502</v>
      </c>
      <c r="P3031">
        <v>86.727989487516396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1538</v>
      </c>
      <c r="E3032">
        <v>84.720240000000004</v>
      </c>
      <c r="F3032">
        <v>25.96</v>
      </c>
      <c r="G3032">
        <v>-28.168092528984701</v>
      </c>
      <c r="H3032">
        <v>-13.799043005807301</v>
      </c>
      <c r="I3032">
        <v>-37.041142852403397</v>
      </c>
      <c r="J3032">
        <v>-2.4988920449776102</v>
      </c>
      <c r="K3032">
        <v>26.533651146134101</v>
      </c>
      <c r="L3032">
        <v>27.9810117632417</v>
      </c>
      <c r="M3032">
        <v>41.383309953765298</v>
      </c>
      <c r="N3032">
        <v>1.65327012986179</v>
      </c>
      <c r="O3032">
        <v>63.713405238828898</v>
      </c>
      <c r="P3032">
        <v>17.999999999999901</v>
      </c>
      <c r="Q3032">
        <v>6.8066357969140002E-3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541</v>
      </c>
      <c r="E3033">
        <v>84.178911749999997</v>
      </c>
      <c r="F3033">
        <v>1.87</v>
      </c>
      <c r="G3033">
        <v>73.4516022314168</v>
      </c>
      <c r="H3033">
        <v>30.5391324075371</v>
      </c>
      <c r="I3033">
        <v>23.515811031802102</v>
      </c>
      <c r="J3033">
        <v>18.895178662626801</v>
      </c>
      <c r="K3033">
        <v>1.3712101205045599</v>
      </c>
      <c r="L3033">
        <v>1.1903464233473899</v>
      </c>
      <c r="M3033">
        <v>88.296073567613405</v>
      </c>
      <c r="N3033">
        <v>4.6394123594386496</v>
      </c>
      <c r="O3033">
        <v>0</v>
      </c>
      <c r="P3033">
        <v>154.360916352126</v>
      </c>
      <c r="Q3033">
        <v>0.13308917641485099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555</v>
      </c>
      <c r="E3034">
        <v>84.095759099999995</v>
      </c>
      <c r="F3034">
        <v>31.93</v>
      </c>
      <c r="G3034">
        <v>-3.6959217737783501</v>
      </c>
      <c r="H3034">
        <v>20.070313300947099</v>
      </c>
      <c r="I3034">
        <v>-14.9432390598431</v>
      </c>
      <c r="J3034">
        <v>4.2609504747074096</v>
      </c>
      <c r="K3034">
        <v>25.834423755446299</v>
      </c>
      <c r="L3034">
        <v>24.6663677308388</v>
      </c>
      <c r="M3034">
        <v>87.889616216441894</v>
      </c>
      <c r="N3034">
        <v>2.83376619345868</v>
      </c>
      <c r="O3034">
        <v>3.35108048856873</v>
      </c>
      <c r="Q3034">
        <v>-5.8214068461819E-2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60</v>
      </c>
      <c r="E3035">
        <v>84.088949999999997</v>
      </c>
      <c r="F3035">
        <v>82.5</v>
      </c>
      <c r="G3035">
        <v>20.4515483336322</v>
      </c>
      <c r="H3035">
        <v>-7.5767455225822697</v>
      </c>
      <c r="I3035">
        <v>-6.0142007778636604</v>
      </c>
      <c r="J3035">
        <v>-4.8818227332831698</v>
      </c>
      <c r="K3035">
        <v>84.0667642711458</v>
      </c>
      <c r="L3035">
        <v>73.497829747046495</v>
      </c>
      <c r="M3035">
        <v>34.490425162152</v>
      </c>
      <c r="N3035">
        <v>0.12582251322216401</v>
      </c>
      <c r="O3035">
        <v>23.3333333333333</v>
      </c>
      <c r="P3035">
        <v>80.722891566265005</v>
      </c>
      <c r="Q3035">
        <v>6.4297978191176997E-2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302</v>
      </c>
      <c r="E3036">
        <v>83.93</v>
      </c>
      <c r="F3036">
        <v>122.25</v>
      </c>
      <c r="G3036">
        <v>167.01559641234101</v>
      </c>
      <c r="H3036">
        <v>-5.8893313018796603</v>
      </c>
      <c r="I3036">
        <v>63.418232589485001</v>
      </c>
      <c r="J3036">
        <v>5.2913813942987202</v>
      </c>
      <c r="K3036">
        <v>109.03187861027899</v>
      </c>
      <c r="L3036">
        <v>83.468683829169706</v>
      </c>
      <c r="M3036">
        <v>70.128228154610795</v>
      </c>
      <c r="N3036">
        <v>0.66960424046951805</v>
      </c>
      <c r="O3036">
        <v>16.155419222903799</v>
      </c>
      <c r="P3036">
        <v>205.625</v>
      </c>
      <c r="Q3036">
        <v>0.11237588938960399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915</v>
      </c>
      <c r="E3037">
        <v>83.805000000000007</v>
      </c>
      <c r="F3037">
        <v>225</v>
      </c>
      <c r="G3037">
        <v>-33.7106700710628</v>
      </c>
      <c r="H3037">
        <v>0.306501763892783</v>
      </c>
      <c r="I3037">
        <v>-29.031359542067499</v>
      </c>
      <c r="J3037">
        <v>0.78797750173444903</v>
      </c>
      <c r="K3037">
        <v>223.471751945477</v>
      </c>
      <c r="L3037">
        <v>233.058980801773</v>
      </c>
      <c r="M3037">
        <v>53.020255450704703</v>
      </c>
      <c r="N3037">
        <v>1.1335258507853401</v>
      </c>
      <c r="O3037">
        <v>35.088888888888803</v>
      </c>
      <c r="P3037">
        <v>7.6040172166427604</v>
      </c>
      <c r="Q3037">
        <v>-2.6720886881860001E-2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625</v>
      </c>
      <c r="E3038">
        <v>83.70805953</v>
      </c>
      <c r="F3038">
        <v>70.150000000000006</v>
      </c>
      <c r="G3038">
        <v>97.841492530689905</v>
      </c>
      <c r="H3038">
        <v>-5.9771830324220803</v>
      </c>
      <c r="I3038">
        <v>-9.84299743539448</v>
      </c>
      <c r="J3038">
        <v>1.1282494013358499</v>
      </c>
      <c r="K3038">
        <v>63.942678203971603</v>
      </c>
      <c r="L3038">
        <v>53.092457042322302</v>
      </c>
      <c r="M3038">
        <v>60.195791808350897</v>
      </c>
      <c r="N3038">
        <v>0.68914573016064695</v>
      </c>
      <c r="O3038">
        <v>10.334996436208099</v>
      </c>
      <c r="P3038">
        <v>132.28476821192001</v>
      </c>
      <c r="Q3038">
        <v>6.1880123636672002E-2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290</v>
      </c>
      <c r="E3039">
        <v>83.705482000000003</v>
      </c>
      <c r="F3039">
        <v>34.5</v>
      </c>
      <c r="G3039">
        <v>-69.101338997451194</v>
      </c>
      <c r="H3039">
        <v>-15.2973337578763</v>
      </c>
      <c r="I3039">
        <v>-42.1147700378257</v>
      </c>
      <c r="J3039">
        <v>-5.1632714468081398</v>
      </c>
      <c r="K3039">
        <v>37.799100152108899</v>
      </c>
      <c r="M3039">
        <v>29.8354419820948</v>
      </c>
      <c r="N3039">
        <v>1.5406813627254501</v>
      </c>
      <c r="O3039">
        <v>82.608695652173907</v>
      </c>
      <c r="P3039">
        <v>10.932475884244299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469</v>
      </c>
      <c r="E3040">
        <v>83.540347800000006</v>
      </c>
      <c r="F3040">
        <v>34.79</v>
      </c>
      <c r="G3040">
        <v>38.1579871496225</v>
      </c>
      <c r="H3040">
        <v>23.176674816614501</v>
      </c>
      <c r="I3040">
        <v>1.0272633625985801</v>
      </c>
      <c r="J3040">
        <v>11.844469052033499</v>
      </c>
      <c r="K3040">
        <v>29.3644408133631</v>
      </c>
      <c r="L3040">
        <v>27.513973950535</v>
      </c>
      <c r="M3040">
        <v>79.069586615766497</v>
      </c>
      <c r="N3040">
        <v>2.4742292866824802</v>
      </c>
      <c r="O3040">
        <v>22.7364185110664</v>
      </c>
      <c r="P3040">
        <v>72.227722772277204</v>
      </c>
      <c r="Q3040">
        <v>1.7657803581508001E-2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E3041">
        <v>83.443323844999995</v>
      </c>
      <c r="F3041">
        <v>15.57</v>
      </c>
      <c r="G3041">
        <v>-38.162410407374502</v>
      </c>
      <c r="H3041">
        <v>-10.0236651188231</v>
      </c>
      <c r="I3041">
        <v>-26.876957138305599</v>
      </c>
      <c r="J3041">
        <v>-3.21313959315192</v>
      </c>
      <c r="K3041">
        <v>16.831511547855399</v>
      </c>
      <c r="L3041">
        <v>18.147943725934802</v>
      </c>
      <c r="M3041">
        <v>35.292638191833099</v>
      </c>
      <c r="N3041">
        <v>0.80186248641574198</v>
      </c>
      <c r="O3041">
        <v>79.190751445086605</v>
      </c>
      <c r="P3041">
        <v>4.4966442953020103</v>
      </c>
      <c r="Q3041">
        <v>6.6406674451014003E-2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1506</v>
      </c>
      <c r="E3042">
        <v>83.397767129999906</v>
      </c>
      <c r="F3042">
        <v>78.790000000000006</v>
      </c>
      <c r="G3042">
        <v>-11.5689362967322</v>
      </c>
      <c r="H3042">
        <v>14.2330130629328</v>
      </c>
      <c r="I3042">
        <v>-15.810869445330599</v>
      </c>
      <c r="J3042">
        <v>5.1287217547593897</v>
      </c>
      <c r="K3042">
        <v>76.558193541514498</v>
      </c>
      <c r="L3042">
        <v>76.520379612972206</v>
      </c>
      <c r="M3042">
        <v>60.8182344585923</v>
      </c>
      <c r="N3042">
        <v>0.81383196174970196</v>
      </c>
      <c r="O3042">
        <v>78.512501586495702</v>
      </c>
      <c r="P3042">
        <v>38.837004405286301</v>
      </c>
      <c r="Q3042">
        <v>0.110540924245214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906</v>
      </c>
      <c r="E3043">
        <v>83.197715270000003</v>
      </c>
      <c r="F3043">
        <v>158.05000000000001</v>
      </c>
      <c r="G3043">
        <v>14.7979700001155</v>
      </c>
      <c r="H3043">
        <v>-13.374819137993301</v>
      </c>
      <c r="I3043">
        <v>24.055802356605</v>
      </c>
      <c r="J3043">
        <v>-4.33279952529257</v>
      </c>
      <c r="K3043">
        <v>125.825877732679</v>
      </c>
      <c r="M3043">
        <v>53.034429158961302</v>
      </c>
      <c r="O3043">
        <v>11.989876621322299</v>
      </c>
      <c r="P3043">
        <v>96.947040498442306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54</v>
      </c>
      <c r="E3044">
        <v>83.196749999999994</v>
      </c>
      <c r="F3044">
        <v>228.15</v>
      </c>
      <c r="G3044">
        <v>52.676036718588001</v>
      </c>
      <c r="H3044">
        <v>11.3354413617408</v>
      </c>
      <c r="I3044">
        <v>-3.58598640911221</v>
      </c>
      <c r="J3044">
        <v>-2.7099381871924701</v>
      </c>
      <c r="K3044">
        <v>213.60184948855101</v>
      </c>
      <c r="L3044">
        <v>190.87009557491899</v>
      </c>
      <c r="M3044">
        <v>66.307662472227193</v>
      </c>
      <c r="N3044">
        <v>0.79680633709603998</v>
      </c>
      <c r="O3044">
        <v>15.9982467674775</v>
      </c>
      <c r="P3044">
        <v>85.412433969930902</v>
      </c>
      <c r="Q3044">
        <v>6.6456184121418002E-2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541</v>
      </c>
      <c r="E3045">
        <v>83.117999999999995</v>
      </c>
      <c r="F3045">
        <v>78.19</v>
      </c>
      <c r="G3045">
        <v>234.25203103676901</v>
      </c>
      <c r="H3045">
        <v>18.124541242123598</v>
      </c>
      <c r="I3045">
        <v>72.784789192973506</v>
      </c>
      <c r="J3045">
        <v>1.81881260730264</v>
      </c>
      <c r="K3045">
        <v>65.267133886741306</v>
      </c>
      <c r="L3045">
        <v>46.9092874589319</v>
      </c>
      <c r="M3045">
        <v>68.979229256172403</v>
      </c>
      <c r="N3045">
        <v>1.0838425148888899</v>
      </c>
      <c r="O3045">
        <v>3.7217035426525098</v>
      </c>
      <c r="P3045">
        <v>341.75141242937798</v>
      </c>
      <c r="Q3045">
        <v>0.11560307743462001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568</v>
      </c>
      <c r="E3046">
        <v>83.030041908000001</v>
      </c>
      <c r="F3046">
        <v>1.24</v>
      </c>
      <c r="G3046">
        <v>-5.7342180083027001</v>
      </c>
      <c r="H3046">
        <v>11.919052796745399</v>
      </c>
      <c r="I3046">
        <v>-95.617912766256097</v>
      </c>
      <c r="J3046">
        <v>-11.5331671723514</v>
      </c>
      <c r="K3046">
        <v>1.1786113573585799</v>
      </c>
      <c r="L3046">
        <v>2.2914963596722902</v>
      </c>
      <c r="M3046">
        <v>60.9584834029124</v>
      </c>
      <c r="N3046">
        <v>2.9742092194476202</v>
      </c>
      <c r="O3046">
        <v>762.31884057971001</v>
      </c>
      <c r="P3046">
        <v>43.798319327731001</v>
      </c>
      <c r="Q3046">
        <v>6.0516054384776002E-2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541</v>
      </c>
      <c r="E3047">
        <v>82.979768000000007</v>
      </c>
      <c r="F3047">
        <v>78.099999999999994</v>
      </c>
      <c r="G3047">
        <v>-41.902519287035901</v>
      </c>
      <c r="H3047">
        <v>-21.205228494718401</v>
      </c>
      <c r="I3047">
        <v>-32.644686930546399</v>
      </c>
      <c r="J3047">
        <v>6.5691696527896104</v>
      </c>
      <c r="M3047">
        <v>34.211250122194897</v>
      </c>
      <c r="O3047">
        <v>25.480153649167701</v>
      </c>
      <c r="P3047">
        <v>6.9863013698629999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290</v>
      </c>
      <c r="E3048">
        <v>82.763344500000002</v>
      </c>
      <c r="F3048">
        <v>39.299999999999997</v>
      </c>
      <c r="G3048">
        <v>67.0809080421174</v>
      </c>
      <c r="H3048">
        <v>17.439196589413399</v>
      </c>
      <c r="I3048">
        <v>-0.65205003175003795</v>
      </c>
      <c r="J3048">
        <v>15.7297004747074</v>
      </c>
      <c r="K3048">
        <v>30.197897065492299</v>
      </c>
      <c r="L3048">
        <v>28.392103291134099</v>
      </c>
      <c r="M3048">
        <v>92.6963458741387</v>
      </c>
      <c r="N3048">
        <v>2.6811687617778599</v>
      </c>
      <c r="O3048">
        <v>2.5445292620864999</v>
      </c>
      <c r="P3048">
        <v>114.1689373297</v>
      </c>
      <c r="Q3048">
        <v>4.5529015986529003E-2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82.444950000000006</v>
      </c>
      <c r="F3049">
        <v>48</v>
      </c>
      <c r="G3049">
        <v>-21.310831632475701</v>
      </c>
      <c r="H3049">
        <v>-6.0473337578763804</v>
      </c>
      <c r="I3049">
        <v>-30.899065755883299</v>
      </c>
      <c r="J3049">
        <v>-3.6489280355495</v>
      </c>
      <c r="K3049">
        <v>50.5118214612367</v>
      </c>
      <c r="L3049">
        <v>49.609409154648397</v>
      </c>
      <c r="M3049">
        <v>44.495518892169798</v>
      </c>
      <c r="N3049">
        <v>3.2488340192043799</v>
      </c>
      <c r="O3049">
        <v>26.6458333333333</v>
      </c>
      <c r="P3049">
        <v>19.313944817300499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E3050">
        <v>82.08</v>
      </c>
      <c r="F3050">
        <v>95.85</v>
      </c>
      <c r="G3050">
        <v>59.329682551921302</v>
      </c>
      <c r="H3050">
        <v>-15.973939262463499</v>
      </c>
      <c r="I3050">
        <v>14.9930514380912</v>
      </c>
      <c r="J3050">
        <v>-5.23904952529257</v>
      </c>
      <c r="K3050">
        <v>95.962915461042698</v>
      </c>
      <c r="L3050">
        <v>80.217048603124695</v>
      </c>
      <c r="M3050">
        <v>29.6735138721568</v>
      </c>
      <c r="N3050">
        <v>0.18130843528474899</v>
      </c>
      <c r="O3050">
        <v>31.9770474700052</v>
      </c>
      <c r="P3050">
        <v>105.686695278969</v>
      </c>
      <c r="Q3050">
        <v>0.14289457757063601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133</v>
      </c>
      <c r="E3051">
        <v>81.997070120000004</v>
      </c>
      <c r="F3051">
        <v>101.25</v>
      </c>
      <c r="G3051">
        <v>-77.282888978836795</v>
      </c>
      <c r="H3051">
        <v>-7.4289762699536803</v>
      </c>
      <c r="I3051">
        <v>-68.025056622347293</v>
      </c>
      <c r="J3051">
        <v>-0.63542779491029</v>
      </c>
      <c r="K3051">
        <v>102.51082402853601</v>
      </c>
      <c r="M3051">
        <v>37.2379520143269</v>
      </c>
      <c r="N3051">
        <v>0.67470433639947403</v>
      </c>
      <c r="O3051">
        <v>107.40740740740701</v>
      </c>
      <c r="P3051">
        <v>22.727272727272702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290</v>
      </c>
      <c r="E3052">
        <v>81.697366400000007</v>
      </c>
      <c r="F3052">
        <v>208</v>
      </c>
      <c r="G3052">
        <v>-30.9992037479952</v>
      </c>
      <c r="H3052">
        <v>-9.2912361969007797</v>
      </c>
      <c r="I3052">
        <v>-50.076826624253798</v>
      </c>
      <c r="J3052">
        <v>-0.66954395967000802</v>
      </c>
      <c r="K3052">
        <v>210.43647023733701</v>
      </c>
      <c r="L3052">
        <v>220.16773832234799</v>
      </c>
      <c r="M3052">
        <v>34.207357696869899</v>
      </c>
      <c r="N3052">
        <v>1.1162102146558099</v>
      </c>
      <c r="O3052">
        <v>62.283653846153797</v>
      </c>
      <c r="P3052">
        <v>11.229946524064101</v>
      </c>
      <c r="Q3052">
        <v>9.7585693069004997E-2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402</v>
      </c>
      <c r="E3053">
        <v>81.680949999999996</v>
      </c>
      <c r="F3053">
        <v>7</v>
      </c>
      <c r="G3053">
        <v>12.5653648561181</v>
      </c>
      <c r="H3053">
        <v>45.735274937775699</v>
      </c>
      <c r="I3053">
        <v>46.9760296040021</v>
      </c>
      <c r="J3053">
        <v>-6.5571751265018703</v>
      </c>
      <c r="K3053">
        <v>5.4503525469643099</v>
      </c>
      <c r="L3053">
        <v>4.5874081736010002</v>
      </c>
      <c r="M3053">
        <v>59.589126384489603</v>
      </c>
      <c r="N3053">
        <v>2.1315277323883501</v>
      </c>
      <c r="O3053">
        <v>12.785714285714199</v>
      </c>
      <c r="P3053">
        <v>117.39130434782599</v>
      </c>
      <c r="Q3053">
        <v>0.150303640236609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81.448070000000001</v>
      </c>
      <c r="F3054">
        <v>108.85</v>
      </c>
      <c r="G3054">
        <v>16.176371975415002</v>
      </c>
      <c r="H3054">
        <v>6.0536763431337102</v>
      </c>
      <c r="I3054">
        <v>6.8669673055290001</v>
      </c>
      <c r="J3054">
        <v>4.5861931931540196</v>
      </c>
      <c r="K3054">
        <v>102.68146623732601</v>
      </c>
      <c r="L3054">
        <v>94.405358800599302</v>
      </c>
      <c r="M3054">
        <v>62.290016720417</v>
      </c>
      <c r="N3054">
        <v>0.26526005083495002</v>
      </c>
      <c r="O3054">
        <v>32.292145153881499</v>
      </c>
      <c r="P3054">
        <v>55.499999999999901</v>
      </c>
      <c r="Q3054">
        <v>0.10761485184799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81.360258000000002</v>
      </c>
      <c r="F3055">
        <v>209</v>
      </c>
      <c r="G3055">
        <v>69.907100247394595</v>
      </c>
      <c r="H3055">
        <v>1.8141227252497101</v>
      </c>
      <c r="I3055">
        <v>-11.335942734314701</v>
      </c>
      <c r="J3055">
        <v>-1.4304370851011901</v>
      </c>
      <c r="K3055">
        <v>190.65809808093499</v>
      </c>
      <c r="L3055">
        <v>164.245978345336</v>
      </c>
      <c r="M3055">
        <v>63.970087782040899</v>
      </c>
      <c r="N3055">
        <v>2.24593380952905</v>
      </c>
      <c r="O3055">
        <v>8.9952153110048005</v>
      </c>
      <c r="P3055">
        <v>111.645569620253</v>
      </c>
      <c r="Q3055">
        <v>9.3797548163689001E-2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622</v>
      </c>
      <c r="E3056">
        <v>80.965099151999993</v>
      </c>
      <c r="F3056">
        <v>94.62</v>
      </c>
      <c r="G3056">
        <v>8.5641283882373003</v>
      </c>
      <c r="H3056">
        <v>-5.1138596290485099</v>
      </c>
      <c r="I3056">
        <v>-28.248755837672601</v>
      </c>
      <c r="J3056">
        <v>-0.47544444893207699</v>
      </c>
      <c r="K3056">
        <v>92.444179130236705</v>
      </c>
      <c r="L3056">
        <v>90.973960696312204</v>
      </c>
      <c r="M3056">
        <v>64.105577220144795</v>
      </c>
      <c r="N3056">
        <v>0.27162830091866902</v>
      </c>
      <c r="O3056">
        <v>26.136123441132899</v>
      </c>
      <c r="P3056">
        <v>38.739002932551301</v>
      </c>
      <c r="Q3056">
        <v>-5.7327552196240004E-3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165</v>
      </c>
      <c r="E3057">
        <v>80.681236964999997</v>
      </c>
      <c r="F3057">
        <v>92.57</v>
      </c>
      <c r="G3057">
        <v>112.280714583438</v>
      </c>
      <c r="H3057">
        <v>-2.5040883357872401</v>
      </c>
      <c r="I3057">
        <v>-28.8543741641761</v>
      </c>
      <c r="J3057">
        <v>-1.94850898475203</v>
      </c>
      <c r="K3057">
        <v>92.707128808616801</v>
      </c>
      <c r="L3057">
        <v>84.819324843167607</v>
      </c>
      <c r="M3057">
        <v>43.2591786309114</v>
      </c>
      <c r="N3057">
        <v>1.1426661731140699</v>
      </c>
      <c r="O3057">
        <v>36.502106513989403</v>
      </c>
      <c r="P3057">
        <v>137.84686536485</v>
      </c>
      <c r="Q3057">
        <v>0.16298644844527299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1100</v>
      </c>
      <c r="E3058">
        <v>80.654640000000001</v>
      </c>
      <c r="F3058">
        <v>67.150000000000006</v>
      </c>
      <c r="G3058">
        <v>79.995073708383899</v>
      </c>
      <c r="H3058">
        <v>-5.0336767017307196</v>
      </c>
      <c r="I3058">
        <v>-37.121997670205502</v>
      </c>
      <c r="J3058">
        <v>-0.85443414067719303</v>
      </c>
      <c r="K3058">
        <v>68.483944529849296</v>
      </c>
      <c r="L3058">
        <v>66.665749557438104</v>
      </c>
      <c r="M3058">
        <v>55.568569031362401</v>
      </c>
      <c r="N3058">
        <v>0.73104518130696095</v>
      </c>
      <c r="O3058">
        <v>46.9843633655993</v>
      </c>
      <c r="P3058">
        <v>116.32214765100601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622</v>
      </c>
      <c r="E3059">
        <v>80.521095000000003</v>
      </c>
      <c r="F3059">
        <v>46.85</v>
      </c>
      <c r="G3059">
        <v>-30.919686134947298</v>
      </c>
      <c r="H3059">
        <v>17.325723236942199</v>
      </c>
      <c r="I3059">
        <v>-21.6618537784578</v>
      </c>
      <c r="J3059">
        <v>8.7374762963036599</v>
      </c>
      <c r="K3059">
        <v>44.869744290597303</v>
      </c>
      <c r="M3059">
        <v>57.240958654770402</v>
      </c>
      <c r="N3059">
        <v>0.12040557667934</v>
      </c>
      <c r="O3059">
        <v>24.653148345784398</v>
      </c>
      <c r="P3059">
        <v>31.9718309859154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1595</v>
      </c>
      <c r="E3060">
        <v>80.5</v>
      </c>
      <c r="F3060">
        <v>80.7</v>
      </c>
      <c r="G3060">
        <v>-29.035050302942999</v>
      </c>
      <c r="H3060">
        <v>2.7585961612610701</v>
      </c>
      <c r="I3060">
        <v>-19.777217946453501</v>
      </c>
      <c r="J3060">
        <v>7.09997986636838</v>
      </c>
      <c r="K3060">
        <v>78.6289707866745</v>
      </c>
      <c r="M3060">
        <v>58.093901257303699</v>
      </c>
      <c r="N3060">
        <v>1.9216117216117199</v>
      </c>
      <c r="O3060">
        <v>19.8265179677818</v>
      </c>
      <c r="P3060">
        <v>15.285714285714199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E3061">
        <v>80.291880000000006</v>
      </c>
      <c r="F3061">
        <v>26.56</v>
      </c>
      <c r="G3061">
        <v>-96.946444371020107</v>
      </c>
      <c r="H3061">
        <v>-13.6537380273893</v>
      </c>
      <c r="I3061">
        <v>-86.992645135739195</v>
      </c>
      <c r="J3061">
        <v>-2.47811658068616</v>
      </c>
      <c r="K3061">
        <v>30.281313331163101</v>
      </c>
      <c r="L3061">
        <v>52.244832620808403</v>
      </c>
      <c r="M3061">
        <v>49.718881863064603</v>
      </c>
      <c r="N3061">
        <v>0.51418891158006497</v>
      </c>
      <c r="O3061">
        <v>288.17771084337301</v>
      </c>
      <c r="P3061">
        <v>17.9396092362344</v>
      </c>
      <c r="Q3061">
        <v>-4.5103052899088003E-2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E3062">
        <v>79.957787999999994</v>
      </c>
      <c r="F3062">
        <v>39.25</v>
      </c>
      <c r="G3062">
        <v>-52.840562491621299</v>
      </c>
      <c r="H3062">
        <v>-16.180667091209699</v>
      </c>
      <c r="I3062">
        <v>-55.436730335592401</v>
      </c>
      <c r="J3062">
        <v>-0.98549982955220905</v>
      </c>
      <c r="K3062">
        <v>42.392858371091499</v>
      </c>
      <c r="L3062">
        <v>45.046734377331198</v>
      </c>
      <c r="M3062">
        <v>37.186115586801101</v>
      </c>
      <c r="N3062">
        <v>0.17429550071314301</v>
      </c>
      <c r="O3062">
        <v>74.496815286624198</v>
      </c>
      <c r="P3062">
        <v>12.1428571428571</v>
      </c>
      <c r="Q3062">
        <v>0.11871409083703199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138</v>
      </c>
      <c r="E3063">
        <v>79.947868700000001</v>
      </c>
      <c r="F3063">
        <v>75.680000000000007</v>
      </c>
      <c r="G3063">
        <v>9.0478655828712302</v>
      </c>
      <c r="H3063">
        <v>-7.91400042454306</v>
      </c>
      <c r="I3063">
        <v>-31.777993394206501</v>
      </c>
      <c r="J3063">
        <v>-3.2238238591696899</v>
      </c>
      <c r="K3063">
        <v>79.533541709470995</v>
      </c>
      <c r="L3063">
        <v>78.555500835522594</v>
      </c>
      <c r="M3063">
        <v>41.397584103277801</v>
      </c>
      <c r="N3063">
        <v>0.45181329751511001</v>
      </c>
      <c r="O3063">
        <v>66.952959830866703</v>
      </c>
      <c r="P3063">
        <v>39.373848987108602</v>
      </c>
      <c r="Q3063">
        <v>9.2232653306010007E-2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622</v>
      </c>
      <c r="E3064">
        <v>79.927272000000002</v>
      </c>
      <c r="F3064">
        <v>79.72</v>
      </c>
      <c r="G3064">
        <v>977.06178836104903</v>
      </c>
      <c r="H3064">
        <v>23.709076498533801</v>
      </c>
      <c r="I3064">
        <v>221.63148657719699</v>
      </c>
      <c r="J3064">
        <v>0.75685630889370903</v>
      </c>
      <c r="K3064">
        <v>65.090247237611095</v>
      </c>
      <c r="M3064">
        <v>100</v>
      </c>
      <c r="N3064">
        <v>2.5929344729344699</v>
      </c>
      <c r="O3064">
        <v>0</v>
      </c>
      <c r="P3064">
        <v>1002.62793914246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211</v>
      </c>
      <c r="E3065">
        <v>79.754067679999906</v>
      </c>
      <c r="F3065">
        <v>52.08</v>
      </c>
      <c r="G3065">
        <v>-41.1714011460206</v>
      </c>
      <c r="H3065">
        <v>-5.3500157502135499</v>
      </c>
      <c r="I3065">
        <v>-30.254121465239699</v>
      </c>
      <c r="J3065">
        <v>-1.1029951035238701</v>
      </c>
      <c r="K3065">
        <v>51.444990462939003</v>
      </c>
      <c r="L3065">
        <v>53.817474025586897</v>
      </c>
      <c r="M3065">
        <v>52.264598877222603</v>
      </c>
      <c r="N3065">
        <v>1.3709131152460901</v>
      </c>
      <c r="O3065">
        <v>36.213517665130503</v>
      </c>
      <c r="P3065">
        <v>23.529411764705799</v>
      </c>
      <c r="Q3065">
        <v>-4.6346409649737998E-2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130</v>
      </c>
      <c r="E3066">
        <v>79.608045000000004</v>
      </c>
      <c r="F3066">
        <v>365.05</v>
      </c>
      <c r="G3066">
        <v>173.37865441339301</v>
      </c>
      <c r="H3066">
        <v>-2.30700226616367</v>
      </c>
      <c r="I3066">
        <v>53.600920579033698</v>
      </c>
      <c r="J3066">
        <v>-5.0771696297312099</v>
      </c>
      <c r="K3066">
        <v>353.83982919202998</v>
      </c>
      <c r="L3066">
        <v>286.58362057286701</v>
      </c>
      <c r="M3066">
        <v>47.912449285288098</v>
      </c>
      <c r="N3066">
        <v>0.29304374408523098</v>
      </c>
      <c r="O3066">
        <v>19.8192028489248</v>
      </c>
      <c r="P3066">
        <v>212.008547008547</v>
      </c>
      <c r="Q3066">
        <v>0.11944554292352701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79.457864760000007</v>
      </c>
      <c r="F3067">
        <v>56.15</v>
      </c>
      <c r="G3067">
        <v>0.92630247382570996</v>
      </c>
      <c r="H3067">
        <v>12.0526662421236</v>
      </c>
      <c r="I3067">
        <v>-8.8442035923866094</v>
      </c>
      <c r="J3067">
        <v>-6.07511509906307</v>
      </c>
      <c r="K3067">
        <v>53.281990250012903</v>
      </c>
      <c r="L3067">
        <v>49.298276109536999</v>
      </c>
      <c r="M3067">
        <v>55.329887156802002</v>
      </c>
      <c r="N3067">
        <v>0.89744136460554302</v>
      </c>
      <c r="O3067">
        <v>17.506678539626002</v>
      </c>
      <c r="P3067">
        <v>58.169014084506998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E3068">
        <v>79.417354743999994</v>
      </c>
      <c r="F3068">
        <v>71.44</v>
      </c>
      <c r="G3068">
        <v>4.3247583094971302</v>
      </c>
      <c r="H3068">
        <v>-6.9161304947900497</v>
      </c>
      <c r="I3068">
        <v>6.2092600350328997</v>
      </c>
      <c r="J3068">
        <v>-1.23904952529257</v>
      </c>
      <c r="K3068">
        <v>75.184282776822002</v>
      </c>
      <c r="L3068">
        <v>69.208113017396798</v>
      </c>
      <c r="M3068">
        <v>25.223788617929799</v>
      </c>
      <c r="N3068">
        <v>0.296296296296296</v>
      </c>
      <c r="O3068">
        <v>22.4804031354983</v>
      </c>
      <c r="P3068">
        <v>55.948482864003402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409</v>
      </c>
      <c r="E3069">
        <v>79.38</v>
      </c>
      <c r="F3069">
        <v>79.8</v>
      </c>
      <c r="G3069">
        <v>-21.929787145048302</v>
      </c>
      <c r="H3069">
        <v>9.4661797556371194</v>
      </c>
      <c r="I3069">
        <v>-16.558318424922401</v>
      </c>
      <c r="J3069">
        <v>-2.4155201135278701</v>
      </c>
      <c r="K3069">
        <v>76.113771624964301</v>
      </c>
      <c r="L3069">
        <v>69.340509231591895</v>
      </c>
      <c r="M3069">
        <v>56.857277483277201</v>
      </c>
      <c r="N3069">
        <v>0.80136986301369795</v>
      </c>
      <c r="O3069">
        <v>13.2832080200501</v>
      </c>
      <c r="P3069">
        <v>47.7777777777777</v>
      </c>
      <c r="Q3069">
        <v>9.4514416398998005E-2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133</v>
      </c>
      <c r="E3070">
        <v>79.166030015999993</v>
      </c>
      <c r="F3070">
        <v>28.68</v>
      </c>
      <c r="G3070">
        <v>-11.5145325921452</v>
      </c>
      <c r="H3070">
        <v>-10.905814855233301</v>
      </c>
      <c r="I3070">
        <v>-37.3000539621125</v>
      </c>
      <c r="J3070">
        <v>-4.5052065788019604</v>
      </c>
      <c r="K3070">
        <v>29.2375386763526</v>
      </c>
      <c r="L3070">
        <v>30.040077259531898</v>
      </c>
      <c r="M3070">
        <v>41.1385270752114</v>
      </c>
      <c r="N3070">
        <v>0.52447675773925495</v>
      </c>
      <c r="O3070">
        <v>52.3361227336122</v>
      </c>
      <c r="P3070">
        <v>21.783439490445801</v>
      </c>
      <c r="Q3070">
        <v>1.1074007020479001E-2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418</v>
      </c>
      <c r="E3071">
        <v>79.095562040000004</v>
      </c>
      <c r="F3071">
        <v>76.069999999999993</v>
      </c>
      <c r="G3071">
        <v>58.732820876476197</v>
      </c>
      <c r="H3071">
        <v>-11.034675530028199</v>
      </c>
      <c r="I3071">
        <v>-28.649871778229699</v>
      </c>
      <c r="J3071">
        <v>-3.2657161919592399</v>
      </c>
      <c r="K3071">
        <v>73.045039000105106</v>
      </c>
      <c r="L3071">
        <v>67.773800520720599</v>
      </c>
      <c r="M3071">
        <v>48.856153112918797</v>
      </c>
      <c r="N3071">
        <v>1.7590615906159</v>
      </c>
      <c r="O3071">
        <v>28.828710398317298</v>
      </c>
      <c r="P3071">
        <v>100.977542932628</v>
      </c>
      <c r="Q3071">
        <v>6.5387885759587996E-2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198</v>
      </c>
      <c r="E3072">
        <v>79.085482400000004</v>
      </c>
      <c r="F3072">
        <v>68.44</v>
      </c>
      <c r="G3072">
        <v>-51.493264172456001</v>
      </c>
      <c r="H3072">
        <v>-2.2107190061867001</v>
      </c>
      <c r="I3072">
        <v>-36.957593787241301</v>
      </c>
      <c r="J3072">
        <v>-4.1794451559175397E-2</v>
      </c>
      <c r="K3072">
        <v>70.845989484927998</v>
      </c>
      <c r="L3072">
        <v>78.096506055436294</v>
      </c>
      <c r="M3072">
        <v>54.113599558111098</v>
      </c>
      <c r="N3072">
        <v>0.73820197742467897</v>
      </c>
      <c r="O3072">
        <v>64.815897136177597</v>
      </c>
      <c r="P3072">
        <v>4.9693251533742204</v>
      </c>
      <c r="Q3072">
        <v>7.5488825664922002E-2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121</v>
      </c>
      <c r="E3073">
        <v>78.963857672000003</v>
      </c>
      <c r="F3073">
        <v>71</v>
      </c>
      <c r="G3073">
        <v>681.25203103676904</v>
      </c>
      <c r="H3073">
        <v>44.248362876124403</v>
      </c>
      <c r="I3073">
        <v>244.097772945635</v>
      </c>
      <c r="J3073">
        <v>6.9686296290677499</v>
      </c>
      <c r="K3073">
        <v>48.268718040003101</v>
      </c>
      <c r="L3073">
        <v>28.8521620015289</v>
      </c>
      <c r="M3073">
        <v>99.9996030544863</v>
      </c>
      <c r="N3073">
        <v>0.26800209149159798</v>
      </c>
      <c r="O3073">
        <v>0</v>
      </c>
      <c r="P3073">
        <v>745.23809523809496</v>
      </c>
      <c r="Q3073">
        <v>9.3554108714931E-2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550</v>
      </c>
      <c r="E3074">
        <v>78.894142439999996</v>
      </c>
      <c r="F3074">
        <v>47.9</v>
      </c>
      <c r="G3074">
        <v>45.872646641637402</v>
      </c>
      <c r="H3074">
        <v>2.0488504823584299</v>
      </c>
      <c r="I3074">
        <v>1.67197714157996</v>
      </c>
      <c r="J3074">
        <v>-3.97140307528222</v>
      </c>
      <c r="K3074">
        <v>45.522075720883201</v>
      </c>
      <c r="L3074">
        <v>39.096371903941197</v>
      </c>
      <c r="M3074">
        <v>48.432110118807202</v>
      </c>
      <c r="N3074">
        <v>0.379260142574877</v>
      </c>
      <c r="O3074">
        <v>12.108559498956099</v>
      </c>
      <c r="P3074">
        <v>97.444352844187904</v>
      </c>
      <c r="Q3074">
        <v>7.1427332280731004E-2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1379</v>
      </c>
      <c r="E3075">
        <v>78.756540000000001</v>
      </c>
      <c r="F3075">
        <v>270.64999999999998</v>
      </c>
      <c r="G3075">
        <v>51.7929579997151</v>
      </c>
      <c r="H3075">
        <v>-7.1461306955358799</v>
      </c>
      <c r="I3075">
        <v>-18.317731893423499</v>
      </c>
      <c r="J3075">
        <v>-4.2317502552195796</v>
      </c>
      <c r="K3075">
        <v>266.886719936144</v>
      </c>
      <c r="L3075">
        <v>252.263816120613</v>
      </c>
      <c r="M3075">
        <v>47.323471906645302</v>
      </c>
      <c r="N3075">
        <v>0.537950209851626</v>
      </c>
      <c r="O3075">
        <v>34.491040088675398</v>
      </c>
      <c r="P3075">
        <v>80.253080253080199</v>
      </c>
      <c r="Q3075">
        <v>6.3981391706097998E-2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1428</v>
      </c>
      <c r="E3076">
        <v>78.582099999999997</v>
      </c>
      <c r="F3076">
        <v>121.7</v>
      </c>
      <c r="G3076">
        <v>6.0014167861556196</v>
      </c>
      <c r="H3076">
        <v>-4.7625209686462604</v>
      </c>
      <c r="I3076">
        <v>-5.0041296559449897</v>
      </c>
      <c r="J3076">
        <v>-4.5177380498827402</v>
      </c>
      <c r="K3076">
        <v>117.23700139363601</v>
      </c>
      <c r="L3076">
        <v>106.57440657789201</v>
      </c>
      <c r="M3076">
        <v>49.765237031969797</v>
      </c>
      <c r="N3076">
        <v>0.90197327208185396</v>
      </c>
      <c r="O3076">
        <v>47.863599013968702</v>
      </c>
      <c r="P3076">
        <v>62.266666666666602</v>
      </c>
      <c r="Q3076">
        <v>0.12137676115488399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E3077">
        <v>78.487499999999997</v>
      </c>
      <c r="F3077">
        <v>14.31</v>
      </c>
      <c r="G3077">
        <v>-29.267362086930099</v>
      </c>
      <c r="H3077">
        <v>-9.4869289507922705</v>
      </c>
      <c r="I3077">
        <v>-15.5336705375985</v>
      </c>
      <c r="J3077">
        <v>2.2211580871641599</v>
      </c>
      <c r="K3077">
        <v>15.26517666116</v>
      </c>
      <c r="L3077">
        <v>15.207168019504101</v>
      </c>
      <c r="M3077">
        <v>64.438627468650793</v>
      </c>
      <c r="N3077">
        <v>0.679237872997836</v>
      </c>
      <c r="O3077">
        <v>41.858839972047498</v>
      </c>
      <c r="P3077">
        <v>30.090909090909101</v>
      </c>
      <c r="Q3077">
        <v>-6.3064882188940005E-2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541</v>
      </c>
      <c r="E3078">
        <v>78.458624999999998</v>
      </c>
      <c r="F3078">
        <v>6.45</v>
      </c>
      <c r="G3078">
        <v>5.5639131844729004</v>
      </c>
      <c r="H3078">
        <v>-9.4319491424917601</v>
      </c>
      <c r="I3078">
        <v>-42.425156912894998</v>
      </c>
      <c r="J3078">
        <v>-10.127938414181401</v>
      </c>
      <c r="K3078">
        <v>6.7522122912551303</v>
      </c>
      <c r="L3078">
        <v>6.6297840324533297</v>
      </c>
      <c r="M3078">
        <v>25.7153563397443</v>
      </c>
      <c r="N3078">
        <v>0.74052832542903702</v>
      </c>
      <c r="O3078">
        <v>77.829457364340996</v>
      </c>
      <c r="P3078">
        <v>53.206650831353898</v>
      </c>
      <c r="Q3078">
        <v>-6.157170995969E-3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395</v>
      </c>
      <c r="E3079">
        <v>78.232822990000003</v>
      </c>
      <c r="F3079">
        <v>55.66</v>
      </c>
      <c r="G3079">
        <v>104.96654735631</v>
      </c>
      <c r="H3079">
        <v>21.791909740941499</v>
      </c>
      <c r="I3079">
        <v>28.225568877076899</v>
      </c>
      <c r="J3079">
        <v>10.260741006756</v>
      </c>
      <c r="K3079">
        <v>45.515679693053798</v>
      </c>
      <c r="L3079">
        <v>38.222722187506001</v>
      </c>
      <c r="M3079">
        <v>90.156308021389407</v>
      </c>
      <c r="N3079">
        <v>1.3912132127321399</v>
      </c>
      <c r="O3079">
        <v>0.41322314049587699</v>
      </c>
      <c r="P3079">
        <v>178.29999999999899</v>
      </c>
      <c r="Q3079">
        <v>0.102042821973602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1379</v>
      </c>
      <c r="E3080">
        <v>78.16663844</v>
      </c>
      <c r="F3080">
        <v>78.5</v>
      </c>
      <c r="G3080">
        <v>-15.837327745348199</v>
      </c>
      <c r="H3080">
        <v>-7.5707811596507799</v>
      </c>
      <c r="I3080">
        <v>-23.770301214030098</v>
      </c>
      <c r="J3080">
        <v>-3.1336235683393601</v>
      </c>
      <c r="K3080">
        <v>76.083696101026803</v>
      </c>
      <c r="L3080">
        <v>75.696060058580798</v>
      </c>
      <c r="M3080">
        <v>50.481914113568102</v>
      </c>
      <c r="N3080">
        <v>0.50691143371456404</v>
      </c>
      <c r="O3080">
        <v>25.2229299363057</v>
      </c>
      <c r="P3080">
        <v>30.290456431535201</v>
      </c>
      <c r="Q3080">
        <v>-3.700801866947E-3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622</v>
      </c>
      <c r="E3081">
        <v>78.15928839</v>
      </c>
      <c r="F3081">
        <v>80.930000000000007</v>
      </c>
      <c r="G3081">
        <v>30.0855216522673</v>
      </c>
      <c r="H3081">
        <v>-0.22633106522347801</v>
      </c>
      <c r="I3081">
        <v>-10.5174687517198</v>
      </c>
      <c r="J3081">
        <v>3.0902894774132501</v>
      </c>
      <c r="K3081">
        <v>78.960987698637894</v>
      </c>
      <c r="L3081">
        <v>73.382420712492902</v>
      </c>
      <c r="M3081">
        <v>56.125065644122202</v>
      </c>
      <c r="N3081">
        <v>1.11057670159767</v>
      </c>
      <c r="O3081">
        <v>17.261831212158601</v>
      </c>
      <c r="P3081">
        <v>72.927350427350405</v>
      </c>
      <c r="Q3081">
        <v>4.0718671873457998E-2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80</v>
      </c>
      <c r="E3082">
        <v>78.114797240999906</v>
      </c>
      <c r="F3082">
        <v>9.25</v>
      </c>
      <c r="G3082">
        <v>87.845613924470399</v>
      </c>
      <c r="H3082">
        <v>36.015757724773401</v>
      </c>
      <c r="I3082">
        <v>16.785206754933601</v>
      </c>
      <c r="J3082">
        <v>-11.086765261333101</v>
      </c>
      <c r="K3082">
        <v>8.5433593402482408</v>
      </c>
      <c r="L3082">
        <v>6.9948157830556799</v>
      </c>
      <c r="M3082">
        <v>30.7999314684034</v>
      </c>
      <c r="N3082">
        <v>0.201530416238413</v>
      </c>
      <c r="O3082">
        <v>40.216216216216203</v>
      </c>
      <c r="P3082">
        <v>122.89156626506001</v>
      </c>
      <c r="Q3082">
        <v>9.8790182830052004E-2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60</v>
      </c>
      <c r="E3083">
        <v>78.015979999999999</v>
      </c>
      <c r="F3083">
        <v>103.3</v>
      </c>
      <c r="G3083">
        <v>-16.450274579869699</v>
      </c>
      <c r="H3083">
        <v>-1.4730763321338101</v>
      </c>
      <c r="I3083">
        <v>-13.8789679043473</v>
      </c>
      <c r="J3083">
        <v>-0.264390655896866</v>
      </c>
      <c r="K3083">
        <v>100.867047014984</v>
      </c>
      <c r="L3083">
        <v>97.591692530133301</v>
      </c>
      <c r="M3083">
        <v>53.301216241593899</v>
      </c>
      <c r="N3083">
        <v>1.45388838993904</v>
      </c>
      <c r="O3083">
        <v>10.3581800580832</v>
      </c>
      <c r="P3083">
        <v>25.8221680876979</v>
      </c>
      <c r="Q3083">
        <v>8.9803245994999996E-3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127</v>
      </c>
      <c r="E3084">
        <v>77.914751179999996</v>
      </c>
      <c r="F3084">
        <v>147</v>
      </c>
      <c r="G3084">
        <v>118.134114470577</v>
      </c>
      <c r="H3084">
        <v>-15.947645284356099</v>
      </c>
      <c r="I3084">
        <v>19.275522194889302</v>
      </c>
      <c r="J3084">
        <v>-11.546693039406099</v>
      </c>
      <c r="K3084">
        <v>156.58024741078</v>
      </c>
      <c r="L3084">
        <v>129.194827692768</v>
      </c>
      <c r="M3084">
        <v>20.9069451042072</v>
      </c>
      <c r="N3084">
        <v>0.71523141798191203</v>
      </c>
      <c r="O3084">
        <v>23.775510204081598</v>
      </c>
      <c r="P3084">
        <v>145</v>
      </c>
      <c r="Q3084">
        <v>6.8908563879452003E-2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60</v>
      </c>
      <c r="E3085">
        <v>77.737453799999997</v>
      </c>
      <c r="F3085">
        <v>133.15</v>
      </c>
      <c r="G3085">
        <v>-6.6822222099833697</v>
      </c>
      <c r="H3085">
        <v>-9.1949219508209499</v>
      </c>
      <c r="I3085">
        <v>-16.233158710529398</v>
      </c>
      <c r="J3085">
        <v>-4.8573334816378801E-2</v>
      </c>
      <c r="K3085">
        <v>132.83461453229799</v>
      </c>
      <c r="L3085">
        <v>128.518472683037</v>
      </c>
      <c r="M3085">
        <v>45.273373454000399</v>
      </c>
      <c r="N3085">
        <v>1.1033837314786801</v>
      </c>
      <c r="O3085">
        <v>17.9121291776192</v>
      </c>
      <c r="P3085">
        <v>35.798062213156499</v>
      </c>
      <c r="Q3085">
        <v>-8.3552970563224999E-2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133</v>
      </c>
      <c r="E3086">
        <v>77.373231465999993</v>
      </c>
      <c r="F3086">
        <v>47.18</v>
      </c>
      <c r="G3086">
        <v>63.198789457631797</v>
      </c>
      <c r="H3086">
        <v>-10.2255515796585</v>
      </c>
      <c r="I3086">
        <v>-31.513206994297001</v>
      </c>
      <c r="J3086">
        <v>-2.0554614993348599</v>
      </c>
      <c r="K3086">
        <v>44.982357487458998</v>
      </c>
      <c r="L3086">
        <v>38.6780228224059</v>
      </c>
      <c r="M3086">
        <v>55.880317063419398</v>
      </c>
      <c r="N3086">
        <v>0.95934193894786202</v>
      </c>
      <c r="O3086">
        <v>19.584569732937599</v>
      </c>
      <c r="P3086">
        <v>113.484162895927</v>
      </c>
      <c r="Q3086">
        <v>4.3699433469807002E-2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118</v>
      </c>
      <c r="E3087">
        <v>77.16</v>
      </c>
      <c r="F3087">
        <v>1901.2</v>
      </c>
      <c r="G3087">
        <v>135.05071008219301</v>
      </c>
      <c r="H3087">
        <v>-4.3574112772562303</v>
      </c>
      <c r="I3087">
        <v>-7.5999874740390796</v>
      </c>
      <c r="J3087">
        <v>-2.9210067118369198</v>
      </c>
      <c r="K3087">
        <v>1869.42345623598</v>
      </c>
      <c r="L3087">
        <v>1556.1845865410401</v>
      </c>
      <c r="M3087">
        <v>53.204317774102002</v>
      </c>
      <c r="N3087">
        <v>0.26228448846632502</v>
      </c>
      <c r="O3087">
        <v>30.1283399957921</v>
      </c>
      <c r="P3087">
        <v>175.276913052921</v>
      </c>
      <c r="Q3087">
        <v>8.3427457422960996E-2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715</v>
      </c>
      <c r="E3088">
        <v>77.053211959999999</v>
      </c>
      <c r="F3088">
        <v>61.77</v>
      </c>
      <c r="G3088">
        <v>28.635423222142201</v>
      </c>
      <c r="H3088">
        <v>-1.4286481690944901</v>
      </c>
      <c r="I3088">
        <v>4.6433165858470398</v>
      </c>
      <c r="J3088">
        <v>-1.10716690082834</v>
      </c>
      <c r="K3088">
        <v>58.6579108580708</v>
      </c>
      <c r="L3088">
        <v>52.015406741826297</v>
      </c>
      <c r="M3088">
        <v>51.880968766981397</v>
      </c>
      <c r="N3088">
        <v>1.06109267897877</v>
      </c>
      <c r="O3088">
        <v>2.9626032054395202</v>
      </c>
      <c r="P3088">
        <v>58.587933247753497</v>
      </c>
      <c r="Q3088">
        <v>6.5320406444950005E-2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619</v>
      </c>
      <c r="E3089">
        <v>76.996639999999999</v>
      </c>
      <c r="F3089">
        <v>278</v>
      </c>
      <c r="G3089">
        <v>134.48945626214601</v>
      </c>
      <c r="H3089">
        <v>-13.5312047256183</v>
      </c>
      <c r="I3089">
        <v>22.206878386238401</v>
      </c>
      <c r="J3089">
        <v>-7.3928956791387197</v>
      </c>
      <c r="K3089">
        <v>290.22734426826503</v>
      </c>
      <c r="L3089">
        <v>238.15851177906299</v>
      </c>
      <c r="M3089">
        <v>42.464674418188501</v>
      </c>
      <c r="N3089">
        <v>0.62040609137055802</v>
      </c>
      <c r="O3089">
        <v>44.280575539568297</v>
      </c>
      <c r="P3089">
        <v>171.484375</v>
      </c>
      <c r="Q3089">
        <v>0.130579767365371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133</v>
      </c>
      <c r="E3090">
        <v>76.832551487999993</v>
      </c>
      <c r="F3090">
        <v>21.98</v>
      </c>
      <c r="G3090">
        <v>-25.566150781411899</v>
      </c>
      <c r="H3090">
        <v>-19.5145305769618</v>
      </c>
      <c r="I3090">
        <v>-41.8503238449766</v>
      </c>
      <c r="J3090">
        <v>-5.0399545026681398</v>
      </c>
      <c r="K3090">
        <v>24.003697726975801</v>
      </c>
      <c r="L3090">
        <v>23.514843405758999</v>
      </c>
      <c r="M3090">
        <v>25.751093115284402</v>
      </c>
      <c r="N3090">
        <v>1.3308556853114899</v>
      </c>
      <c r="O3090">
        <v>80.573248407643305</v>
      </c>
      <c r="P3090">
        <v>53.7062937062936</v>
      </c>
      <c r="Q3090">
        <v>-1.3777250803158E-2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388</v>
      </c>
      <c r="E3091">
        <v>76.407873600000002</v>
      </c>
      <c r="F3091">
        <v>128.85</v>
      </c>
      <c r="G3091">
        <v>-44.681028370865803</v>
      </c>
      <c r="H3091">
        <v>-11.678614453002901</v>
      </c>
      <c r="I3091">
        <v>-6.1801132967173604</v>
      </c>
      <c r="J3091">
        <v>-6.1768411271588199</v>
      </c>
      <c r="K3091">
        <v>131.02479001591101</v>
      </c>
      <c r="L3091">
        <v>139.64361872677</v>
      </c>
      <c r="M3091">
        <v>34.219825782635098</v>
      </c>
      <c r="N3091">
        <v>0.236476043276661</v>
      </c>
      <c r="O3091">
        <v>82.072176949941806</v>
      </c>
      <c r="P3091">
        <v>74.1216216216216</v>
      </c>
      <c r="Q3091">
        <v>0.120032899049223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46</v>
      </c>
      <c r="E3092">
        <v>76.398771744000001</v>
      </c>
      <c r="F3092">
        <v>11.58</v>
      </c>
      <c r="G3092">
        <v>14.288921682356101</v>
      </c>
      <c r="H3092">
        <v>4.1879603597706696</v>
      </c>
      <c r="I3092">
        <v>-36.7206895589431</v>
      </c>
      <c r="J3092">
        <v>3.5047834917852199</v>
      </c>
      <c r="K3092">
        <v>10.6027475042525</v>
      </c>
      <c r="L3092">
        <v>11.128783357828899</v>
      </c>
      <c r="M3092">
        <v>64.912330832541599</v>
      </c>
      <c r="N3092">
        <v>1.2358420767186</v>
      </c>
      <c r="O3092">
        <v>46.286701208981</v>
      </c>
      <c r="P3092">
        <v>50</v>
      </c>
      <c r="Q3092">
        <v>-3.9294630856093998E-2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E3093">
        <v>76.369910000000004</v>
      </c>
      <c r="F3093">
        <v>67.38</v>
      </c>
      <c r="G3093">
        <v>-30.072953502500301</v>
      </c>
      <c r="H3093">
        <v>-7.1460100514985303</v>
      </c>
      <c r="I3093">
        <v>-36.084482253949702</v>
      </c>
      <c r="J3093">
        <v>-3.33631396298254</v>
      </c>
      <c r="K3093">
        <v>64.786964299766396</v>
      </c>
      <c r="L3093">
        <v>65.8803793675945</v>
      </c>
      <c r="M3093">
        <v>51.048381067469698</v>
      </c>
      <c r="N3093">
        <v>0.48377405325822798</v>
      </c>
      <c r="O3093">
        <v>72.128227960819203</v>
      </c>
      <c r="P3093">
        <v>21.822455252214699</v>
      </c>
      <c r="Q3093">
        <v>0.152772074123776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677</v>
      </c>
      <c r="E3094">
        <v>76.091556455999907</v>
      </c>
      <c r="F3094">
        <v>24.21</v>
      </c>
      <c r="G3094">
        <v>9.6324457365434206</v>
      </c>
      <c r="H3094">
        <v>-14.931687499372901</v>
      </c>
      <c r="I3094">
        <v>-45.639425391319101</v>
      </c>
      <c r="J3094">
        <v>-5.3853909887072202</v>
      </c>
      <c r="K3094">
        <v>24.898089835104201</v>
      </c>
      <c r="L3094">
        <v>24.573602181545802</v>
      </c>
      <c r="M3094">
        <v>37.602434748668401</v>
      </c>
      <c r="N3094">
        <v>0.34673799237493302</v>
      </c>
      <c r="O3094">
        <v>61.6383780313842</v>
      </c>
      <c r="P3094">
        <v>40.065745992601698</v>
      </c>
      <c r="Q3094">
        <v>2.6410116837634001E-2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1506</v>
      </c>
      <c r="E3095">
        <v>75.835087349999995</v>
      </c>
      <c r="F3095">
        <v>257.64999999999998</v>
      </c>
      <c r="G3095">
        <v>32.890183781933601</v>
      </c>
      <c r="H3095">
        <v>14.657211696669</v>
      </c>
      <c r="I3095">
        <v>1.66329329668921</v>
      </c>
      <c r="J3095">
        <v>-1.9424715785245199</v>
      </c>
      <c r="K3095">
        <v>239.22657154289001</v>
      </c>
      <c r="L3095">
        <v>208.45501069313201</v>
      </c>
      <c r="M3095">
        <v>53.490144100625002</v>
      </c>
      <c r="N3095">
        <v>1.6973473797095</v>
      </c>
      <c r="O3095">
        <v>14.4964098583349</v>
      </c>
      <c r="P3095">
        <v>107.69850866586</v>
      </c>
      <c r="Q3095">
        <v>8.7988343234988997E-2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469</v>
      </c>
      <c r="E3096">
        <v>75.7948193</v>
      </c>
      <c r="F3096">
        <v>157.19999999999999</v>
      </c>
      <c r="G3096">
        <v>-50.4047833417753</v>
      </c>
      <c r="H3096">
        <v>-10.744303454845999</v>
      </c>
      <c r="I3096">
        <v>-26.7611808572779</v>
      </c>
      <c r="J3096">
        <v>-3.8023406645330899</v>
      </c>
      <c r="K3096">
        <v>160.589076012118</v>
      </c>
      <c r="L3096">
        <v>171.87730279945299</v>
      </c>
      <c r="M3096">
        <v>35.562675324308401</v>
      </c>
      <c r="N3096">
        <v>0.43964144908130598</v>
      </c>
      <c r="O3096">
        <v>55.470737913485998</v>
      </c>
      <c r="P3096">
        <v>20.923076923076898</v>
      </c>
      <c r="Q3096">
        <v>9.5242554676156999E-2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75.709565609999999</v>
      </c>
      <c r="F3097">
        <v>44.94</v>
      </c>
      <c r="G3097">
        <v>-13.8306957838982</v>
      </c>
      <c r="H3097">
        <v>-7.9802802440143603</v>
      </c>
      <c r="I3097">
        <v>-23.168422051865502</v>
      </c>
      <c r="J3097">
        <v>-1.90571619195923</v>
      </c>
      <c r="K3097">
        <v>42.704365137302901</v>
      </c>
      <c r="L3097">
        <v>42.159550198202503</v>
      </c>
      <c r="M3097">
        <v>53.323740364643299</v>
      </c>
      <c r="N3097">
        <v>0.60837013401403905</v>
      </c>
      <c r="O3097">
        <v>36.404094348019498</v>
      </c>
      <c r="P3097">
        <v>44.641132925651704</v>
      </c>
      <c r="Q3097">
        <v>-2.2311700166361002E-2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E3098">
        <v>75.706844399999994</v>
      </c>
      <c r="F3098">
        <v>32.83</v>
      </c>
      <c r="G3098">
        <v>169.40240267770699</v>
      </c>
      <c r="H3098">
        <v>-13.0859533141623</v>
      </c>
      <c r="I3098">
        <v>36.888135144839502</v>
      </c>
      <c r="J3098">
        <v>8.5460744416495693</v>
      </c>
      <c r="K3098">
        <v>32.279376465251097</v>
      </c>
      <c r="L3098">
        <v>24.976720599238199</v>
      </c>
      <c r="M3098">
        <v>45.803224710641601</v>
      </c>
      <c r="N3098">
        <v>0.66822077579983197</v>
      </c>
      <c r="O3098">
        <v>15.9610112701797</v>
      </c>
      <c r="P3098">
        <v>228.29999999999899</v>
      </c>
      <c r="Q3098">
        <v>0.13067627662940101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E3099">
        <v>75.636590260000006</v>
      </c>
      <c r="F3099">
        <v>95</v>
      </c>
      <c r="G3099">
        <v>7.0783619245361002</v>
      </c>
      <c r="H3099">
        <v>-9.8264875246462609</v>
      </c>
      <c r="I3099">
        <v>3.9448461320395301</v>
      </c>
      <c r="J3099">
        <v>-1.29378406278573</v>
      </c>
      <c r="K3099">
        <v>92.835147024646901</v>
      </c>
      <c r="L3099">
        <v>88.285906588856705</v>
      </c>
      <c r="M3099">
        <v>43.689252271015299</v>
      </c>
      <c r="N3099">
        <v>0.42187278688524499</v>
      </c>
      <c r="O3099">
        <v>15.684210526315701</v>
      </c>
      <c r="P3099">
        <v>40.865954922894403</v>
      </c>
      <c r="Q3099">
        <v>-2.2454061432729999E-3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1189</v>
      </c>
      <c r="E3100">
        <v>75.510000000000005</v>
      </c>
      <c r="F3100">
        <v>264.25</v>
      </c>
      <c r="G3100">
        <v>151.86167074089701</v>
      </c>
      <c r="H3100">
        <v>9.5869777545389496</v>
      </c>
      <c r="I3100">
        <v>-13.2064846363934</v>
      </c>
      <c r="J3100">
        <v>7.2757165880939203</v>
      </c>
      <c r="K3100">
        <v>240.13734504523799</v>
      </c>
      <c r="L3100">
        <v>216.30581025153</v>
      </c>
      <c r="M3100">
        <v>63.879947031256798</v>
      </c>
      <c r="N3100">
        <v>1.08710324666432</v>
      </c>
      <c r="O3100">
        <v>15.780510879848601</v>
      </c>
      <c r="P3100">
        <v>219.87652826534301</v>
      </c>
      <c r="Q3100">
        <v>0.17211007639102699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75.207999999999998</v>
      </c>
      <c r="F3101">
        <v>356.8</v>
      </c>
      <c r="G3101">
        <v>172.911346290697</v>
      </c>
      <c r="H3101">
        <v>25.103957755038699</v>
      </c>
      <c r="I3101">
        <v>81.913903797299696</v>
      </c>
      <c r="J3101">
        <v>12.7674651326878</v>
      </c>
      <c r="K3101">
        <v>316.28305809051301</v>
      </c>
      <c r="L3101">
        <v>266.65090710015699</v>
      </c>
      <c r="M3101">
        <v>71.080264794420501</v>
      </c>
      <c r="N3101">
        <v>2.0575221238938002</v>
      </c>
      <c r="O3101">
        <v>13.494955156950599</v>
      </c>
      <c r="P3101">
        <v>212.98245614035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271</v>
      </c>
      <c r="E3102">
        <v>75.207425000000001</v>
      </c>
      <c r="F3102">
        <v>214.85</v>
      </c>
      <c r="G3102">
        <v>-12.069056222510699</v>
      </c>
      <c r="H3102">
        <v>-8.6148536166583796</v>
      </c>
      <c r="I3102">
        <v>-14.169026768159901</v>
      </c>
      <c r="J3102">
        <v>-6.3925582972223998</v>
      </c>
      <c r="K3102">
        <v>215.88195110475601</v>
      </c>
      <c r="L3102">
        <v>199.175373047938</v>
      </c>
      <c r="M3102">
        <v>45.499536196479703</v>
      </c>
      <c r="N3102">
        <v>0.46729352365517601</v>
      </c>
      <c r="O3102">
        <v>24.6451012334186</v>
      </c>
      <c r="P3102">
        <v>46.5052846914421</v>
      </c>
      <c r="Q3102">
        <v>9.5575036375819003E-2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302</v>
      </c>
      <c r="E3103">
        <v>75.2</v>
      </c>
      <c r="F3103">
        <v>0.94</v>
      </c>
      <c r="G3103">
        <v>-0.29173275046314701</v>
      </c>
      <c r="H3103">
        <v>-13.1612945777006</v>
      </c>
      <c r="I3103">
        <v>-19.337908902190101</v>
      </c>
      <c r="J3103">
        <v>-1.6063130376507899</v>
      </c>
      <c r="K3103">
        <v>0.90731945773748601</v>
      </c>
      <c r="L3103">
        <v>0.76251368525107299</v>
      </c>
      <c r="M3103">
        <v>47.376122490892001</v>
      </c>
      <c r="N3103">
        <v>1.4033794444538501</v>
      </c>
      <c r="O3103">
        <v>26.595744680850999</v>
      </c>
      <c r="P3103">
        <v>42.424242424242401</v>
      </c>
      <c r="Q3103">
        <v>8.0932616544636002E-2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21</v>
      </c>
      <c r="E3104">
        <v>75.148783815000002</v>
      </c>
      <c r="F3104">
        <v>4.53</v>
      </c>
      <c r="G3104">
        <v>140.904437453882</v>
      </c>
      <c r="H3104">
        <v>-22.864538058951599</v>
      </c>
      <c r="I3104">
        <v>57.922450805846701</v>
      </c>
      <c r="J3104">
        <v>-1.23904952529257</v>
      </c>
      <c r="K3104">
        <v>4.5035727527630396</v>
      </c>
      <c r="L3104">
        <v>3.6583430245553399</v>
      </c>
      <c r="M3104">
        <v>15.2056281573497</v>
      </c>
      <c r="N3104">
        <v>9.7496134260552494E-2</v>
      </c>
      <c r="O3104">
        <v>58.940397350993301</v>
      </c>
      <c r="P3104">
        <v>174.54545454545399</v>
      </c>
      <c r="Q3104">
        <v>-4.1341879642206002E-2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43</v>
      </c>
      <c r="E3105">
        <v>75.083931727999996</v>
      </c>
      <c r="F3105">
        <v>42.28</v>
      </c>
      <c r="G3105">
        <v>-27.543162275664798</v>
      </c>
      <c r="H3105">
        <v>-11.3516815839633</v>
      </c>
      <c r="I3105">
        <v>-32.419429536033597</v>
      </c>
      <c r="J3105">
        <v>-4.5497071216644596</v>
      </c>
      <c r="K3105">
        <v>44.133783987153102</v>
      </c>
      <c r="L3105">
        <v>49.161387332102301</v>
      </c>
      <c r="M3105">
        <v>47.663568265318297</v>
      </c>
      <c r="N3105">
        <v>0.51201932756190804</v>
      </c>
      <c r="O3105">
        <v>50.189214758751099</v>
      </c>
      <c r="P3105">
        <v>14.579945799458001</v>
      </c>
      <c r="Q3105">
        <v>-4.8472773400934997E-2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402</v>
      </c>
      <c r="E3106">
        <v>74.928431316000001</v>
      </c>
      <c r="F3106">
        <v>49.83</v>
      </c>
      <c r="G3106">
        <v>-22.6116053268664</v>
      </c>
      <c r="H3106">
        <v>-10.6080814214277</v>
      </c>
      <c r="I3106">
        <v>-15.0278306200444</v>
      </c>
      <c r="J3106">
        <v>-4.3404257609971699</v>
      </c>
      <c r="K3106">
        <v>52.332968921263898</v>
      </c>
      <c r="L3106">
        <v>50.579938342594197</v>
      </c>
      <c r="M3106">
        <v>35.885089721440998</v>
      </c>
      <c r="N3106">
        <v>0.12992984554572401</v>
      </c>
      <c r="O3106">
        <v>66.9676901464981</v>
      </c>
      <c r="P3106">
        <v>27.279693486589998</v>
      </c>
      <c r="Q3106">
        <v>-1.9710603315687001E-2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715</v>
      </c>
      <c r="E3107">
        <v>74.910257103000006</v>
      </c>
      <c r="F3107">
        <v>724.19</v>
      </c>
      <c r="G3107">
        <v>31.7803742725742</v>
      </c>
      <c r="H3107">
        <v>-5.9655830484243104</v>
      </c>
      <c r="I3107">
        <v>3.6125280868594598</v>
      </c>
      <c r="J3107">
        <v>-3.8271254060513802</v>
      </c>
      <c r="K3107">
        <v>726.16407715528203</v>
      </c>
      <c r="L3107">
        <v>649.93808768059603</v>
      </c>
      <c r="M3107">
        <v>87.496234820458398</v>
      </c>
      <c r="N3107">
        <v>1.11863393046489</v>
      </c>
      <c r="O3107">
        <v>23.861141413165001</v>
      </c>
      <c r="P3107">
        <v>69.072911073237904</v>
      </c>
      <c r="Q3107">
        <v>2.3985275242898001E-2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1160</v>
      </c>
      <c r="E3108">
        <v>74.866399999999999</v>
      </c>
      <c r="F3108">
        <v>56.05</v>
      </c>
      <c r="G3108">
        <v>-63.253755005981098</v>
      </c>
      <c r="H3108">
        <v>5.8546270264373304</v>
      </c>
      <c r="I3108">
        <v>-56.007081200608297</v>
      </c>
      <c r="J3108">
        <v>-9.3538036236532296</v>
      </c>
      <c r="K3108">
        <v>59.5254329997844</v>
      </c>
      <c r="L3108">
        <v>81.8360241588707</v>
      </c>
      <c r="M3108">
        <v>47.731766912884503</v>
      </c>
      <c r="N3108">
        <v>1.2703133297928799</v>
      </c>
      <c r="O3108">
        <v>192.50669045494999</v>
      </c>
      <c r="P3108">
        <v>16.407061266874301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484</v>
      </c>
      <c r="E3109">
        <v>74.709220000000002</v>
      </c>
      <c r="F3109">
        <v>9.82</v>
      </c>
      <c r="G3109">
        <v>134.59216056423401</v>
      </c>
      <c r="H3109">
        <v>5.3866285062745503</v>
      </c>
      <c r="I3109">
        <v>-29.328690435551302</v>
      </c>
      <c r="J3109">
        <v>-3.5185341635482801</v>
      </c>
      <c r="K3109">
        <v>8.7439738531914895</v>
      </c>
      <c r="L3109">
        <v>7.822451989738</v>
      </c>
      <c r="M3109">
        <v>61.406444074604799</v>
      </c>
      <c r="N3109">
        <v>0.704729221801498</v>
      </c>
      <c r="O3109">
        <v>26.883910386965301</v>
      </c>
      <c r="P3109">
        <v>171.270718232044</v>
      </c>
      <c r="Q3109">
        <v>7.1260513384163005E-2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74.672731679999998</v>
      </c>
      <c r="F3110">
        <v>75.680000000000007</v>
      </c>
      <c r="G3110">
        <v>104.95471428102999</v>
      </c>
      <c r="H3110">
        <v>-10.5414514049352</v>
      </c>
      <c r="I3110">
        <v>140.75689896638099</v>
      </c>
      <c r="J3110">
        <v>3.02436382902986</v>
      </c>
      <c r="K3110">
        <v>74.193509438801996</v>
      </c>
      <c r="L3110">
        <v>49.0635777116075</v>
      </c>
      <c r="M3110">
        <v>47.503908562396397</v>
      </c>
      <c r="N3110">
        <v>0.20429864253393601</v>
      </c>
      <c r="O3110">
        <v>33.456659619450299</v>
      </c>
      <c r="P3110">
        <v>230.76923076923001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E3111">
        <v>74.604722850000002</v>
      </c>
      <c r="F3111">
        <v>151</v>
      </c>
      <c r="G3111">
        <v>-2.5418718177489099</v>
      </c>
      <c r="H3111">
        <v>16.785999575456898</v>
      </c>
      <c r="I3111">
        <v>6.7159605387405303</v>
      </c>
      <c r="J3111">
        <v>0.260950474707421</v>
      </c>
      <c r="K3111">
        <v>139.66064641809501</v>
      </c>
      <c r="M3111">
        <v>56.5809792849074</v>
      </c>
      <c r="N3111">
        <v>0.55048543689320395</v>
      </c>
      <c r="O3111">
        <v>7.9470198675496597</v>
      </c>
      <c r="P3111">
        <v>45.851444025886202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46</v>
      </c>
      <c r="E3112">
        <v>74.468995199999995</v>
      </c>
      <c r="F3112">
        <v>96</v>
      </c>
      <c r="G3112">
        <v>29.023221199264299</v>
      </c>
      <c r="H3112">
        <v>-15.199578089204399</v>
      </c>
      <c r="I3112">
        <v>37.291681575077497</v>
      </c>
      <c r="J3112">
        <v>-5.23904952529257</v>
      </c>
      <c r="K3112">
        <v>95.035724637285995</v>
      </c>
      <c r="L3112">
        <v>72.753857187940795</v>
      </c>
      <c r="M3112">
        <v>27.229903922904299</v>
      </c>
      <c r="N3112">
        <v>0.49486461251167102</v>
      </c>
      <c r="O3112">
        <v>18.75</v>
      </c>
      <c r="P3112">
        <v>113.333333333333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219</v>
      </c>
      <c r="E3113">
        <v>74.365233000000003</v>
      </c>
      <c r="F3113">
        <v>112.1</v>
      </c>
      <c r="G3113">
        <v>28.016531777842701</v>
      </c>
      <c r="H3113">
        <v>-9.2227723543676206</v>
      </c>
      <c r="I3113">
        <v>12.246727446637101</v>
      </c>
      <c r="J3113">
        <v>0.88659997872253704</v>
      </c>
      <c r="K3113">
        <v>101.474452060738</v>
      </c>
      <c r="L3113">
        <v>89.338712482772195</v>
      </c>
      <c r="M3113">
        <v>56.782201910138802</v>
      </c>
      <c r="N3113">
        <v>0.69079446550224899</v>
      </c>
      <c r="O3113">
        <v>6.5388046387154297</v>
      </c>
      <c r="P3113">
        <v>72.993827160493794</v>
      </c>
      <c r="Q3113">
        <v>4.1618500918424998E-2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622</v>
      </c>
      <c r="E3114">
        <v>74.325654</v>
      </c>
      <c r="F3114">
        <v>132</v>
      </c>
      <c r="G3114">
        <v>173.55009666930101</v>
      </c>
      <c r="H3114">
        <v>9.27122013025458</v>
      </c>
      <c r="I3114">
        <v>45.814010241252802</v>
      </c>
      <c r="J3114">
        <v>-8.8511454585563794</v>
      </c>
      <c r="K3114">
        <v>121.89519955572401</v>
      </c>
      <c r="L3114">
        <v>88.5739838587793</v>
      </c>
      <c r="M3114">
        <v>27.259267985797901</v>
      </c>
      <c r="N3114">
        <v>3.8297766580353998E-2</v>
      </c>
      <c r="O3114">
        <v>24.2045454545454</v>
      </c>
      <c r="P3114">
        <v>221.951219512195</v>
      </c>
      <c r="Q3114">
        <v>7.0214018687401E-2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493</v>
      </c>
      <c r="E3115">
        <v>74.30696811</v>
      </c>
      <c r="F3115">
        <v>7.74</v>
      </c>
      <c r="G3115">
        <v>-8.53266944215836</v>
      </c>
      <c r="H3115">
        <v>12.381237670695</v>
      </c>
      <c r="I3115">
        <v>13.426470966653101</v>
      </c>
      <c r="J3115">
        <v>5.4363431448644999</v>
      </c>
      <c r="K3115">
        <v>6.9113328685528401</v>
      </c>
      <c r="L3115">
        <v>7.3493227212945804</v>
      </c>
      <c r="M3115">
        <v>58.168505736456403</v>
      </c>
      <c r="N3115">
        <v>1.53635089394522</v>
      </c>
      <c r="O3115">
        <v>15.116279069767399</v>
      </c>
      <c r="P3115">
        <v>88.042559904643298</v>
      </c>
      <c r="Q3115">
        <v>6.6743390821850004E-2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74.268541400000004</v>
      </c>
      <c r="F3116">
        <v>124.86</v>
      </c>
      <c r="G3116">
        <v>1596.6407457703101</v>
      </c>
      <c r="H3116">
        <v>21.2546109708851</v>
      </c>
      <c r="I3116">
        <v>30.4304287839152</v>
      </c>
      <c r="J3116">
        <v>6.9918761223071</v>
      </c>
      <c r="K3116">
        <v>112.87661747094801</v>
      </c>
      <c r="L3116">
        <v>88.980573276673894</v>
      </c>
      <c r="M3116">
        <v>76.420090626264894</v>
      </c>
      <c r="N3116">
        <v>0.85830479265910598</v>
      </c>
      <c r="O3116">
        <v>18.372577286560901</v>
      </c>
      <c r="P3116">
        <v>1622.2068965517201</v>
      </c>
      <c r="Q3116">
        <v>0.26065938405831002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1642</v>
      </c>
      <c r="E3117">
        <v>74.215319454999999</v>
      </c>
      <c r="F3117">
        <v>6159.9</v>
      </c>
      <c r="G3117">
        <v>-9.3295601918224609</v>
      </c>
      <c r="H3117">
        <v>-7.1713722876849202</v>
      </c>
      <c r="I3117">
        <v>-5.1458760597948698</v>
      </c>
      <c r="J3117">
        <v>-7.2122501378499999</v>
      </c>
      <c r="K3117">
        <v>6355.7299897820403</v>
      </c>
      <c r="L3117">
        <v>5951.5174869467</v>
      </c>
      <c r="M3117">
        <v>54.002539861815002</v>
      </c>
      <c r="N3117">
        <v>1.2783136009240501</v>
      </c>
      <c r="O3117">
        <v>7.8101917238916299</v>
      </c>
      <c r="P3117">
        <v>23.074925074925002</v>
      </c>
      <c r="Q3117">
        <v>-2.6802431944266999E-2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138</v>
      </c>
      <c r="E3118">
        <v>74.171846423000005</v>
      </c>
      <c r="F3118">
        <v>67.27</v>
      </c>
      <c r="G3118">
        <v>25.602388544430699</v>
      </c>
      <c r="H3118">
        <v>43.409513192641398</v>
      </c>
      <c r="I3118">
        <v>36.543306205843201</v>
      </c>
      <c r="J3118">
        <v>-19.7665164632376</v>
      </c>
      <c r="K3118">
        <v>57.572875144318402</v>
      </c>
      <c r="L3118">
        <v>45.8925385913223</v>
      </c>
      <c r="M3118">
        <v>37.202261697952203</v>
      </c>
      <c r="N3118">
        <v>0.66783672804457905</v>
      </c>
      <c r="O3118">
        <v>50.646647837074397</v>
      </c>
      <c r="P3118">
        <v>96.695906432748501</v>
      </c>
      <c r="Q3118">
        <v>7.7480908907526E-2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1160</v>
      </c>
      <c r="E3119">
        <v>74.084854472999993</v>
      </c>
      <c r="F3119">
        <v>0.81</v>
      </c>
      <c r="G3119">
        <v>50.520805740327098</v>
      </c>
      <c r="H3119">
        <v>-14.0473337578763</v>
      </c>
      <c r="I3119">
        <v>-16.308318424922401</v>
      </c>
      <c r="J3119">
        <v>1.09504747074229E-2</v>
      </c>
      <c r="K3119">
        <v>0.805174483465524</v>
      </c>
      <c r="L3119">
        <v>0.74698969489246803</v>
      </c>
      <c r="M3119">
        <v>48.330421241362401</v>
      </c>
      <c r="N3119">
        <v>0.96527907684385705</v>
      </c>
      <c r="O3119">
        <v>48.148148148148103</v>
      </c>
      <c r="P3119">
        <v>102.49999999999901</v>
      </c>
      <c r="Q3119">
        <v>-2.5636482034679001E-2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E3120">
        <v>73.911450000000002</v>
      </c>
      <c r="F3120">
        <v>145.05000000000001</v>
      </c>
      <c r="G3120">
        <v>97.587695372434197</v>
      </c>
      <c r="H3120">
        <v>18.586411098090601</v>
      </c>
      <c r="I3120">
        <v>138.165365785603</v>
      </c>
      <c r="J3120">
        <v>-3.2449686308499599</v>
      </c>
      <c r="K3120">
        <v>138.955224419724</v>
      </c>
      <c r="L3120">
        <v>104.579446891904</v>
      </c>
      <c r="M3120">
        <v>41.319984186277097</v>
      </c>
      <c r="N3120">
        <v>0.66</v>
      </c>
      <c r="O3120">
        <v>28.369527749052001</v>
      </c>
      <c r="P3120">
        <v>178.942307692307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174</v>
      </c>
      <c r="E3121">
        <v>73.863652500000001</v>
      </c>
      <c r="F3121">
        <v>36.700000000000003</v>
      </c>
      <c r="G3121">
        <v>14.885437431370301</v>
      </c>
      <c r="H3121">
        <v>1.3305732188677999</v>
      </c>
      <c r="I3121">
        <v>5.3356988107420698</v>
      </c>
      <c r="J3121">
        <v>-2.5458831762590801</v>
      </c>
      <c r="K3121">
        <v>32.833767965185999</v>
      </c>
      <c r="L3121">
        <v>30.3467969313098</v>
      </c>
      <c r="M3121">
        <v>51.586324128467901</v>
      </c>
      <c r="N3121">
        <v>0.63215446571066203</v>
      </c>
      <c r="O3121">
        <v>14.441416893732899</v>
      </c>
      <c r="P3121">
        <v>79.024390243902403</v>
      </c>
      <c r="Q3121">
        <v>1.3017324192021999E-2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73.752228799999997</v>
      </c>
      <c r="F3122">
        <v>91.17</v>
      </c>
      <c r="G3122">
        <v>67.304591761427005</v>
      </c>
      <c r="H3122">
        <v>-2.5963191386313502</v>
      </c>
      <c r="I3122">
        <v>-16.000253731336802</v>
      </c>
      <c r="J3122">
        <v>-1.0019038963176901</v>
      </c>
      <c r="K3122">
        <v>92.8757097454925</v>
      </c>
      <c r="L3122">
        <v>84.125801431849794</v>
      </c>
      <c r="M3122">
        <v>57.770182929483397</v>
      </c>
      <c r="N3122">
        <v>0.83177041787892902</v>
      </c>
      <c r="O3122">
        <v>27.5529231106723</v>
      </c>
      <c r="P3122">
        <v>117.071428571428</v>
      </c>
      <c r="Q3122">
        <v>8.2982548869733996E-2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E3123">
        <v>73.745185140000004</v>
      </c>
      <c r="F3123">
        <v>71.27</v>
      </c>
      <c r="G3123">
        <v>126.271305048976</v>
      </c>
      <c r="H3123">
        <v>46.989509407011802</v>
      </c>
      <c r="I3123">
        <v>75.845901041240793</v>
      </c>
      <c r="J3123">
        <v>7.6591940514239196</v>
      </c>
      <c r="K3123">
        <v>54.770855427744202</v>
      </c>
      <c r="L3123">
        <v>31.949172903168702</v>
      </c>
      <c r="M3123">
        <v>63.554936691833603</v>
      </c>
      <c r="N3123">
        <v>1.17922743839345</v>
      </c>
      <c r="O3123">
        <v>12.108881717412601</v>
      </c>
      <c r="P3123">
        <v>196.958333333333</v>
      </c>
      <c r="Q3123">
        <v>0.254319504677954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622</v>
      </c>
      <c r="E3124">
        <v>73.497060000000005</v>
      </c>
      <c r="F3124">
        <v>2.57</v>
      </c>
      <c r="G3124">
        <v>-85.755724241127496</v>
      </c>
      <c r="H3124">
        <v>-10.5358833761969</v>
      </c>
      <c r="I3124">
        <v>-52.058318424922497</v>
      </c>
      <c r="J3124">
        <v>9.6206789814947609</v>
      </c>
      <c r="K3124">
        <v>2.5347447468929798</v>
      </c>
      <c r="L3124">
        <v>3.4849016928493701</v>
      </c>
      <c r="M3124">
        <v>55.844910579742397</v>
      </c>
      <c r="N3124">
        <v>2.3348935093685101</v>
      </c>
      <c r="O3124">
        <v>175.61608300907901</v>
      </c>
      <c r="P3124">
        <v>21.2264150943396</v>
      </c>
      <c r="Q3124">
        <v>-7.1611038891574996E-2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890</v>
      </c>
      <c r="E3125">
        <v>73.453868999999997</v>
      </c>
      <c r="F3125">
        <v>71.56</v>
      </c>
      <c r="G3125">
        <v>-53.5016996233052</v>
      </c>
      <c r="H3125">
        <v>-8.9289127052447999</v>
      </c>
      <c r="I3125">
        <v>-12.522966720789</v>
      </c>
      <c r="J3125">
        <v>-4.8523828586258997</v>
      </c>
      <c r="K3125">
        <v>75.743843497353197</v>
      </c>
      <c r="L3125">
        <v>73.4859426699294</v>
      </c>
      <c r="M3125">
        <v>34.490992457518502</v>
      </c>
      <c r="N3125">
        <v>0.532880175293311</v>
      </c>
      <c r="O3125">
        <v>60.285075461151401</v>
      </c>
      <c r="P3125">
        <v>23.699222126188399</v>
      </c>
      <c r="Q3125">
        <v>0.14222019400260699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E3126">
        <v>73.333259999999996</v>
      </c>
      <c r="F3126">
        <v>160.94999999999999</v>
      </c>
      <c r="G3126">
        <v>163.51880067489799</v>
      </c>
      <c r="H3126">
        <v>9.3775072196930793</v>
      </c>
      <c r="I3126">
        <v>-0.51695151844767995</v>
      </c>
      <c r="J3126">
        <v>-1.59199070176316</v>
      </c>
      <c r="K3126">
        <v>162.72968035469501</v>
      </c>
      <c r="L3126">
        <v>139.29948964823299</v>
      </c>
      <c r="M3126">
        <v>42.805543490928997</v>
      </c>
      <c r="N3126">
        <v>1.01417666303162</v>
      </c>
      <c r="O3126">
        <v>29.201615408511898</v>
      </c>
      <c r="P3126">
        <v>220.16935483870901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418</v>
      </c>
      <c r="E3127">
        <v>73.307883000000004</v>
      </c>
      <c r="F3127">
        <v>33.92</v>
      </c>
      <c r="G3127">
        <v>47.1426068560625</v>
      </c>
      <c r="H3127">
        <v>1.9526662421236101</v>
      </c>
      <c r="I3127">
        <v>-20.759022650274598</v>
      </c>
      <c r="J3127">
        <v>3.7439278810831498</v>
      </c>
      <c r="K3127">
        <v>33.695239265837202</v>
      </c>
      <c r="L3127">
        <v>30.798888703020701</v>
      </c>
      <c r="M3127">
        <v>27.071967311283601</v>
      </c>
      <c r="N3127">
        <v>0.20100329439952</v>
      </c>
      <c r="O3127">
        <v>15.5365566037735</v>
      </c>
      <c r="P3127">
        <v>89.815332960268606</v>
      </c>
      <c r="Q3127">
        <v>9.4669027237661005E-2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555</v>
      </c>
      <c r="E3128">
        <v>73.192078699999996</v>
      </c>
      <c r="F3128">
        <v>10.82</v>
      </c>
      <c r="G3128">
        <v>-8.2125716057069607</v>
      </c>
      <c r="H3128">
        <v>-12.873459088856</v>
      </c>
      <c r="I3128">
        <v>-27.474164073526701</v>
      </c>
      <c r="J3128">
        <v>-2.6703472352162398</v>
      </c>
      <c r="K3128">
        <v>10.892169586571001</v>
      </c>
      <c r="L3128">
        <v>10.9369801985554</v>
      </c>
      <c r="M3128">
        <v>42.197461865659498</v>
      </c>
      <c r="N3128">
        <v>0.65215617992131503</v>
      </c>
      <c r="O3128">
        <v>31.7929759704251</v>
      </c>
      <c r="P3128">
        <v>39.432989690721598</v>
      </c>
      <c r="Q3128">
        <v>5.6589076885371001E-2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541</v>
      </c>
      <c r="E3129">
        <v>73.056508800000003</v>
      </c>
      <c r="F3129">
        <v>53</v>
      </c>
      <c r="G3129">
        <v>21.0597864582437</v>
      </c>
      <c r="H3129">
        <v>-1.0832151931338001</v>
      </c>
      <c r="I3129">
        <v>-27.6350709763697</v>
      </c>
      <c r="J3129">
        <v>0.41670711698697399</v>
      </c>
      <c r="K3129">
        <v>50.138254615253999</v>
      </c>
      <c r="L3129">
        <v>46.933907889202104</v>
      </c>
      <c r="M3129">
        <v>62.257222125600201</v>
      </c>
      <c r="N3129">
        <v>0.97520682280150495</v>
      </c>
      <c r="O3129">
        <v>34.716981132075396</v>
      </c>
      <c r="P3129">
        <v>73.202614379084906</v>
      </c>
      <c r="Q3129">
        <v>4.7520582051429998E-2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72</v>
      </c>
      <c r="E3130">
        <v>72.92724192</v>
      </c>
      <c r="F3130">
        <v>22.51</v>
      </c>
      <c r="G3130">
        <v>-44.327212728314599</v>
      </c>
      <c r="H3130">
        <v>-0.85488771471091596</v>
      </c>
      <c r="I3130">
        <v>-20.5210843823692</v>
      </c>
      <c r="J3130">
        <v>4.52131913830189</v>
      </c>
      <c r="K3130">
        <v>21.891519213998802</v>
      </c>
      <c r="L3130">
        <v>22.9158847193974</v>
      </c>
      <c r="M3130">
        <v>59.002709545449797</v>
      </c>
      <c r="N3130">
        <v>2.0344404631750299</v>
      </c>
      <c r="O3130">
        <v>44.824522434473501</v>
      </c>
      <c r="P3130">
        <v>27.897727272727199</v>
      </c>
      <c r="Q3130">
        <v>6.0364451327171997E-2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395</v>
      </c>
      <c r="E3131">
        <v>72.893450000000001</v>
      </c>
      <c r="F3131">
        <v>57.25</v>
      </c>
      <c r="G3131">
        <v>-17.547282856883601</v>
      </c>
      <c r="H3131">
        <v>-1.22809661028102</v>
      </c>
      <c r="I3131">
        <v>-27.7545674581784</v>
      </c>
      <c r="J3131">
        <v>5.65750219884535</v>
      </c>
      <c r="K3131">
        <v>57.169414915383797</v>
      </c>
      <c r="L3131">
        <v>54.129577727229503</v>
      </c>
      <c r="M3131">
        <v>56.753236062326003</v>
      </c>
      <c r="N3131">
        <v>0.73531914893617001</v>
      </c>
      <c r="O3131">
        <v>27.3362445414847</v>
      </c>
      <c r="P3131">
        <v>53.8978494623655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E3132">
        <v>72.825000000000003</v>
      </c>
      <c r="F3132">
        <v>46.79</v>
      </c>
      <c r="G3132">
        <v>-63.276379314804402</v>
      </c>
      <c r="H3132">
        <v>-18.871895161385101</v>
      </c>
      <c r="I3132">
        <v>-52.8212085199021</v>
      </c>
      <c r="J3132">
        <v>-7.2409856337146499</v>
      </c>
      <c r="K3132">
        <v>53.574217236249197</v>
      </c>
      <c r="L3132">
        <v>62.765958549909897</v>
      </c>
      <c r="M3132">
        <v>40.540144261522002</v>
      </c>
      <c r="N3132">
        <v>0.82211538461538403</v>
      </c>
      <c r="O3132">
        <v>103.462278264586</v>
      </c>
      <c r="P3132">
        <v>1.7173913043478199</v>
      </c>
      <c r="Q3132">
        <v>7.5425238762390004E-3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E3133">
        <v>72.453181948999998</v>
      </c>
      <c r="F3133">
        <v>51.15</v>
      </c>
      <c r="G3133">
        <v>111.795721662684</v>
      </c>
      <c r="H3133">
        <v>33.591923536553303</v>
      </c>
      <c r="I3133">
        <v>-4.0449439393257798</v>
      </c>
      <c r="J3133">
        <v>20.283198718267101</v>
      </c>
      <c r="K3133">
        <v>39.282655647863699</v>
      </c>
      <c r="L3133">
        <v>33.067001690996896</v>
      </c>
      <c r="M3133">
        <v>94.665848290958905</v>
      </c>
      <c r="N3133">
        <v>2.4095238095238098</v>
      </c>
      <c r="O3133">
        <v>9.4819159335288496</v>
      </c>
      <c r="P3133">
        <v>137.36187244409601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E3134">
        <v>72.348600000000005</v>
      </c>
      <c r="F3134">
        <v>2085.35</v>
      </c>
      <c r="G3134">
        <v>160.09431962310299</v>
      </c>
      <c r="H3134">
        <v>51.273834125335298</v>
      </c>
      <c r="I3134">
        <v>144.68667531725501</v>
      </c>
      <c r="J3134">
        <v>-8.9983802288341206</v>
      </c>
      <c r="K3134">
        <v>1635.1862832653601</v>
      </c>
      <c r="L3134">
        <v>1119.4164761198999</v>
      </c>
      <c r="M3134">
        <v>51.456150686455103</v>
      </c>
      <c r="N3134">
        <v>0.78773565144532798</v>
      </c>
      <c r="O3134">
        <v>17.531829189344698</v>
      </c>
      <c r="P3134">
        <v>202.22463768115901</v>
      </c>
      <c r="Q3134">
        <v>0.12716457561628799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124</v>
      </c>
      <c r="E3135">
        <v>71.906000000000006</v>
      </c>
      <c r="F3135">
        <v>94.5</v>
      </c>
      <c r="G3135">
        <v>-18.2407674764715</v>
      </c>
      <c r="H3135">
        <v>-6.8539865645291904</v>
      </c>
      <c r="I3135">
        <v>-40.0986410055676</v>
      </c>
      <c r="J3135">
        <v>-5.8308862599864497</v>
      </c>
      <c r="K3135">
        <v>96.1591273411928</v>
      </c>
      <c r="L3135">
        <v>98.539140957798793</v>
      </c>
      <c r="M3135">
        <v>33.601603547790702</v>
      </c>
      <c r="N3135">
        <v>0.95</v>
      </c>
      <c r="O3135">
        <v>51.375661375661302</v>
      </c>
      <c r="P3135">
        <v>24.342105263157801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E3136">
        <v>71.876026499999995</v>
      </c>
      <c r="F3136">
        <v>160.05000000000001</v>
      </c>
      <c r="G3136">
        <v>-2.2135496253425702</v>
      </c>
      <c r="H3136">
        <v>0.98556097896572004</v>
      </c>
      <c r="I3136">
        <v>-3.1987777888800801</v>
      </c>
      <c r="J3136">
        <v>-6.6679436572683201E-2</v>
      </c>
      <c r="K3136">
        <v>152.60026042689299</v>
      </c>
      <c r="L3136">
        <v>145.110702544059</v>
      </c>
      <c r="M3136">
        <v>71.6939693554976</v>
      </c>
      <c r="N3136">
        <v>1.67953778142545</v>
      </c>
      <c r="O3136">
        <v>16.838487972508499</v>
      </c>
      <c r="P3136">
        <v>29.072580645161199</v>
      </c>
      <c r="Q3136">
        <v>6.7527444660385003E-2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1771</v>
      </c>
      <c r="E3137">
        <v>71.508415536000001</v>
      </c>
      <c r="F3137">
        <v>0.83</v>
      </c>
      <c r="G3137">
        <v>0.58769537243419301</v>
      </c>
      <c r="H3137">
        <v>24.077666242123598</v>
      </c>
      <c r="I3137">
        <v>-37.260699377303403</v>
      </c>
      <c r="J3137">
        <v>3.88915560291254</v>
      </c>
      <c r="K3137">
        <v>0.71551929709899298</v>
      </c>
      <c r="L3137">
        <v>0.824413980388635</v>
      </c>
      <c r="M3137">
        <v>98.763453624411</v>
      </c>
      <c r="N3137">
        <v>0.50897582629076599</v>
      </c>
      <c r="O3137">
        <v>38.554216867469798</v>
      </c>
      <c r="P3137">
        <v>65.999999999999901</v>
      </c>
      <c r="Q3137">
        <v>-1.2743426740943E-2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98</v>
      </c>
      <c r="E3138">
        <v>71.492265959999997</v>
      </c>
      <c r="F3138">
        <v>176.7</v>
      </c>
      <c r="G3138">
        <v>52.9186977034365</v>
      </c>
      <c r="H3138">
        <v>-17.982977322232799</v>
      </c>
      <c r="I3138">
        <v>-45.458278328691499</v>
      </c>
      <c r="J3138">
        <v>0.84550713941674804</v>
      </c>
      <c r="K3138">
        <v>172.55634076970199</v>
      </c>
      <c r="L3138">
        <v>161.56643538285701</v>
      </c>
      <c r="M3138">
        <v>48.445152952138997</v>
      </c>
      <c r="N3138">
        <v>1.29157750450188</v>
      </c>
      <c r="O3138">
        <v>75.608375778155093</v>
      </c>
      <c r="P3138">
        <v>82.730093071354602</v>
      </c>
      <c r="Q3138">
        <v>2.6119455849736E-2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E3139">
        <v>70.948443999999995</v>
      </c>
      <c r="F3139">
        <v>47.01</v>
      </c>
      <c r="G3139">
        <v>-60.688977168384</v>
      </c>
      <c r="H3139">
        <v>-16.7102760297572</v>
      </c>
      <c r="I3139">
        <v>-39.532228273036097</v>
      </c>
      <c r="J3139">
        <v>-3.53071619195924</v>
      </c>
      <c r="K3139">
        <v>50.898531277732303</v>
      </c>
      <c r="L3139">
        <v>56.1427560012553</v>
      </c>
      <c r="M3139">
        <v>45.759450056164397</v>
      </c>
      <c r="N3139">
        <v>0.83577656981428405</v>
      </c>
      <c r="O3139">
        <v>65.496702829185196</v>
      </c>
      <c r="P3139">
        <v>13.113570741097201</v>
      </c>
      <c r="Q3139">
        <v>3.2440151291229999E-2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E3140">
        <v>70.772897439999994</v>
      </c>
      <c r="F3140">
        <v>6.12</v>
      </c>
      <c r="G3140">
        <v>-79.626856277720407</v>
      </c>
      <c r="H3140">
        <v>-8.32083803138066</v>
      </c>
      <c r="I3140">
        <v>-38.047448859705099</v>
      </c>
      <c r="J3140">
        <v>-1.23904952529257</v>
      </c>
      <c r="K3140">
        <v>5.8303740776150201</v>
      </c>
      <c r="L3140">
        <v>6.5748767737781399</v>
      </c>
      <c r="M3140">
        <v>48.616257300393102</v>
      </c>
      <c r="N3140">
        <v>1.60149031025834</v>
      </c>
      <c r="O3140">
        <v>99.183006535947698</v>
      </c>
      <c r="P3140">
        <v>28.571428571428498</v>
      </c>
      <c r="Q3140">
        <v>8.1661933921223007E-2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715</v>
      </c>
      <c r="E3141">
        <v>70.753706170000001</v>
      </c>
      <c r="F3141">
        <v>23.85</v>
      </c>
      <c r="G3141">
        <v>-12.364038443437799</v>
      </c>
      <c r="H3141">
        <v>-5.7973337578763902</v>
      </c>
      <c r="I3141">
        <v>-1.3685593887779</v>
      </c>
      <c r="J3141">
        <v>-4.04201737360256</v>
      </c>
      <c r="K3141">
        <v>23.348344364692299</v>
      </c>
      <c r="L3141">
        <v>21.801698261104502</v>
      </c>
      <c r="M3141">
        <v>67.469215611950702</v>
      </c>
      <c r="N3141">
        <v>0.88018294487351401</v>
      </c>
      <c r="O3141">
        <v>4.6121593291404501</v>
      </c>
      <c r="P3141">
        <v>25.5263157894736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170</v>
      </c>
      <c r="E3142">
        <v>70.586590000000001</v>
      </c>
      <c r="F3142">
        <v>100</v>
      </c>
      <c r="G3142">
        <v>-46.3268480872756</v>
      </c>
      <c r="H3142">
        <v>-0.58198722322292296</v>
      </c>
      <c r="I3142">
        <v>-37.443965112619601</v>
      </c>
      <c r="J3142">
        <v>2.6376900373316801</v>
      </c>
      <c r="K3142">
        <v>109.37636997340201</v>
      </c>
      <c r="L3142">
        <v>112.515454551776</v>
      </c>
      <c r="M3142">
        <v>54.802768975136999</v>
      </c>
      <c r="N3142">
        <v>0.52998605299860502</v>
      </c>
      <c r="O3142">
        <v>62.999999999999901</v>
      </c>
      <c r="P3142">
        <v>7.1811361200428703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1538</v>
      </c>
      <c r="E3143">
        <v>70.585913179999906</v>
      </c>
      <c r="F3143">
        <v>39.950000000000003</v>
      </c>
      <c r="G3143">
        <v>5.6325355896882199</v>
      </c>
      <c r="H3143">
        <v>-3.1634953740379999</v>
      </c>
      <c r="I3143">
        <v>-60.9375630541671</v>
      </c>
      <c r="J3143">
        <v>-0.73590487120451997</v>
      </c>
      <c r="K3143">
        <v>42.0259280030645</v>
      </c>
      <c r="M3143">
        <v>55.700345183808103</v>
      </c>
      <c r="N3143">
        <v>1.5358361774744</v>
      </c>
      <c r="O3143">
        <v>87.734668335419201</v>
      </c>
      <c r="P3143">
        <v>42.170818505337998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E3144">
        <v>70.577676749999995</v>
      </c>
      <c r="F3144">
        <v>45.2</v>
      </c>
      <c r="G3144">
        <v>-37.594177250855303</v>
      </c>
      <c r="H3144">
        <v>-4.8537853707796099</v>
      </c>
      <c r="I3144">
        <v>-8.5096062856427306</v>
      </c>
      <c r="J3144">
        <v>-8.0572313434744007</v>
      </c>
      <c r="K3144">
        <v>43.800749525651099</v>
      </c>
      <c r="L3144">
        <v>42.616398219470597</v>
      </c>
      <c r="M3144">
        <v>38.683621156929199</v>
      </c>
      <c r="N3144">
        <v>0.89169260198272304</v>
      </c>
      <c r="O3144">
        <v>19.911504424778698</v>
      </c>
      <c r="P3144">
        <v>40.590979782270601</v>
      </c>
      <c r="Q3144">
        <v>6.0446677168633001E-2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21</v>
      </c>
      <c r="E3145">
        <v>70.329759999999993</v>
      </c>
      <c r="F3145">
        <v>30.6</v>
      </c>
      <c r="G3145">
        <v>-52.709007924269002</v>
      </c>
      <c r="H3145">
        <v>-1.4027056587028299</v>
      </c>
      <c r="I3145">
        <v>-23.581045697649699</v>
      </c>
      <c r="J3145">
        <v>-1.07775920271193</v>
      </c>
      <c r="K3145">
        <v>30.717558685769799</v>
      </c>
      <c r="L3145">
        <v>34.1161653114684</v>
      </c>
      <c r="M3145">
        <v>43.814394101406002</v>
      </c>
      <c r="N3145">
        <v>0.46692546583850902</v>
      </c>
      <c r="O3145">
        <v>79.738562091503198</v>
      </c>
      <c r="P3145">
        <v>19.765166340508799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677</v>
      </c>
      <c r="E3146">
        <v>70.147636000000006</v>
      </c>
      <c r="F3146">
        <v>41.13</v>
      </c>
      <c r="G3146">
        <v>1.96873293951829</v>
      </c>
      <c r="H3146">
        <v>7.0878013772587396</v>
      </c>
      <c r="I3146">
        <v>-49.430269644434603</v>
      </c>
      <c r="J3146">
        <v>-1.1660390604592901</v>
      </c>
      <c r="K3146">
        <v>39.129769084895003</v>
      </c>
      <c r="L3146">
        <v>39.916943251559601</v>
      </c>
      <c r="M3146">
        <v>53.712969162880398</v>
      </c>
      <c r="N3146">
        <v>3.3089932775468101</v>
      </c>
      <c r="O3146">
        <v>69.948942377826398</v>
      </c>
      <c r="P3146">
        <v>32.250803858520896</v>
      </c>
      <c r="Q3146">
        <v>-1.4495732704738E-2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69.664000000000001</v>
      </c>
      <c r="F3147">
        <v>219.95</v>
      </c>
      <c r="G3147">
        <v>-49.128270677154703</v>
      </c>
      <c r="H3147">
        <v>10.3209352203216</v>
      </c>
      <c r="I3147">
        <v>-13.910739281533299</v>
      </c>
      <c r="J3147">
        <v>8.82161781545563</v>
      </c>
      <c r="K3147">
        <v>203.18897076768801</v>
      </c>
      <c r="L3147">
        <v>226.57905117023299</v>
      </c>
      <c r="M3147">
        <v>61.297472430067401</v>
      </c>
      <c r="N3147">
        <v>2.9196028255031701</v>
      </c>
      <c r="O3147">
        <v>40.941122982495997</v>
      </c>
      <c r="P3147">
        <v>21.991125901275598</v>
      </c>
      <c r="Q3147">
        <v>8.3410514498926003E-2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541</v>
      </c>
      <c r="E3148">
        <v>69.598076000000006</v>
      </c>
      <c r="F3148">
        <v>232</v>
      </c>
      <c r="G3148">
        <v>18.8921306631708</v>
      </c>
      <c r="H3148">
        <v>-5.9365292577702604</v>
      </c>
      <c r="I3148">
        <v>-15.4387532075311</v>
      </c>
      <c r="J3148">
        <v>-6.8932646712407202</v>
      </c>
      <c r="K3148">
        <v>239.04684043683599</v>
      </c>
      <c r="L3148">
        <v>223.37708089622899</v>
      </c>
      <c r="M3148">
        <v>41.550812007665201</v>
      </c>
      <c r="N3148">
        <v>2.6272690722685699</v>
      </c>
      <c r="O3148">
        <v>17.219827586206801</v>
      </c>
      <c r="P3148">
        <v>106.497552291944</v>
      </c>
      <c r="Q3148">
        <v>0.15138662077545401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373</v>
      </c>
      <c r="E3149">
        <v>69.43956</v>
      </c>
      <c r="F3149">
        <v>97.65</v>
      </c>
      <c r="G3149">
        <v>9.7768845616233904</v>
      </c>
      <c r="H3149">
        <v>21.878592168049501</v>
      </c>
      <c r="I3149">
        <v>14.5898048994743</v>
      </c>
      <c r="J3149">
        <v>12.0313558050794</v>
      </c>
      <c r="K3149">
        <v>89.612606983534803</v>
      </c>
      <c r="L3149">
        <v>79.181411347785897</v>
      </c>
      <c r="M3149">
        <v>58.517501884135797</v>
      </c>
      <c r="N3149">
        <v>0.67196495619524399</v>
      </c>
      <c r="O3149">
        <v>27.7009728622631</v>
      </c>
      <c r="P3149">
        <v>83.898305084745701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E3150">
        <v>69.398560000000003</v>
      </c>
      <c r="F3150">
        <v>261.3</v>
      </c>
      <c r="G3150">
        <v>224.93686732723901</v>
      </c>
      <c r="H3150">
        <v>-20.231423974273799</v>
      </c>
      <c r="I3150">
        <v>234.194699683729</v>
      </c>
      <c r="J3150">
        <v>-3.02476381100686</v>
      </c>
      <c r="K3150">
        <v>268.95902830716699</v>
      </c>
      <c r="M3150">
        <v>21.6125718799805</v>
      </c>
      <c r="N3150">
        <v>0.152419354838709</v>
      </c>
      <c r="O3150">
        <v>48.679678530424702</v>
      </c>
      <c r="P3150">
        <v>268.02816901408403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E3151">
        <v>69.202226257000007</v>
      </c>
      <c r="F3151">
        <v>96.18</v>
      </c>
      <c r="G3151">
        <v>20.183205181612699</v>
      </c>
      <c r="H3151">
        <v>-7.3228439619580099</v>
      </c>
      <c r="I3151">
        <v>-12.138492799448599</v>
      </c>
      <c r="J3151">
        <v>-4.5145597293742004</v>
      </c>
      <c r="K3151">
        <v>98.108360371168104</v>
      </c>
      <c r="L3151">
        <v>93.693475012604296</v>
      </c>
      <c r="M3151">
        <v>33.632185083722298</v>
      </c>
      <c r="N3151">
        <v>0.50318248902813201</v>
      </c>
      <c r="O3151">
        <v>59.0663339571636</v>
      </c>
      <c r="P3151">
        <v>62.0829120323559</v>
      </c>
      <c r="Q3151">
        <v>3.0730594581166001E-2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251</v>
      </c>
      <c r="E3152">
        <v>69.144000000000005</v>
      </c>
      <c r="F3152">
        <v>30.25</v>
      </c>
      <c r="G3152">
        <v>139.96380313563799</v>
      </c>
      <c r="H3152">
        <v>-12.557972055748699</v>
      </c>
      <c r="I3152">
        <v>6.9096041820021403</v>
      </c>
      <c r="J3152">
        <v>8.5133314270883602</v>
      </c>
      <c r="K3152">
        <v>27.439298603793301</v>
      </c>
      <c r="L3152">
        <v>23.781735604329899</v>
      </c>
      <c r="M3152">
        <v>54.296828960551601</v>
      </c>
      <c r="N3152">
        <v>0.74627861036212995</v>
      </c>
      <c r="O3152">
        <v>9.3553719008264409</v>
      </c>
      <c r="P3152">
        <v>185.377358490566</v>
      </c>
      <c r="Q3152">
        <v>5.7787830029670001E-2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915</v>
      </c>
      <c r="E3153">
        <v>69.022393975</v>
      </c>
      <c r="F3153">
        <v>58.75</v>
      </c>
      <c r="G3153">
        <v>-47.6483788981228</v>
      </c>
      <c r="H3153">
        <v>-5.9085858729356104</v>
      </c>
      <c r="I3153">
        <v>-38.7505626493449</v>
      </c>
      <c r="J3153">
        <v>-5.3712809302512499</v>
      </c>
      <c r="K3153">
        <v>60.739622828912303</v>
      </c>
      <c r="M3153">
        <v>56.453639470949</v>
      </c>
      <c r="N3153">
        <v>2.5739703459637502</v>
      </c>
      <c r="O3153">
        <v>56.425531914893597</v>
      </c>
      <c r="P3153">
        <v>6.6243194192377501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21</v>
      </c>
      <c r="E3154">
        <v>69.0185113</v>
      </c>
      <c r="F3154">
        <v>43.55</v>
      </c>
      <c r="G3154">
        <v>-85.423932251464905</v>
      </c>
      <c r="H3154">
        <v>5.0574844929615397</v>
      </c>
      <c r="I3154">
        <v>-57.245563772580098</v>
      </c>
      <c r="J3154">
        <v>-12.769661770190501</v>
      </c>
      <c r="K3154">
        <v>43.259229113870099</v>
      </c>
      <c r="L3154">
        <v>57.8276007563109</v>
      </c>
      <c r="M3154">
        <v>44.7555686292947</v>
      </c>
      <c r="N3154">
        <v>1.3195677006548301</v>
      </c>
      <c r="O3154">
        <v>190.09412213563101</v>
      </c>
      <c r="P3154">
        <v>24.971057687570799</v>
      </c>
      <c r="Q3154">
        <v>3.3940754948904001E-2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21</v>
      </c>
      <c r="E3155">
        <v>68.993375749999998</v>
      </c>
      <c r="F3155">
        <v>5.55</v>
      </c>
      <c r="G3155">
        <v>140.28750775517301</v>
      </c>
      <c r="H3155">
        <v>43.952666242123598</v>
      </c>
      <c r="I3155">
        <v>68.691681575077496</v>
      </c>
      <c r="J3155">
        <v>8.6619405737173203</v>
      </c>
      <c r="K3155">
        <v>3.9026680867920498</v>
      </c>
      <c r="L3155">
        <v>2.8254879772602202</v>
      </c>
      <c r="M3155">
        <v>99.987018675066906</v>
      </c>
      <c r="N3155">
        <v>0.94678306244953303</v>
      </c>
      <c r="O3155">
        <v>0</v>
      </c>
      <c r="P3155">
        <v>246.87499999999901</v>
      </c>
      <c r="Q3155">
        <v>9.9928029248590997E-2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622</v>
      </c>
      <c r="E3156">
        <v>68.824823553000002</v>
      </c>
      <c r="F3156">
        <v>45.74</v>
      </c>
      <c r="G3156">
        <v>-3.7552320064452198</v>
      </c>
      <c r="H3156">
        <v>0.48156929173672403</v>
      </c>
      <c r="I3156">
        <v>-7.7911179504266297</v>
      </c>
      <c r="J3156">
        <v>-0.29399458023763297</v>
      </c>
      <c r="K3156">
        <v>43.979460576270498</v>
      </c>
      <c r="L3156">
        <v>42.683369375844002</v>
      </c>
      <c r="M3156">
        <v>56.2284626110605</v>
      </c>
      <c r="N3156">
        <v>0.47141239953209302</v>
      </c>
      <c r="O3156">
        <v>42.085701792741503</v>
      </c>
      <c r="P3156">
        <v>38.480169542839803</v>
      </c>
      <c r="Q3156">
        <v>2.9668210039623E-2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409</v>
      </c>
      <c r="E3157">
        <v>68.817694119999999</v>
      </c>
      <c r="F3157">
        <v>34.79</v>
      </c>
      <c r="G3157">
        <v>79.722310757049499</v>
      </c>
      <c r="H3157">
        <v>-16.006096644474301</v>
      </c>
      <c r="I3157">
        <v>5.5054070652735803</v>
      </c>
      <c r="J3157">
        <v>-8.9147252009682596</v>
      </c>
      <c r="K3157">
        <v>35.249947086428499</v>
      </c>
      <c r="L3157">
        <v>30.493841237076001</v>
      </c>
      <c r="M3157">
        <v>48.265781269304</v>
      </c>
      <c r="N3157">
        <v>1.0771788376670099</v>
      </c>
      <c r="O3157">
        <v>40.557631503305501</v>
      </c>
      <c r="P3157">
        <v>138.28767123287599</v>
      </c>
      <c r="Q3157">
        <v>1.9805186644796E-2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60</v>
      </c>
      <c r="E3158">
        <v>68.712706194000006</v>
      </c>
      <c r="F3158">
        <v>50.12</v>
      </c>
      <c r="G3158">
        <v>-49.4768840438986</v>
      </c>
      <c r="H3158">
        <v>-1.0727740709879401</v>
      </c>
      <c r="I3158">
        <v>-46.122070000332101</v>
      </c>
      <c r="J3158">
        <v>1.6348507679625499</v>
      </c>
      <c r="K3158">
        <v>52.752120694989898</v>
      </c>
      <c r="L3158">
        <v>61.998984985939501</v>
      </c>
      <c r="M3158">
        <v>60.191115095175903</v>
      </c>
      <c r="N3158">
        <v>1.4310670415484401</v>
      </c>
      <c r="O3158">
        <v>71.707901037509998</v>
      </c>
      <c r="P3158">
        <v>12.654529107664599</v>
      </c>
      <c r="Q3158">
        <v>-4.2839403026925002E-2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E3159">
        <v>68.688362519999998</v>
      </c>
      <c r="F3159">
        <v>14.83</v>
      </c>
      <c r="G3159">
        <v>-41.828149652106397</v>
      </c>
      <c r="H3159">
        <v>-2.4246157051380499</v>
      </c>
      <c r="I3159">
        <v>-5.5540241754826098</v>
      </c>
      <c r="J3159">
        <v>-8.9738561551268301</v>
      </c>
      <c r="K3159">
        <v>14.419911991212601</v>
      </c>
      <c r="L3159">
        <v>14.728821793379099</v>
      </c>
      <c r="M3159">
        <v>43.014370464343202</v>
      </c>
      <c r="N3159">
        <v>0.98573131565291705</v>
      </c>
      <c r="O3159">
        <v>74.9831422791638</v>
      </c>
      <c r="P3159">
        <v>43.285024154589301</v>
      </c>
      <c r="Q3159">
        <v>0.11567736017458401</v>
      </c>
    </row>
    <row r="3160" spans="1:17" hidden="1" x14ac:dyDescent="0.3">
      <c r="A3160" t="s">
        <v>6484</v>
      </c>
      <c r="B3160" t="s">
        <v>6473</v>
      </c>
      <c r="C3160" t="str">
        <f>IFERROR(VLOOKUP(Table1[[#This Row],[Ticker]],[1]!Table1[[Symbol]:[Industry]],2,FALSE),"-")</f>
        <v>-</v>
      </c>
      <c r="D3160" t="s">
        <v>21</v>
      </c>
      <c r="E3160">
        <v>68.670866394000001</v>
      </c>
      <c r="F3160">
        <v>20.100000000000001</v>
      </c>
      <c r="G3160">
        <v>-3.3867884449061898</v>
      </c>
      <c r="H3160">
        <v>4.3040762204316296</v>
      </c>
      <c r="I3160">
        <v>-33.694261704823802</v>
      </c>
      <c r="J3160">
        <v>-3.72806855896753</v>
      </c>
      <c r="K3160">
        <v>18.8606281546129</v>
      </c>
      <c r="L3160">
        <v>19.4788139919572</v>
      </c>
      <c r="M3160">
        <v>69.966393714153099</v>
      </c>
      <c r="N3160">
        <v>1.93037611855744</v>
      </c>
      <c r="O3160">
        <v>34.278606965174099</v>
      </c>
      <c r="P3160">
        <v>29.576459150747699</v>
      </c>
      <c r="Q3160">
        <v>-2.7610172502310001E-2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Row],[Ticker]],[1]!Table1[[Symbol]:[Industry]],2,FALSE),"-")</f>
        <v>-</v>
      </c>
      <c r="D3161" t="s">
        <v>541</v>
      </c>
      <c r="E3161">
        <v>68.343599999999995</v>
      </c>
      <c r="F3161">
        <v>129</v>
      </c>
      <c r="G3161">
        <v>69.433849218587994</v>
      </c>
      <c r="H3161">
        <v>6.12215776754734</v>
      </c>
      <c r="I3161">
        <v>55.691681575077503</v>
      </c>
      <c r="J3161">
        <v>13.9882232019801</v>
      </c>
      <c r="K3161">
        <v>117.020343941516</v>
      </c>
      <c r="L3161">
        <v>100.62823841008201</v>
      </c>
      <c r="M3161">
        <v>78.554126414004998</v>
      </c>
      <c r="N3161">
        <v>1.19906117978407</v>
      </c>
      <c r="O3161">
        <v>30.620155038759599</v>
      </c>
      <c r="P3161">
        <v>159.87107171635699</v>
      </c>
      <c r="Q3161">
        <v>0.110153858536199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Row],[Ticker]],[1]!Table1[[Symbol]:[Industry]],2,FALSE),"-")</f>
        <v>-</v>
      </c>
      <c r="D3162" t="s">
        <v>1160</v>
      </c>
      <c r="E3162">
        <v>68.302499999999995</v>
      </c>
      <c r="F3162">
        <v>13.08</v>
      </c>
      <c r="G3162">
        <v>-22.638935591538502</v>
      </c>
      <c r="H3162">
        <v>-4.1241386733909797</v>
      </c>
      <c r="I3162">
        <v>-19.131498216898699</v>
      </c>
      <c r="J3162">
        <v>-1.39254146696563</v>
      </c>
      <c r="K3162">
        <v>13.347062727173199</v>
      </c>
      <c r="L3162">
        <v>13.753413735686101</v>
      </c>
      <c r="M3162">
        <v>43.5558720435941</v>
      </c>
      <c r="N3162">
        <v>0.84046133240736098</v>
      </c>
      <c r="O3162">
        <v>56.269113149847101</v>
      </c>
      <c r="P3162">
        <v>28.235294117647001</v>
      </c>
      <c r="Q3162">
        <v>-3.7504493828082998E-2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Row],[Ticker]],[1]!Table1[[Symbol]:[Industry]],2,FALSE),"-")</f>
        <v>-</v>
      </c>
      <c r="D3163" t="s">
        <v>138</v>
      </c>
      <c r="E3163">
        <v>68.274000000000001</v>
      </c>
      <c r="F3163">
        <v>37.159999999999997</v>
      </c>
      <c r="G3163">
        <v>68.946669731408505</v>
      </c>
      <c r="H3163">
        <v>14.6694111560516</v>
      </c>
      <c r="I3163">
        <v>-13.656384723265001</v>
      </c>
      <c r="J3163">
        <v>1.97183482844891</v>
      </c>
      <c r="K3163">
        <v>34.521847106227</v>
      </c>
      <c r="L3163">
        <v>30.7654858127806</v>
      </c>
      <c r="M3163">
        <v>57.584455944056103</v>
      </c>
      <c r="N3163">
        <v>1.46437405211966</v>
      </c>
      <c r="O3163">
        <v>11.733046286329399</v>
      </c>
      <c r="P3163">
        <v>97.659574468084998</v>
      </c>
      <c r="Q3163">
        <v>7.1853921143321994E-2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Row],[Ticker]],[1]!Table1[[Symbol]:[Industry]],2,FALSE),"-")</f>
        <v>-</v>
      </c>
      <c r="D3164" t="s">
        <v>989</v>
      </c>
      <c r="E3164">
        <v>68.083972000000003</v>
      </c>
      <c r="F3164">
        <v>20.84</v>
      </c>
      <c r="G3164">
        <v>-59.090871674553902</v>
      </c>
      <c r="H3164">
        <v>-18.8385862429658</v>
      </c>
      <c r="I3164">
        <v>-56.250681537314399</v>
      </c>
      <c r="J3164">
        <v>-5.1403948167723996</v>
      </c>
      <c r="K3164">
        <v>23.1786820537198</v>
      </c>
      <c r="M3164">
        <v>36.167013997971097</v>
      </c>
      <c r="N3164">
        <v>0.81772825140668504</v>
      </c>
      <c r="O3164">
        <v>91.458733205374202</v>
      </c>
      <c r="P3164">
        <v>7.9792746113989503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Row],[Ticker]],[1]!Table1[[Symbol]:[Industry]],2,FALSE),"-")</f>
        <v>-</v>
      </c>
      <c r="D3165" t="s">
        <v>469</v>
      </c>
      <c r="E3165">
        <v>68.040000000000006</v>
      </c>
      <c r="F3165">
        <v>7.49</v>
      </c>
      <c r="G3165">
        <v>1.5985351269072401</v>
      </c>
      <c r="H3165">
        <v>3.9526662421236001</v>
      </c>
      <c r="I3165">
        <v>-23.9532012855883</v>
      </c>
      <c r="J3165">
        <v>-1.76536531476626</v>
      </c>
      <c r="K3165">
        <v>7.3020930422789103</v>
      </c>
      <c r="L3165">
        <v>7.2263717732280801</v>
      </c>
      <c r="M3165">
        <v>58.708698537348603</v>
      </c>
      <c r="N3165">
        <v>2.4346327755298902</v>
      </c>
      <c r="O3165">
        <v>41.522029372496597</v>
      </c>
      <c r="P3165">
        <v>49.8</v>
      </c>
      <c r="Q3165">
        <v>3.0335506075788998E-2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Row],[Ticker]],[1]!Table1[[Symbol]:[Industry]],2,FALSE),"-")</f>
        <v>-</v>
      </c>
      <c r="E3166">
        <v>67.951472449999997</v>
      </c>
      <c r="F3166">
        <v>5.66</v>
      </c>
      <c r="G3166">
        <v>46.160039694778497</v>
      </c>
      <c r="H3166">
        <v>-31.559896571946702</v>
      </c>
      <c r="I3166">
        <v>14.710200093596001</v>
      </c>
      <c r="J3166">
        <v>-8.6226771336393</v>
      </c>
      <c r="K3166">
        <v>6.1369487105485598</v>
      </c>
      <c r="L3166">
        <v>4.9614849542873198</v>
      </c>
      <c r="M3166">
        <v>12.8836109713761</v>
      </c>
      <c r="N3166">
        <v>0.441041160525666</v>
      </c>
      <c r="O3166">
        <v>47.526501766784399</v>
      </c>
      <c r="P3166">
        <v>92.517006802721099</v>
      </c>
      <c r="Q3166">
        <v>4.8337131616460999E-2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Row],[Ticker]],[1]!Table1[[Symbol]:[Industry]],2,FALSE),"-")</f>
        <v>-</v>
      </c>
      <c r="D3167" t="s">
        <v>622</v>
      </c>
      <c r="E3167">
        <v>67.935078000000004</v>
      </c>
      <c r="F3167">
        <v>162.94999999999999</v>
      </c>
      <c r="G3167">
        <v>-19.167195508803399</v>
      </c>
      <c r="H3167">
        <v>-3.03274910346927</v>
      </c>
      <c r="I3167">
        <v>-20.455377248451899</v>
      </c>
      <c r="J3167">
        <v>1.7344475658515801</v>
      </c>
      <c r="K3167">
        <v>158.03087898219101</v>
      </c>
      <c r="L3167">
        <v>160.59084057356301</v>
      </c>
      <c r="M3167">
        <v>50.082634629503502</v>
      </c>
      <c r="N3167">
        <v>1.3060986944014099</v>
      </c>
      <c r="O3167">
        <v>27.554464559680799</v>
      </c>
      <c r="P3167">
        <v>17.994207096307001</v>
      </c>
      <c r="Q3167">
        <v>-8.5946798779627007E-2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Row],[Ticker]],[1]!Table1[[Symbol]:[Industry]],2,FALSE),"-")</f>
        <v>-</v>
      </c>
      <c r="D3168" t="s">
        <v>469</v>
      </c>
      <c r="E3168">
        <v>67.875278616000003</v>
      </c>
      <c r="F3168">
        <v>101.22</v>
      </c>
      <c r="G3168">
        <v>-6.20294323424213</v>
      </c>
      <c r="H3168">
        <v>1.9716186528285999</v>
      </c>
      <c r="I3168">
        <v>-18.699832407564699</v>
      </c>
      <c r="J3168">
        <v>-4.9010480112880401</v>
      </c>
      <c r="K3168">
        <v>98.664696135540694</v>
      </c>
      <c r="L3168">
        <v>94.829124143095001</v>
      </c>
      <c r="M3168">
        <v>48.755038490848399</v>
      </c>
      <c r="N3168">
        <v>1.0092289184599399</v>
      </c>
      <c r="O3168">
        <v>18.504248172297899</v>
      </c>
      <c r="P3168">
        <v>23.892288861689099</v>
      </c>
      <c r="Q3168">
        <v>-5.5853174175299997E-4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Row],[Ticker]],[1]!Table1[[Symbol]:[Industry]],2,FALSE),"-")</f>
        <v>-</v>
      </c>
      <c r="D3169" t="s">
        <v>622</v>
      </c>
      <c r="E3169">
        <v>67.858500000000006</v>
      </c>
      <c r="F3169">
        <v>235.35</v>
      </c>
      <c r="G3169">
        <v>-30.2248503965628</v>
      </c>
      <c r="H3169">
        <v>-2.7281848217061699</v>
      </c>
      <c r="I3169">
        <v>-12.2862189774086</v>
      </c>
      <c r="J3169">
        <v>2.7347496013449701</v>
      </c>
      <c r="K3169">
        <v>236.04633549763199</v>
      </c>
      <c r="L3169">
        <v>241.83564713254299</v>
      </c>
      <c r="M3169">
        <v>53.931555370232999</v>
      </c>
      <c r="N3169">
        <v>2.02436447672499</v>
      </c>
      <c r="O3169">
        <v>27.0023369449755</v>
      </c>
      <c r="P3169">
        <v>16.509900990098998</v>
      </c>
      <c r="Q3169">
        <v>0.17402935673307099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Row],[Ticker]],[1]!Table1[[Symbol]:[Industry]],2,FALSE),"-")</f>
        <v>-</v>
      </c>
      <c r="D3170" t="s">
        <v>198</v>
      </c>
      <c r="E3170">
        <v>67.846125000000001</v>
      </c>
      <c r="F3170">
        <v>112.8</v>
      </c>
      <c r="G3170">
        <v>27.653083122418501</v>
      </c>
      <c r="H3170">
        <v>-13.720390793911699</v>
      </c>
      <c r="I3170">
        <v>-26.2843758870134</v>
      </c>
      <c r="J3170">
        <v>-1.4587331808285999</v>
      </c>
      <c r="K3170">
        <v>108.376051116144</v>
      </c>
      <c r="L3170">
        <v>100.88214189211</v>
      </c>
      <c r="M3170">
        <v>49.181930557071297</v>
      </c>
      <c r="N3170">
        <v>0.94018836917531001</v>
      </c>
      <c r="O3170">
        <v>38.1648936170212</v>
      </c>
      <c r="P3170">
        <v>62.653208363374198</v>
      </c>
      <c r="Q3170">
        <v>3.2901942201385002E-2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Row],[Ticker]],[1]!Table1[[Symbol]:[Industry]],2,FALSE),"-")</f>
        <v>-</v>
      </c>
      <c r="E3171">
        <v>67.744</v>
      </c>
      <c r="F3171">
        <v>153.30000000000001</v>
      </c>
      <c r="G3171">
        <v>121.73180050105201</v>
      </c>
      <c r="H3171">
        <v>-35.823034692455799</v>
      </c>
      <c r="I3171">
        <v>-7.8157494227993496</v>
      </c>
      <c r="J3171">
        <v>-16.845985941477501</v>
      </c>
      <c r="K3171">
        <v>182.39595145641599</v>
      </c>
      <c r="L3171">
        <v>178.26975328061499</v>
      </c>
      <c r="M3171">
        <v>18.772446966187701</v>
      </c>
      <c r="N3171">
        <v>1.3774148405472499</v>
      </c>
      <c r="O3171">
        <v>78.930202217873401</v>
      </c>
      <c r="P3171">
        <v>154.608868958644</v>
      </c>
      <c r="Q3171">
        <v>0.10900206693905699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Row],[Ticker]],[1]!Table1[[Symbol]:[Industry]],2,FALSE),"-")</f>
        <v>-</v>
      </c>
      <c r="D3172" t="s">
        <v>290</v>
      </c>
      <c r="E3172">
        <v>67.567959000000002</v>
      </c>
      <c r="F3172">
        <v>136.9</v>
      </c>
      <c r="G3172">
        <v>15.5824212363218</v>
      </c>
      <c r="H3172">
        <v>-6.2371147797741902</v>
      </c>
      <c r="I3172">
        <v>8.3729201907423594</v>
      </c>
      <c r="J3172">
        <v>-5.4563475953426099</v>
      </c>
      <c r="K3172">
        <v>139.39475372961601</v>
      </c>
      <c r="L3172">
        <v>128.52183835415701</v>
      </c>
      <c r="M3172">
        <v>27.504991279927602</v>
      </c>
      <c r="N3172">
        <v>0.52739023999633905</v>
      </c>
      <c r="O3172">
        <v>35.062089116143099</v>
      </c>
      <c r="P3172">
        <v>65.939393939393895</v>
      </c>
      <c r="Q3172">
        <v>7.5881941603894998E-2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Row],[Ticker]],[1]!Table1[[Symbol]:[Industry]],2,FALSE),"-")</f>
        <v>-</v>
      </c>
      <c r="D3173" t="s">
        <v>1428</v>
      </c>
      <c r="E3173">
        <v>67.513372379999893</v>
      </c>
      <c r="F3173">
        <v>33.65</v>
      </c>
      <c r="G3173">
        <v>-19.581898812908001</v>
      </c>
      <c r="H3173">
        <v>22.570041473177199</v>
      </c>
      <c r="I3173">
        <v>-9.4829215995256693</v>
      </c>
      <c r="J3173">
        <v>2.5488292625862101</v>
      </c>
      <c r="K3173">
        <v>30.572216293927401</v>
      </c>
      <c r="L3173">
        <v>30.016990385786102</v>
      </c>
      <c r="M3173">
        <v>48.7266446352847</v>
      </c>
      <c r="N3173">
        <v>0.67552447552447503</v>
      </c>
      <c r="O3173">
        <v>39.375928677563103</v>
      </c>
      <c r="P3173">
        <v>39.916839916839898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Row],[Ticker]],[1]!Table1[[Symbol]:[Industry]],2,FALSE),"-")</f>
        <v>-</v>
      </c>
      <c r="E3174">
        <v>67.47</v>
      </c>
      <c r="F3174">
        <v>192.05</v>
      </c>
      <c r="G3174">
        <v>-34.1137698290309</v>
      </c>
      <c r="H3174">
        <v>-22.797333757876299</v>
      </c>
      <c r="I3174">
        <v>-44.634498682433197</v>
      </c>
      <c r="J3174">
        <v>-6.8994268837831303</v>
      </c>
      <c r="K3174">
        <v>230.01698716394699</v>
      </c>
      <c r="M3174">
        <v>17.205722716185999</v>
      </c>
      <c r="N3174">
        <v>0.51659999999999995</v>
      </c>
      <c r="O3174">
        <v>136.891434522259</v>
      </c>
      <c r="P3174">
        <v>1.82926829268292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D3175" t="s">
        <v>469</v>
      </c>
      <c r="E3175">
        <v>67.420860000000005</v>
      </c>
      <c r="F3175">
        <v>135</v>
      </c>
      <c r="G3175">
        <v>-27.420022100932101</v>
      </c>
      <c r="H3175">
        <v>-4.77726076517565</v>
      </c>
      <c r="I3175">
        <v>-18.1621897444426</v>
      </c>
      <c r="J3175">
        <v>-5.4644016379686304</v>
      </c>
      <c r="K3175">
        <v>145.87524981380801</v>
      </c>
      <c r="M3175">
        <v>37.002074728566797</v>
      </c>
      <c r="N3175">
        <v>0.28333333333333299</v>
      </c>
      <c r="O3175">
        <v>46.6666666666666</v>
      </c>
      <c r="P3175">
        <v>18.473014480035101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D3176" t="s">
        <v>527</v>
      </c>
      <c r="E3176">
        <v>67.290239999999997</v>
      </c>
      <c r="F3176">
        <v>1.01</v>
      </c>
      <c r="G3176">
        <v>-24.566150781411899</v>
      </c>
      <c r="H3176">
        <v>13.3945267072398</v>
      </c>
      <c r="I3176">
        <v>39.076296959692797</v>
      </c>
      <c r="J3176">
        <v>-9.4208677071107605</v>
      </c>
      <c r="K3176">
        <v>0.92818407021417404</v>
      </c>
      <c r="L3176">
        <v>0.91511560244731704</v>
      </c>
      <c r="M3176">
        <v>47.890355117512001</v>
      </c>
      <c r="N3176">
        <v>0.606062407288118</v>
      </c>
      <c r="O3176">
        <v>17.821782178217799</v>
      </c>
      <c r="P3176">
        <v>124.444444444444</v>
      </c>
      <c r="Q3176">
        <v>7.4751915585700003E-4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E3177">
        <v>67.232139349999997</v>
      </c>
      <c r="F3177">
        <v>93.76</v>
      </c>
      <c r="G3177">
        <v>-37.150309197253499</v>
      </c>
      <c r="H3177">
        <v>-12.738540301843599</v>
      </c>
      <c r="I3177">
        <v>-41.895620012224001</v>
      </c>
      <c r="J3177">
        <v>-3.3223828586259101</v>
      </c>
      <c r="K3177">
        <v>97.389456648157704</v>
      </c>
      <c r="L3177">
        <v>111.87875527959601</v>
      </c>
      <c r="M3177">
        <v>30.0629911647681</v>
      </c>
      <c r="N3177">
        <v>0.44111310592459602</v>
      </c>
      <c r="O3177">
        <v>86.540102389078498</v>
      </c>
      <c r="P3177">
        <v>38.903703703703698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D3178" t="s">
        <v>622</v>
      </c>
      <c r="E3178">
        <v>67.171101500000006</v>
      </c>
      <c r="F3178">
        <v>27.74</v>
      </c>
      <c r="G3178">
        <v>-33.604058819319903</v>
      </c>
      <c r="H3178">
        <v>-13.0751115356541</v>
      </c>
      <c r="I3178">
        <v>-44.850307090558701</v>
      </c>
      <c r="J3178">
        <v>1.38531396863612</v>
      </c>
      <c r="K3178">
        <v>26.7555038823186</v>
      </c>
      <c r="L3178">
        <v>28.9852406859433</v>
      </c>
      <c r="M3178">
        <v>52.471727980152998</v>
      </c>
      <c r="N3178">
        <v>1.2430169976097101</v>
      </c>
      <c r="O3178">
        <v>51.045421773612098</v>
      </c>
      <c r="P3178">
        <v>22.743362831858299</v>
      </c>
      <c r="Q3178">
        <v>-8.2974631884651998E-2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D3179" t="s">
        <v>95</v>
      </c>
      <c r="E3179">
        <v>67.017794871999996</v>
      </c>
      <c r="F3179">
        <v>8.84</v>
      </c>
      <c r="G3179">
        <v>-27.773656300175698</v>
      </c>
      <c r="H3179">
        <v>-5.9299472683968704</v>
      </c>
      <c r="I3179">
        <v>-28.609905726509702</v>
      </c>
      <c r="J3179">
        <v>-2.02292410535977</v>
      </c>
      <c r="K3179">
        <v>8.9797318474968293</v>
      </c>
      <c r="L3179">
        <v>9.3473107099649493</v>
      </c>
      <c r="M3179">
        <v>47.391138357434301</v>
      </c>
      <c r="N3179">
        <v>0.685423657641136</v>
      </c>
      <c r="O3179">
        <v>31.787330316742</v>
      </c>
      <c r="P3179">
        <v>21.763085399449</v>
      </c>
      <c r="Q3179">
        <v>2.8656432788053E-2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D3180" t="s">
        <v>946</v>
      </c>
      <c r="E3180">
        <v>66.960300000000004</v>
      </c>
      <c r="F3180">
        <v>41.2</v>
      </c>
      <c r="G3180">
        <v>41.5738086506367</v>
      </c>
      <c r="H3180">
        <v>-14.6035199099762</v>
      </c>
      <c r="I3180">
        <v>-21.4866843627821</v>
      </c>
      <c r="J3180">
        <v>2.4451610010231999</v>
      </c>
      <c r="K3180">
        <v>38.285353733724598</v>
      </c>
      <c r="L3180">
        <v>32.7362478379046</v>
      </c>
      <c r="M3180">
        <v>40.960624112224799</v>
      </c>
      <c r="N3180">
        <v>0.46800000000000003</v>
      </c>
      <c r="O3180">
        <v>17.354368932038799</v>
      </c>
      <c r="P3180">
        <v>86.848072562358297</v>
      </c>
      <c r="Q3180">
        <v>0.116796358247587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E3181">
        <v>66.489500000000007</v>
      </c>
      <c r="F3181">
        <v>215.95</v>
      </c>
      <c r="G3181">
        <v>466.07768483502599</v>
      </c>
      <c r="H3181">
        <v>44.133212078372701</v>
      </c>
      <c r="I3181">
        <v>371.60401777028699</v>
      </c>
      <c r="J3181">
        <v>6.9622790388361899</v>
      </c>
      <c r="K3181">
        <v>147.43163968994401</v>
      </c>
      <c r="L3181">
        <v>98.6582809712298</v>
      </c>
      <c r="M3181">
        <v>99.994126099718599</v>
      </c>
      <c r="N3181">
        <v>1.3833689226550301</v>
      </c>
      <c r="O3181">
        <v>0</v>
      </c>
      <c r="P3181">
        <v>523.23232323232298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622</v>
      </c>
      <c r="E3182">
        <v>66.485533802999996</v>
      </c>
      <c r="F3182">
        <v>41.8</v>
      </c>
      <c r="G3182">
        <v>15.2940611742837</v>
      </c>
      <c r="H3182">
        <v>-5.7202838050017402</v>
      </c>
      <c r="I3182">
        <v>-22.213158690621</v>
      </c>
      <c r="J3182">
        <v>-3.3042924260201101</v>
      </c>
      <c r="K3182">
        <v>44.145201966653602</v>
      </c>
      <c r="L3182">
        <v>43.508601721245299</v>
      </c>
      <c r="M3182">
        <v>39.3897258423344</v>
      </c>
      <c r="N3182">
        <v>0.19806596771200499</v>
      </c>
      <c r="O3182">
        <v>67.153110047846894</v>
      </c>
      <c r="P3182">
        <v>49.178728409772198</v>
      </c>
      <c r="Q3182">
        <v>3.0076467561254001E-2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D3183" t="s">
        <v>1506</v>
      </c>
      <c r="E3183">
        <v>66.453749999999999</v>
      </c>
      <c r="F3183">
        <v>6.05</v>
      </c>
      <c r="G3183">
        <v>2899.4338492185798</v>
      </c>
      <c r="H3183">
        <v>73.796977619369102</v>
      </c>
      <c r="I3183">
        <v>134.72902597341701</v>
      </c>
      <c r="J3183">
        <v>6.7609504747074203</v>
      </c>
      <c r="K3183">
        <v>4.1601177945449299</v>
      </c>
      <c r="L3183">
        <v>2.6870160878952598</v>
      </c>
      <c r="M3183">
        <v>99.145815774999605</v>
      </c>
      <c r="N3183">
        <v>2.2310669276979702</v>
      </c>
      <c r="O3183">
        <v>0</v>
      </c>
      <c r="P3183">
        <v>2924.99999999999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Row],[Ticker]],[1]!Table1[[Symbol]:[Industry]],2,FALSE),"-")</f>
        <v>-</v>
      </c>
      <c r="D3184" t="s">
        <v>418</v>
      </c>
      <c r="E3184">
        <v>66.446640000000002</v>
      </c>
      <c r="F3184">
        <v>119.95</v>
      </c>
      <c r="G3184">
        <v>166.63847772041501</v>
      </c>
      <c r="H3184">
        <v>-1.5864836460195599</v>
      </c>
      <c r="I3184">
        <v>41.686939741568501</v>
      </c>
      <c r="J3184">
        <v>6.5763930359126901</v>
      </c>
      <c r="K3184">
        <v>107.570520598881</v>
      </c>
      <c r="L3184">
        <v>84.836693025307397</v>
      </c>
      <c r="M3184">
        <v>67.038670473382098</v>
      </c>
      <c r="N3184">
        <v>0.17881377450508201</v>
      </c>
      <c r="O3184">
        <v>15.9233013755731</v>
      </c>
      <c r="P3184">
        <v>198.978065802592</v>
      </c>
      <c r="Q3184">
        <v>6.1676050516600002E-2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Row],[Ticker]],[1]!Table1[[Symbol]:[Industry]],2,FALSE),"-")</f>
        <v>-</v>
      </c>
      <c r="E3185">
        <v>66.400000000000006</v>
      </c>
      <c r="F3185">
        <v>33.090000000000003</v>
      </c>
      <c r="G3185">
        <v>-7.3031057492461002</v>
      </c>
      <c r="H3185">
        <v>-8.6450349073016604</v>
      </c>
      <c r="I3185">
        <v>-7.9586131204038102</v>
      </c>
      <c r="J3185">
        <v>-3.7067346016732898</v>
      </c>
      <c r="K3185">
        <v>33.692405047015498</v>
      </c>
      <c r="L3185">
        <v>32.472026950406097</v>
      </c>
      <c r="M3185">
        <v>40.794363294290299</v>
      </c>
      <c r="N3185">
        <v>0.78626393487659196</v>
      </c>
      <c r="O3185">
        <v>32.638259292837702</v>
      </c>
      <c r="P3185">
        <v>67.121212121212096</v>
      </c>
      <c r="Q3185">
        <v>0.102443400347438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Row],[Ticker]],[1]!Table1[[Symbol]:[Industry]],2,FALSE),"-")</f>
        <v>-</v>
      </c>
      <c r="D3186" t="s">
        <v>138</v>
      </c>
      <c r="E3186">
        <v>66.128216699999996</v>
      </c>
      <c r="F3186">
        <v>89.06</v>
      </c>
      <c r="G3186">
        <v>-27.157311002406399</v>
      </c>
      <c r="H3186">
        <v>-0.649606485149121</v>
      </c>
      <c r="I3186">
        <v>-39.433048679562098</v>
      </c>
      <c r="J3186">
        <v>-0.13904952529258299</v>
      </c>
      <c r="K3186">
        <v>93.204538668480495</v>
      </c>
      <c r="L3186">
        <v>105.345129209799</v>
      </c>
      <c r="M3186">
        <v>53.845016438589397</v>
      </c>
      <c r="N3186">
        <v>0.51286683507758901</v>
      </c>
      <c r="O3186">
        <v>80.777004266786406</v>
      </c>
      <c r="P3186">
        <v>7.8861296184130802</v>
      </c>
      <c r="Q3186">
        <v>-4.1018316387895E-2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Row],[Ticker]],[1]!Table1[[Symbol]:[Industry]],2,FALSE),"-")</f>
        <v>-</v>
      </c>
      <c r="D3187" t="s">
        <v>72</v>
      </c>
      <c r="E3187">
        <v>66.004369999999994</v>
      </c>
      <c r="F3187">
        <v>150</v>
      </c>
      <c r="G3187">
        <v>161.13109692501001</v>
      </c>
      <c r="H3187">
        <v>-13.059214372191001</v>
      </c>
      <c r="I3187">
        <v>-5.8517646693996701</v>
      </c>
      <c r="J3187">
        <v>-4.2955484447121401</v>
      </c>
      <c r="K3187">
        <v>163.121281731338</v>
      </c>
      <c r="L3187">
        <v>130.96674360213501</v>
      </c>
      <c r="M3187">
        <v>43.397574643780203</v>
      </c>
      <c r="N3187">
        <v>1.6055664642221099</v>
      </c>
      <c r="O3187">
        <v>27.766666666666602</v>
      </c>
      <c r="P3187">
        <v>186.69724770642199</v>
      </c>
      <c r="Q3187">
        <v>0.260083630355119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Row],[Ticker]],[1]!Table1[[Symbol]:[Industry]],2,FALSE),"-")</f>
        <v>-</v>
      </c>
      <c r="D3188" t="s">
        <v>469</v>
      </c>
      <c r="E3188">
        <v>65.956596525999998</v>
      </c>
      <c r="F3188">
        <v>37.44</v>
      </c>
      <c r="G3188">
        <v>-76.622530352108697</v>
      </c>
      <c r="H3188">
        <v>-13.807533591348401</v>
      </c>
      <c r="I3188">
        <v>-53.984427662428402</v>
      </c>
      <c r="J3188">
        <v>-7.2159455574372302</v>
      </c>
      <c r="K3188">
        <v>42.609700302584798</v>
      </c>
      <c r="L3188">
        <v>51.970640456863002</v>
      </c>
      <c r="M3188">
        <v>26.414644243325402</v>
      </c>
      <c r="N3188">
        <v>0.44768320709617598</v>
      </c>
      <c r="O3188">
        <v>121.631696469763</v>
      </c>
      <c r="P3188">
        <v>3.62465090893155</v>
      </c>
      <c r="Q3188">
        <v>1.3938504004711E-2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Row],[Ticker]],[1]!Table1[[Symbol]:[Industry]],2,FALSE),"-")</f>
        <v>-</v>
      </c>
      <c r="D3189" t="s">
        <v>46</v>
      </c>
      <c r="E3189">
        <v>65.928226420000001</v>
      </c>
      <c r="F3189">
        <v>0.7</v>
      </c>
      <c r="G3189">
        <v>1.7065764913153001</v>
      </c>
      <c r="K3189">
        <v>0.813046339516308</v>
      </c>
      <c r="L3189">
        <v>1.2524745064316301</v>
      </c>
      <c r="M3189">
        <v>70.989730741565694</v>
      </c>
      <c r="N3189">
        <v>1</v>
      </c>
      <c r="O3189">
        <v>7.1428571428571397</v>
      </c>
      <c r="P3189">
        <v>39.999999999999901</v>
      </c>
      <c r="Q3189">
        <v>3.7666979515126001E-2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Row],[Ticker]],[1]!Table1[[Symbol]:[Industry]],2,FALSE),"-")</f>
        <v>-</v>
      </c>
      <c r="D3190" t="s">
        <v>541</v>
      </c>
      <c r="E3190">
        <v>65.808000000000007</v>
      </c>
      <c r="F3190">
        <v>276</v>
      </c>
      <c r="G3190">
        <v>289.47144320355</v>
      </c>
      <c r="H3190">
        <v>7.8253712604834602</v>
      </c>
      <c r="I3190">
        <v>41.631595738167597</v>
      </c>
      <c r="J3190">
        <v>4.9165834596086899</v>
      </c>
      <c r="K3190">
        <v>252.25867684315199</v>
      </c>
      <c r="L3190">
        <v>206.842862320264</v>
      </c>
      <c r="M3190">
        <v>65.761529128005606</v>
      </c>
      <c r="N3190">
        <v>1.2548654825387899</v>
      </c>
      <c r="O3190">
        <v>7.5362318840579601</v>
      </c>
      <c r="P3190">
        <v>359.15820994842699</v>
      </c>
      <c r="Q3190">
        <v>0.171804261393111</v>
      </c>
    </row>
    <row r="3191" spans="1:17" hidden="1" x14ac:dyDescent="0.3">
      <c r="A3191" t="s">
        <v>6545</v>
      </c>
      <c r="B3191" t="s">
        <v>6546</v>
      </c>
      <c r="C3191" t="str">
        <f>IFERROR(VLOOKUP(Table1[[#This Row],[Ticker]],[1]!Table1[[Symbol]:[Industry]],2,FALSE),"-")</f>
        <v>-</v>
      </c>
      <c r="D3191" t="s">
        <v>622</v>
      </c>
      <c r="E3191">
        <v>65.784068259999998</v>
      </c>
      <c r="F3191">
        <v>100.38</v>
      </c>
      <c r="G3191">
        <v>-15.367446203521901</v>
      </c>
      <c r="H3191">
        <v>8.8970385109319103</v>
      </c>
      <c r="I3191">
        <v>-9.0876390829015605</v>
      </c>
      <c r="J3191">
        <v>1.03902534101757</v>
      </c>
      <c r="K3191">
        <v>91.3519148895397</v>
      </c>
      <c r="L3191">
        <v>91.796766548636498</v>
      </c>
      <c r="M3191">
        <v>53.538335688215099</v>
      </c>
      <c r="N3191">
        <v>0.77989220529990599</v>
      </c>
      <c r="O3191">
        <v>13.91711496314</v>
      </c>
      <c r="P3191">
        <v>39.999999999999901</v>
      </c>
      <c r="Q3191">
        <v>-7.6380582834741001E-2</v>
      </c>
    </row>
    <row r="3192" spans="1:17" hidden="1" x14ac:dyDescent="0.3">
      <c r="A3192" t="s">
        <v>6547</v>
      </c>
      <c r="B3192" t="s">
        <v>6548</v>
      </c>
      <c r="C3192" t="str">
        <f>IFERROR(VLOOKUP(Table1[[#This Row],[Ticker]],[1]!Table1[[Symbol]:[Industry]],2,FALSE),"-")</f>
        <v>-</v>
      </c>
      <c r="E3192">
        <v>65.7395858</v>
      </c>
      <c r="F3192">
        <v>77.8</v>
      </c>
      <c r="G3192">
        <v>-54.658385560850498</v>
      </c>
      <c r="H3192">
        <v>-7.2957414011884802</v>
      </c>
      <c r="I3192">
        <v>-45.400553204361003</v>
      </c>
      <c r="J3192">
        <v>0.69357696779559397</v>
      </c>
      <c r="K3192">
        <v>79.614094110969802</v>
      </c>
      <c r="M3192">
        <v>50.429285283397597</v>
      </c>
      <c r="O3192">
        <v>55.475578406169603</v>
      </c>
      <c r="P3192">
        <v>35.0694444444444</v>
      </c>
    </row>
    <row r="3193" spans="1:17" hidden="1" x14ac:dyDescent="0.3">
      <c r="A3193" t="s">
        <v>6549</v>
      </c>
      <c r="B3193" t="s">
        <v>6550</v>
      </c>
      <c r="C3193" t="str">
        <f>IFERROR(VLOOKUP(Table1[[#This Row],[Ticker]],[1]!Table1[[Symbol]:[Industry]],2,FALSE),"-")</f>
        <v>-</v>
      </c>
      <c r="E3193">
        <v>65.699219999999997</v>
      </c>
      <c r="F3193">
        <v>171.45</v>
      </c>
      <c r="G3193">
        <v>-27.566722373295299</v>
      </c>
      <c r="H3193">
        <v>1.55872684818421</v>
      </c>
      <c r="I3193">
        <v>-2.0083184249224999</v>
      </c>
      <c r="J3193">
        <v>4.3670110807680196</v>
      </c>
      <c r="K3193">
        <v>167.82875838956301</v>
      </c>
      <c r="L3193">
        <v>158.93599536468301</v>
      </c>
      <c r="M3193">
        <v>61.151762440044301</v>
      </c>
      <c r="N3193">
        <v>2.0210784313725401</v>
      </c>
      <c r="O3193">
        <v>30.3295421405657</v>
      </c>
      <c r="P3193">
        <v>36.613545816733001</v>
      </c>
    </row>
    <row r="3194" spans="1:17" hidden="1" x14ac:dyDescent="0.3">
      <c r="A3194" t="s">
        <v>6551</v>
      </c>
      <c r="B3194" t="s">
        <v>6552</v>
      </c>
      <c r="C3194" t="str">
        <f>IFERROR(VLOOKUP(Table1[[#This Row],[Ticker]],[1]!Table1[[Symbol]:[Industry]],2,FALSE),"-")</f>
        <v>-</v>
      </c>
      <c r="D3194" t="s">
        <v>60</v>
      </c>
      <c r="E3194">
        <v>65.657524800000004</v>
      </c>
      <c r="F3194">
        <v>13.7</v>
      </c>
      <c r="G3194">
        <v>28.713128497867299</v>
      </c>
      <c r="H3194">
        <v>7.9526662421236098</v>
      </c>
      <c r="I3194">
        <v>-26.5899163293101</v>
      </c>
      <c r="J3194">
        <v>-1.5239498101928499</v>
      </c>
      <c r="K3194">
        <v>14.004853051449601</v>
      </c>
      <c r="L3194">
        <v>13.909972698918301</v>
      </c>
      <c r="M3194">
        <v>37.122076319850898</v>
      </c>
      <c r="N3194">
        <v>0.22828323102509299</v>
      </c>
      <c r="O3194">
        <v>43.795620437956202</v>
      </c>
      <c r="P3194">
        <v>57.471264367815998</v>
      </c>
      <c r="Q3194">
        <v>3.1133936826327001E-2</v>
      </c>
    </row>
    <row r="3195" spans="1:17" hidden="1" x14ac:dyDescent="0.3">
      <c r="A3195" t="s">
        <v>6553</v>
      </c>
      <c r="B3195" t="s">
        <v>6554</v>
      </c>
      <c r="C3195" t="str">
        <f>IFERROR(VLOOKUP(Table1[[#This Row],[Ticker]],[1]!Table1[[Symbol]:[Industry]],2,FALSE),"-")</f>
        <v>-</v>
      </c>
      <c r="D3195" t="s">
        <v>1141</v>
      </c>
      <c r="E3195">
        <v>65.656435000000002</v>
      </c>
      <c r="F3195">
        <v>60.4</v>
      </c>
      <c r="G3195">
        <v>-36.150902816941098</v>
      </c>
      <c r="H3195">
        <v>1.40721169666906</v>
      </c>
      <c r="I3195">
        <v>-13.935437068990201</v>
      </c>
      <c r="J3195">
        <v>1.14400431407194</v>
      </c>
      <c r="K3195">
        <v>58.2147634651757</v>
      </c>
      <c r="L3195">
        <v>59.302995321897903</v>
      </c>
      <c r="M3195">
        <v>52.311473803815701</v>
      </c>
      <c r="N3195">
        <v>1.1940946591402499</v>
      </c>
      <c r="O3195">
        <v>22.5165562913907</v>
      </c>
      <c r="P3195">
        <v>22.639593908629401</v>
      </c>
    </row>
    <row r="3196" spans="1:17" hidden="1" x14ac:dyDescent="0.3">
      <c r="A3196" t="s">
        <v>6555</v>
      </c>
      <c r="B3196" t="s">
        <v>6556</v>
      </c>
      <c r="C3196" t="str">
        <f>IFERROR(VLOOKUP(Table1[[#This Row],[Ticker]],[1]!Table1[[Symbol]:[Industry]],2,FALSE),"-")</f>
        <v>-</v>
      </c>
      <c r="E3196">
        <v>65.500570784000004</v>
      </c>
      <c r="F3196">
        <v>14.46</v>
      </c>
      <c r="G3196">
        <v>13.472310757049501</v>
      </c>
      <c r="H3196">
        <v>2.8098090992664702</v>
      </c>
      <c r="I3196">
        <v>-7.5047066867734902</v>
      </c>
      <c r="J3196">
        <v>-0.226220355812494</v>
      </c>
      <c r="K3196">
        <v>13.971506270885801</v>
      </c>
      <c r="L3196">
        <v>12.411885712724899</v>
      </c>
      <c r="M3196">
        <v>55.273663673023798</v>
      </c>
      <c r="N3196">
        <v>0.49444620930475502</v>
      </c>
      <c r="O3196">
        <v>13.762102351313899</v>
      </c>
      <c r="P3196">
        <v>56.324324324324301</v>
      </c>
      <c r="Q3196">
        <v>6.5423428986391002E-2</v>
      </c>
    </row>
    <row r="3197" spans="1:17" hidden="1" x14ac:dyDescent="0.3">
      <c r="A3197" t="s">
        <v>6557</v>
      </c>
      <c r="B3197" t="s">
        <v>6558</v>
      </c>
      <c r="C3197" t="str">
        <f>IFERROR(VLOOKUP(Table1[[#This Row],[Ticker]],[1]!Table1[[Symbol]:[Industry]],2,FALSE),"-")</f>
        <v>-</v>
      </c>
      <c r="D3197" t="s">
        <v>469</v>
      </c>
      <c r="E3197">
        <v>65.359200000000001</v>
      </c>
      <c r="F3197">
        <v>48.6</v>
      </c>
      <c r="G3197">
        <v>-19.452613663508</v>
      </c>
      <c r="H3197">
        <v>-1.97194197473364</v>
      </c>
      <c r="I3197">
        <v>-31.045160530185601</v>
      </c>
      <c r="J3197">
        <v>-3.8062619772836701</v>
      </c>
      <c r="K3197">
        <v>48.089396075269697</v>
      </c>
      <c r="L3197">
        <v>49.3347516314168</v>
      </c>
      <c r="M3197">
        <v>50.803254291525903</v>
      </c>
      <c r="N3197">
        <v>2.39744006676835</v>
      </c>
      <c r="O3197">
        <v>55.967078189300402</v>
      </c>
      <c r="P3197">
        <v>16.267942583732001</v>
      </c>
      <c r="Q3197">
        <v>2.4856373943216999E-2</v>
      </c>
    </row>
    <row r="3198" spans="1:17" hidden="1" x14ac:dyDescent="0.3">
      <c r="A3198" t="s">
        <v>6559</v>
      </c>
      <c r="B3198" t="s">
        <v>6560</v>
      </c>
      <c r="C3198" t="str">
        <f>IFERROR(VLOOKUP(Table1[[#This Row],[Ticker]],[1]!Table1[[Symbol]:[Industry]],2,FALSE),"-")</f>
        <v>-</v>
      </c>
      <c r="D3198" t="s">
        <v>469</v>
      </c>
      <c r="E3198">
        <v>65.181479999999993</v>
      </c>
      <c r="F3198">
        <v>39.6</v>
      </c>
      <c r="G3198">
        <v>50.433849218588001</v>
      </c>
      <c r="H3198">
        <v>-16.1186032456269</v>
      </c>
      <c r="I3198">
        <v>-21.932722619393399</v>
      </c>
      <c r="J3198">
        <v>-12.018710542241701</v>
      </c>
      <c r="K3198">
        <v>41.333971311748599</v>
      </c>
      <c r="L3198">
        <v>35.744837659103602</v>
      </c>
      <c r="M3198">
        <v>29.0028255159657</v>
      </c>
      <c r="N3198">
        <v>5.3748199568092199</v>
      </c>
      <c r="O3198">
        <v>44.494949494949402</v>
      </c>
      <c r="P3198">
        <v>107.874015748031</v>
      </c>
      <c r="Q3198">
        <v>0.226884097630284</v>
      </c>
    </row>
    <row r="3199" spans="1:17" hidden="1" x14ac:dyDescent="0.3">
      <c r="A3199" t="s">
        <v>6561</v>
      </c>
      <c r="B3199" t="s">
        <v>6562</v>
      </c>
      <c r="C3199" t="str">
        <f>IFERROR(VLOOKUP(Table1[[#This Row],[Ticker]],[1]!Table1[[Symbol]:[Industry]],2,FALSE),"-")</f>
        <v>-</v>
      </c>
      <c r="D3199" t="s">
        <v>21</v>
      </c>
      <c r="E3199">
        <v>65.012062499999999</v>
      </c>
      <c r="F3199">
        <v>63</v>
      </c>
      <c r="G3199">
        <v>-90.836272060353494</v>
      </c>
      <c r="H3199">
        <v>-10.112422515272799</v>
      </c>
      <c r="I3199">
        <v>-76.6856769154885</v>
      </c>
      <c r="J3199">
        <v>-3.92104186245732</v>
      </c>
      <c r="K3199">
        <v>68.831284259271598</v>
      </c>
      <c r="L3199">
        <v>113.700939420125</v>
      </c>
      <c r="M3199">
        <v>45.816464722235303</v>
      </c>
      <c r="N3199">
        <v>0.323258096172718</v>
      </c>
      <c r="O3199">
        <v>239.365079365079</v>
      </c>
      <c r="P3199">
        <v>25.124131082422998</v>
      </c>
    </row>
    <row r="3200" spans="1:17" hidden="1" x14ac:dyDescent="0.3">
      <c r="A3200" t="s">
        <v>6563</v>
      </c>
      <c r="B3200" t="s">
        <v>6564</v>
      </c>
      <c r="C3200" t="str">
        <f>IFERROR(VLOOKUP(Table1[[#This Row],[Ticker]],[1]!Table1[[Symbol]:[Industry]],2,FALSE),"-")</f>
        <v>-</v>
      </c>
      <c r="E3200">
        <v>64.903999999999996</v>
      </c>
      <c r="F3200">
        <v>232</v>
      </c>
      <c r="G3200">
        <v>27.065428165956401</v>
      </c>
      <c r="H3200">
        <v>-13.394224645635401</v>
      </c>
      <c r="I3200">
        <v>25.5877060399093</v>
      </c>
      <c r="J3200">
        <v>-6.3168546030976396</v>
      </c>
      <c r="K3200">
        <v>216.01820196962899</v>
      </c>
      <c r="M3200">
        <v>39.079668513684403</v>
      </c>
      <c r="N3200">
        <v>0.21459854014598501</v>
      </c>
      <c r="O3200">
        <v>20.9051724137931</v>
      </c>
      <c r="P3200">
        <v>126.34146341463401</v>
      </c>
    </row>
    <row r="3201" spans="1:17" hidden="1" x14ac:dyDescent="0.3">
      <c r="A3201" t="s">
        <v>6565</v>
      </c>
      <c r="B3201" t="s">
        <v>6566</v>
      </c>
      <c r="C3201" t="str">
        <f>IFERROR(VLOOKUP(Table1[[#This Row],[Ticker]],[1]!Table1[[Symbol]:[Industry]],2,FALSE),"-")</f>
        <v>-</v>
      </c>
      <c r="D3201" t="s">
        <v>21</v>
      </c>
      <c r="E3201">
        <v>64.784000000000006</v>
      </c>
      <c r="F3201">
        <v>36.47</v>
      </c>
      <c r="G3201">
        <v>-23.2203728776215</v>
      </c>
      <c r="H3201">
        <v>-13.9999403929474</v>
      </c>
      <c r="I3201">
        <v>-43.163512969647698</v>
      </c>
      <c r="J3201">
        <v>-2.2291485351935698</v>
      </c>
      <c r="K3201">
        <v>40.600955587711901</v>
      </c>
      <c r="L3201">
        <v>41.182165073039698</v>
      </c>
      <c r="M3201">
        <v>45.861189962986103</v>
      </c>
      <c r="N3201">
        <v>0.73202295463898404</v>
      </c>
      <c r="O3201">
        <v>64.683301343569994</v>
      </c>
      <c r="P3201">
        <v>36.342375433571199</v>
      </c>
      <c r="Q3201">
        <v>0.23462276409181201</v>
      </c>
    </row>
    <row r="3202" spans="1:17" hidden="1" x14ac:dyDescent="0.3">
      <c r="A3202" t="s">
        <v>6567</v>
      </c>
      <c r="B3202" t="s">
        <v>6568</v>
      </c>
      <c r="C3202" t="str">
        <f>IFERROR(VLOOKUP(Table1[[#This Row],[Ticker]],[1]!Table1[[Symbol]:[Industry]],2,FALSE),"-")</f>
        <v>-</v>
      </c>
      <c r="E3202">
        <v>64.747712250000006</v>
      </c>
      <c r="F3202">
        <v>6.46</v>
      </c>
      <c r="G3202">
        <v>16.411871196610001</v>
      </c>
      <c r="H3202">
        <v>-6.02301764845389</v>
      </c>
      <c r="I3202">
        <v>-6.6308990700837702</v>
      </c>
      <c r="J3202">
        <v>-7.6251162887178197</v>
      </c>
      <c r="K3202">
        <v>6.4238806066680896</v>
      </c>
      <c r="L3202">
        <v>6.0454259051564598</v>
      </c>
      <c r="M3202">
        <v>40.996482450696199</v>
      </c>
      <c r="N3202">
        <v>1.90332490335855</v>
      </c>
      <c r="O3202">
        <v>42.724458204334297</v>
      </c>
      <c r="P3202">
        <v>70.899470899470899</v>
      </c>
      <c r="Q3202">
        <v>-4.4948591917557998E-2</v>
      </c>
    </row>
    <row r="3203" spans="1:17" hidden="1" x14ac:dyDescent="0.3">
      <c r="A3203" t="s">
        <v>6569</v>
      </c>
      <c r="B3203" t="s">
        <v>6570</v>
      </c>
      <c r="C3203" t="str">
        <f>IFERROR(VLOOKUP(Table1[[#This Row],[Ticker]],[1]!Table1[[Symbol]:[Industry]],2,FALSE),"-")</f>
        <v>-</v>
      </c>
      <c r="D3203" t="s">
        <v>677</v>
      </c>
      <c r="E3203">
        <v>64.694000000000003</v>
      </c>
      <c r="F3203">
        <v>44.08</v>
      </c>
      <c r="G3203">
        <v>86.3569261416649</v>
      </c>
      <c r="H3203">
        <v>12.2042385691676</v>
      </c>
      <c r="I3203">
        <v>9.4907683330683703</v>
      </c>
      <c r="J3203">
        <v>10.1103480650688</v>
      </c>
      <c r="K3203">
        <v>37.495624367126702</v>
      </c>
      <c r="L3203">
        <v>31.561921027667299</v>
      </c>
      <c r="M3203">
        <v>62.451357204480701</v>
      </c>
      <c r="N3203">
        <v>2.0343054082714702</v>
      </c>
      <c r="O3203">
        <v>13.452813067150601</v>
      </c>
      <c r="P3203">
        <v>123.07692307692299</v>
      </c>
      <c r="Q3203">
        <v>0.122383995015694</v>
      </c>
    </row>
    <row r="3204" spans="1:17" hidden="1" x14ac:dyDescent="0.3">
      <c r="A3204" t="s">
        <v>6571</v>
      </c>
      <c r="B3204" t="s">
        <v>6572</v>
      </c>
      <c r="C3204" t="str">
        <f>IFERROR(VLOOKUP(Table1[[#This Row],[Ticker]],[1]!Table1[[Symbol]:[Industry]],2,FALSE),"-")</f>
        <v>-</v>
      </c>
      <c r="D3204" t="s">
        <v>622</v>
      </c>
      <c r="E3204">
        <v>64.425808394000001</v>
      </c>
      <c r="F3204">
        <v>36.75</v>
      </c>
      <c r="G3204">
        <v>-24.660055229517301</v>
      </c>
      <c r="H3204">
        <v>10.6622227692941</v>
      </c>
      <c r="I3204">
        <v>-41.582820254934603</v>
      </c>
      <c r="J3204">
        <v>-1.26626781598393</v>
      </c>
      <c r="K3204">
        <v>34.570620400589902</v>
      </c>
      <c r="L3204">
        <v>36.296034247930798</v>
      </c>
      <c r="M3204">
        <v>61.274601584494803</v>
      </c>
      <c r="N3204">
        <v>0.87079082273709596</v>
      </c>
      <c r="O3204">
        <v>71.428571428571402</v>
      </c>
      <c r="P3204">
        <v>24.8725790010193</v>
      </c>
      <c r="Q3204">
        <v>4.5586041834156002E-2</v>
      </c>
    </row>
    <row r="3205" spans="1:17" hidden="1" x14ac:dyDescent="0.3">
      <c r="A3205" t="s">
        <v>6573</v>
      </c>
      <c r="B3205" t="s">
        <v>6574</v>
      </c>
      <c r="C3205" t="str">
        <f>IFERROR(VLOOKUP(Table1[[#This Row],[Ticker]],[1]!Table1[[Symbol]:[Industry]],2,FALSE),"-")</f>
        <v>-</v>
      </c>
      <c r="D3205" t="s">
        <v>622</v>
      </c>
      <c r="E3205">
        <v>64.25</v>
      </c>
      <c r="F3205">
        <v>25.7</v>
      </c>
      <c r="G3205">
        <v>-19.455498427984999</v>
      </c>
      <c r="H3205">
        <v>3.0359995754569402</v>
      </c>
      <c r="I3205">
        <v>-5.7706840163203399</v>
      </c>
      <c r="J3205">
        <v>-2.3928956791387299</v>
      </c>
      <c r="K3205">
        <v>24.623876053797002</v>
      </c>
      <c r="L3205">
        <v>24.007476612852301</v>
      </c>
      <c r="M3205">
        <v>56.8598008319738</v>
      </c>
      <c r="N3205">
        <v>1.0166666666666599</v>
      </c>
      <c r="O3205">
        <v>24.5136186770428</v>
      </c>
      <c r="P3205">
        <v>38.768898488120897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Row],[Ticker]],[1]!Table1[[Symbol]:[Industry]],2,FALSE),"-")</f>
        <v>-</v>
      </c>
      <c r="D3206" t="s">
        <v>285</v>
      </c>
      <c r="E3206">
        <v>64.152000000000001</v>
      </c>
      <c r="F3206">
        <v>162</v>
      </c>
      <c r="G3206">
        <v>115.29022745230699</v>
      </c>
      <c r="H3206">
        <v>34.532649133483702</v>
      </c>
      <c r="I3206">
        <v>59.587447047390199</v>
      </c>
      <c r="J3206">
        <v>-1.60805321532947</v>
      </c>
      <c r="K3206">
        <v>138.600675886114</v>
      </c>
      <c r="L3206">
        <v>109.22028896208199</v>
      </c>
      <c r="M3206">
        <v>52.569609393731298</v>
      </c>
      <c r="N3206">
        <v>0.379188060518929</v>
      </c>
      <c r="O3206">
        <v>17.191358024691301</v>
      </c>
      <c r="P3206">
        <v>146.76313785224599</v>
      </c>
      <c r="Q3206">
        <v>0.135492719613579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Row],[Ticker]],[1]!Table1[[Symbol]:[Industry]],2,FALSE),"-")</f>
        <v>-</v>
      </c>
      <c r="E3207">
        <v>64.092600000000004</v>
      </c>
      <c r="F3207">
        <v>135.05000000000001</v>
      </c>
      <c r="G3207">
        <v>1204.97572113977</v>
      </c>
      <c r="H3207">
        <v>4.7898755444491901</v>
      </c>
      <c r="I3207">
        <v>143.703233365605</v>
      </c>
      <c r="J3207">
        <v>0.75877103409717805</v>
      </c>
      <c r="K3207">
        <v>137.56206890174499</v>
      </c>
      <c r="L3207">
        <v>98.572730879903006</v>
      </c>
      <c r="M3207">
        <v>46.0764227748788</v>
      </c>
      <c r="N3207">
        <v>1.0340358822504701</v>
      </c>
      <c r="O3207">
        <v>17.400962606442</v>
      </c>
      <c r="P3207">
        <v>1230.54187192118</v>
      </c>
      <c r="Q3207">
        <v>0.15520515158499901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Row],[Ticker]],[1]!Table1[[Symbol]:[Industry]],2,FALSE),"-")</f>
        <v>-</v>
      </c>
      <c r="D3208" t="s">
        <v>1538</v>
      </c>
      <c r="E3208">
        <v>63.998179999999998</v>
      </c>
      <c r="F3208">
        <v>35.200000000000003</v>
      </c>
      <c r="G3208">
        <v>-47.517370293607001</v>
      </c>
      <c r="H3208">
        <v>-4.4833802695042904</v>
      </c>
      <c r="I3208">
        <v>-43.6560996426727</v>
      </c>
      <c r="J3208">
        <v>-4.2135537745843497</v>
      </c>
      <c r="K3208">
        <v>36.034059513961303</v>
      </c>
      <c r="L3208">
        <v>42.316444864710803</v>
      </c>
      <c r="M3208">
        <v>29.8130442023764</v>
      </c>
      <c r="N3208">
        <v>0.76034482758620603</v>
      </c>
      <c r="O3208">
        <v>81.249999999999901</v>
      </c>
      <c r="P3208">
        <v>16.943521594684398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Row],[Ticker]],[1]!Table1[[Symbol]:[Industry]],2,FALSE),"-")</f>
        <v>-</v>
      </c>
      <c r="D3209" t="s">
        <v>418</v>
      </c>
      <c r="E3209">
        <v>63.984091898999999</v>
      </c>
      <c r="F3209">
        <v>0.9</v>
      </c>
      <c r="G3209">
        <v>234.43384921858799</v>
      </c>
      <c r="H3209">
        <v>-11.1901909007335</v>
      </c>
      <c r="I3209">
        <v>5.3133031966991302</v>
      </c>
      <c r="J3209">
        <v>-5.4495758410820399</v>
      </c>
      <c r="K3209">
        <v>0.94105418047114997</v>
      </c>
      <c r="L3209">
        <v>0.76261132405000398</v>
      </c>
      <c r="M3209">
        <v>23.054658575656799</v>
      </c>
      <c r="N3209">
        <v>0.26426243460404403</v>
      </c>
      <c r="O3209">
        <v>24.4444444444444</v>
      </c>
      <c r="P3209">
        <v>373.68421052631498</v>
      </c>
      <c r="Q3209">
        <v>0.123899918307458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D3210" t="s">
        <v>95</v>
      </c>
      <c r="E3210">
        <v>63.943444513999999</v>
      </c>
      <c r="F3210">
        <v>35.46</v>
      </c>
      <c r="G3210">
        <v>89.106725687871602</v>
      </c>
      <c r="H3210">
        <v>-7.2125998643189702</v>
      </c>
      <c r="I3210">
        <v>53.154047166475301</v>
      </c>
      <c r="J3210">
        <v>-2.0140208226519398</v>
      </c>
      <c r="K3210">
        <v>34.6451468458825</v>
      </c>
      <c r="L3210">
        <v>27.9937035462724</v>
      </c>
      <c r="M3210">
        <v>46.962178893638701</v>
      </c>
      <c r="N3210">
        <v>0.91921715481489197</v>
      </c>
      <c r="O3210">
        <v>15.623237450648601</v>
      </c>
      <c r="P3210">
        <v>161.42180094786701</v>
      </c>
      <c r="Q3210">
        <v>-5.5427056951449999E-3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80</v>
      </c>
      <c r="E3211">
        <v>63.931950000000001</v>
      </c>
      <c r="F3211">
        <v>95.07</v>
      </c>
      <c r="G3211">
        <v>95.2700861523859</v>
      </c>
      <c r="H3211">
        <v>-7.6187623293049702</v>
      </c>
      <c r="I3211">
        <v>-51.039885087012202</v>
      </c>
      <c r="J3211">
        <v>-1.7786365336976899</v>
      </c>
      <c r="K3211">
        <v>98.761550940364501</v>
      </c>
      <c r="L3211">
        <v>89.458670264905393</v>
      </c>
      <c r="M3211">
        <v>52.253812994351598</v>
      </c>
      <c r="N3211">
        <v>1.0566185860264501</v>
      </c>
      <c r="O3211">
        <v>65.772588618912295</v>
      </c>
      <c r="P3211">
        <v>157.502708559046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72</v>
      </c>
      <c r="E3212">
        <v>63.662813999999997</v>
      </c>
      <c r="F3212">
        <v>62</v>
      </c>
      <c r="G3212">
        <v>29.240341103731598</v>
      </c>
      <c r="H3212">
        <v>-9.9732596838023095</v>
      </c>
      <c r="I3212">
        <v>-23.535611556749501</v>
      </c>
      <c r="J3212">
        <v>-3.00266338667871</v>
      </c>
      <c r="K3212">
        <v>69.354065448277396</v>
      </c>
      <c r="L3212">
        <v>67.014725321239993</v>
      </c>
      <c r="M3212">
        <v>40.999240305458301</v>
      </c>
      <c r="N3212">
        <v>0.22059991267696</v>
      </c>
      <c r="O3212">
        <v>45.161290322580598</v>
      </c>
      <c r="P3212">
        <v>61.4583333333333</v>
      </c>
      <c r="Q3212">
        <v>1.7817136287409E-2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133</v>
      </c>
      <c r="E3213">
        <v>63.625931199999997</v>
      </c>
      <c r="F3213">
        <v>86.37</v>
      </c>
      <c r="G3213">
        <v>-40.051299296263402</v>
      </c>
      <c r="H3213">
        <v>1.5974350985712999</v>
      </c>
      <c r="I3213">
        <v>-17.441560183164199</v>
      </c>
      <c r="J3213">
        <v>3.9960449972474201</v>
      </c>
      <c r="K3213">
        <v>84.304790884868098</v>
      </c>
      <c r="L3213">
        <v>86.967254882023298</v>
      </c>
      <c r="M3213">
        <v>64.972883085879701</v>
      </c>
      <c r="N3213">
        <v>2.2456983522693399</v>
      </c>
      <c r="O3213">
        <v>27.359036702558701</v>
      </c>
      <c r="P3213">
        <v>19.9583333333333</v>
      </c>
      <c r="Q3213">
        <v>5.7081560427704001E-2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E3214">
        <v>63.584159999999997</v>
      </c>
      <c r="F3214">
        <v>5.49</v>
      </c>
      <c r="G3214">
        <v>-79.701489127276602</v>
      </c>
      <c r="H3214">
        <v>-11.070745129113799</v>
      </c>
      <c r="I3214">
        <v>-18.272604139208099</v>
      </c>
      <c r="J3214">
        <v>-4.5433973513795403</v>
      </c>
      <c r="K3214">
        <v>5.71786459017114</v>
      </c>
      <c r="L3214">
        <v>6.5268711423380097</v>
      </c>
      <c r="M3214">
        <v>45.403622813609203</v>
      </c>
      <c r="N3214">
        <v>1.60949175282683</v>
      </c>
      <c r="O3214">
        <v>177.59562841530001</v>
      </c>
      <c r="P3214">
        <v>36.567164179104502</v>
      </c>
      <c r="Q3214">
        <v>5.5622354285818E-2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D3215" t="s">
        <v>555</v>
      </c>
      <c r="E3215">
        <v>63.402439999999999</v>
      </c>
      <c r="F3215">
        <v>49.6</v>
      </c>
      <c r="G3215">
        <v>-16.794220956850499</v>
      </c>
      <c r="H3215">
        <v>-17.106054178559901</v>
      </c>
      <c r="I3215">
        <v>-12.974985091589099</v>
      </c>
      <c r="J3215">
        <v>-6.7628590491020999</v>
      </c>
      <c r="K3215">
        <v>45.096273807156301</v>
      </c>
      <c r="L3215">
        <v>39.264528403954699</v>
      </c>
      <c r="M3215">
        <v>42.986405467508</v>
      </c>
      <c r="N3215">
        <v>0.815347721822542</v>
      </c>
      <c r="O3215">
        <v>26.713709677419299</v>
      </c>
      <c r="P3215">
        <v>81.021897810219002</v>
      </c>
      <c r="Q3215">
        <v>0.13780686219066601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388</v>
      </c>
      <c r="E3216">
        <v>63.387568944000002</v>
      </c>
      <c r="F3216">
        <v>13.65</v>
      </c>
      <c r="G3216">
        <v>5.7800030647418899</v>
      </c>
      <c r="H3216">
        <v>-9.1862226467652803</v>
      </c>
      <c r="I3216">
        <v>-30.7283811208472</v>
      </c>
      <c r="J3216">
        <v>3.4352799766231201</v>
      </c>
      <c r="K3216">
        <v>13.6463587211146</v>
      </c>
      <c r="L3216">
        <v>13.4925226720058</v>
      </c>
      <c r="M3216">
        <v>53.060086143535798</v>
      </c>
      <c r="N3216">
        <v>0.686395237016029</v>
      </c>
      <c r="O3216">
        <v>23.8095238095237</v>
      </c>
      <c r="P3216">
        <v>48.369565217391298</v>
      </c>
      <c r="Q3216">
        <v>7.8309488057619996E-3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915</v>
      </c>
      <c r="E3217">
        <v>63.326250000000002</v>
      </c>
      <c r="F3217">
        <v>53.48</v>
      </c>
      <c r="G3217">
        <v>80.205299776494897</v>
      </c>
      <c r="H3217">
        <v>82.035310870222702</v>
      </c>
      <c r="I3217">
        <v>-9.3697061473780003</v>
      </c>
      <c r="J3217">
        <v>-3.9861124140278901</v>
      </c>
      <c r="K3217">
        <v>36.990022371334703</v>
      </c>
      <c r="L3217">
        <v>39.043649202438303</v>
      </c>
      <c r="M3217">
        <v>70.279778514196707</v>
      </c>
      <c r="N3217">
        <v>1</v>
      </c>
      <c r="O3217">
        <v>20.474943904263299</v>
      </c>
      <c r="P3217">
        <v>123.578595317725</v>
      </c>
      <c r="Q3217">
        <v>-3.4730285666148997E-2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E3218">
        <v>63.227839600000003</v>
      </c>
      <c r="F3218">
        <v>20.43</v>
      </c>
      <c r="G3218">
        <v>-55.9492769810239</v>
      </c>
      <c r="H3218">
        <v>17.1507454743187</v>
      </c>
      <c r="I3218">
        <v>-20.094601398081299</v>
      </c>
      <c r="J3218">
        <v>4.7158860970250096</v>
      </c>
      <c r="K3218">
        <v>18.478455581975101</v>
      </c>
      <c r="L3218">
        <v>20.882194841485902</v>
      </c>
      <c r="M3218">
        <v>53.462588212599698</v>
      </c>
      <c r="N3218">
        <v>1.2724156036785801</v>
      </c>
      <c r="O3218">
        <v>62.737918517227499</v>
      </c>
      <c r="P3218">
        <v>33.583682480744599</v>
      </c>
      <c r="Q3218">
        <v>0.19698901256206799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E3219">
        <v>63.138599999999997</v>
      </c>
      <c r="F3219">
        <v>70</v>
      </c>
      <c r="G3219">
        <v>118.619895730216</v>
      </c>
      <c r="H3219">
        <v>-1.10615728728815</v>
      </c>
      <c r="I3219">
        <v>23.691681575077499</v>
      </c>
      <c r="J3219">
        <v>-3.3369516231946701</v>
      </c>
      <c r="K3219">
        <v>71.293131102789005</v>
      </c>
      <c r="L3219">
        <v>62.581702575424202</v>
      </c>
      <c r="M3219">
        <v>58.058346765357697</v>
      </c>
      <c r="N3219">
        <v>0.31970649895178199</v>
      </c>
      <c r="O3219">
        <v>273.57142857142799</v>
      </c>
      <c r="P3219">
        <v>184.514293456171</v>
      </c>
      <c r="Q3219">
        <v>0.142125006173628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290</v>
      </c>
      <c r="E3220">
        <v>63.117901224000001</v>
      </c>
      <c r="F3220">
        <v>4.0599999999999996</v>
      </c>
      <c r="G3220">
        <v>23.854698639437402</v>
      </c>
      <c r="H3220">
        <v>-9.6570898554373503</v>
      </c>
      <c r="I3220">
        <v>-13.262633145734601</v>
      </c>
      <c r="J3220">
        <v>6.9850998267638298E-2</v>
      </c>
      <c r="K3220">
        <v>4.0346016349359504</v>
      </c>
      <c r="L3220">
        <v>3.79782637307799</v>
      </c>
      <c r="M3220">
        <v>39.041966853170003</v>
      </c>
      <c r="N3220">
        <v>0.61643146176610097</v>
      </c>
      <c r="O3220">
        <v>30.295566502463</v>
      </c>
      <c r="P3220">
        <v>65.040650406504</v>
      </c>
      <c r="Q3220">
        <v>1.2958521599633E-2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271</v>
      </c>
      <c r="E3221">
        <v>62.95917627</v>
      </c>
      <c r="F3221">
        <v>21.22</v>
      </c>
      <c r="G3221">
        <v>-12.0902149525349</v>
      </c>
      <c r="H3221">
        <v>-11.9654832240685</v>
      </c>
      <c r="I3221">
        <v>-45.692677825920804</v>
      </c>
      <c r="J3221">
        <v>-10.648239897283799</v>
      </c>
      <c r="K3221">
        <v>21.912028621664302</v>
      </c>
      <c r="L3221">
        <v>22.306650508348199</v>
      </c>
      <c r="M3221">
        <v>40.589593717571901</v>
      </c>
      <c r="N3221">
        <v>0.65754454051655697</v>
      </c>
      <c r="O3221">
        <v>65.881244109330794</v>
      </c>
      <c r="Q3221">
        <v>3.6786188643718999E-2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6609</v>
      </c>
      <c r="E3222">
        <v>62.875749999999996</v>
      </c>
      <c r="F3222">
        <v>290.2</v>
      </c>
      <c r="G3222">
        <v>-10.4074206226817</v>
      </c>
      <c r="H3222">
        <v>19.619332908790199</v>
      </c>
      <c r="I3222">
        <v>-1.14958826619233</v>
      </c>
      <c r="J3222">
        <v>-5.8049659240064004</v>
      </c>
      <c r="M3222">
        <v>50.5694315402421</v>
      </c>
      <c r="O3222">
        <v>25.086147484493399</v>
      </c>
      <c r="P3222">
        <v>34.196531791907503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E3223">
        <v>62.861609000000001</v>
      </c>
      <c r="F3223">
        <v>173.95</v>
      </c>
      <c r="G3223">
        <v>155.7697702925</v>
      </c>
      <c r="H3223">
        <v>-4.2280566494426601</v>
      </c>
      <c r="I3223">
        <v>-29.873535816226799</v>
      </c>
      <c r="J3223">
        <v>-5.5693035668630104</v>
      </c>
      <c r="K3223">
        <v>165.420909825835</v>
      </c>
      <c r="L3223">
        <v>134.32070621052799</v>
      </c>
      <c r="M3223">
        <v>44.068348187476502</v>
      </c>
      <c r="N3223">
        <v>0.65827160493827097</v>
      </c>
      <c r="O3223">
        <v>21.471687266455799</v>
      </c>
      <c r="P3223">
        <v>195.33106960950701</v>
      </c>
      <c r="Q3223">
        <v>0.16166383083760399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60</v>
      </c>
      <c r="E3224">
        <v>62.7737585039999</v>
      </c>
      <c r="F3224">
        <v>50.01</v>
      </c>
      <c r="G3224">
        <v>2.6317471934662802</v>
      </c>
      <c r="H3224">
        <v>-5.9951327450209098</v>
      </c>
      <c r="I3224">
        <v>-30.7480104694049</v>
      </c>
      <c r="J3224">
        <v>1.4746823661581501</v>
      </c>
      <c r="K3224">
        <v>49.559335636157599</v>
      </c>
      <c r="L3224">
        <v>48.118778206998499</v>
      </c>
      <c r="M3224">
        <v>52.7419624618515</v>
      </c>
      <c r="N3224">
        <v>1.16732874690522</v>
      </c>
      <c r="O3224">
        <v>26.954609078184301</v>
      </c>
      <c r="P3224">
        <v>38.493492107449399</v>
      </c>
      <c r="Q3224">
        <v>-1.2275552837812001E-2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622</v>
      </c>
      <c r="E3225">
        <v>62.737976199999999</v>
      </c>
      <c r="F3225">
        <v>2.12</v>
      </c>
      <c r="G3225">
        <v>16.715728413218901</v>
      </c>
      <c r="H3225">
        <v>-5.4426825950856799</v>
      </c>
      <c r="I3225">
        <v>-26.095552467475599</v>
      </c>
      <c r="J3225">
        <v>-2.6343983625018699</v>
      </c>
      <c r="K3225">
        <v>2.0696833089859199</v>
      </c>
      <c r="L3225">
        <v>1.93389124922216</v>
      </c>
      <c r="M3225">
        <v>46.8904974988642</v>
      </c>
      <c r="N3225">
        <v>1.30297700043543</v>
      </c>
      <c r="O3225">
        <v>53.301886792452798</v>
      </c>
      <c r="P3225">
        <v>1125.4335260115599</v>
      </c>
      <c r="Q3225">
        <v>6.2449128306866997E-2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E3226">
        <v>62.737639559999998</v>
      </c>
      <c r="F3226">
        <v>3.57</v>
      </c>
      <c r="G3226">
        <v>-2.27847954853523</v>
      </c>
      <c r="H3226">
        <v>-3.4886745399992898</v>
      </c>
      <c r="I3226">
        <v>-49.7038408129822</v>
      </c>
      <c r="J3226">
        <v>8.1834428759232196</v>
      </c>
      <c r="K3226">
        <v>3.6641567739776102</v>
      </c>
      <c r="L3226">
        <v>3.7010471377421301</v>
      </c>
      <c r="M3226">
        <v>50.519020761004597</v>
      </c>
      <c r="N3226">
        <v>1.0831789519667001</v>
      </c>
      <c r="O3226">
        <v>90.756302521008394</v>
      </c>
      <c r="P3226">
        <v>68.396226415094304</v>
      </c>
      <c r="Q3226">
        <v>1.0750579901542E-2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295</v>
      </c>
      <c r="E3227">
        <v>62.685304500000001</v>
      </c>
      <c r="F3227">
        <v>45.5</v>
      </c>
      <c r="G3227">
        <v>-16.844525930754799</v>
      </c>
      <c r="H3227">
        <v>-3.9373227567762799</v>
      </c>
      <c r="I3227">
        <v>-3.1242388229324498</v>
      </c>
      <c r="J3227">
        <v>-0.79754842153981198</v>
      </c>
      <c r="K3227">
        <v>45.059789491241297</v>
      </c>
      <c r="M3227">
        <v>52.267586215967697</v>
      </c>
      <c r="N3227">
        <v>0.81198686371100104</v>
      </c>
      <c r="O3227">
        <v>9.1208791208791098</v>
      </c>
      <c r="P3227">
        <v>26.3888888888888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54</v>
      </c>
      <c r="E3228">
        <v>62.67</v>
      </c>
      <c r="F3228">
        <v>61.25</v>
      </c>
      <c r="G3228">
        <v>74.662682170533103</v>
      </c>
      <c r="H3228">
        <v>15.2105159091074</v>
      </c>
      <c r="I3228">
        <v>25.506916583181201</v>
      </c>
      <c r="J3228">
        <v>-11.697686473428</v>
      </c>
      <c r="K3228">
        <v>58.581742048998798</v>
      </c>
      <c r="L3228">
        <v>47.556485921148798</v>
      </c>
      <c r="M3228">
        <v>43.282027648752901</v>
      </c>
      <c r="N3228">
        <v>2.0798368664914602</v>
      </c>
      <c r="O3228">
        <v>43.510204081632601</v>
      </c>
      <c r="P3228">
        <v>116.43109540636</v>
      </c>
      <c r="Q3228">
        <v>5.5443556442806997E-2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527</v>
      </c>
      <c r="E3229">
        <v>62.584800000000001</v>
      </c>
      <c r="F3229">
        <v>84.55</v>
      </c>
      <c r="G3229">
        <v>85.808849218587994</v>
      </c>
      <c r="H3229">
        <v>57.770848060305397</v>
      </c>
      <c r="I3229">
        <v>26.392103516005701</v>
      </c>
      <c r="J3229">
        <v>20.2460719598289</v>
      </c>
      <c r="K3229">
        <v>62.795461558325599</v>
      </c>
      <c r="L3229">
        <v>56.7663522527589</v>
      </c>
      <c r="M3229">
        <v>97.462601792361397</v>
      </c>
      <c r="N3229">
        <v>4.7238095238095203</v>
      </c>
      <c r="O3229">
        <v>10.5263157894736</v>
      </c>
      <c r="P3229">
        <v>150.14792899408201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21</v>
      </c>
      <c r="E3230">
        <v>62.522654000000003</v>
      </c>
      <c r="F3230">
        <v>11.35</v>
      </c>
      <c r="G3230">
        <v>24.169996975843901</v>
      </c>
      <c r="H3230">
        <v>1.2108822045649299</v>
      </c>
      <c r="I3230">
        <v>-12.7499242643385</v>
      </c>
      <c r="J3230">
        <v>-9.5791967043604398</v>
      </c>
      <c r="K3230">
        <v>10.932363261755199</v>
      </c>
      <c r="L3230">
        <v>10.1229571034053</v>
      </c>
      <c r="M3230">
        <v>46.219311148088003</v>
      </c>
      <c r="N3230">
        <v>1.1493196748468699</v>
      </c>
      <c r="O3230">
        <v>33.039647577092502</v>
      </c>
      <c r="P3230">
        <v>66.911764705882305</v>
      </c>
      <c r="Q3230">
        <v>8.0711202645455005E-2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418</v>
      </c>
      <c r="E3231">
        <v>62.428726349999998</v>
      </c>
      <c r="F3231">
        <v>64</v>
      </c>
      <c r="G3231">
        <v>-52.838878054139201</v>
      </c>
      <c r="H3231">
        <v>-9.1628961615743894</v>
      </c>
      <c r="I3231">
        <v>-31.247180732205798</v>
      </c>
      <c r="J3231">
        <v>-7.9360192222622699</v>
      </c>
      <c r="K3231">
        <v>65.253473382494505</v>
      </c>
      <c r="L3231">
        <v>69.114858170537005</v>
      </c>
      <c r="M3231">
        <v>37.156938643987203</v>
      </c>
      <c r="N3231">
        <v>2.46665608816698E-2</v>
      </c>
      <c r="O3231">
        <v>55.6875</v>
      </c>
      <c r="P3231">
        <v>14.081996434937601</v>
      </c>
      <c r="Q3231">
        <v>-2.3010306726617E-2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E3232">
        <v>62.353787560000001</v>
      </c>
      <c r="F3232">
        <v>1.41</v>
      </c>
      <c r="G3232">
        <v>-53.117171189575203</v>
      </c>
      <c r="H3232">
        <v>5.18343547289283</v>
      </c>
      <c r="I3232">
        <v>-29.805250940259899</v>
      </c>
      <c r="J3232">
        <v>3.9461356598925899</v>
      </c>
      <c r="K3232">
        <v>1.3689538860230299</v>
      </c>
      <c r="L3232">
        <v>1.57225277196151</v>
      </c>
      <c r="M3232">
        <v>55.226118187111197</v>
      </c>
      <c r="N3232">
        <v>0.98172347598685805</v>
      </c>
      <c r="O3232">
        <v>53.900709219858101</v>
      </c>
      <c r="P3232">
        <v>22.6086956521739</v>
      </c>
      <c r="Q3232">
        <v>-9.4931689243041004E-2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E3233">
        <v>62.223510689999998</v>
      </c>
      <c r="F3233">
        <v>31.18</v>
      </c>
      <c r="G3233">
        <v>93.240866762447695</v>
      </c>
      <c r="H3233">
        <v>5.4255744618066197</v>
      </c>
      <c r="I3233">
        <v>35.640999313868903</v>
      </c>
      <c r="J3233">
        <v>13.0356715212637</v>
      </c>
      <c r="K3233">
        <v>26.5387108251693</v>
      </c>
      <c r="L3233">
        <v>23.4954347493073</v>
      </c>
      <c r="M3233">
        <v>84.809787091134098</v>
      </c>
      <c r="N3233">
        <v>1.80430094187004</v>
      </c>
      <c r="O3233">
        <v>19.595894804361699</v>
      </c>
      <c r="P3233">
        <v>142.64591439688701</v>
      </c>
      <c r="Q3233">
        <v>9.4013687421013001E-2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E3234">
        <v>62.099202624</v>
      </c>
      <c r="F3234">
        <v>54.2</v>
      </c>
      <c r="G3234">
        <v>3.60448792211522</v>
      </c>
      <c r="H3234">
        <v>-2.2470684556213198</v>
      </c>
      <c r="I3234">
        <v>-32.146827741692597</v>
      </c>
      <c r="J3234">
        <v>-3.5663222525653002</v>
      </c>
      <c r="K3234">
        <v>53.347078966115603</v>
      </c>
      <c r="L3234">
        <v>53.672629702791603</v>
      </c>
      <c r="M3234">
        <v>52.972056068913901</v>
      </c>
      <c r="N3234">
        <v>1.246875</v>
      </c>
      <c r="O3234">
        <v>49.261992619926197</v>
      </c>
      <c r="P3234">
        <v>44.533333333333303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1100</v>
      </c>
      <c r="E3235">
        <v>62.074028921999997</v>
      </c>
      <c r="F3235">
        <v>100.24</v>
      </c>
      <c r="G3235">
        <v>-35.979819846160098</v>
      </c>
      <c r="H3235">
        <v>8.0111589305375492</v>
      </c>
      <c r="I3235">
        <v>-37.750324694514902</v>
      </c>
      <c r="J3235">
        <v>-5.4413766721336101</v>
      </c>
      <c r="K3235">
        <v>101.598480089237</v>
      </c>
      <c r="L3235">
        <v>105.427768666128</v>
      </c>
      <c r="M3235">
        <v>36.512006084740698</v>
      </c>
      <c r="N3235">
        <v>0.34372227382466503</v>
      </c>
      <c r="O3235">
        <v>55.0279329608938</v>
      </c>
      <c r="P3235">
        <v>17.790834312573399</v>
      </c>
      <c r="Q3235">
        <v>5.8826808058355003E-2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E3236">
        <v>62.005296612000002</v>
      </c>
      <c r="F3236">
        <v>44.7</v>
      </c>
      <c r="G3236">
        <v>-49.481044398433198</v>
      </c>
      <c r="H3236">
        <v>0.27724192219801103</v>
      </c>
      <c r="I3236">
        <v>-50.8234077891182</v>
      </c>
      <c r="J3236">
        <v>5.5942838080407498</v>
      </c>
      <c r="K3236">
        <v>45.549425915081599</v>
      </c>
      <c r="L3236">
        <v>52.565922735148803</v>
      </c>
      <c r="M3236">
        <v>59.893787036011702</v>
      </c>
      <c r="N3236">
        <v>1.3720891824938</v>
      </c>
      <c r="O3236">
        <v>84.429530201342203</v>
      </c>
      <c r="P3236">
        <v>24.132185504026602</v>
      </c>
      <c r="Q3236">
        <v>7.4175553212659007E-2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D3237" t="s">
        <v>541</v>
      </c>
      <c r="E3237">
        <v>61.944000000000003</v>
      </c>
      <c r="F3237">
        <v>26.24</v>
      </c>
      <c r="G3237">
        <v>-18.464109965085399</v>
      </c>
      <c r="H3237">
        <v>-15.6569227989722</v>
      </c>
      <c r="I3237">
        <v>-25.731860019675601</v>
      </c>
      <c r="J3237">
        <v>-2.3363250782779201E-2</v>
      </c>
      <c r="K3237">
        <v>28.075703165995002</v>
      </c>
      <c r="L3237">
        <v>28.553774079561499</v>
      </c>
      <c r="M3237">
        <v>30.716346377192998</v>
      </c>
      <c r="N3237">
        <v>0.59241083313312803</v>
      </c>
      <c r="O3237">
        <v>40.625</v>
      </c>
      <c r="P3237">
        <v>11.659574468084999</v>
      </c>
      <c r="Q3237">
        <v>7.8115000394040998E-2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932</v>
      </c>
      <c r="E3238">
        <v>61.721105420000001</v>
      </c>
      <c r="F3238">
        <v>31.28</v>
      </c>
      <c r="G3238">
        <v>262.66169731985298</v>
      </c>
      <c r="H3238">
        <v>46.845092677241702</v>
      </c>
      <c r="I3238">
        <v>94.331412214808097</v>
      </c>
      <c r="J3238">
        <v>9.0571422941714594</v>
      </c>
      <c r="K3238">
        <v>22.290777785737198</v>
      </c>
      <c r="L3238">
        <v>16.0588416800848</v>
      </c>
      <c r="M3238">
        <v>99.447733170915399</v>
      </c>
      <c r="N3238">
        <v>0.23978781238916799</v>
      </c>
      <c r="O3238">
        <v>0</v>
      </c>
      <c r="P3238">
        <v>314.304635761589</v>
      </c>
      <c r="Q3238">
        <v>0.173384841636819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555</v>
      </c>
      <c r="E3239">
        <v>61.666208900000001</v>
      </c>
      <c r="F3239">
        <v>26.11</v>
      </c>
      <c r="G3239">
        <v>-11.2491630406063</v>
      </c>
      <c r="H3239">
        <v>-14.893244603787201</v>
      </c>
      <c r="I3239">
        <v>-19.961454956287799</v>
      </c>
      <c r="J3239">
        <v>-6.99044099096976</v>
      </c>
      <c r="K3239">
        <v>27.258050174698099</v>
      </c>
      <c r="L3239">
        <v>26.498143168179901</v>
      </c>
      <c r="M3239">
        <v>36.012681928030503</v>
      </c>
      <c r="N3239">
        <v>0.39868573311449701</v>
      </c>
      <c r="O3239">
        <v>37.916507085407801</v>
      </c>
      <c r="P3239">
        <v>33.897435897435898</v>
      </c>
      <c r="Q3239">
        <v>5.9076036215436001E-2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D3240" t="s">
        <v>198</v>
      </c>
      <c r="E3240">
        <v>61.662316349999998</v>
      </c>
      <c r="F3240">
        <v>117.75</v>
      </c>
      <c r="G3240">
        <v>13.126428723888299</v>
      </c>
      <c r="H3240">
        <v>37.467472620255698</v>
      </c>
      <c r="I3240">
        <v>-6.5181086347127</v>
      </c>
      <c r="J3240">
        <v>9.4513736372909403</v>
      </c>
      <c r="K3240">
        <v>101.828172105468</v>
      </c>
      <c r="L3240">
        <v>69.605029822057105</v>
      </c>
      <c r="M3240">
        <v>94.370815547494999</v>
      </c>
      <c r="N3240">
        <v>1.06481481481481</v>
      </c>
      <c r="O3240">
        <v>19.915074309978699</v>
      </c>
      <c r="P3240">
        <v>41.696750902527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E3241">
        <v>61.566068799999996</v>
      </c>
      <c r="F3241">
        <v>25.31</v>
      </c>
      <c r="G3241">
        <v>39.488666180342101</v>
      </c>
      <c r="H3241">
        <v>29.163192557913</v>
      </c>
      <c r="I3241">
        <v>132.43329589802701</v>
      </c>
      <c r="J3241">
        <v>-1.23904952529257</v>
      </c>
      <c r="K3241">
        <v>20.978751346415802</v>
      </c>
      <c r="L3241">
        <v>15.665413634113101</v>
      </c>
      <c r="M3241">
        <v>66.3777386737992</v>
      </c>
      <c r="N3241">
        <v>0.111568358481938</v>
      </c>
      <c r="O3241">
        <v>6.2030817858554004</v>
      </c>
      <c r="P3241">
        <v>177.83835094845901</v>
      </c>
      <c r="Q3241">
        <v>4.2113742510144998E-2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E3242">
        <v>61.554329000000003</v>
      </c>
      <c r="F3242">
        <v>54.87</v>
      </c>
      <c r="G3242">
        <v>127.29099207573</v>
      </c>
      <c r="H3242">
        <v>49.3784193746216</v>
      </c>
      <c r="I3242">
        <v>28.086418417182699</v>
      </c>
      <c r="J3242">
        <v>27.6234672682587</v>
      </c>
      <c r="K3242">
        <v>43.6724555305737</v>
      </c>
      <c r="L3242">
        <v>37.557107200008403</v>
      </c>
      <c r="M3242">
        <v>83.997026652964294</v>
      </c>
      <c r="N3242">
        <v>4.5063865550660296</v>
      </c>
      <c r="O3242">
        <v>11.262985237834799</v>
      </c>
      <c r="P3242">
        <v>174.35</v>
      </c>
      <c r="Q3242">
        <v>0.135771980233197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361</v>
      </c>
      <c r="E3243">
        <v>61.405689600000002</v>
      </c>
      <c r="F3243">
        <v>67.069999999999993</v>
      </c>
      <c r="G3243">
        <v>-11.3338138248902</v>
      </c>
      <c r="H3243">
        <v>-6.56907288831116</v>
      </c>
      <c r="I3243">
        <v>-13.139575154656301</v>
      </c>
      <c r="J3243">
        <v>3.0561900467341001</v>
      </c>
      <c r="K3243">
        <v>66.804101080964401</v>
      </c>
      <c r="L3243">
        <v>64.990478769487098</v>
      </c>
      <c r="M3243">
        <v>62.380029201690199</v>
      </c>
      <c r="N3243">
        <v>1.3650140872247101</v>
      </c>
      <c r="O3243">
        <v>31.668406142835799</v>
      </c>
      <c r="P3243">
        <v>34.139999999999901</v>
      </c>
      <c r="Q3243">
        <v>2.3899636740867002E-2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541</v>
      </c>
      <c r="E3244">
        <v>61.387010410000002</v>
      </c>
      <c r="F3244">
        <v>93.11</v>
      </c>
      <c r="G3244">
        <v>289.662275614527</v>
      </c>
      <c r="H3244">
        <v>-6.02990456397659</v>
      </c>
      <c r="I3244">
        <v>96.855600988996898</v>
      </c>
      <c r="J3244">
        <v>0.112606253035877</v>
      </c>
      <c r="K3244">
        <v>83.429613690214296</v>
      </c>
      <c r="L3244">
        <v>60.810122959992697</v>
      </c>
      <c r="M3244">
        <v>55.419218924009002</v>
      </c>
      <c r="N3244">
        <v>1.6302892796369799</v>
      </c>
      <c r="O3244">
        <v>7.3998496402104896</v>
      </c>
      <c r="P3244">
        <v>352.20981058766301</v>
      </c>
      <c r="Q3244">
        <v>0.123578071651886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1160</v>
      </c>
      <c r="E3245">
        <v>61.36768</v>
      </c>
      <c r="F3245">
        <v>45.06</v>
      </c>
      <c r="G3245">
        <v>-33.606967107942502</v>
      </c>
      <c r="H3245">
        <v>-4.7854289959716301</v>
      </c>
      <c r="I3245">
        <v>-9.1246837912402707</v>
      </c>
      <c r="J3245">
        <v>-8.5740128504759596</v>
      </c>
      <c r="K3245">
        <v>41.954729091690098</v>
      </c>
      <c r="L3245">
        <v>40.142004600459302</v>
      </c>
      <c r="M3245">
        <v>42.443950500218399</v>
      </c>
      <c r="N3245">
        <v>1.9269907136264499</v>
      </c>
      <c r="O3245">
        <v>44.540612516644401</v>
      </c>
      <c r="P3245">
        <v>36.545454545454497</v>
      </c>
      <c r="Q3245">
        <v>0.17036405719643</v>
      </c>
    </row>
    <row r="3246" spans="1:17" hidden="1" x14ac:dyDescent="0.3">
      <c r="A3246" t="s">
        <v>6656</v>
      </c>
      <c r="B3246" t="s">
        <v>6657</v>
      </c>
      <c r="C3246" t="str">
        <f>IFERROR(VLOOKUP(Table1[[#This Row],[Ticker]],[1]!Table1[[Symbol]:[Industry]],2,FALSE),"-")</f>
        <v>-</v>
      </c>
      <c r="D3246" t="s">
        <v>95</v>
      </c>
      <c r="E3246">
        <v>61.356915200000003</v>
      </c>
      <c r="F3246">
        <v>29.5</v>
      </c>
      <c r="G3246">
        <v>9.5602860001972392</v>
      </c>
      <c r="H3246">
        <v>-2.6325649518032299</v>
      </c>
      <c r="I3246">
        <v>-27.318876494304</v>
      </c>
      <c r="J3246">
        <v>1.8837574922512801</v>
      </c>
      <c r="K3246">
        <v>29.001708986095601</v>
      </c>
      <c r="L3246">
        <v>29.985762522062899</v>
      </c>
      <c r="M3246">
        <v>58.091754836635502</v>
      </c>
      <c r="N3246">
        <v>1.3005737452286601</v>
      </c>
      <c r="O3246">
        <v>43.694915254237301</v>
      </c>
      <c r="P3246">
        <v>50.356778797145701</v>
      </c>
      <c r="Q3246">
        <v>4.7671878590887E-2</v>
      </c>
    </row>
    <row r="3247" spans="1:17" hidden="1" x14ac:dyDescent="0.3">
      <c r="A3247" t="s">
        <v>6658</v>
      </c>
      <c r="B3247" t="s">
        <v>6659</v>
      </c>
      <c r="C3247" t="str">
        <f>IFERROR(VLOOKUP(Table1[[#This Row],[Ticker]],[1]!Table1[[Symbol]:[Industry]],2,FALSE),"-")</f>
        <v>-</v>
      </c>
      <c r="D3247" t="s">
        <v>541</v>
      </c>
      <c r="E3247">
        <v>61.322043999999998</v>
      </c>
      <c r="F3247">
        <v>214.6</v>
      </c>
      <c r="G3247">
        <v>241.27145605619401</v>
      </c>
      <c r="H3247">
        <v>-3.3576785854625899</v>
      </c>
      <c r="I3247">
        <v>72.019895704081407</v>
      </c>
      <c r="J3247">
        <v>-8.4564803015068293</v>
      </c>
      <c r="K3247">
        <v>189.650038503285</v>
      </c>
      <c r="L3247">
        <v>144.84234274974901</v>
      </c>
      <c r="M3247">
        <v>50.172487573759</v>
      </c>
      <c r="N3247">
        <v>0.56371196425332004</v>
      </c>
      <c r="O3247">
        <v>24.114631873252499</v>
      </c>
      <c r="P3247">
        <v>288.34600072385001</v>
      </c>
      <c r="Q3247">
        <v>0.108199086197258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D3248" t="s">
        <v>295</v>
      </c>
      <c r="E3248">
        <v>61.246000000000002</v>
      </c>
      <c r="F3248">
        <v>26.55</v>
      </c>
      <c r="G3248">
        <v>-70.880259947220395</v>
      </c>
      <c r="H3248">
        <v>-4.9580805702625401</v>
      </c>
      <c r="I3248">
        <v>-50.345585505667799</v>
      </c>
      <c r="J3248">
        <v>1.5964892270703701</v>
      </c>
      <c r="K3248">
        <v>28.818256533574601</v>
      </c>
      <c r="L3248">
        <v>37.155072634175703</v>
      </c>
      <c r="M3248">
        <v>62.859020311569203</v>
      </c>
      <c r="N3248">
        <v>0.29473684210526302</v>
      </c>
      <c r="O3248">
        <v>125.988700564971</v>
      </c>
      <c r="P3248">
        <v>6.2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E3249">
        <v>61.168750000000003</v>
      </c>
      <c r="F3249">
        <v>48.31</v>
      </c>
      <c r="G3249">
        <v>-17.610843518842099</v>
      </c>
      <c r="H3249">
        <v>2.3356449655278602</v>
      </c>
      <c r="I3249">
        <v>-30.758468947323699</v>
      </c>
      <c r="J3249">
        <v>-3.1998338390180598</v>
      </c>
      <c r="K3249">
        <v>49.560027853266597</v>
      </c>
      <c r="L3249">
        <v>50.846110603975497</v>
      </c>
      <c r="M3249">
        <v>45.043213855276498</v>
      </c>
      <c r="N3249">
        <v>0.11797040169133099</v>
      </c>
      <c r="O3249">
        <v>30.407783067687799</v>
      </c>
      <c r="P3249">
        <v>12.374970923470499</v>
      </c>
      <c r="Q3249">
        <v>1.7811651340857999E-2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402</v>
      </c>
      <c r="E3250">
        <v>61.160815999999997</v>
      </c>
      <c r="F3250">
        <v>191.25</v>
      </c>
      <c r="G3250">
        <v>107.86482688244701</v>
      </c>
      <c r="H3250">
        <v>26.8900627310272</v>
      </c>
      <c r="I3250">
        <v>21.529519412915299</v>
      </c>
      <c r="J3250">
        <v>-16.7912819542607</v>
      </c>
      <c r="K3250">
        <v>165.33879503098601</v>
      </c>
      <c r="L3250">
        <v>138.05062568983499</v>
      </c>
      <c r="M3250">
        <v>69.599179181311101</v>
      </c>
      <c r="N3250">
        <v>3.0648631772996202</v>
      </c>
      <c r="O3250">
        <v>22.3790849673202</v>
      </c>
      <c r="P3250">
        <v>148.376623376623</v>
      </c>
      <c r="Q3250">
        <v>0.19728112724991001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290</v>
      </c>
      <c r="E3251">
        <v>61.152659999999997</v>
      </c>
      <c r="F3251">
        <v>939.9</v>
      </c>
      <c r="G3251">
        <v>113.898817371454</v>
      </c>
      <c r="H3251">
        <v>-10.2973337578763</v>
      </c>
      <c r="I3251">
        <v>57.973157562468501</v>
      </c>
      <c r="J3251">
        <v>-6.8944821999610602</v>
      </c>
      <c r="K3251">
        <v>876.29598536287904</v>
      </c>
      <c r="L3251">
        <v>686.85836602453003</v>
      </c>
      <c r="M3251">
        <v>40.078207109127298</v>
      </c>
      <c r="N3251">
        <v>0.37379611732078299</v>
      </c>
      <c r="O3251">
        <v>44.137674220661701</v>
      </c>
      <c r="P3251">
        <v>154.71544715447101</v>
      </c>
      <c r="Q3251">
        <v>9.3324247132018007E-2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555</v>
      </c>
      <c r="E3252">
        <v>61.106707</v>
      </c>
      <c r="F3252">
        <v>59.6</v>
      </c>
      <c r="G3252">
        <v>-26.398097536819598</v>
      </c>
      <c r="H3252">
        <v>0.45093613831738499</v>
      </c>
      <c r="I3252">
        <v>-23.256015536553999</v>
      </c>
      <c r="J3252">
        <v>-0.90682361167132197</v>
      </c>
      <c r="K3252">
        <v>59.673805842575597</v>
      </c>
      <c r="L3252">
        <v>61.826366520825303</v>
      </c>
      <c r="M3252">
        <v>39.3875197168963</v>
      </c>
      <c r="N3252">
        <v>2.13612565445026</v>
      </c>
      <c r="O3252">
        <v>27.432885906040202</v>
      </c>
      <c r="P3252">
        <v>16.862745098039198</v>
      </c>
      <c r="Q3252">
        <v>2.1619587537233999E-2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541</v>
      </c>
      <c r="E3253">
        <v>61.041851311999999</v>
      </c>
      <c r="F3253">
        <v>48.15</v>
      </c>
      <c r="G3253">
        <v>40.176754059990401</v>
      </c>
      <c r="H3253">
        <v>-2.7412113088967902</v>
      </c>
      <c r="I3253">
        <v>2.8453564080396498</v>
      </c>
      <c r="J3253">
        <v>0.19127331900656899</v>
      </c>
      <c r="K3253">
        <v>48.7885549793398</v>
      </c>
      <c r="L3253">
        <v>43.988048555465703</v>
      </c>
      <c r="M3253">
        <v>55.299007886662601</v>
      </c>
      <c r="N3253">
        <v>1.3530774609454901</v>
      </c>
      <c r="O3253">
        <v>16.095534787123501</v>
      </c>
      <c r="P3253">
        <v>72.642524202223001</v>
      </c>
      <c r="Q3253">
        <v>1.4726529472570001E-2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D3254" t="s">
        <v>228</v>
      </c>
      <c r="E3254">
        <v>61.034428265999999</v>
      </c>
      <c r="F3254">
        <v>38.799999999999997</v>
      </c>
      <c r="G3254">
        <v>-18.235583699807499</v>
      </c>
      <c r="H3254">
        <v>-4.3881832597117301</v>
      </c>
      <c r="I3254">
        <v>-33.5791073375024</v>
      </c>
      <c r="J3254">
        <v>-1.8665005056847399</v>
      </c>
      <c r="K3254">
        <v>40.703236381760298</v>
      </c>
      <c r="L3254">
        <v>39.8289294453118</v>
      </c>
      <c r="M3254">
        <v>41.767672337862599</v>
      </c>
      <c r="N3254">
        <v>0.54485610332908796</v>
      </c>
      <c r="O3254">
        <v>66.546391752577307</v>
      </c>
      <c r="P3254">
        <v>49.518304431599198</v>
      </c>
      <c r="Q3254">
        <v>8.4431778164622995E-2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1160</v>
      </c>
      <c r="E3255">
        <v>61.028355405999903</v>
      </c>
      <c r="F3255">
        <v>0.61</v>
      </c>
      <c r="G3255">
        <v>0.96446146348601003</v>
      </c>
      <c r="H3255">
        <v>-12.870863169641099</v>
      </c>
      <c r="I3255">
        <v>-14.641651758255801</v>
      </c>
      <c r="J3255">
        <v>-7.2996555858986403</v>
      </c>
      <c r="K3255">
        <v>0.63644435437716795</v>
      </c>
      <c r="L3255">
        <v>0.57129651549170901</v>
      </c>
      <c r="M3255">
        <v>14.885612414930099</v>
      </c>
      <c r="N3255">
        <v>0.85629255823678097</v>
      </c>
      <c r="O3255">
        <v>24.590163934426201</v>
      </c>
      <c r="P3255">
        <v>24.4897959183673</v>
      </c>
      <c r="Q3255">
        <v>-1.1358321855791E-2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D3256" t="s">
        <v>418</v>
      </c>
      <c r="E3256">
        <v>61.014000000000003</v>
      </c>
      <c r="F3256">
        <v>209.04</v>
      </c>
      <c r="G3256">
        <v>42.675297910740902</v>
      </c>
      <c r="H3256">
        <v>-19.305667091209699</v>
      </c>
      <c r="I3256">
        <v>3.69168157507751</v>
      </c>
      <c r="J3256">
        <v>-2.8452420748813498</v>
      </c>
      <c r="K3256">
        <v>207.397035241612</v>
      </c>
      <c r="L3256">
        <v>185.46152246967301</v>
      </c>
      <c r="M3256">
        <v>35.077299071718201</v>
      </c>
      <c r="N3256">
        <v>0.61477681744194002</v>
      </c>
      <c r="O3256">
        <v>18.924607730577801</v>
      </c>
      <c r="P3256">
        <v>73.765586034912701</v>
      </c>
      <c r="Q3256">
        <v>7.6285546188565007E-2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D3257" t="s">
        <v>198</v>
      </c>
      <c r="E3257">
        <v>60.993574600000002</v>
      </c>
      <c r="F3257">
        <v>60</v>
      </c>
      <c r="G3257">
        <v>-33.752837851037</v>
      </c>
      <c r="H3257">
        <v>-5.71400042454305</v>
      </c>
      <c r="I3257">
        <v>-24.495005494547499</v>
      </c>
      <c r="J3257">
        <v>-3.7183883682677799</v>
      </c>
      <c r="M3257">
        <v>36.183129717582403</v>
      </c>
      <c r="O3257">
        <v>24</v>
      </c>
      <c r="P3257">
        <v>21.8274111675127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E3258">
        <v>60.959000000000003</v>
      </c>
      <c r="F3258">
        <v>136.15</v>
      </c>
      <c r="G3258">
        <v>10.925077288763401</v>
      </c>
      <c r="H3258">
        <v>4.9900769188785299</v>
      </c>
      <c r="I3258">
        <v>20.182909645252899</v>
      </c>
      <c r="J3258">
        <v>4.2081049462521198</v>
      </c>
      <c r="K3258">
        <v>126.535547667881</v>
      </c>
      <c r="M3258">
        <v>50.370987578730599</v>
      </c>
      <c r="N3258">
        <v>0.182514226590791</v>
      </c>
      <c r="O3258">
        <v>28.534704370179899</v>
      </c>
      <c r="P3258">
        <v>44.150344097405998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21</v>
      </c>
      <c r="E3259">
        <v>60.915444000000001</v>
      </c>
      <c r="F3259">
        <v>42.9</v>
      </c>
      <c r="G3259">
        <v>-69.118782360359305</v>
      </c>
      <c r="H3259">
        <v>-6.2312418038533997</v>
      </c>
      <c r="I3259">
        <v>-36.790246135765798</v>
      </c>
      <c r="J3259">
        <v>-3.4229575712695901</v>
      </c>
      <c r="K3259">
        <v>44.4426240606806</v>
      </c>
      <c r="M3259">
        <v>40.927512575513603</v>
      </c>
      <c r="N3259">
        <v>0.6</v>
      </c>
      <c r="O3259">
        <v>88.344988344988295</v>
      </c>
      <c r="P3259">
        <v>4.8899755501222497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812</v>
      </c>
      <c r="E3260">
        <v>60.901848000000001</v>
      </c>
      <c r="F3260">
        <v>170.3</v>
      </c>
      <c r="G3260">
        <v>-51.683287440847899</v>
      </c>
      <c r="H3260">
        <v>-28.847333757876299</v>
      </c>
      <c r="I3260">
        <v>-28.1156721276671</v>
      </c>
      <c r="J3260">
        <v>-5.6728252948492104</v>
      </c>
      <c r="K3260">
        <v>197.60704301389401</v>
      </c>
      <c r="L3260">
        <v>204.964792876356</v>
      </c>
      <c r="M3260">
        <v>33.035703280974801</v>
      </c>
      <c r="N3260">
        <v>0.69987485269008498</v>
      </c>
      <c r="O3260">
        <v>130.12331180270101</v>
      </c>
      <c r="P3260">
        <v>23.405797101449199</v>
      </c>
      <c r="Q3260">
        <v>0.144214445842825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21</v>
      </c>
      <c r="E3261">
        <v>60.801322571999997</v>
      </c>
      <c r="F3261">
        <v>55.93</v>
      </c>
      <c r="G3261">
        <v>8.0780386016583492</v>
      </c>
      <c r="H3261">
        <v>-7.6852647923591402</v>
      </c>
      <c r="I3261">
        <v>-25.306040520594401</v>
      </c>
      <c r="J3261">
        <v>-1.43547809672114</v>
      </c>
      <c r="K3261">
        <v>56.6653152399888</v>
      </c>
      <c r="L3261">
        <v>55.598800765954003</v>
      </c>
      <c r="M3261">
        <v>51.2358499674218</v>
      </c>
      <c r="N3261">
        <v>1.0254997134469399</v>
      </c>
      <c r="O3261">
        <v>37.672090112640802</v>
      </c>
      <c r="P3261">
        <v>46.605504587155899</v>
      </c>
      <c r="Q3261">
        <v>5.3778032184118002E-2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D3262" t="s">
        <v>290</v>
      </c>
      <c r="E3262">
        <v>60.772864319999996</v>
      </c>
      <c r="F3262">
        <v>85</v>
      </c>
      <c r="G3262">
        <v>110.54496032969899</v>
      </c>
      <c r="H3262">
        <v>35.8360967167281</v>
      </c>
      <c r="I3262">
        <v>14.7633855072286</v>
      </c>
      <c r="J3262">
        <v>2.67732595175449E-2</v>
      </c>
      <c r="K3262">
        <v>69.844326060803198</v>
      </c>
      <c r="L3262">
        <v>57.990190533619497</v>
      </c>
      <c r="M3262">
        <v>74.392720179709002</v>
      </c>
      <c r="N3262">
        <v>0.90129920496412597</v>
      </c>
      <c r="O3262">
        <v>0.47058823529413302</v>
      </c>
      <c r="P3262">
        <v>146.376811594202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E3263">
        <v>60.770531029999901</v>
      </c>
      <c r="F3263">
        <v>130.15</v>
      </c>
      <c r="G3263">
        <v>-3.00166757488013</v>
      </c>
      <c r="H3263">
        <v>-8.6682723860352304</v>
      </c>
      <c r="I3263">
        <v>-52.509298817079298</v>
      </c>
      <c r="J3263">
        <v>0.337267275937704</v>
      </c>
      <c r="K3263">
        <v>127.586491129457</v>
      </c>
      <c r="L3263">
        <v>126.090492702548</v>
      </c>
      <c r="M3263">
        <v>53.423173295973399</v>
      </c>
      <c r="N3263">
        <v>0.66441618677256797</v>
      </c>
      <c r="O3263">
        <v>66.269688820591597</v>
      </c>
      <c r="P3263">
        <v>53.117647058823501</v>
      </c>
      <c r="Q3263">
        <v>1.435913741339E-2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555</v>
      </c>
      <c r="E3264">
        <v>60.751973700000001</v>
      </c>
      <c r="F3264">
        <v>58.81</v>
      </c>
      <c r="G3264">
        <v>78.777143172722802</v>
      </c>
      <c r="H3264">
        <v>-19.0330480435906</v>
      </c>
      <c r="I3264">
        <v>27.8338384378226</v>
      </c>
      <c r="J3264">
        <v>-1.13812437811008</v>
      </c>
      <c r="K3264">
        <v>57.458227376888097</v>
      </c>
      <c r="L3264">
        <v>45.235802906190301</v>
      </c>
      <c r="M3264">
        <v>37.850842677468997</v>
      </c>
      <c r="N3264">
        <v>0.23300378233017699</v>
      </c>
      <c r="O3264">
        <v>34.0758374426117</v>
      </c>
      <c r="P3264">
        <v>122.00830502076199</v>
      </c>
      <c r="Q3264">
        <v>6.1333770685559001E-2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D3265" t="s">
        <v>622</v>
      </c>
      <c r="E3265">
        <v>60.5045</v>
      </c>
      <c r="F3265">
        <v>41.76</v>
      </c>
      <c r="G3265">
        <v>-9.2303595165225403</v>
      </c>
      <c r="H3265">
        <v>-3.6311770871297502</v>
      </c>
      <c r="I3265">
        <v>-12.916389729700899</v>
      </c>
      <c r="J3265">
        <v>-3.5723828586258999</v>
      </c>
      <c r="K3265">
        <v>41.782617577825498</v>
      </c>
      <c r="L3265">
        <v>39.1460492484958</v>
      </c>
      <c r="M3265">
        <v>44.376261250968803</v>
      </c>
      <c r="N3265">
        <v>0.59648895168817995</v>
      </c>
      <c r="O3265">
        <v>27.993295019157099</v>
      </c>
      <c r="P3265">
        <v>49.142857142857103</v>
      </c>
      <c r="Q3265">
        <v>1.2331890207354999E-2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E3266">
        <v>60.5</v>
      </c>
      <c r="F3266">
        <v>1.08</v>
      </c>
      <c r="G3266">
        <v>103.600515885254</v>
      </c>
      <c r="H3266">
        <v>12.9739428378683</v>
      </c>
      <c r="I3266">
        <v>-6.1042367922694201</v>
      </c>
      <c r="J3266">
        <v>-8.0187105422417098</v>
      </c>
      <c r="K3266">
        <v>1.0657379673723699</v>
      </c>
      <c r="L3266">
        <v>0.88230127137366099</v>
      </c>
      <c r="M3266">
        <v>31.631603220937802</v>
      </c>
      <c r="N3266">
        <v>0.58741330697685301</v>
      </c>
      <c r="O3266">
        <v>27.7777777777777</v>
      </c>
      <c r="P3266">
        <v>140</v>
      </c>
      <c r="Q3266">
        <v>0.104012949108108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D3267" t="s">
        <v>361</v>
      </c>
      <c r="E3267">
        <v>60.492712500000003</v>
      </c>
      <c r="F3267">
        <v>116.55</v>
      </c>
      <c r="G3267">
        <v>33.4813383015574</v>
      </c>
      <c r="H3267">
        <v>11.498884729518499</v>
      </c>
      <c r="I3267">
        <v>-42.705539770043998</v>
      </c>
      <c r="J3267">
        <v>-10.446679752732001</v>
      </c>
      <c r="K3267">
        <v>119.21439183275901</v>
      </c>
      <c r="L3267">
        <v>112.942202003538</v>
      </c>
      <c r="M3267">
        <v>41.429484047558603</v>
      </c>
      <c r="N3267">
        <v>2.5123006211993801</v>
      </c>
      <c r="O3267">
        <v>55.298155298155201</v>
      </c>
      <c r="P3267">
        <v>64.131812420785707</v>
      </c>
      <c r="Q3267">
        <v>5.4089193143643001E-2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361</v>
      </c>
      <c r="E3268">
        <v>60.434373119999997</v>
      </c>
      <c r="F3268">
        <v>1.06</v>
      </c>
      <c r="G3268">
        <v>-44.027689242950402</v>
      </c>
      <c r="I3268">
        <v>-34.7698568864609</v>
      </c>
      <c r="K3268">
        <v>1.0740579266511801</v>
      </c>
      <c r="L3268">
        <v>1.7681056445472201</v>
      </c>
      <c r="M3268">
        <v>4.5782334131322697</v>
      </c>
      <c r="N3268">
        <v>1.0679815660398799</v>
      </c>
      <c r="O3268">
        <v>36.792452830188601</v>
      </c>
      <c r="P3268">
        <v>41.3333333333333</v>
      </c>
      <c r="Q3268">
        <v>-4.9493861384649E-2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21</v>
      </c>
      <c r="E3269">
        <v>60.329880000000003</v>
      </c>
      <c r="F3269">
        <v>1.81</v>
      </c>
      <c r="G3269">
        <v>-67.366793868228598</v>
      </c>
      <c r="H3269">
        <v>-13.138242848785399</v>
      </c>
      <c r="I3269">
        <v>-78.756451205005405</v>
      </c>
      <c r="J3269">
        <v>14.145565859322801</v>
      </c>
      <c r="K3269">
        <v>2.04183921921258</v>
      </c>
      <c r="L3269">
        <v>2.8818359426547699</v>
      </c>
      <c r="M3269">
        <v>63.053914312623398</v>
      </c>
      <c r="N3269">
        <v>0.76462723613998596</v>
      </c>
      <c r="O3269">
        <v>192.81767955801101</v>
      </c>
      <c r="P3269">
        <v>19.867549668874101</v>
      </c>
      <c r="Q3269">
        <v>0.12842347239828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D3270" t="s">
        <v>1529</v>
      </c>
      <c r="E3270">
        <v>60.266505215999999</v>
      </c>
      <c r="F3270">
        <v>5.32</v>
      </c>
      <c r="G3270">
        <v>42.302701677604396</v>
      </c>
      <c r="H3270">
        <v>-14.0649084503192</v>
      </c>
      <c r="I3270">
        <v>-11.9945929347264</v>
      </c>
      <c r="J3270">
        <v>-9.3180441392961697</v>
      </c>
      <c r="K3270">
        <v>5.0467035489927197</v>
      </c>
      <c r="L3270">
        <v>4.6587436993823799</v>
      </c>
      <c r="M3270">
        <v>47.042818672351999</v>
      </c>
      <c r="N3270">
        <v>1.24456916204072</v>
      </c>
      <c r="O3270">
        <v>27.819548872180398</v>
      </c>
      <c r="P3270">
        <v>93.454545454545396</v>
      </c>
      <c r="Q3270">
        <v>6.4616945578567994E-2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1379</v>
      </c>
      <c r="E3271">
        <v>60.245399999999997</v>
      </c>
      <c r="F3271">
        <v>31.8</v>
      </c>
      <c r="G3271">
        <v>37.279500299533197</v>
      </c>
      <c r="H3271">
        <v>2.21907044159867</v>
      </c>
      <c r="I3271">
        <v>32.777476230492397</v>
      </c>
      <c r="J3271">
        <v>-7.32777089380519</v>
      </c>
      <c r="K3271">
        <v>30.984939998965999</v>
      </c>
      <c r="L3271">
        <v>25.592518499310302</v>
      </c>
      <c r="M3271">
        <v>32.112042883493601</v>
      </c>
      <c r="N3271">
        <v>0.30872915097385101</v>
      </c>
      <c r="O3271">
        <v>20.2201257861635</v>
      </c>
      <c r="P3271">
        <v>76.6666666666666</v>
      </c>
      <c r="Q3271">
        <v>1.0675228548269E-2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72</v>
      </c>
      <c r="E3272">
        <v>60.1524</v>
      </c>
      <c r="F3272">
        <v>149.9</v>
      </c>
      <c r="G3272">
        <v>644.33626318879794</v>
      </c>
      <c r="H3272">
        <v>44.0784219857753</v>
      </c>
      <c r="I3272">
        <v>291.58283803766199</v>
      </c>
      <c r="J3272">
        <v>6.9287208941334599</v>
      </c>
      <c r="K3272">
        <v>101.583369894108</v>
      </c>
      <c r="L3272">
        <v>59.384308171883802</v>
      </c>
      <c r="M3272">
        <v>99.995076881465195</v>
      </c>
      <c r="N3272">
        <v>0.79688328678004405</v>
      </c>
      <c r="O3272">
        <v>0</v>
      </c>
      <c r="P3272">
        <v>705.91397849462305</v>
      </c>
      <c r="Q3272">
        <v>0.18000933780685799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E3273">
        <v>60.006737129999998</v>
      </c>
      <c r="F3273">
        <v>27.28</v>
      </c>
      <c r="G3273">
        <v>24.8197367599331</v>
      </c>
      <c r="H3273">
        <v>-16.821654098524899</v>
      </c>
      <c r="I3273">
        <v>-18.844938646430101</v>
      </c>
      <c r="J3273">
        <v>-5.4132128934106003</v>
      </c>
      <c r="K3273">
        <v>27.476993294633999</v>
      </c>
      <c r="L3273">
        <v>25.235669371137401</v>
      </c>
      <c r="M3273">
        <v>25.6547632454098</v>
      </c>
      <c r="N3273">
        <v>0.87368222891566205</v>
      </c>
      <c r="O3273">
        <v>31.158357771260899</v>
      </c>
      <c r="P3273">
        <v>72.658227848101205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E3274">
        <v>59.932809599999999</v>
      </c>
      <c r="F3274">
        <v>1.18</v>
      </c>
      <c r="G3274">
        <v>61.319095120227303</v>
      </c>
      <c r="H3274">
        <v>5.5680508575082097</v>
      </c>
      <c r="I3274">
        <v>-12.7995464950979</v>
      </c>
      <c r="J3274">
        <v>2.3973141110710401</v>
      </c>
      <c r="K3274">
        <v>1.0555319666766001</v>
      </c>
      <c r="L3274">
        <v>0.96020004734929698</v>
      </c>
      <c r="M3274">
        <v>62.896619921842301</v>
      </c>
      <c r="N3274">
        <v>1.2071788504783201</v>
      </c>
      <c r="O3274">
        <v>30.508474576271102</v>
      </c>
      <c r="P3274">
        <v>96.6666666666666</v>
      </c>
      <c r="Q3274">
        <v>4.3327939254319998E-3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1529</v>
      </c>
      <c r="E3275">
        <v>59.793439872</v>
      </c>
      <c r="F3275">
        <v>3.98</v>
      </c>
      <c r="G3275">
        <v>48.588084821155597</v>
      </c>
      <c r="H3275">
        <v>32.607470512586197</v>
      </c>
      <c r="I3275">
        <v>-21.315099005340102</v>
      </c>
      <c r="J3275">
        <v>3.1087765616639298</v>
      </c>
      <c r="K3275">
        <v>3.2464522264109701</v>
      </c>
      <c r="L3275">
        <v>3.0558223265942499</v>
      </c>
      <c r="M3275">
        <v>80.765690048760504</v>
      </c>
      <c r="N3275">
        <v>1.93703872628936</v>
      </c>
      <c r="O3275">
        <v>13.245722413721399</v>
      </c>
      <c r="Q3275">
        <v>0.113171959457189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541</v>
      </c>
      <c r="E3276">
        <v>59.682929999999999</v>
      </c>
      <c r="F3276">
        <v>185.05</v>
      </c>
      <c r="G3276">
        <v>47.864027287941298</v>
      </c>
      <c r="H3276">
        <v>20.087281626738999</v>
      </c>
      <c r="I3276">
        <v>25.819177734831701</v>
      </c>
      <c r="J3276">
        <v>0.46788324781666502</v>
      </c>
      <c r="K3276">
        <v>165.49727113561599</v>
      </c>
      <c r="L3276">
        <v>138.803950504765</v>
      </c>
      <c r="M3276">
        <v>74.504944670877407</v>
      </c>
      <c r="N3276">
        <v>1.2917582929556399</v>
      </c>
      <c r="O3276">
        <v>10.3485544447446</v>
      </c>
      <c r="P3276">
        <v>137.54813863928101</v>
      </c>
      <c r="Q3276">
        <v>0.16939356521332499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677</v>
      </c>
      <c r="E3277">
        <v>59.630608799999997</v>
      </c>
      <c r="F3277">
        <v>45.99</v>
      </c>
      <c r="G3277">
        <v>94.383973906867297</v>
      </c>
      <c r="H3277">
        <v>3.7766271223192098</v>
      </c>
      <c r="I3277">
        <v>-19.974007574482599</v>
      </c>
      <c r="J3277">
        <v>14.2059766527178</v>
      </c>
      <c r="K3277">
        <v>42.105440624063597</v>
      </c>
      <c r="L3277">
        <v>38.698612522523099</v>
      </c>
      <c r="M3277">
        <v>71.935924105930397</v>
      </c>
      <c r="N3277">
        <v>0.36363777592610802</v>
      </c>
      <c r="O3277">
        <v>31.637312459230198</v>
      </c>
      <c r="P3277">
        <v>129.94999999999999</v>
      </c>
      <c r="Q3277">
        <v>7.9083940093042995E-2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622</v>
      </c>
      <c r="E3278">
        <v>59.586660000000002</v>
      </c>
      <c r="F3278">
        <v>3.74</v>
      </c>
      <c r="G3278">
        <v>99.735054037865098</v>
      </c>
      <c r="H3278">
        <v>-12.651984920666999</v>
      </c>
      <c r="I3278">
        <v>-31.883939192416801</v>
      </c>
      <c r="J3278">
        <v>-0.72754057388592797</v>
      </c>
      <c r="K3278">
        <v>4.0113024268573803</v>
      </c>
      <c r="L3278">
        <v>3.7894691941702598</v>
      </c>
      <c r="M3278">
        <v>47.179320057744803</v>
      </c>
      <c r="N3278">
        <v>1.3127275284751201</v>
      </c>
      <c r="O3278">
        <v>104.54545454545401</v>
      </c>
      <c r="P3278">
        <v>147.68211920529799</v>
      </c>
      <c r="Q3278">
        <v>8.3117798994324005E-2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E3279">
        <v>59.562248046000001</v>
      </c>
      <c r="F3279">
        <v>76.010000000000005</v>
      </c>
      <c r="G3279">
        <v>63.278569715482398</v>
      </c>
      <c r="H3279">
        <v>-5.6305543262119704</v>
      </c>
      <c r="I3279">
        <v>-6.7838227476890598</v>
      </c>
      <c r="J3279">
        <v>4.1667475761567001</v>
      </c>
      <c r="K3279">
        <v>73.139390117722499</v>
      </c>
      <c r="L3279">
        <v>66.537689746568503</v>
      </c>
      <c r="M3279">
        <v>54.904803800438003</v>
      </c>
      <c r="N3279">
        <v>1.5020281104845901</v>
      </c>
      <c r="O3279">
        <v>24.233653466649098</v>
      </c>
      <c r="P3279">
        <v>163.192520775623</v>
      </c>
      <c r="Q3279">
        <v>0.17404930834631499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D3280" t="s">
        <v>402</v>
      </c>
      <c r="E3280">
        <v>59.518033015999997</v>
      </c>
      <c r="F3280">
        <v>40.42</v>
      </c>
      <c r="G3280">
        <v>-29.6606230502911</v>
      </c>
      <c r="H3280">
        <v>-13.6508579869512</v>
      </c>
      <c r="I3280">
        <v>-34.469448568499899</v>
      </c>
      <c r="J3280">
        <v>-1.14148854968282</v>
      </c>
      <c r="K3280">
        <v>43.567119601960698</v>
      </c>
      <c r="L3280">
        <v>45.215488849821</v>
      </c>
      <c r="M3280">
        <v>42.671474171285404</v>
      </c>
      <c r="N3280">
        <v>0.21933975452638099</v>
      </c>
      <c r="O3280">
        <v>47.218464676034699</v>
      </c>
      <c r="P3280">
        <v>30.269543524880699</v>
      </c>
      <c r="Q3280">
        <v>6.7998977145459997E-3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402</v>
      </c>
      <c r="E3281">
        <v>59.428859735000003</v>
      </c>
      <c r="F3281">
        <v>19.600000000000001</v>
      </c>
      <c r="G3281">
        <v>-74.324320716052398</v>
      </c>
      <c r="H3281">
        <v>-26.898573427297801</v>
      </c>
      <c r="I3281">
        <v>-63.985841115792702</v>
      </c>
      <c r="J3281">
        <v>-4.5032982299557798</v>
      </c>
      <c r="K3281">
        <v>23.567868556043798</v>
      </c>
      <c r="L3281">
        <v>29.931226450230898</v>
      </c>
      <c r="M3281">
        <v>39.6925738979266</v>
      </c>
      <c r="N3281">
        <v>0.472816414128442</v>
      </c>
      <c r="O3281">
        <v>131.326530612244</v>
      </c>
      <c r="P3281">
        <v>17.5764847030593</v>
      </c>
      <c r="Q3281">
        <v>8.9775448324138002E-2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95</v>
      </c>
      <c r="E3282">
        <v>59.360399999999998</v>
      </c>
      <c r="F3282">
        <v>3.06</v>
      </c>
      <c r="G3282">
        <v>-46.095952105915202</v>
      </c>
      <c r="H3282">
        <v>-4.3795596714976401</v>
      </c>
      <c r="I3282">
        <v>-58.353772970377001</v>
      </c>
      <c r="J3282">
        <v>-2.8783937875876502</v>
      </c>
      <c r="K3282">
        <v>3.2433163817602901</v>
      </c>
      <c r="L3282">
        <v>3.8256016663115102</v>
      </c>
      <c r="M3282">
        <v>43.565158061462</v>
      </c>
      <c r="N3282">
        <v>0.49141799523289798</v>
      </c>
      <c r="O3282">
        <v>146.73202614378999</v>
      </c>
      <c r="P3282">
        <v>13.3333333333333</v>
      </c>
      <c r="Q3282">
        <v>-1.6594821840136002E-2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72</v>
      </c>
      <c r="E3283">
        <v>59.359141336</v>
      </c>
      <c r="F3283">
        <v>65.89</v>
      </c>
      <c r="G3283">
        <v>42.161222633458102</v>
      </c>
      <c r="H3283">
        <v>45.588705422299299</v>
      </c>
      <c r="I3283">
        <v>15.1157063389201</v>
      </c>
      <c r="J3283">
        <v>-4.4449606952392902</v>
      </c>
      <c r="K3283">
        <v>50.4617428347321</v>
      </c>
      <c r="L3283">
        <v>45.302670546458501</v>
      </c>
      <c r="M3283">
        <v>71.438570147118199</v>
      </c>
      <c r="N3283">
        <v>6.1108454594873702</v>
      </c>
      <c r="O3283">
        <v>5.25117620276216</v>
      </c>
      <c r="P3283">
        <v>105.90625</v>
      </c>
      <c r="Q3283">
        <v>5.3939009536228003E-2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D3284" t="s">
        <v>402</v>
      </c>
      <c r="E3284">
        <v>59.277438500000002</v>
      </c>
      <c r="F3284">
        <v>13.8</v>
      </c>
      <c r="G3284">
        <v>58.093067095682997</v>
      </c>
      <c r="H3284">
        <v>-21.859833757876299</v>
      </c>
      <c r="I3284">
        <v>83.691681575077496</v>
      </c>
      <c r="J3284">
        <v>-11.108823342975899</v>
      </c>
      <c r="K3284">
        <v>14.5512340127559</v>
      </c>
      <c r="L3284">
        <v>11.7671768657389</v>
      </c>
      <c r="M3284">
        <v>37.593210113910501</v>
      </c>
      <c r="N3284">
        <v>0.304450021954142</v>
      </c>
      <c r="O3284">
        <v>31.5217391304347</v>
      </c>
      <c r="P3284">
        <v>176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388</v>
      </c>
      <c r="E3285">
        <v>59.236607999999997</v>
      </c>
      <c r="F3285">
        <v>54.85</v>
      </c>
      <c r="G3285">
        <v>-61.861156588612801</v>
      </c>
      <c r="H3285">
        <v>-12.714000424543</v>
      </c>
      <c r="I3285">
        <v>-21.494143835467</v>
      </c>
      <c r="J3285">
        <v>-1.6931821320137399</v>
      </c>
      <c r="K3285">
        <v>57.9457035036665</v>
      </c>
      <c r="M3285">
        <v>36.532956306348801</v>
      </c>
      <c r="N3285">
        <v>0.75968013468013396</v>
      </c>
      <c r="O3285">
        <v>58.614402917046398</v>
      </c>
      <c r="P3285">
        <v>11.597151576805601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133</v>
      </c>
      <c r="E3286">
        <v>59.186</v>
      </c>
      <c r="F3286">
        <v>5.88</v>
      </c>
      <c r="G3286">
        <v>-98.348315203148999</v>
      </c>
      <c r="H3286">
        <v>-4.3874698122981499</v>
      </c>
      <c r="I3286">
        <v>-54.930447861248098</v>
      </c>
      <c r="J3286">
        <v>-1.9170156269874901</v>
      </c>
      <c r="K3286">
        <v>6.1952442040525799</v>
      </c>
      <c r="L3286">
        <v>9.4124719086674808</v>
      </c>
      <c r="M3286">
        <v>42.714998108666599</v>
      </c>
      <c r="N3286">
        <v>1.3105934476392</v>
      </c>
      <c r="O3286">
        <v>332.82312925169998</v>
      </c>
      <c r="P3286">
        <v>3.8869257950530001</v>
      </c>
      <c r="Q3286">
        <v>0.15680897242237299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915</v>
      </c>
      <c r="E3287">
        <v>59.1564798</v>
      </c>
      <c r="F3287">
        <v>49.3</v>
      </c>
      <c r="G3287">
        <v>-29.614418589897699</v>
      </c>
      <c r="H3287">
        <v>-3.0269255946110798</v>
      </c>
      <c r="I3287">
        <v>-22.080489678745099</v>
      </c>
      <c r="J3287">
        <v>-4.1611911216840296</v>
      </c>
      <c r="K3287">
        <v>48.647375865675698</v>
      </c>
      <c r="L3287">
        <v>48.975671101343501</v>
      </c>
      <c r="M3287">
        <v>47.356918559161201</v>
      </c>
      <c r="N3287">
        <v>0.65696243294210599</v>
      </c>
      <c r="O3287">
        <v>16.632860040567898</v>
      </c>
      <c r="P3287">
        <v>38.250140213123899</v>
      </c>
      <c r="Q3287">
        <v>-0.14521823916063401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1428</v>
      </c>
      <c r="E3288">
        <v>59.125500000000002</v>
      </c>
      <c r="F3288">
        <v>72.599999999999994</v>
      </c>
      <c r="G3288">
        <v>-42.117874919342903</v>
      </c>
      <c r="H3288">
        <v>6.71499808068861</v>
      </c>
      <c r="I3288">
        <v>-22.5098688125194</v>
      </c>
      <c r="J3288">
        <v>0.198322137951771</v>
      </c>
      <c r="K3288">
        <v>71.852861932382893</v>
      </c>
      <c r="L3288">
        <v>70.157133899630793</v>
      </c>
      <c r="M3288">
        <v>53.911025309042103</v>
      </c>
      <c r="N3288">
        <v>1.1100386100386099</v>
      </c>
      <c r="O3288">
        <v>44.214876033057799</v>
      </c>
      <c r="P3288">
        <v>34.6938775510204</v>
      </c>
      <c r="Q3288">
        <v>6.7222502200129E-2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E3289">
        <v>58.905000000000001</v>
      </c>
      <c r="F3289">
        <v>103.8</v>
      </c>
      <c r="G3289">
        <v>45.947398458508701</v>
      </c>
      <c r="H3289">
        <v>-21.370168403545598</v>
      </c>
      <c r="I3289">
        <v>-10.3575171592289</v>
      </c>
      <c r="J3289">
        <v>-4.9970696902788196</v>
      </c>
      <c r="K3289">
        <v>108.91863705122201</v>
      </c>
      <c r="L3289">
        <v>97.623864208120096</v>
      </c>
      <c r="M3289">
        <v>37.495077744826297</v>
      </c>
      <c r="N3289">
        <v>0.45626536648104399</v>
      </c>
      <c r="O3289">
        <v>54.123314065510499</v>
      </c>
      <c r="P3289">
        <v>71.513549239920593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402</v>
      </c>
      <c r="E3290">
        <v>58.851357999999998</v>
      </c>
      <c r="F3290">
        <v>98.54</v>
      </c>
      <c r="G3290">
        <v>93.150663377879994</v>
      </c>
      <c r="H3290">
        <v>-2.9634891770992899</v>
      </c>
      <c r="I3290">
        <v>-24.999941849681498</v>
      </c>
      <c r="J3290">
        <v>-6.9519727489454102</v>
      </c>
      <c r="K3290">
        <v>98.353127034587203</v>
      </c>
      <c r="L3290">
        <v>91.867456587625398</v>
      </c>
      <c r="M3290">
        <v>49.956842791552397</v>
      </c>
      <c r="N3290">
        <v>1.0547714703558599</v>
      </c>
      <c r="O3290">
        <v>51.867262025573297</v>
      </c>
      <c r="P3290">
        <v>146.35</v>
      </c>
      <c r="Q3290">
        <v>0.142182773120552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388</v>
      </c>
      <c r="E3291">
        <v>58.831139520000001</v>
      </c>
      <c r="F3291">
        <v>111.55</v>
      </c>
      <c r="G3291">
        <v>-12.305921316491601</v>
      </c>
      <c r="H3291">
        <v>-6.2094959200385498</v>
      </c>
      <c r="I3291">
        <v>-16.710104139208202</v>
      </c>
      <c r="J3291">
        <v>-3.4012116874547398</v>
      </c>
      <c r="K3291">
        <v>113.27309152123399</v>
      </c>
      <c r="L3291">
        <v>112.037928791909</v>
      </c>
      <c r="M3291">
        <v>34.279602117414001</v>
      </c>
      <c r="N3291">
        <v>0.72669526874031698</v>
      </c>
      <c r="O3291">
        <v>44.034065441506002</v>
      </c>
      <c r="P3291">
        <v>37.716049382716001</v>
      </c>
      <c r="Q3291">
        <v>1.4667864884187001E-2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146</v>
      </c>
      <c r="E3292">
        <v>58.8</v>
      </c>
      <c r="F3292">
        <v>288.95</v>
      </c>
      <c r="G3292">
        <v>-64.412711627972797</v>
      </c>
      <c r="H3292">
        <v>5.1357428652470301</v>
      </c>
      <c r="I3292">
        <v>-40.338816650241199</v>
      </c>
      <c r="J3292">
        <v>-7.9212691553542296</v>
      </c>
      <c r="K3292">
        <v>301.55396193375401</v>
      </c>
      <c r="M3292">
        <v>42.706967661914703</v>
      </c>
      <c r="N3292">
        <v>0.55245535714285698</v>
      </c>
      <c r="O3292">
        <v>73.040318394185803</v>
      </c>
      <c r="P3292">
        <v>16.960129528435498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E3293">
        <v>58.708649999999999</v>
      </c>
      <c r="F3293">
        <v>66.510000000000005</v>
      </c>
      <c r="G3293">
        <v>-30.0469780110543</v>
      </c>
      <c r="H3293">
        <v>-0.48720717559790699</v>
      </c>
      <c r="I3293">
        <v>-36.4643808498924</v>
      </c>
      <c r="J3293">
        <v>-11.335203371446401</v>
      </c>
      <c r="K3293">
        <v>65.870460891753197</v>
      </c>
      <c r="L3293">
        <v>70.442599187064502</v>
      </c>
      <c r="M3293">
        <v>41.225180386331303</v>
      </c>
      <c r="N3293">
        <v>0.60072354592177601</v>
      </c>
      <c r="O3293">
        <v>49.345963013080699</v>
      </c>
      <c r="P3293">
        <v>42.878625134264198</v>
      </c>
      <c r="Q3293">
        <v>0.111622951920837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E3294">
        <v>58.655999999999999</v>
      </c>
      <c r="F3294">
        <v>73.319999999999993</v>
      </c>
      <c r="G3294">
        <v>317.99101800261701</v>
      </c>
      <c r="H3294">
        <v>8.3894090729777702</v>
      </c>
      <c r="I3294">
        <v>103.938001791358</v>
      </c>
      <c r="J3294">
        <v>-1.23904952529257</v>
      </c>
      <c r="K3294">
        <v>64.187133358484004</v>
      </c>
      <c r="M3294">
        <v>100</v>
      </c>
      <c r="N3294">
        <v>1.6666666666666601</v>
      </c>
      <c r="O3294">
        <v>0</v>
      </c>
      <c r="P3294">
        <v>343.55716878402899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D3295" t="s">
        <v>622</v>
      </c>
      <c r="E3295">
        <v>58.548845300000004</v>
      </c>
      <c r="F3295">
        <v>70.040000000000006</v>
      </c>
      <c r="G3295">
        <v>61.606484173157803</v>
      </c>
      <c r="H3295">
        <v>-9.4935643565460008</v>
      </c>
      <c r="I3295">
        <v>1.38618670026656</v>
      </c>
      <c r="J3295">
        <v>-2.9532529248892301</v>
      </c>
      <c r="K3295">
        <v>69.410974419078698</v>
      </c>
      <c r="L3295">
        <v>61.269420723531297</v>
      </c>
      <c r="M3295">
        <v>39.942950928957103</v>
      </c>
      <c r="N3295">
        <v>0.55336719502583398</v>
      </c>
      <c r="O3295">
        <v>14.220445459737199</v>
      </c>
      <c r="P3295">
        <v>89.297297297297305</v>
      </c>
      <c r="Q3295">
        <v>7.0601786319171994E-2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46</v>
      </c>
      <c r="E3296">
        <v>58.441467000000003</v>
      </c>
      <c r="F3296">
        <v>31.05</v>
      </c>
      <c r="G3296">
        <v>25.1620045583938</v>
      </c>
      <c r="H3296">
        <v>20.441627812033602</v>
      </c>
      <c r="I3296">
        <v>-42.2386619363728</v>
      </c>
      <c r="J3296">
        <v>-3.4548491399361199</v>
      </c>
      <c r="K3296">
        <v>28.419740322852899</v>
      </c>
      <c r="L3296">
        <v>26.184731040645101</v>
      </c>
      <c r="M3296">
        <v>45.307431656891403</v>
      </c>
      <c r="N3296">
        <v>0.78841846009499705</v>
      </c>
      <c r="O3296">
        <v>48.115942028985501</v>
      </c>
      <c r="P3296">
        <v>63.421052631578902</v>
      </c>
      <c r="Q3296">
        <v>5.2625463741627999E-2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60</v>
      </c>
      <c r="E3297">
        <v>58.291737300000001</v>
      </c>
      <c r="F3297">
        <v>55.65</v>
      </c>
      <c r="G3297">
        <v>-17.925918673094699</v>
      </c>
      <c r="H3297">
        <v>23.893842712711798</v>
      </c>
      <c r="I3297">
        <v>6.81115060162616</v>
      </c>
      <c r="J3297">
        <v>-4.0323456146780501</v>
      </c>
      <c r="K3297">
        <v>47.0962018110381</v>
      </c>
      <c r="L3297">
        <v>44.710049796337302</v>
      </c>
      <c r="M3297">
        <v>54.836087855437</v>
      </c>
      <c r="N3297">
        <v>0.83074265975820305</v>
      </c>
      <c r="O3297">
        <v>14.734950584007199</v>
      </c>
      <c r="P3297">
        <v>54.368932038834899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D3298" t="s">
        <v>138</v>
      </c>
      <c r="E3298">
        <v>58.243425000000002</v>
      </c>
      <c r="F3298">
        <v>87.65</v>
      </c>
      <c r="G3298">
        <v>-12.6927197488831</v>
      </c>
      <c r="H3298">
        <v>1.5519716245500199</v>
      </c>
      <c r="I3298">
        <v>-10.870979564353901</v>
      </c>
      <c r="J3298">
        <v>0.64134879291996105</v>
      </c>
      <c r="M3298">
        <v>100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198</v>
      </c>
      <c r="E3299">
        <v>58.087349160000002</v>
      </c>
      <c r="F3299">
        <v>42.98</v>
      </c>
      <c r="G3299">
        <v>104.889613293655</v>
      </c>
      <c r="H3299">
        <v>8.3368279944403803</v>
      </c>
      <c r="I3299">
        <v>13.776427337789301</v>
      </c>
      <c r="J3299">
        <v>5.4524993949953497</v>
      </c>
      <c r="K3299">
        <v>38.357668687514703</v>
      </c>
      <c r="L3299">
        <v>33.035725745245799</v>
      </c>
      <c r="M3299">
        <v>59.1638250859097</v>
      </c>
      <c r="N3299">
        <v>1.11869536396989</v>
      </c>
      <c r="O3299">
        <v>8.0967892042810696</v>
      </c>
      <c r="P3299">
        <v>147.01149425287301</v>
      </c>
      <c r="Q3299">
        <v>9.6383334806775994E-2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541</v>
      </c>
      <c r="E3300">
        <v>58.069249999999997</v>
      </c>
      <c r="F3300">
        <v>1.19</v>
      </c>
      <c r="G3300">
        <v>66.100515885254694</v>
      </c>
      <c r="H3300">
        <v>-5.7567354672780997</v>
      </c>
      <c r="I3300">
        <v>-0.774337842398228</v>
      </c>
      <c r="J3300">
        <v>-3.78142240664851</v>
      </c>
      <c r="K3300">
        <v>1.1148683882829999</v>
      </c>
      <c r="L3300">
        <v>0.96755471975356599</v>
      </c>
      <c r="M3300">
        <v>41.938386372713701</v>
      </c>
      <c r="N3300">
        <v>1.0025667752210099</v>
      </c>
      <c r="O3300">
        <v>18.487394957983099</v>
      </c>
      <c r="P3300">
        <v>105.172413793103</v>
      </c>
      <c r="Q3300">
        <v>6.9650811853518999E-2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46</v>
      </c>
      <c r="E3301">
        <v>57.973391891999903</v>
      </c>
      <c r="F3301">
        <v>34.46</v>
      </c>
      <c r="G3301">
        <v>3.6819695193399302</v>
      </c>
      <c r="H3301">
        <v>-2.9296866990528501</v>
      </c>
      <c r="I3301">
        <v>-29.942403637955</v>
      </c>
      <c r="J3301">
        <v>-4.3666911144726201</v>
      </c>
      <c r="K3301">
        <v>35.237514726148802</v>
      </c>
      <c r="L3301">
        <v>35.414567949228697</v>
      </c>
      <c r="M3301">
        <v>44.974919991762597</v>
      </c>
      <c r="N3301">
        <v>0.97396157219166002</v>
      </c>
      <c r="O3301">
        <v>46.836912362158998</v>
      </c>
      <c r="P3301">
        <v>36.205533596837903</v>
      </c>
      <c r="Q3301">
        <v>-8.8767599118852E-2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D3302" t="s">
        <v>46</v>
      </c>
      <c r="E3302">
        <v>57.931277119000001</v>
      </c>
      <c r="F3302">
        <v>53</v>
      </c>
      <c r="G3302">
        <v>59.754741094305203</v>
      </c>
      <c r="H3302">
        <v>-13.278366468957</v>
      </c>
      <c r="I3302">
        <v>35.262749085206003</v>
      </c>
      <c r="J3302">
        <v>1.15662280855595</v>
      </c>
      <c r="K3302">
        <v>53.3578179069711</v>
      </c>
      <c r="L3302">
        <v>45.087285863902402</v>
      </c>
      <c r="M3302">
        <v>49.254167206087303</v>
      </c>
      <c r="N3302">
        <v>0.323917417938348</v>
      </c>
      <c r="O3302">
        <v>56.075471698113198</v>
      </c>
      <c r="P3302">
        <v>106.524025121527</v>
      </c>
      <c r="Q3302">
        <v>0.142166435921489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484</v>
      </c>
      <c r="E3303">
        <v>57.602104799999999</v>
      </c>
      <c r="F3303">
        <v>39.14</v>
      </c>
      <c r="G3303">
        <v>14.9793037640425</v>
      </c>
      <c r="H3303">
        <v>-9.7790410749495607</v>
      </c>
      <c r="I3303">
        <v>-18.969348019550601</v>
      </c>
      <c r="J3303">
        <v>-0.193297891305653</v>
      </c>
      <c r="K3303">
        <v>39.780353712652897</v>
      </c>
      <c r="L3303">
        <v>39.174367095375601</v>
      </c>
      <c r="M3303">
        <v>58.560544539309397</v>
      </c>
      <c r="N3303">
        <v>0.81882249226461001</v>
      </c>
      <c r="O3303">
        <v>43.076136944302498</v>
      </c>
      <c r="P3303">
        <v>47.642399094681203</v>
      </c>
      <c r="Q3303">
        <v>-6.6500812176710999E-2</v>
      </c>
    </row>
    <row r="3304" spans="1:17" hidden="1" x14ac:dyDescent="0.3">
      <c r="A3304" t="s">
        <v>5948</v>
      </c>
      <c r="B3304" t="s">
        <v>6772</v>
      </c>
      <c r="C3304" t="str">
        <f>IFERROR(VLOOKUP(Table1[[#This Row],[Ticker]],[1]!Table1[[Symbol]:[Industry]],2,FALSE),"-")</f>
        <v>-</v>
      </c>
      <c r="D3304" t="s">
        <v>118</v>
      </c>
      <c r="E3304">
        <v>57.578009381999998</v>
      </c>
      <c r="F3304">
        <v>0.8</v>
      </c>
      <c r="G3304">
        <v>-36.677261892522999</v>
      </c>
      <c r="H3304">
        <v>-2.7815109730662599</v>
      </c>
      <c r="I3304">
        <v>-22.190671366098901</v>
      </c>
      <c r="J3304">
        <v>-7.1214024664690401</v>
      </c>
      <c r="K3304">
        <v>0.793433713318483</v>
      </c>
      <c r="L3304">
        <v>1.0040108332136</v>
      </c>
      <c r="M3304">
        <v>32.9524157929526</v>
      </c>
      <c r="N3304">
        <v>0.77271948388454903</v>
      </c>
      <c r="O3304">
        <v>37.5</v>
      </c>
      <c r="P3304">
        <v>33.3333333333333</v>
      </c>
      <c r="Q3304">
        <v>-0.15471258263753601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361</v>
      </c>
      <c r="E3305">
        <v>57.57696</v>
      </c>
      <c r="F3305">
        <v>62.99</v>
      </c>
      <c r="G3305">
        <v>2.9848696267513199</v>
      </c>
      <c r="H3305">
        <v>-13.9056825917582</v>
      </c>
      <c r="I3305">
        <v>-2.8128229294269902</v>
      </c>
      <c r="J3305">
        <v>-2.19801824090333</v>
      </c>
      <c r="K3305">
        <v>63.958770056288799</v>
      </c>
      <c r="L3305">
        <v>59.4943790326002</v>
      </c>
      <c r="M3305">
        <v>47.105644263574902</v>
      </c>
      <c r="N3305">
        <v>0.18537138757482599</v>
      </c>
      <c r="O3305">
        <v>28.1949515796158</v>
      </c>
      <c r="P3305">
        <v>100.92503987240799</v>
      </c>
      <c r="Q3305">
        <v>-1.1656496660537001E-2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133</v>
      </c>
      <c r="E3306">
        <v>57.573084000000001</v>
      </c>
      <c r="F3306">
        <v>4.1900000000000004</v>
      </c>
      <c r="G3306">
        <v>31.3569261416649</v>
      </c>
      <c r="H3306">
        <v>-1.79169466013203</v>
      </c>
      <c r="I3306">
        <v>-23.197207313811301</v>
      </c>
      <c r="J3306">
        <v>-0.99334927959233699</v>
      </c>
      <c r="K3306">
        <v>4.03395785602949</v>
      </c>
      <c r="L3306">
        <v>4.2568429405093697</v>
      </c>
      <c r="M3306">
        <v>48.572849528897002</v>
      </c>
      <c r="N3306">
        <v>1.5048075491280399</v>
      </c>
      <c r="O3306">
        <v>38.424821002386601</v>
      </c>
      <c r="Q3306">
        <v>6.4001527043255999E-2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133</v>
      </c>
      <c r="E3307">
        <v>57.526040100000003</v>
      </c>
      <c r="F3307">
        <v>6.02</v>
      </c>
      <c r="G3307">
        <v>50.457241031453499</v>
      </c>
      <c r="H3307">
        <v>7.8574281468855096</v>
      </c>
      <c r="I3307">
        <v>4.8184421384577796</v>
      </c>
      <c r="J3307">
        <v>10.8881870552243</v>
      </c>
      <c r="K3307">
        <v>5.1912781808067301</v>
      </c>
      <c r="L3307">
        <v>4.9341636350149596</v>
      </c>
      <c r="M3307">
        <v>78.310286160960104</v>
      </c>
      <c r="N3307">
        <v>1.6819170352580399</v>
      </c>
      <c r="O3307">
        <v>10.1328903654485</v>
      </c>
      <c r="P3307">
        <v>82.424242424242394</v>
      </c>
      <c r="Q3307">
        <v>0.11250672021433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124</v>
      </c>
      <c r="E3308">
        <v>57.494421600000003</v>
      </c>
      <c r="F3308">
        <v>160.05000000000001</v>
      </c>
      <c r="G3308">
        <v>-10.958202338876999</v>
      </c>
      <c r="H3308">
        <v>-19.385979176203001</v>
      </c>
      <c r="I3308">
        <v>-1.70036998238758</v>
      </c>
      <c r="J3308">
        <v>10.566277669709001</v>
      </c>
      <c r="M3308">
        <v>33.505371057294397</v>
      </c>
      <c r="O3308">
        <v>33.583255232739702</v>
      </c>
      <c r="P3308">
        <v>27.6315789473684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98</v>
      </c>
      <c r="E3309">
        <v>57.399168000000003</v>
      </c>
      <c r="F3309">
        <v>46.36</v>
      </c>
      <c r="G3309">
        <v>648.39044354246096</v>
      </c>
      <c r="H3309">
        <v>124.76095639756301</v>
      </c>
      <c r="I3309">
        <v>224.57403451625299</v>
      </c>
      <c r="J3309">
        <v>20.2465075586138</v>
      </c>
      <c r="K3309">
        <v>25.450503125708199</v>
      </c>
      <c r="L3309">
        <v>16.279032325299902</v>
      </c>
      <c r="M3309">
        <v>88.650153191858394</v>
      </c>
      <c r="N3309">
        <v>1.19791811242192</v>
      </c>
      <c r="O3309">
        <v>0</v>
      </c>
      <c r="P3309">
        <v>783.04761904761904</v>
      </c>
      <c r="Q3309">
        <v>8.4296068019366996E-2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373</v>
      </c>
      <c r="E3310">
        <v>57.358932000000003</v>
      </c>
      <c r="F3310">
        <v>159.80000000000001</v>
      </c>
      <c r="G3310">
        <v>-0.72240078141194097</v>
      </c>
      <c r="H3310">
        <v>-3.4144223654713199</v>
      </c>
      <c r="I3310">
        <v>-36.348348447439299</v>
      </c>
      <c r="J3310">
        <v>4.6198053348938402</v>
      </c>
      <c r="K3310">
        <v>154.048620894132</v>
      </c>
      <c r="L3310">
        <v>153.47927879359901</v>
      </c>
      <c r="M3310">
        <v>55.161427253575397</v>
      </c>
      <c r="N3310">
        <v>0.640132669983416</v>
      </c>
      <c r="O3310">
        <v>58.322903629536903</v>
      </c>
      <c r="P3310">
        <v>38.956521739130402</v>
      </c>
      <c r="Q3310">
        <v>6.7891610581002002E-2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138</v>
      </c>
      <c r="E3311">
        <v>57.267992</v>
      </c>
      <c r="F3311">
        <v>51.99</v>
      </c>
      <c r="G3311">
        <v>42.233150584100898</v>
      </c>
      <c r="H3311">
        <v>1.99320407074092</v>
      </c>
      <c r="I3311">
        <v>17.686526935902201</v>
      </c>
      <c r="J3311">
        <v>5.6812256669372898</v>
      </c>
      <c r="K3311">
        <v>46.4276560955538</v>
      </c>
      <c r="L3311">
        <v>40.101581127543803</v>
      </c>
      <c r="M3311">
        <v>63.641700760318798</v>
      </c>
      <c r="N3311">
        <v>0.42950400386666998</v>
      </c>
      <c r="O3311">
        <v>15.772263896903199</v>
      </c>
      <c r="P3311">
        <v>85.347593582887697</v>
      </c>
      <c r="Q3311">
        <v>3.8991001614267003E-2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622</v>
      </c>
      <c r="E3312">
        <v>57.262595500000003</v>
      </c>
      <c r="F3312">
        <v>144.1</v>
      </c>
      <c r="G3312">
        <v>4.2536690384078604</v>
      </c>
      <c r="H3312">
        <v>-9.9354274468809294</v>
      </c>
      <c r="I3312">
        <v>-7.1416517582558301</v>
      </c>
      <c r="J3312">
        <v>-1.7206456725233901</v>
      </c>
      <c r="K3312">
        <v>152.31707429068601</v>
      </c>
      <c r="L3312">
        <v>144.52074043063701</v>
      </c>
      <c r="M3312">
        <v>41.486037080317601</v>
      </c>
      <c r="N3312">
        <v>0.53524950177040798</v>
      </c>
      <c r="O3312">
        <v>69.326856349757094</v>
      </c>
      <c r="P3312">
        <v>35.178236397748599</v>
      </c>
      <c r="Q3312">
        <v>2.4217877764592E-2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271</v>
      </c>
      <c r="E3313">
        <v>57.227667763999897</v>
      </c>
      <c r="F3313">
        <v>52.92</v>
      </c>
      <c r="G3313">
        <v>-9.0022741294295603</v>
      </c>
      <c r="H3313">
        <v>-0.98964145018407401</v>
      </c>
      <c r="I3313">
        <v>-4.2371621352147297</v>
      </c>
      <c r="J3313">
        <v>9.0965485805340691</v>
      </c>
      <c r="K3313">
        <v>47.439790022753201</v>
      </c>
      <c r="L3313">
        <v>46.1887716289691</v>
      </c>
      <c r="M3313">
        <v>75.865198964111798</v>
      </c>
      <c r="N3313">
        <v>1.68540185778177</v>
      </c>
      <c r="O3313">
        <v>13.000755857898699</v>
      </c>
      <c r="P3313">
        <v>51.286449399656902</v>
      </c>
      <c r="Q3313">
        <v>-5.3145110030119E-2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418</v>
      </c>
      <c r="E3314">
        <v>57.207999999999998</v>
      </c>
      <c r="F3314">
        <v>21.64</v>
      </c>
      <c r="G3314">
        <v>23.266597448647701</v>
      </c>
      <c r="H3314">
        <v>0.27885986245382699</v>
      </c>
      <c r="I3314">
        <v>5.2469626387621497</v>
      </c>
      <c r="J3314">
        <v>0.54422459675781298</v>
      </c>
      <c r="K3314">
        <v>17.019517176579399</v>
      </c>
      <c r="L3314">
        <v>11.995137309490801</v>
      </c>
      <c r="M3314">
        <v>82.998787811519904</v>
      </c>
      <c r="N3314">
        <v>0.43975641583296998</v>
      </c>
      <c r="O3314">
        <v>0.50831792975969403</v>
      </c>
      <c r="P3314">
        <v>47.242540725426601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E3315">
        <v>57.162944000000003</v>
      </c>
      <c r="F3315">
        <v>166.95</v>
      </c>
      <c r="G3315">
        <v>17.985010009645599</v>
      </c>
      <c r="H3315">
        <v>-5.20587034324224</v>
      </c>
      <c r="I3315">
        <v>12.1147584981544</v>
      </c>
      <c r="J3315">
        <v>-6.1657357423013703</v>
      </c>
      <c r="K3315">
        <v>169.7636247895</v>
      </c>
      <c r="L3315">
        <v>151.93154395233299</v>
      </c>
      <c r="M3315">
        <v>36.379664515486901</v>
      </c>
      <c r="N3315">
        <v>0.70355437014552202</v>
      </c>
      <c r="O3315">
        <v>26.175501647199699</v>
      </c>
      <c r="P3315">
        <v>84.475138121546905</v>
      </c>
      <c r="Q3315">
        <v>0.114255562155441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541</v>
      </c>
      <c r="E3316">
        <v>57.116954399999997</v>
      </c>
      <c r="F3316">
        <v>44.96</v>
      </c>
      <c r="G3316">
        <v>98.004212222068901</v>
      </c>
      <c r="H3316">
        <v>17.706090899657799</v>
      </c>
      <c r="I3316">
        <v>33.708364925094202</v>
      </c>
      <c r="J3316">
        <v>7.0191721555843998</v>
      </c>
      <c r="K3316">
        <v>38.560039336349703</v>
      </c>
      <c r="L3316">
        <v>32.0999506193005</v>
      </c>
      <c r="M3316">
        <v>57.9675185210168</v>
      </c>
      <c r="N3316">
        <v>2.9455652924437099</v>
      </c>
      <c r="O3316">
        <v>14.546263345195699</v>
      </c>
      <c r="P3316">
        <v>134.65553235908101</v>
      </c>
      <c r="Q3316">
        <v>8.0013817258818995E-2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418</v>
      </c>
      <c r="E3317">
        <v>57.071339389999999</v>
      </c>
      <c r="F3317">
        <v>3.91</v>
      </c>
      <c r="G3317">
        <v>-76.274001489262602</v>
      </c>
      <c r="H3317">
        <v>-8.0573588205330307</v>
      </c>
      <c r="I3317">
        <v>-45.087917696325</v>
      </c>
      <c r="J3317">
        <v>-3.2850853309191699</v>
      </c>
      <c r="K3317">
        <v>4.0219522009899098</v>
      </c>
      <c r="L3317">
        <v>5.1081573921616599</v>
      </c>
      <c r="M3317">
        <v>16.606412129802401</v>
      </c>
      <c r="N3317">
        <v>1.00868822892621</v>
      </c>
      <c r="O3317">
        <v>98.721227621483294</v>
      </c>
      <c r="P3317">
        <v>20.307692307692299</v>
      </c>
      <c r="Q3317">
        <v>3.7208500821026003E-2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174</v>
      </c>
      <c r="E3318">
        <v>56.864587139999998</v>
      </c>
      <c r="F3318">
        <v>59.92</v>
      </c>
      <c r="G3318">
        <v>-12.530874418461501</v>
      </c>
      <c r="H3318">
        <v>-3.20786142619915</v>
      </c>
      <c r="I3318">
        <v>-32.210072810887397</v>
      </c>
      <c r="J3318">
        <v>-4.0622293172688</v>
      </c>
      <c r="K3318">
        <v>60.474308482254699</v>
      </c>
      <c r="L3318">
        <v>62.818928564908603</v>
      </c>
      <c r="M3318">
        <v>41.6075056337123</v>
      </c>
      <c r="N3318">
        <v>1.4018144029431701</v>
      </c>
      <c r="O3318">
        <v>41.855807743658197</v>
      </c>
      <c r="P3318">
        <v>19.6007984031936</v>
      </c>
      <c r="Q3318">
        <v>-1.8998793527099E-2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622</v>
      </c>
      <c r="E3319">
        <v>56.7596329</v>
      </c>
      <c r="F3319">
        <v>117.5</v>
      </c>
      <c r="G3319">
        <v>220.42913779338099</v>
      </c>
      <c r="H3319">
        <v>92.285999575456898</v>
      </c>
      <c r="I3319">
        <v>121.931746457478</v>
      </c>
      <c r="J3319">
        <v>24.319123929212001</v>
      </c>
      <c r="K3319">
        <v>70.8004283778195</v>
      </c>
      <c r="L3319">
        <v>54.730607507747898</v>
      </c>
      <c r="M3319">
        <v>94.244589723006996</v>
      </c>
      <c r="N3319">
        <v>2.2178755124860201</v>
      </c>
      <c r="O3319">
        <v>0</v>
      </c>
      <c r="P3319">
        <v>267.1875</v>
      </c>
      <c r="Q3319">
        <v>7.9274747169585005E-2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46</v>
      </c>
      <c r="E3320">
        <v>56.708624999999998</v>
      </c>
      <c r="F3320">
        <v>79.47</v>
      </c>
      <c r="G3320">
        <v>16.109603489762101</v>
      </c>
      <c r="H3320">
        <v>-1.3328786254478699</v>
      </c>
      <c r="I3320">
        <v>-33.189397809924003</v>
      </c>
      <c r="J3320">
        <v>5.3956973967320501</v>
      </c>
      <c r="K3320">
        <v>76.661062521857602</v>
      </c>
      <c r="L3320">
        <v>76.852241265182201</v>
      </c>
      <c r="M3320">
        <v>70.516435014450906</v>
      </c>
      <c r="N3320">
        <v>0.59028990662413605</v>
      </c>
      <c r="O3320">
        <v>39.675349188372898</v>
      </c>
      <c r="P3320">
        <v>74.2763157894736</v>
      </c>
      <c r="Q3320">
        <v>3.9680512521661999E-2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124</v>
      </c>
      <c r="E3321">
        <v>56.654879999999999</v>
      </c>
      <c r="F3321">
        <v>9.1</v>
      </c>
      <c r="G3321">
        <v>-8.7049315855624005</v>
      </c>
      <c r="H3321">
        <v>-9.2052284947184901</v>
      </c>
      <c r="I3321">
        <v>-26.741389291064198</v>
      </c>
      <c r="J3321">
        <v>1.1473141110710401</v>
      </c>
      <c r="K3321">
        <v>9.3384955379521504</v>
      </c>
      <c r="L3321">
        <v>9.9966401672211394</v>
      </c>
      <c r="M3321">
        <v>55.286284803859999</v>
      </c>
      <c r="N3321">
        <v>0.72031455036600001</v>
      </c>
      <c r="O3321">
        <v>68.131868131868103</v>
      </c>
      <c r="P3321">
        <v>22.147651006711399</v>
      </c>
      <c r="Q3321">
        <v>-1.0881951219360001E-3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158</v>
      </c>
      <c r="E3322">
        <v>56.613510599999998</v>
      </c>
      <c r="F3322">
        <v>31.76</v>
      </c>
      <c r="G3322">
        <v>32.106058244716301</v>
      </c>
      <c r="H3322">
        <v>14.4883805278378</v>
      </c>
      <c r="I3322">
        <v>-13.3585615367539</v>
      </c>
      <c r="J3322">
        <v>5.13915560291254</v>
      </c>
      <c r="K3322">
        <v>29.521320761092401</v>
      </c>
      <c r="L3322">
        <v>27.814290261205599</v>
      </c>
      <c r="M3322">
        <v>56.046331407248701</v>
      </c>
      <c r="N3322">
        <v>4.1739959344590796</v>
      </c>
      <c r="O3322">
        <v>27.361460957178799</v>
      </c>
      <c r="P3322">
        <v>57.227722772277197</v>
      </c>
      <c r="Q3322">
        <v>-4.4869325950213E-2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46</v>
      </c>
      <c r="E3323">
        <v>56.598500000000001</v>
      </c>
      <c r="F3323">
        <v>71.95</v>
      </c>
      <c r="G3323">
        <v>45.743373028111797</v>
      </c>
      <c r="H3323">
        <v>13.046683336140701</v>
      </c>
      <c r="I3323">
        <v>3.6083482417441699</v>
      </c>
      <c r="J3323">
        <v>-9.4774956070072491</v>
      </c>
      <c r="K3323">
        <v>66.587038161314894</v>
      </c>
      <c r="L3323">
        <v>57.610226367366401</v>
      </c>
      <c r="M3323">
        <v>43.201378622193701</v>
      </c>
      <c r="N3323">
        <v>0.60193133047210301</v>
      </c>
      <c r="O3323">
        <v>20.2223766504517</v>
      </c>
      <c r="P3323">
        <v>86.1578266494178</v>
      </c>
      <c r="Q3323">
        <v>0.10009739154675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E3324">
        <v>56.516337200000002</v>
      </c>
      <c r="F3324">
        <v>281.89999999999998</v>
      </c>
      <c r="G3324">
        <v>117.555884578657</v>
      </c>
      <c r="H3324">
        <v>-20.2135454654893</v>
      </c>
      <c r="I3324">
        <v>-86.749757032451001</v>
      </c>
      <c r="J3324">
        <v>-4.4772781267279003</v>
      </c>
      <c r="K3324">
        <v>333.93188079942598</v>
      </c>
      <c r="L3324">
        <v>432.60365801978003</v>
      </c>
      <c r="M3324">
        <v>35.618674877531497</v>
      </c>
      <c r="N3324">
        <v>0.502023121387283</v>
      </c>
      <c r="O3324">
        <v>399.52110677545198</v>
      </c>
      <c r="P3324">
        <v>143.12203536006899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E3325">
        <v>56.4370227</v>
      </c>
      <c r="F3325">
        <v>3.84</v>
      </c>
      <c r="G3325">
        <v>14.070212854951601</v>
      </c>
      <c r="H3325">
        <v>-6.0726502135725902</v>
      </c>
      <c r="I3325">
        <v>-22.8776614906159</v>
      </c>
      <c r="J3325">
        <v>-8.8762810288725298</v>
      </c>
      <c r="K3325">
        <v>3.8447894706957499</v>
      </c>
      <c r="L3325">
        <v>3.56409058344508</v>
      </c>
      <c r="M3325">
        <v>46.634749482542503</v>
      </c>
      <c r="N3325">
        <v>1.29474898067599</v>
      </c>
      <c r="O3325">
        <v>48.9583333333333</v>
      </c>
      <c r="P3325">
        <v>56.097560975609703</v>
      </c>
      <c r="Q3325">
        <v>4.7533904621966001E-2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184</v>
      </c>
      <c r="E3326">
        <v>56.435313845000003</v>
      </c>
      <c r="F3326">
        <v>46.25</v>
      </c>
      <c r="G3326">
        <v>12.0826587423975</v>
      </c>
      <c r="H3326">
        <v>-22.887913468021299</v>
      </c>
      <c r="I3326">
        <v>21.340491098887</v>
      </c>
      <c r="J3326">
        <v>0.57913229288923296</v>
      </c>
      <c r="M3326">
        <v>40.578853327680299</v>
      </c>
      <c r="O3326">
        <v>41.189189189189101</v>
      </c>
      <c r="P3326">
        <v>51.639344262294998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21</v>
      </c>
      <c r="E3327">
        <v>56.258155770000002</v>
      </c>
      <c r="F3327">
        <v>17.27</v>
      </c>
      <c r="G3327">
        <v>10.3003451340821</v>
      </c>
      <c r="H3327">
        <v>-12.4201615619838</v>
      </c>
      <c r="I3327">
        <v>-24.2016517582558</v>
      </c>
      <c r="J3327">
        <v>-2.7113032059267801</v>
      </c>
      <c r="K3327">
        <v>18.2777215065035</v>
      </c>
      <c r="L3327">
        <v>17.569293060124298</v>
      </c>
      <c r="M3327">
        <v>41.181715958159998</v>
      </c>
      <c r="N3327">
        <v>0.54029143178399397</v>
      </c>
      <c r="O3327">
        <v>44.429971205354299</v>
      </c>
      <c r="P3327">
        <v>40.663961811202199</v>
      </c>
      <c r="Q3327">
        <v>8.8699349693973001E-2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290</v>
      </c>
      <c r="E3328">
        <v>56.210087999999999</v>
      </c>
      <c r="F3328">
        <v>62.7</v>
      </c>
      <c r="G3328">
        <v>11.483029546456899</v>
      </c>
      <c r="H3328">
        <v>-6.9885102284646203</v>
      </c>
      <c r="I3328">
        <v>-27.435178807629701</v>
      </c>
      <c r="J3328">
        <v>1.0706698980526299</v>
      </c>
      <c r="K3328">
        <v>66.263742922536693</v>
      </c>
      <c r="L3328">
        <v>61.851731953107198</v>
      </c>
      <c r="M3328">
        <v>58.504354075511401</v>
      </c>
      <c r="N3328">
        <v>0.45288913111541401</v>
      </c>
      <c r="O3328">
        <v>21.2121212121212</v>
      </c>
      <c r="P3328">
        <v>43.939393939393902</v>
      </c>
      <c r="Q3328">
        <v>0.10862504153795199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295</v>
      </c>
      <c r="E3329">
        <v>55.702062499999997</v>
      </c>
      <c r="F3329">
        <v>170.8</v>
      </c>
      <c r="G3329">
        <v>10.0432180157297</v>
      </c>
      <c r="H3329">
        <v>-6.7966756707163896</v>
      </c>
      <c r="I3329">
        <v>-26.223930239268402</v>
      </c>
      <c r="J3329">
        <v>-5.5831231731636999</v>
      </c>
      <c r="K3329">
        <v>166.86924049246099</v>
      </c>
      <c r="L3329">
        <v>158.32980549261001</v>
      </c>
      <c r="M3329">
        <v>46.063356184799801</v>
      </c>
      <c r="N3329">
        <v>0.34947907248473298</v>
      </c>
      <c r="O3329">
        <v>34.660421545667397</v>
      </c>
      <c r="P3329">
        <v>57.928802588996703</v>
      </c>
      <c r="Q3329">
        <v>0.105609786250608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395</v>
      </c>
      <c r="E3330">
        <v>55.682293000000001</v>
      </c>
      <c r="F3330">
        <v>23.23</v>
      </c>
      <c r="G3330">
        <v>-74.478462959030196</v>
      </c>
      <c r="H3330">
        <v>-16.025695427119</v>
      </c>
      <c r="I3330">
        <v>-87.854129301943502</v>
      </c>
      <c r="J3330">
        <v>6.9794777906219103</v>
      </c>
      <c r="K3330">
        <v>30.7189469396432</v>
      </c>
      <c r="L3330">
        <v>46.178872583835002</v>
      </c>
      <c r="M3330">
        <v>59.318233440536297</v>
      </c>
      <c r="N3330">
        <v>2.9418258243298201</v>
      </c>
      <c r="O3330">
        <v>304.08953938872099</v>
      </c>
      <c r="P3330">
        <v>18.038617886178798</v>
      </c>
      <c r="Q3330">
        <v>0.107348904041775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138</v>
      </c>
      <c r="E3331">
        <v>55.674999999999997</v>
      </c>
      <c r="F3331">
        <v>21.78</v>
      </c>
      <c r="G3331">
        <v>-20.3487594770641</v>
      </c>
      <c r="H3331">
        <v>4.3224959258219</v>
      </c>
      <c r="I3331">
        <v>-47.903795811857101</v>
      </c>
      <c r="J3331">
        <v>6.29354342497298</v>
      </c>
      <c r="K3331">
        <v>21.111427129198901</v>
      </c>
      <c r="L3331">
        <v>22.597310605165699</v>
      </c>
      <c r="M3331">
        <v>65.046838797369404</v>
      </c>
      <c r="N3331">
        <v>1.80089632244174</v>
      </c>
      <c r="O3331">
        <v>71.900826446280902</v>
      </c>
      <c r="P3331">
        <v>19.342465753424602</v>
      </c>
      <c r="Q3331">
        <v>8.5334398048517002E-2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541</v>
      </c>
      <c r="E3332">
        <v>55.653634079999897</v>
      </c>
      <c r="F3332">
        <v>48.51</v>
      </c>
      <c r="G3332">
        <v>-1.1815353967965601</v>
      </c>
      <c r="H3332">
        <v>-10.880347193576901</v>
      </c>
      <c r="I3332">
        <v>-9.5756451575957708</v>
      </c>
      <c r="J3332">
        <v>-4.1590495252925797</v>
      </c>
      <c r="K3332">
        <v>51.052644192466801</v>
      </c>
      <c r="L3332">
        <v>48.074698675148603</v>
      </c>
      <c r="M3332">
        <v>46.489255278425297</v>
      </c>
      <c r="N3332">
        <v>0.149217909147636</v>
      </c>
      <c r="O3332">
        <v>70.645227788084895</v>
      </c>
      <c r="P3332">
        <v>38.560411311053898</v>
      </c>
      <c r="Q3332">
        <v>0.16633836537372501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138</v>
      </c>
      <c r="E3333">
        <v>55.595610000000001</v>
      </c>
      <c r="F3333">
        <v>15.05</v>
      </c>
      <c r="G3333">
        <v>-34.718484933746097</v>
      </c>
      <c r="H3333">
        <v>-7.0637272004993399</v>
      </c>
      <c r="I3333">
        <v>-35.176242953224303</v>
      </c>
      <c r="J3333">
        <v>-1.3066170928601499</v>
      </c>
      <c r="K3333">
        <v>15.407310774313901</v>
      </c>
      <c r="L3333">
        <v>16.346404842870701</v>
      </c>
      <c r="M3333">
        <v>34.201991627832001</v>
      </c>
      <c r="N3333">
        <v>0.46724639069866303</v>
      </c>
      <c r="O3333">
        <v>71.428571428571402</v>
      </c>
      <c r="P3333">
        <v>20.883534136546199</v>
      </c>
      <c r="Q3333">
        <v>-3.3596151226290001E-3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72</v>
      </c>
      <c r="E3334">
        <v>55.580824049999997</v>
      </c>
      <c r="F3334">
        <v>56.34</v>
      </c>
      <c r="G3334">
        <v>-62.461312071734497</v>
      </c>
      <c r="H3334">
        <v>-5.3927883033309296</v>
      </c>
      <c r="I3334">
        <v>-38.393783782410999</v>
      </c>
      <c r="J3334">
        <v>1.1383089652734499</v>
      </c>
      <c r="K3334">
        <v>55.318589600422797</v>
      </c>
      <c r="L3334">
        <v>61.615887465715304</v>
      </c>
      <c r="M3334">
        <v>51.5464283427035</v>
      </c>
      <c r="N3334">
        <v>1.1783949271584599</v>
      </c>
      <c r="O3334">
        <v>76.606318778842706</v>
      </c>
      <c r="P3334">
        <v>14.979591836734601</v>
      </c>
      <c r="Q3334">
        <v>1.6581970772066999E-2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177</v>
      </c>
      <c r="E3335">
        <v>55.567265999999996</v>
      </c>
      <c r="F3335">
        <v>33.39</v>
      </c>
      <c r="G3335">
        <v>170.98557335651901</v>
      </c>
      <c r="H3335">
        <v>25.565700865341501</v>
      </c>
      <c r="I3335">
        <v>23.1653657856038</v>
      </c>
      <c r="J3335">
        <v>-19.649305935548899</v>
      </c>
      <c r="K3335">
        <v>25.975314699838702</v>
      </c>
      <c r="L3335">
        <v>20.6344895329946</v>
      </c>
      <c r="M3335">
        <v>58.327453110509303</v>
      </c>
      <c r="N3335">
        <v>1.9266669800732099</v>
      </c>
      <c r="O3335">
        <v>19.1973644803833</v>
      </c>
      <c r="P3335">
        <v>251.104100946372</v>
      </c>
      <c r="Q3335">
        <v>0.104467429370085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812</v>
      </c>
      <c r="E3336">
        <v>55.471582900000001</v>
      </c>
      <c r="F3336">
        <v>110.85</v>
      </c>
      <c r="G3336">
        <v>3.0301369216042802</v>
      </c>
      <c r="H3336">
        <v>8.0198760180910096</v>
      </c>
      <c r="I3336">
        <v>0.56042169105009498</v>
      </c>
      <c r="J3336">
        <v>5.0894528901663501</v>
      </c>
      <c r="K3336">
        <v>103.201927132187</v>
      </c>
      <c r="L3336">
        <v>99.563477756475606</v>
      </c>
      <c r="M3336">
        <v>61.586784620978001</v>
      </c>
      <c r="N3336">
        <v>0.65223070190104304</v>
      </c>
      <c r="O3336">
        <v>23.049165539016698</v>
      </c>
      <c r="P3336">
        <v>49.595141700404803</v>
      </c>
      <c r="Q3336">
        <v>1.8400003915579999E-2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402</v>
      </c>
      <c r="E3337">
        <v>55.433502500000003</v>
      </c>
      <c r="F3337">
        <v>126.3</v>
      </c>
      <c r="G3337">
        <v>-54.210218578022101</v>
      </c>
      <c r="H3337">
        <v>-14.619866248217001</v>
      </c>
      <c r="I3337">
        <v>-40.905333350295599</v>
      </c>
      <c r="J3337">
        <v>-7.91060377749199</v>
      </c>
      <c r="K3337">
        <v>138.121755568948</v>
      </c>
      <c r="L3337">
        <v>143.290871553806</v>
      </c>
      <c r="M3337">
        <v>44.524361185690402</v>
      </c>
      <c r="N3337">
        <v>1.22112341772151</v>
      </c>
      <c r="O3337">
        <v>66.270783847980994</v>
      </c>
      <c r="P3337">
        <v>8.8323998276604794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138</v>
      </c>
      <c r="E3338">
        <v>55.427547279999899</v>
      </c>
      <c r="F3338">
        <v>33.33</v>
      </c>
      <c r="G3338">
        <v>34.610406354438901</v>
      </c>
      <c r="H3338">
        <v>5.5867716466217496</v>
      </c>
      <c r="I3338">
        <v>-3.8968513085649801</v>
      </c>
      <c r="J3338">
        <v>0.791565907384705</v>
      </c>
      <c r="K3338">
        <v>30.4187891754618</v>
      </c>
      <c r="L3338">
        <v>28.356798742607602</v>
      </c>
      <c r="M3338">
        <v>64.211440481777103</v>
      </c>
      <c r="N3338">
        <v>1.57246621067031</v>
      </c>
      <c r="O3338">
        <v>13.471347134713399</v>
      </c>
      <c r="P3338">
        <v>111.619047619047</v>
      </c>
      <c r="Q3338">
        <v>6.5559823950259999E-2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622</v>
      </c>
      <c r="E3339">
        <v>55.337898260000003</v>
      </c>
      <c r="F3339">
        <v>329.6</v>
      </c>
      <c r="G3339">
        <v>25.626509769046699</v>
      </c>
      <c r="H3339">
        <v>12.6017890491411</v>
      </c>
      <c r="I3339">
        <v>-19.252959178750501</v>
      </c>
      <c r="J3339">
        <v>-3.47401497155048</v>
      </c>
      <c r="K3339">
        <v>313.00520341369003</v>
      </c>
      <c r="L3339">
        <v>282.88757364176303</v>
      </c>
      <c r="M3339">
        <v>48.889415211593601</v>
      </c>
      <c r="N3339">
        <v>0.41703786191536701</v>
      </c>
      <c r="O3339">
        <v>24.696601941747499</v>
      </c>
      <c r="P3339">
        <v>57.7033492822966</v>
      </c>
      <c r="Q3339">
        <v>-4.3500849078777E-2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271</v>
      </c>
      <c r="E3340">
        <v>55.318125000000002</v>
      </c>
      <c r="F3340">
        <v>182.95</v>
      </c>
      <c r="G3340">
        <v>-10.4670630179643</v>
      </c>
      <c r="H3340">
        <v>9.1484135842124097</v>
      </c>
      <c r="I3340">
        <v>6.9318297731239902</v>
      </c>
      <c r="J3340">
        <v>-2.7624445198518801</v>
      </c>
      <c r="K3340">
        <v>169.504317163964</v>
      </c>
      <c r="L3340">
        <v>159.562396665168</v>
      </c>
      <c r="M3340">
        <v>61.590021556996</v>
      </c>
      <c r="N3340">
        <v>0.300028347349522</v>
      </c>
      <c r="O3340">
        <v>37.7152227384531</v>
      </c>
      <c r="P3340">
        <v>44.853523357086303</v>
      </c>
      <c r="Q3340">
        <v>7.0684349332563998E-2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72</v>
      </c>
      <c r="E3341">
        <v>55.216163999999999</v>
      </c>
      <c r="F3341">
        <v>19.93</v>
      </c>
      <c r="G3341">
        <v>-35.385155306298799</v>
      </c>
      <c r="H3341">
        <v>-13.884920764836901</v>
      </c>
      <c r="I3341">
        <v>-36.588318424922399</v>
      </c>
      <c r="J3341">
        <v>-3.6008585705187</v>
      </c>
      <c r="K3341">
        <v>20.2953275288829</v>
      </c>
      <c r="L3341">
        <v>20.916314491553301</v>
      </c>
      <c r="M3341">
        <v>66.913029405751701</v>
      </c>
      <c r="N3341">
        <v>0.30359404256052602</v>
      </c>
      <c r="O3341">
        <v>79.126944305067695</v>
      </c>
      <c r="P3341">
        <v>17.235294117647001</v>
      </c>
      <c r="Q3341">
        <v>0.13190347644206399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271</v>
      </c>
      <c r="E3342">
        <v>55.210577000000001</v>
      </c>
      <c r="F3342">
        <v>53</v>
      </c>
      <c r="G3342">
        <v>117.553115273633</v>
      </c>
      <c r="I3342">
        <v>-19.327531599670799</v>
      </c>
      <c r="K3342">
        <v>53.706138190125102</v>
      </c>
      <c r="L3342">
        <v>38.513103008389599</v>
      </c>
      <c r="M3342">
        <v>19.721633824694301</v>
      </c>
      <c r="N3342">
        <v>3.47003154574132E-2</v>
      </c>
      <c r="O3342">
        <v>50.943396226415103</v>
      </c>
      <c r="P3342">
        <v>218.31831831831801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715</v>
      </c>
      <c r="E3343">
        <v>54.986265107999998</v>
      </c>
      <c r="F3343">
        <v>427.82</v>
      </c>
      <c r="G3343">
        <v>10.553500768677701</v>
      </c>
      <c r="H3343">
        <v>10.3511514542739</v>
      </c>
      <c r="I3343">
        <v>-5.04173845093029</v>
      </c>
      <c r="J3343">
        <v>-0.56784558255614104</v>
      </c>
      <c r="K3343">
        <v>389.48142106427599</v>
      </c>
      <c r="L3343">
        <v>365.97954250903098</v>
      </c>
      <c r="M3343">
        <v>51.557362812998498</v>
      </c>
      <c r="N3343">
        <v>1.26219371865761</v>
      </c>
      <c r="O3343">
        <v>2.30938245056331</v>
      </c>
      <c r="P3343">
        <v>39.582381729200598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138</v>
      </c>
      <c r="E3344">
        <v>54.9309376</v>
      </c>
      <c r="F3344">
        <v>5976.35</v>
      </c>
      <c r="G3344">
        <v>84.425064959979494</v>
      </c>
      <c r="H3344">
        <v>30.9006081307434</v>
      </c>
      <c r="I3344">
        <v>-3.3252951339363999</v>
      </c>
      <c r="J3344">
        <v>5.4075252929240296</v>
      </c>
      <c r="K3344">
        <v>4922.9953180155899</v>
      </c>
      <c r="L3344">
        <v>4316.1405723349899</v>
      </c>
      <c r="M3344">
        <v>63.284910176996497</v>
      </c>
      <c r="N3344">
        <v>0.79088564058469402</v>
      </c>
      <c r="O3344">
        <v>8.3437215022547093</v>
      </c>
      <c r="P3344">
        <v>116.135040324038</v>
      </c>
      <c r="Q3344">
        <v>2.8544412857083999E-2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295</v>
      </c>
      <c r="E3345">
        <v>54.765465599999999</v>
      </c>
      <c r="F3345">
        <v>26.67</v>
      </c>
      <c r="G3345">
        <v>-48.284203519748601</v>
      </c>
      <c r="H3345">
        <v>8.3796887608892501</v>
      </c>
      <c r="I3345">
        <v>-26.2069670735711</v>
      </c>
      <c r="J3345">
        <v>15.978341779055199</v>
      </c>
      <c r="K3345">
        <v>24.368252361464201</v>
      </c>
      <c r="L3345">
        <v>28.216655356772499</v>
      </c>
      <c r="M3345">
        <v>85.576245220450105</v>
      </c>
      <c r="N3345">
        <v>1.53565760162314</v>
      </c>
      <c r="O3345">
        <v>38.732658417697699</v>
      </c>
      <c r="P3345">
        <v>26.0992907801418</v>
      </c>
      <c r="Q3345">
        <v>-7.7327154170869994E-2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418</v>
      </c>
      <c r="E3346">
        <v>54.675091625</v>
      </c>
      <c r="F3346">
        <v>174.35</v>
      </c>
      <c r="G3346">
        <v>-25.566150781411899</v>
      </c>
      <c r="H3346">
        <v>220.49646186256101</v>
      </c>
      <c r="I3346">
        <v>201.848615881646</v>
      </c>
      <c r="J3346">
        <v>16.823881967006901</v>
      </c>
      <c r="M3346">
        <v>100</v>
      </c>
      <c r="N3346">
        <v>1.15430281865801</v>
      </c>
      <c r="O3346">
        <v>4.0435904789217103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138</v>
      </c>
      <c r="E3347">
        <v>54.662044860000002</v>
      </c>
      <c r="F3347">
        <v>164</v>
      </c>
      <c r="G3347">
        <v>73.318156761639202</v>
      </c>
      <c r="H3347">
        <v>-7.60615728728816</v>
      </c>
      <c r="I3347">
        <v>55.150123812400999</v>
      </c>
      <c r="J3347">
        <v>-2.1756054165312499</v>
      </c>
      <c r="K3347">
        <v>149.616995308382</v>
      </c>
      <c r="L3347">
        <v>119.968554528905</v>
      </c>
      <c r="M3347">
        <v>50.426157770880302</v>
      </c>
      <c r="N3347">
        <v>0.16714628440476401</v>
      </c>
      <c r="O3347">
        <v>9.7560975609756095</v>
      </c>
      <c r="P3347">
        <v>107.59493670886</v>
      </c>
      <c r="Q3347">
        <v>9.6927906549494E-2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E3348">
        <v>54.657218</v>
      </c>
      <c r="F3348">
        <v>27.41</v>
      </c>
      <c r="G3348">
        <v>91.973531758270596</v>
      </c>
      <c r="H3348">
        <v>-8.8059544475315494</v>
      </c>
      <c r="I3348">
        <v>-6.7121568895366499</v>
      </c>
      <c r="J3348">
        <v>-0.802685888928938</v>
      </c>
      <c r="K3348">
        <v>28.167324638791001</v>
      </c>
      <c r="L3348">
        <v>26.575665548716302</v>
      </c>
      <c r="M3348">
        <v>48.019033689782503</v>
      </c>
      <c r="N3348">
        <v>1.0312511565437901</v>
      </c>
      <c r="O3348">
        <v>24.042320321050699</v>
      </c>
      <c r="P3348">
        <v>128.416666666666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370</v>
      </c>
      <c r="E3349">
        <v>54.430390000000003</v>
      </c>
      <c r="F3349">
        <v>103.85</v>
      </c>
      <c r="G3349">
        <v>-40.198292170643299</v>
      </c>
      <c r="H3349">
        <v>-3.5522842529258898</v>
      </c>
      <c r="I3349">
        <v>-43.148755198434202</v>
      </c>
      <c r="J3349">
        <v>-1.7292456037239501</v>
      </c>
      <c r="K3349">
        <v>105.482495027124</v>
      </c>
      <c r="L3349">
        <v>121.81165392522399</v>
      </c>
      <c r="M3349">
        <v>47.3945309961696</v>
      </c>
      <c r="N3349">
        <v>1.58683361268856</v>
      </c>
      <c r="O3349">
        <v>101.25180548868499</v>
      </c>
      <c r="P3349">
        <v>19.601520211908301</v>
      </c>
      <c r="Q3349">
        <v>0.10807665580139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271</v>
      </c>
      <c r="E3350">
        <v>54.417892023</v>
      </c>
      <c r="F3350">
        <v>115.99</v>
      </c>
      <c r="G3350">
        <v>62.546077567598701</v>
      </c>
      <c r="H3350">
        <v>11.397110686568</v>
      </c>
      <c r="I3350">
        <v>-35.309715072967101</v>
      </c>
      <c r="J3350">
        <v>-1.20403858437353</v>
      </c>
      <c r="K3350">
        <v>109.77691479719</v>
      </c>
      <c r="L3350">
        <v>105.265768617852</v>
      </c>
      <c r="M3350">
        <v>53.888762961862298</v>
      </c>
      <c r="N3350">
        <v>0.712884606991664</v>
      </c>
      <c r="O3350">
        <v>40.356927321320804</v>
      </c>
      <c r="P3350">
        <v>110.508166969147</v>
      </c>
      <c r="Q3350">
        <v>5.8306812890501998E-2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98</v>
      </c>
      <c r="E3351">
        <v>54.397325000000002</v>
      </c>
      <c r="F3351">
        <v>959.6</v>
      </c>
      <c r="G3351">
        <v>34.101070516424898</v>
      </c>
      <c r="H3351">
        <v>-9.04683875738138</v>
      </c>
      <c r="I3351">
        <v>-8.60910405904146</v>
      </c>
      <c r="K3351">
        <v>976.46109252052702</v>
      </c>
      <c r="M3351">
        <v>5.6022450359880004E-3</v>
      </c>
      <c r="N3351">
        <v>0.96969696969696895</v>
      </c>
      <c r="O3351">
        <v>42.246769487286301</v>
      </c>
      <c r="P3351">
        <v>76.868491383282603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418</v>
      </c>
      <c r="E3352">
        <v>54.36</v>
      </c>
      <c r="F3352">
        <v>14.12</v>
      </c>
      <c r="G3352">
        <v>-93.475241690502799</v>
      </c>
      <c r="H3352">
        <v>6.7218970113543799</v>
      </c>
      <c r="I3352">
        <v>-27.781672656897399</v>
      </c>
      <c r="J3352">
        <v>-8.8721476651257998</v>
      </c>
      <c r="K3352">
        <v>13.2910598399782</v>
      </c>
      <c r="L3352">
        <v>18.062630232775199</v>
      </c>
      <c r="M3352">
        <v>48.340586495499501</v>
      </c>
      <c r="N3352">
        <v>1.0905465313589799</v>
      </c>
      <c r="O3352">
        <v>225.63739376770499</v>
      </c>
      <c r="P3352">
        <v>70.120481927710799</v>
      </c>
      <c r="Q3352">
        <v>1.9062667668019999E-2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54.287678200000002</v>
      </c>
      <c r="F3353">
        <v>111.7</v>
      </c>
      <c r="G3353">
        <v>99.505074289813095</v>
      </c>
      <c r="H3353">
        <v>-1.32605577886645</v>
      </c>
      <c r="I3353">
        <v>43.149211910552097</v>
      </c>
      <c r="J3353">
        <v>10.4781221918791</v>
      </c>
      <c r="K3353">
        <v>98.861038541987796</v>
      </c>
      <c r="L3353">
        <v>77.655602123575903</v>
      </c>
      <c r="M3353">
        <v>72.521226901237895</v>
      </c>
      <c r="N3353">
        <v>0.54394135918353403</v>
      </c>
      <c r="O3353">
        <v>3.9391226499552401</v>
      </c>
      <c r="P3353">
        <v>155.95783684692901</v>
      </c>
      <c r="Q3353">
        <v>7.9050142255288003E-2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E3354">
        <v>54.1441856</v>
      </c>
      <c r="F3354">
        <v>55</v>
      </c>
      <c r="G3354">
        <v>-84.975744877352895</v>
      </c>
      <c r="H3354">
        <v>25.123397949440601</v>
      </c>
      <c r="I3354">
        <v>-60.208767221332103</v>
      </c>
      <c r="J3354">
        <v>-3.7786152227530101</v>
      </c>
      <c r="K3354">
        <v>53.1656361671469</v>
      </c>
      <c r="L3354">
        <v>77.939725176009901</v>
      </c>
      <c r="M3354">
        <v>45.982213943117799</v>
      </c>
      <c r="N3354">
        <v>0.79116279069767403</v>
      </c>
      <c r="O3354">
        <v>210.18181818181799</v>
      </c>
      <c r="P3354">
        <v>34.146341463414601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54.082099999999997</v>
      </c>
      <c r="F3355">
        <v>51.24</v>
      </c>
      <c r="G3355">
        <v>79.475866025310694</v>
      </c>
      <c r="H3355">
        <v>-28.084313727059701</v>
      </c>
      <c r="I3355">
        <v>18.569280943332299</v>
      </c>
      <c r="J3355">
        <v>-2.6390495252925801</v>
      </c>
      <c r="K3355">
        <v>48.5124052933336</v>
      </c>
      <c r="L3355">
        <v>37.735834586124597</v>
      </c>
      <c r="M3355">
        <v>40.868852712430503</v>
      </c>
      <c r="N3355">
        <v>0.697784810126582</v>
      </c>
      <c r="O3355">
        <v>34.562841530054598</v>
      </c>
      <c r="P3355">
        <v>123.657791357485</v>
      </c>
      <c r="Q3355">
        <v>0.10557650258826599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402</v>
      </c>
      <c r="E3356">
        <v>53.99503</v>
      </c>
      <c r="F3356">
        <v>119.1</v>
      </c>
      <c r="G3356">
        <v>18.187621095473901</v>
      </c>
      <c r="H3356">
        <v>18.7361713967627</v>
      </c>
      <c r="I3356">
        <v>-30.563178036153602</v>
      </c>
      <c r="J3356">
        <v>12.7322423407361</v>
      </c>
      <c r="K3356">
        <v>114.70575581360499</v>
      </c>
      <c r="L3356">
        <v>102.97172470151401</v>
      </c>
      <c r="M3356">
        <v>54.308689955617403</v>
      </c>
      <c r="N3356">
        <v>0.58043117744610195</v>
      </c>
      <c r="O3356">
        <v>29.261125104953798</v>
      </c>
      <c r="P3356">
        <v>52.692307692307601</v>
      </c>
      <c r="Q3356">
        <v>7.7349160749970003E-2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46</v>
      </c>
      <c r="E3357">
        <v>53.879280000000001</v>
      </c>
      <c r="F3357">
        <v>7.42</v>
      </c>
      <c r="G3357">
        <v>-97.095286487317296</v>
      </c>
      <c r="H3357">
        <v>-10.123283124965001</v>
      </c>
      <c r="I3357">
        <v>-63.684204949745101</v>
      </c>
      <c r="J3357">
        <v>6.4532581670151101</v>
      </c>
      <c r="K3357">
        <v>8.1543415386137603</v>
      </c>
      <c r="L3357">
        <v>12.0196346808376</v>
      </c>
      <c r="M3357">
        <v>53.852988974316602</v>
      </c>
      <c r="N3357">
        <v>0.58081922256562002</v>
      </c>
      <c r="O3357">
        <v>297.70889487870602</v>
      </c>
      <c r="P3357">
        <v>10.5812220566319</v>
      </c>
      <c r="Q3357">
        <v>3.3778802362903003E-2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1435</v>
      </c>
      <c r="E3358">
        <v>53.870471999999999</v>
      </c>
      <c r="F3358">
        <v>28.78</v>
      </c>
      <c r="G3358">
        <v>17.5413811939551</v>
      </c>
      <c r="H3358">
        <v>-12.998509164747899</v>
      </c>
      <c r="I3358">
        <v>-18.183531517319299</v>
      </c>
      <c r="J3358">
        <v>-8.4279896174584596</v>
      </c>
      <c r="K3358">
        <v>32.033594346087099</v>
      </c>
      <c r="L3358">
        <v>30.443401465704198</v>
      </c>
      <c r="M3358">
        <v>39.854588471470102</v>
      </c>
      <c r="N3358">
        <v>0.59943956091697603</v>
      </c>
      <c r="O3358">
        <v>61.779013203613601</v>
      </c>
      <c r="P3358">
        <v>77.107692307692304</v>
      </c>
      <c r="Q3358">
        <v>0.103713261595311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133</v>
      </c>
      <c r="E3359">
        <v>53.866796100000002</v>
      </c>
      <c r="F3359">
        <v>38.049999999999997</v>
      </c>
      <c r="G3359">
        <v>-43.200786473069797</v>
      </c>
      <c r="H3359">
        <v>-19.790127549450599</v>
      </c>
      <c r="I3359">
        <v>-35.949289913834797</v>
      </c>
      <c r="J3359">
        <v>-7.9875157829612897</v>
      </c>
      <c r="M3359">
        <v>33.936760010936098</v>
      </c>
      <c r="O3359">
        <v>28.120893561103799</v>
      </c>
      <c r="P3359">
        <v>1.19680851063828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121</v>
      </c>
      <c r="E3360">
        <v>53.854599999999998</v>
      </c>
      <c r="F3360">
        <v>5.74</v>
      </c>
      <c r="G3360">
        <v>27.5005158852547</v>
      </c>
      <c r="H3360">
        <v>-10.9917782023208</v>
      </c>
      <c r="I3360">
        <v>-18.1886603052643</v>
      </c>
      <c r="J3360">
        <v>3.85898969039371</v>
      </c>
      <c r="K3360">
        <v>5.3097112752851396</v>
      </c>
      <c r="L3360">
        <v>5.36324946400567</v>
      </c>
      <c r="M3360">
        <v>63.004054669581798</v>
      </c>
      <c r="N3360">
        <v>1.41739363750562</v>
      </c>
      <c r="O3360">
        <v>66.5505226480836</v>
      </c>
      <c r="P3360">
        <v>76.615384615384599</v>
      </c>
      <c r="Q3360">
        <v>6.8298410511358001E-2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715</v>
      </c>
      <c r="E3361">
        <v>53.792091599999999</v>
      </c>
      <c r="F3361">
        <v>912.23</v>
      </c>
      <c r="G3361">
        <v>-4.0159032867057496</v>
      </c>
      <c r="H3361">
        <v>-1.6996962321973199</v>
      </c>
      <c r="I3361">
        <v>-3.0201895673290098</v>
      </c>
      <c r="J3361">
        <v>-2.96719294914248</v>
      </c>
      <c r="K3361">
        <v>877.00966688633298</v>
      </c>
      <c r="L3361">
        <v>816.61586343311296</v>
      </c>
      <c r="M3361">
        <v>58.819350865168801</v>
      </c>
      <c r="N3361">
        <v>0.54930770539207296</v>
      </c>
      <c r="O3361">
        <v>6.88094011378708</v>
      </c>
      <c r="P3361">
        <v>29.559721630450198</v>
      </c>
      <c r="Q3361">
        <v>1.3226938830403E-2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E3362">
        <v>53.551007039999902</v>
      </c>
      <c r="F3362">
        <v>49.16</v>
      </c>
      <c r="G3362">
        <v>16.227907482216501</v>
      </c>
      <c r="H3362">
        <v>-9.3908452082580602</v>
      </c>
      <c r="I3362">
        <v>-20.292693424922501</v>
      </c>
      <c r="J3362">
        <v>-3.9841475645082598</v>
      </c>
      <c r="K3362">
        <v>50.961238867919597</v>
      </c>
      <c r="L3362">
        <v>50.677230507269897</v>
      </c>
      <c r="M3362">
        <v>54.734330719873</v>
      </c>
      <c r="N3362">
        <v>0.71300656117329198</v>
      </c>
      <c r="O3362">
        <v>43.775427176566303</v>
      </c>
      <c r="P3362">
        <v>50.751303281201999</v>
      </c>
      <c r="Q3362">
        <v>0.12231165764195601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E3363">
        <v>53.381045299999997</v>
      </c>
      <c r="F3363">
        <v>62.35</v>
      </c>
      <c r="G3363">
        <v>45.255767026807199</v>
      </c>
      <c r="H3363">
        <v>2.2673478769245201</v>
      </c>
      <c r="I3363">
        <v>-11.886948470141</v>
      </c>
      <c r="J3363">
        <v>-1.87839378758766</v>
      </c>
      <c r="K3363">
        <v>60.8174421308562</v>
      </c>
      <c r="L3363">
        <v>58.014097556819898</v>
      </c>
      <c r="M3363">
        <v>51.890171226383501</v>
      </c>
      <c r="N3363">
        <v>0.99170421490902805</v>
      </c>
      <c r="O3363">
        <v>29.029671210906098</v>
      </c>
      <c r="P3363">
        <v>86.956521739130395</v>
      </c>
      <c r="Q3363">
        <v>3.7824338944407003E-2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E3364">
        <v>53.246012</v>
      </c>
      <c r="F3364">
        <v>63</v>
      </c>
      <c r="G3364">
        <v>-11.7450125700298</v>
      </c>
      <c r="H3364">
        <v>13.241110282159999</v>
      </c>
      <c r="I3364">
        <v>-32.420169290435098</v>
      </c>
      <c r="J3364">
        <v>-1.90181154748738</v>
      </c>
      <c r="K3364">
        <v>60.880611001925999</v>
      </c>
      <c r="L3364">
        <v>63.416108621564497</v>
      </c>
      <c r="M3364">
        <v>54.889704173617602</v>
      </c>
      <c r="N3364">
        <v>2.12255820215917</v>
      </c>
      <c r="O3364">
        <v>46.682539682539598</v>
      </c>
      <c r="P3364">
        <v>28.571428571428498</v>
      </c>
      <c r="Q3364">
        <v>-3.7062247090974998E-2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361</v>
      </c>
      <c r="E3365">
        <v>53.131045391999997</v>
      </c>
      <c r="F3365">
        <v>31.8</v>
      </c>
      <c r="G3365">
        <v>12.3948036654427</v>
      </c>
      <c r="H3365">
        <v>-10.7040945305361</v>
      </c>
      <c r="I3365">
        <v>-24.533426650030702</v>
      </c>
      <c r="J3365">
        <v>-0.79133606190914096</v>
      </c>
      <c r="K3365">
        <v>33.096729147517202</v>
      </c>
      <c r="L3365">
        <v>32.451534280703697</v>
      </c>
      <c r="M3365">
        <v>52.609490939293401</v>
      </c>
      <c r="N3365">
        <v>0.21100983647339799</v>
      </c>
      <c r="O3365">
        <v>52.201257861635199</v>
      </c>
      <c r="P3365">
        <v>46.882217090069297</v>
      </c>
      <c r="Q3365">
        <v>4.5098845132416E-2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124</v>
      </c>
      <c r="E3366">
        <v>53.097964040000001</v>
      </c>
      <c r="F3366">
        <v>2.2000000000000002</v>
      </c>
      <c r="G3366">
        <v>-5.5931859894901201</v>
      </c>
      <c r="H3366">
        <v>-1.87035303188851</v>
      </c>
      <c r="I3366">
        <v>-12.2495918825592</v>
      </c>
      <c r="J3366">
        <v>1.0670674632677399</v>
      </c>
      <c r="K3366">
        <v>2.80531640952095</v>
      </c>
      <c r="L3366">
        <v>2.8492677430408602</v>
      </c>
      <c r="M3366">
        <v>15.3874106226971</v>
      </c>
      <c r="N3366">
        <v>1</v>
      </c>
      <c r="Q3366">
        <v>-0.13535727796024799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72</v>
      </c>
      <c r="E3367">
        <v>53.060940000000002</v>
      </c>
      <c r="F3367">
        <v>25.67</v>
      </c>
      <c r="G3367">
        <v>105.69511047984901</v>
      </c>
      <c r="H3367">
        <v>1.6001047253829901</v>
      </c>
      <c r="I3367">
        <v>61.338740398606902</v>
      </c>
      <c r="J3367">
        <v>-12.4593885083434</v>
      </c>
      <c r="K3367">
        <v>24.569421818003502</v>
      </c>
      <c r="L3367">
        <v>19.4582476520327</v>
      </c>
      <c r="M3367">
        <v>45.9975847595869</v>
      </c>
      <c r="N3367">
        <v>0.84637568085063397</v>
      </c>
      <c r="O3367">
        <v>14.920140241526999</v>
      </c>
      <c r="P3367">
        <v>170.210526315789</v>
      </c>
      <c r="Q3367">
        <v>6.0920967984501001E-2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469</v>
      </c>
      <c r="E3368">
        <v>52.996580000000002</v>
      </c>
      <c r="F3368">
        <v>120.25</v>
      </c>
      <c r="G3368">
        <v>46.958956822605202</v>
      </c>
      <c r="I3368">
        <v>-25.002319943525301</v>
      </c>
      <c r="K3368">
        <v>101.614352436579</v>
      </c>
      <c r="L3368">
        <v>65.979273510552801</v>
      </c>
      <c r="M3368">
        <v>99.464893626018295</v>
      </c>
      <c r="N3368">
        <v>0</v>
      </c>
      <c r="O3368">
        <v>15.2598752598752</v>
      </c>
      <c r="P3368">
        <v>72.525107604017194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906</v>
      </c>
      <c r="E3369">
        <v>52.960320000000003</v>
      </c>
      <c r="F3369">
        <v>10.28</v>
      </c>
      <c r="G3369">
        <v>97.912110088153199</v>
      </c>
      <c r="H3369">
        <v>34.414204703662001</v>
      </c>
      <c r="I3369">
        <v>86.053886299486905</v>
      </c>
      <c r="J3369">
        <v>-5.23904952529257</v>
      </c>
      <c r="K3369">
        <v>8.0966442946284403</v>
      </c>
      <c r="L3369">
        <v>6.08118997091126</v>
      </c>
      <c r="M3369">
        <v>48.789632938836299</v>
      </c>
      <c r="N3369">
        <v>1.3544586354625601</v>
      </c>
      <c r="O3369">
        <v>14.9805447470817</v>
      </c>
      <c r="P3369">
        <v>156.99999999999901</v>
      </c>
      <c r="Q3369">
        <v>2.1669238809930002E-3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E3370">
        <v>52.83</v>
      </c>
      <c r="F3370">
        <v>89.8</v>
      </c>
      <c r="G3370">
        <v>150.53921140109</v>
      </c>
      <c r="H3370">
        <v>-23.929044403918201</v>
      </c>
      <c r="I3370">
        <v>42.264875994996203</v>
      </c>
      <c r="J3370">
        <v>-6.86605917159482</v>
      </c>
      <c r="K3370">
        <v>95.704374910781397</v>
      </c>
      <c r="L3370">
        <v>74.165420871386004</v>
      </c>
      <c r="M3370">
        <v>17.607048494187101</v>
      </c>
      <c r="N3370">
        <v>0.39571177560815302</v>
      </c>
      <c r="O3370">
        <v>41.091314031180403</v>
      </c>
      <c r="P3370">
        <v>197.15420251488999</v>
      </c>
      <c r="Q3370">
        <v>0.119097217793324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121</v>
      </c>
      <c r="E3371">
        <v>52.807499999999997</v>
      </c>
      <c r="F3371">
        <v>70.14</v>
      </c>
      <c r="G3371">
        <v>33.013998438574497</v>
      </c>
      <c r="H3371">
        <v>-11.0722908422551</v>
      </c>
      <c r="I3371">
        <v>-15.1108000293085</v>
      </c>
      <c r="J3371">
        <v>-2.0560660064871099</v>
      </c>
      <c r="K3371">
        <v>71.345519284441195</v>
      </c>
      <c r="L3371">
        <v>63.331338352510301</v>
      </c>
      <c r="M3371">
        <v>44.764563152029403</v>
      </c>
      <c r="N3371">
        <v>1.17922237740798</v>
      </c>
      <c r="O3371">
        <v>39.007698887938403</v>
      </c>
      <c r="P3371">
        <v>75.131086142322104</v>
      </c>
      <c r="Q3371">
        <v>7.5325536606519E-2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555</v>
      </c>
      <c r="E3372">
        <v>52.788039808000001</v>
      </c>
      <c r="F3372">
        <v>59.35</v>
      </c>
      <c r="G3372">
        <v>-13.401606217259101</v>
      </c>
      <c r="H3372">
        <v>-6.4672383250202197</v>
      </c>
      <c r="I3372">
        <v>-38.523259447202904</v>
      </c>
      <c r="J3372">
        <v>-4.1882020676654603</v>
      </c>
      <c r="K3372">
        <v>58.739042688038197</v>
      </c>
      <c r="L3372">
        <v>58.512752793328502</v>
      </c>
      <c r="M3372">
        <v>39.695978979006398</v>
      </c>
      <c r="N3372">
        <v>0.68938683047998695</v>
      </c>
      <c r="O3372">
        <v>49.789385004212299</v>
      </c>
      <c r="P3372">
        <v>27.3605150214592</v>
      </c>
      <c r="Q3372">
        <v>-6.0294618309970002E-2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418</v>
      </c>
      <c r="E3373">
        <v>52.654812980000003</v>
      </c>
      <c r="F3373">
        <v>83.3</v>
      </c>
      <c r="G3373">
        <v>-42.845197454698898</v>
      </c>
      <c r="H3373">
        <v>-0.69745782735529205</v>
      </c>
      <c r="I3373">
        <v>-39.100050744877997</v>
      </c>
      <c r="J3373">
        <v>0.60714194065679306</v>
      </c>
      <c r="K3373">
        <v>84.275938068630396</v>
      </c>
      <c r="L3373">
        <v>92.441918914361807</v>
      </c>
      <c r="M3373">
        <v>64.827539844054499</v>
      </c>
      <c r="N3373">
        <v>0.16026336051792101</v>
      </c>
      <c r="O3373">
        <v>93.277310924369701</v>
      </c>
      <c r="P3373">
        <v>18.492176386913201</v>
      </c>
      <c r="Q3373">
        <v>3.6426008373691997E-2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290</v>
      </c>
      <c r="E3374">
        <v>52.640780499999998</v>
      </c>
      <c r="F3374">
        <v>13.75</v>
      </c>
      <c r="G3374">
        <v>61.701374254353397</v>
      </c>
      <c r="H3374">
        <v>-3.0442473381233</v>
      </c>
      <c r="I3374">
        <v>-52.473592333928899</v>
      </c>
      <c r="J3374">
        <v>-8.2042236546458103</v>
      </c>
      <c r="K3374">
        <v>13.2237342151828</v>
      </c>
      <c r="L3374">
        <v>13.0368279213384</v>
      </c>
      <c r="M3374">
        <v>46.9776008066397</v>
      </c>
      <c r="N3374">
        <v>2.26299115537548</v>
      </c>
      <c r="O3374">
        <v>59.781818181818103</v>
      </c>
      <c r="P3374">
        <v>105.223880597014</v>
      </c>
      <c r="Q3374">
        <v>4.5164184966042999E-2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402</v>
      </c>
      <c r="E3375">
        <v>52.628796000000001</v>
      </c>
      <c r="F3375">
        <v>138.35</v>
      </c>
      <c r="G3375">
        <v>-28.604921301845</v>
      </c>
      <c r="H3375">
        <v>3.54956546692982</v>
      </c>
      <c r="I3375">
        <v>-38.232697657428098</v>
      </c>
      <c r="J3375">
        <v>-5.7125526223331802</v>
      </c>
      <c r="K3375">
        <v>134.85583097458499</v>
      </c>
      <c r="L3375">
        <v>138.730685509258</v>
      </c>
      <c r="M3375">
        <v>53.0156745919654</v>
      </c>
      <c r="N3375">
        <v>0.69843410942284301</v>
      </c>
      <c r="O3375">
        <v>80.701120346946098</v>
      </c>
      <c r="P3375">
        <v>31.137440758293799</v>
      </c>
      <c r="Q3375">
        <v>2.5342964917683002E-2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E3376">
        <v>52.487499999999997</v>
      </c>
      <c r="F3376">
        <v>41.85</v>
      </c>
      <c r="G3376">
        <v>10.765018049756801</v>
      </c>
      <c r="H3376">
        <v>-17.237327555684899</v>
      </c>
      <c r="I3376">
        <v>-27.886598585497101</v>
      </c>
      <c r="J3376">
        <v>0.92640059636192396</v>
      </c>
      <c r="K3376">
        <v>44.877728422554299</v>
      </c>
      <c r="L3376">
        <v>43.172312924383498</v>
      </c>
      <c r="M3376">
        <v>44.767496294088097</v>
      </c>
      <c r="N3376">
        <v>0.26965125035018001</v>
      </c>
      <c r="O3376">
        <v>61.648745519713202</v>
      </c>
      <c r="P3376">
        <v>57.330827067669098</v>
      </c>
      <c r="Q3376">
        <v>8.4960483657035998E-2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622</v>
      </c>
      <c r="E3377">
        <v>52.420427189999998</v>
      </c>
      <c r="F3377">
        <v>30.4</v>
      </c>
      <c r="G3377">
        <v>31.2030799878188</v>
      </c>
      <c r="H3377">
        <v>-9.1978146762753799</v>
      </c>
      <c r="I3377">
        <v>-14.974985091589099</v>
      </c>
      <c r="J3377">
        <v>-0.91085786136083702</v>
      </c>
      <c r="K3377">
        <v>31.018197746957199</v>
      </c>
      <c r="L3377">
        <v>28.856601194859401</v>
      </c>
      <c r="M3377">
        <v>52.713161477610903</v>
      </c>
      <c r="N3377">
        <v>0.77888782100154996</v>
      </c>
      <c r="O3377">
        <v>27.6315789473684</v>
      </c>
      <c r="P3377">
        <v>64.324324324324294</v>
      </c>
      <c r="Q3377">
        <v>-1.4870420121278E-2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52.04448</v>
      </c>
      <c r="F3378">
        <v>42.61</v>
      </c>
      <c r="G3378">
        <v>-55.460852986084497</v>
      </c>
      <c r="H3378">
        <v>-13.3863529476418</v>
      </c>
      <c r="I3378">
        <v>-49.100116532177999</v>
      </c>
      <c r="J3378">
        <v>-0.31334337765431403</v>
      </c>
      <c r="K3378">
        <v>44.6909146586286</v>
      </c>
      <c r="L3378">
        <v>49.001892151855401</v>
      </c>
      <c r="M3378">
        <v>36.488924188836897</v>
      </c>
      <c r="N3378">
        <v>0.275555555555555</v>
      </c>
      <c r="O3378">
        <v>80.591410467026506</v>
      </c>
      <c r="P3378">
        <v>4.5644171779141098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60</v>
      </c>
      <c r="E3379">
        <v>51.991189120000001</v>
      </c>
      <c r="F3379">
        <v>22.15</v>
      </c>
      <c r="G3379">
        <v>-40.373843089104199</v>
      </c>
      <c r="H3379">
        <v>-19.080013496438401</v>
      </c>
      <c r="I3379">
        <v>-19.2017862022131</v>
      </c>
      <c r="J3379">
        <v>4.0774061709099501</v>
      </c>
      <c r="K3379">
        <v>22.516415638306999</v>
      </c>
      <c r="L3379">
        <v>22.427153609350999</v>
      </c>
      <c r="M3379">
        <v>40.788724584905196</v>
      </c>
      <c r="N3379">
        <v>0.89932218707636602</v>
      </c>
      <c r="O3379">
        <v>21.6704288939052</v>
      </c>
      <c r="P3379">
        <v>38.006230529595001</v>
      </c>
      <c r="Q3379">
        <v>6.4511886041767996E-2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418</v>
      </c>
      <c r="E3380">
        <v>51.968492404999999</v>
      </c>
      <c r="F3380">
        <v>0.9</v>
      </c>
      <c r="G3380">
        <v>-56.573902719396401</v>
      </c>
      <c r="H3380">
        <v>5.8292094520001401</v>
      </c>
      <c r="I3380">
        <v>-10.425965483745999</v>
      </c>
      <c r="J3380">
        <v>-5.5401247941097802</v>
      </c>
      <c r="K3380">
        <v>0.88005486530209098</v>
      </c>
      <c r="L3380">
        <v>0.86356819569576704</v>
      </c>
      <c r="M3380">
        <v>40.868472005956399</v>
      </c>
      <c r="N3380">
        <v>0.60895049890419695</v>
      </c>
      <c r="O3380">
        <v>50</v>
      </c>
      <c r="P3380">
        <v>36.363636363636303</v>
      </c>
      <c r="Q3380">
        <v>9.0599794391336003E-2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E3381">
        <v>51.909480000000002</v>
      </c>
      <c r="F3381">
        <v>105</v>
      </c>
      <c r="G3381">
        <v>118.90416353756299</v>
      </c>
      <c r="H3381">
        <v>-24.016845952998299</v>
      </c>
      <c r="I3381">
        <v>429.71352244871201</v>
      </c>
      <c r="J3381">
        <v>-9.4558327420758008</v>
      </c>
      <c r="K3381">
        <v>107.229036260619</v>
      </c>
      <c r="L3381">
        <v>67.981566907586497</v>
      </c>
      <c r="M3381">
        <v>8.2565975808703893</v>
      </c>
      <c r="N3381">
        <v>0.23534205939019501</v>
      </c>
      <c r="O3381">
        <v>27.571428571428498</v>
      </c>
      <c r="P3381">
        <v>446.02184087363401</v>
      </c>
      <c r="Q3381">
        <v>0.15666674126512001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1428</v>
      </c>
      <c r="E3382">
        <v>51.831704700000003</v>
      </c>
      <c r="F3382">
        <v>9.9700000000000006</v>
      </c>
      <c r="G3382">
        <v>-86.244793495982805</v>
      </c>
      <c r="H3382">
        <v>-6.6190449349288096</v>
      </c>
      <c r="I3382">
        <v>-55.737237015444897</v>
      </c>
      <c r="J3382">
        <v>-3.7142970500450501</v>
      </c>
      <c r="K3382">
        <v>10.2343717788084</v>
      </c>
      <c r="L3382">
        <v>14.5949973773377</v>
      </c>
      <c r="M3382">
        <v>49.485219458437797</v>
      </c>
      <c r="N3382">
        <v>0.64760911777368402</v>
      </c>
      <c r="O3382">
        <v>160.68204613841499</v>
      </c>
      <c r="P3382">
        <v>11.3966480446927</v>
      </c>
      <c r="Q3382">
        <v>0.21038932262468801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541</v>
      </c>
      <c r="E3383">
        <v>51.622199999999999</v>
      </c>
      <c r="F3383">
        <v>3.58</v>
      </c>
      <c r="G3383">
        <v>368.45409696668401</v>
      </c>
      <c r="H3383">
        <v>-40.297333757876302</v>
      </c>
      <c r="I3383">
        <v>0.76095119536377698</v>
      </c>
      <c r="J3383">
        <v>-11.7653653147662</v>
      </c>
      <c r="K3383">
        <v>4.8328115873602799</v>
      </c>
      <c r="L3383">
        <v>3.8878578520012699</v>
      </c>
      <c r="M3383">
        <v>26.911079780269599</v>
      </c>
      <c r="N3383">
        <v>4.2246524785077604</v>
      </c>
      <c r="O3383">
        <v>130.72625698324001</v>
      </c>
      <c r="P3383">
        <v>395.404057965878</v>
      </c>
      <c r="Q3383">
        <v>0.12284399041135401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622</v>
      </c>
      <c r="E3384">
        <v>51.532275237999997</v>
      </c>
      <c r="F3384">
        <v>0.82</v>
      </c>
      <c r="G3384">
        <v>-50.791376006637101</v>
      </c>
      <c r="H3384">
        <v>5.16319255791307</v>
      </c>
      <c r="I3384">
        <v>-66.910728063476697</v>
      </c>
      <c r="J3384">
        <v>-1.23904952529257</v>
      </c>
      <c r="K3384">
        <v>0.85926290470220701</v>
      </c>
      <c r="L3384">
        <v>1.1235783307057701</v>
      </c>
      <c r="M3384">
        <v>55.149009572059001</v>
      </c>
      <c r="N3384">
        <v>0.55521196676650797</v>
      </c>
      <c r="O3384">
        <v>143.90243902438999</v>
      </c>
      <c r="P3384">
        <v>12.3287671232876</v>
      </c>
      <c r="Q3384">
        <v>5.6219813905805001E-2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E3385">
        <v>51.306380799999999</v>
      </c>
      <c r="F3385">
        <v>69</v>
      </c>
      <c r="G3385">
        <v>-73.880757522984993</v>
      </c>
      <c r="H3385">
        <v>-20.096716473925699</v>
      </c>
      <c r="I3385">
        <v>-57.584914169603302</v>
      </c>
      <c r="J3385">
        <v>-1.70743360023402</v>
      </c>
      <c r="K3385">
        <v>85.881739154904906</v>
      </c>
      <c r="L3385">
        <v>105.422503287227</v>
      </c>
      <c r="M3385">
        <v>36.3523224942006</v>
      </c>
      <c r="N3385">
        <v>4.8847648659152698</v>
      </c>
      <c r="O3385">
        <v>131.88405797101399</v>
      </c>
      <c r="P3385">
        <v>9.5238095238095308</v>
      </c>
      <c r="Q3385">
        <v>5.1527083358370003E-3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138</v>
      </c>
      <c r="E3386">
        <v>51.284513799999999</v>
      </c>
      <c r="F3386">
        <v>38.950000000000003</v>
      </c>
      <c r="G3386">
        <v>1.14172169744297</v>
      </c>
      <c r="H3386">
        <v>-10.631977184625001</v>
      </c>
      <c r="I3386">
        <v>-5.9683750821462702</v>
      </c>
      <c r="J3386">
        <v>-0.17915305006457699</v>
      </c>
      <c r="K3386">
        <v>42.8064757132626</v>
      </c>
      <c r="L3386">
        <v>40.344130476024603</v>
      </c>
      <c r="M3386">
        <v>24.654844996630501</v>
      </c>
      <c r="N3386">
        <v>1.3953309389430399</v>
      </c>
      <c r="O3386">
        <v>36.842105263157798</v>
      </c>
      <c r="P3386">
        <v>29.8333333333333</v>
      </c>
      <c r="Q3386">
        <v>1.268924937678E-3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418</v>
      </c>
      <c r="E3387">
        <v>51.272392500000002</v>
      </c>
      <c r="F3387">
        <v>11.1</v>
      </c>
      <c r="G3387">
        <v>15.478625337991</v>
      </c>
      <c r="H3387">
        <v>2.1324415230224698</v>
      </c>
      <c r="I3387">
        <v>-15.764840164052901</v>
      </c>
      <c r="J3387">
        <v>7.6319182166428998</v>
      </c>
      <c r="K3387">
        <v>9.0129059875606696</v>
      </c>
      <c r="L3387">
        <v>9.3113707420954501</v>
      </c>
      <c r="M3387">
        <v>73.820658613541198</v>
      </c>
      <c r="N3387">
        <v>2.1630179539870298</v>
      </c>
      <c r="O3387">
        <v>8.0180180180180205</v>
      </c>
      <c r="P3387">
        <v>69.465648854961799</v>
      </c>
      <c r="Q3387">
        <v>6.5583619761826001E-2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138</v>
      </c>
      <c r="E3388">
        <v>51.136620700000002</v>
      </c>
      <c r="F3388">
        <v>6.69</v>
      </c>
      <c r="G3388">
        <v>-4.6487195887514003</v>
      </c>
      <c r="H3388">
        <v>2.93318572264308</v>
      </c>
      <c r="I3388">
        <v>11.1202530036489</v>
      </c>
      <c r="J3388">
        <v>0.77333437563621199</v>
      </c>
      <c r="K3388">
        <v>6.2041753171271496</v>
      </c>
      <c r="L3388">
        <v>5.5679612918180101</v>
      </c>
      <c r="M3388">
        <v>53.908813192029903</v>
      </c>
      <c r="N3388">
        <v>0.97003451820590902</v>
      </c>
      <c r="O3388">
        <v>9.5665171898355599</v>
      </c>
      <c r="P3388">
        <v>67.25</v>
      </c>
      <c r="Q3388">
        <v>6.1879764378550001E-2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E3389">
        <v>51.116822231999997</v>
      </c>
      <c r="F3389">
        <v>34.99</v>
      </c>
      <c r="G3389">
        <v>-8.5035880514019002</v>
      </c>
      <c r="H3389">
        <v>-7.7352012084375898</v>
      </c>
      <c r="I3389">
        <v>-46.6903319545683</v>
      </c>
      <c r="J3389">
        <v>-1.1279384141814599</v>
      </c>
      <c r="K3389">
        <v>36.842027903359401</v>
      </c>
      <c r="L3389">
        <v>39.355426612632499</v>
      </c>
      <c r="M3389">
        <v>53.927060231718897</v>
      </c>
      <c r="N3389">
        <v>1.0111003113414501</v>
      </c>
      <c r="O3389">
        <v>59.988568162332001</v>
      </c>
      <c r="P3389">
        <v>32.688661357603301</v>
      </c>
      <c r="Q3389">
        <v>5.5003394127256001E-2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1450</v>
      </c>
      <c r="E3390">
        <v>51.1</v>
      </c>
      <c r="F3390">
        <v>20.87</v>
      </c>
      <c r="G3390">
        <v>-14.960090175351301</v>
      </c>
      <c r="H3390">
        <v>-6.7140004245430402</v>
      </c>
      <c r="I3390">
        <v>-29.746725724798001</v>
      </c>
      <c r="J3390">
        <v>-0.84612221684463196</v>
      </c>
      <c r="K3390">
        <v>20.720273786640401</v>
      </c>
      <c r="L3390">
        <v>20.915406849633101</v>
      </c>
      <c r="M3390">
        <v>45.654295526022203</v>
      </c>
      <c r="N3390">
        <v>0.87767684764343301</v>
      </c>
      <c r="O3390">
        <v>33.205558217537103</v>
      </c>
      <c r="P3390">
        <v>21.620046620046601</v>
      </c>
      <c r="Q3390">
        <v>1.0273705620625E-2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46</v>
      </c>
      <c r="E3391">
        <v>51.093021450000002</v>
      </c>
      <c r="F3391">
        <v>88.95</v>
      </c>
      <c r="G3391">
        <v>127.492170697962</v>
      </c>
      <c r="H3391">
        <v>37.369332908790199</v>
      </c>
      <c r="I3391">
        <v>180.19168157507701</v>
      </c>
      <c r="J3391">
        <v>-6.2222522128625704</v>
      </c>
      <c r="K3391">
        <v>70.062340619078</v>
      </c>
      <c r="L3391">
        <v>46.196033451657101</v>
      </c>
      <c r="M3391">
        <v>43.051160710438403</v>
      </c>
      <c r="N3391">
        <v>0.73949999999999905</v>
      </c>
      <c r="O3391">
        <v>9.3872962338392192</v>
      </c>
      <c r="P3391">
        <v>241.45873320537399</v>
      </c>
      <c r="Q3391">
        <v>0.158570700394744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138</v>
      </c>
      <c r="E3392">
        <v>51.077399999999997</v>
      </c>
      <c r="F3392">
        <v>5.5</v>
      </c>
      <c r="G3392">
        <v>37.1557427097123</v>
      </c>
      <c r="H3392">
        <v>10.208431441285001</v>
      </c>
      <c r="I3392">
        <v>-18.269102738647899</v>
      </c>
      <c r="J3392">
        <v>19.0700012473343</v>
      </c>
      <c r="K3392">
        <v>4.7655631848777302</v>
      </c>
      <c r="L3392">
        <v>4.65297688472657</v>
      </c>
      <c r="M3392">
        <v>87.983976378510803</v>
      </c>
      <c r="N3392">
        <v>2.0809793498233402</v>
      </c>
      <c r="O3392">
        <v>22.181818181818102</v>
      </c>
      <c r="P3392">
        <v>77.419354838709594</v>
      </c>
      <c r="Q3392">
        <v>0.145206382630407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D3393" t="s">
        <v>72</v>
      </c>
      <c r="E3393">
        <v>51.013855</v>
      </c>
      <c r="F3393">
        <v>124.85</v>
      </c>
      <c r="G3393">
        <v>111.52082225314901</v>
      </c>
      <c r="H3393">
        <v>-23.927851514265299</v>
      </c>
      <c r="I3393">
        <v>-49.328704691016902</v>
      </c>
      <c r="J3393">
        <v>-6.2744547180541703</v>
      </c>
      <c r="K3393">
        <v>136.05980312332699</v>
      </c>
      <c r="L3393">
        <v>113.985650388953</v>
      </c>
      <c r="M3393">
        <v>30.3681009853583</v>
      </c>
      <c r="N3393">
        <v>0.58364608847788002</v>
      </c>
      <c r="O3393">
        <v>58.390068081697997</v>
      </c>
      <c r="P3393">
        <v>137.086973034561</v>
      </c>
      <c r="Q3393">
        <v>0.28684901949687602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72</v>
      </c>
      <c r="E3394">
        <v>50.73395</v>
      </c>
      <c r="F3394">
        <v>35.9</v>
      </c>
      <c r="G3394">
        <v>-60.881466096727202</v>
      </c>
      <c r="H3394">
        <v>-6.3839123392393997</v>
      </c>
      <c r="I3394">
        <v>-12.521096684535101</v>
      </c>
      <c r="J3394">
        <v>-5.0472687033747698</v>
      </c>
      <c r="K3394">
        <v>36.276197568436501</v>
      </c>
      <c r="L3394">
        <v>37.601621393618103</v>
      </c>
      <c r="M3394">
        <v>43.998339693954499</v>
      </c>
      <c r="N3394">
        <v>2.0102537432849399</v>
      </c>
      <c r="O3394">
        <v>61.977715877437298</v>
      </c>
      <c r="P3394">
        <v>28.214285714285701</v>
      </c>
      <c r="Q3394">
        <v>-6.9957291407590994E-2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906</v>
      </c>
      <c r="E3395">
        <v>50.695680000000003</v>
      </c>
      <c r="F3395">
        <v>9.25</v>
      </c>
      <c r="G3395">
        <v>-89.906937211635494</v>
      </c>
      <c r="H3395">
        <v>-36.642044265381699</v>
      </c>
      <c r="I3395">
        <v>-80.649104855146007</v>
      </c>
      <c r="J3395">
        <v>-8.8786185752436104</v>
      </c>
      <c r="K3395">
        <v>15.754638627516799</v>
      </c>
      <c r="M3395">
        <v>0.21016341147360201</v>
      </c>
      <c r="O3395">
        <v>209.83783783783699</v>
      </c>
      <c r="P3395">
        <v>0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402</v>
      </c>
      <c r="E3396">
        <v>50.685627930000003</v>
      </c>
      <c r="F3396">
        <v>34.799999999999997</v>
      </c>
      <c r="G3396">
        <v>-65.306410521671694</v>
      </c>
      <c r="H3396">
        <v>-5.0662566108603801</v>
      </c>
      <c r="I3396">
        <v>-56.048578165182199</v>
      </c>
      <c r="J3396">
        <v>0.86305257680953196</v>
      </c>
      <c r="K3396">
        <v>34.770276708840399</v>
      </c>
      <c r="M3396">
        <v>50.327020442817002</v>
      </c>
      <c r="N3396">
        <v>1.00078125</v>
      </c>
      <c r="O3396">
        <v>76.436781609195407</v>
      </c>
      <c r="P3396">
        <v>15.614617940199301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915</v>
      </c>
      <c r="E3397">
        <v>50.56785</v>
      </c>
      <c r="F3397">
        <v>166.9</v>
      </c>
      <c r="G3397">
        <v>482.44842116758599</v>
      </c>
      <c r="H3397">
        <v>-22.5888967245264</v>
      </c>
      <c r="I3397">
        <v>276.12055531126299</v>
      </c>
      <c r="J3397">
        <v>-8.9378650921284493</v>
      </c>
      <c r="K3397">
        <v>177.97896369458701</v>
      </c>
      <c r="L3397">
        <v>112.38763183123601</v>
      </c>
      <c r="M3397">
        <v>20.9356176814495</v>
      </c>
      <c r="N3397">
        <v>0.25739703459637497</v>
      </c>
      <c r="O3397">
        <v>41.282204913121603</v>
      </c>
      <c r="P3397">
        <v>508.01457194899803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60</v>
      </c>
      <c r="E3398">
        <v>50.5</v>
      </c>
      <c r="F3398">
        <v>4.0599999999999996</v>
      </c>
      <c r="G3398">
        <v>-46.288285789261202</v>
      </c>
      <c r="H3398">
        <v>-4.0473337578763804</v>
      </c>
      <c r="I3398">
        <v>-35.752762869366897</v>
      </c>
      <c r="J3398">
        <v>-1.97615026239332</v>
      </c>
      <c r="K3398">
        <v>4.0919798832750702</v>
      </c>
      <c r="L3398">
        <v>4.1744277372638496</v>
      </c>
      <c r="M3398">
        <v>47.396280886996102</v>
      </c>
      <c r="N3398">
        <v>0.839640022867848</v>
      </c>
      <c r="O3398">
        <v>55.418719211822598</v>
      </c>
      <c r="P3398">
        <v>18.023255813953401</v>
      </c>
      <c r="Q3398">
        <v>7.9207056675572998E-2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1160</v>
      </c>
      <c r="E3399">
        <v>50.421250000000001</v>
      </c>
      <c r="F3399">
        <v>9.99</v>
      </c>
      <c r="G3399">
        <v>63.9974165810169</v>
      </c>
      <c r="H3399">
        <v>15.0884687112594</v>
      </c>
      <c r="I3399">
        <v>22.634657931127499</v>
      </c>
      <c r="J3399">
        <v>1.9695066244400501</v>
      </c>
      <c r="K3399">
        <v>8.6768737797573596</v>
      </c>
      <c r="L3399">
        <v>7.7405302291335802</v>
      </c>
      <c r="M3399">
        <v>61.922806210006897</v>
      </c>
      <c r="N3399">
        <v>2.8028399252670102</v>
      </c>
      <c r="O3399">
        <v>8.6086086086085896</v>
      </c>
      <c r="P3399">
        <v>108.995815899581</v>
      </c>
      <c r="Q3399">
        <v>0.152470982384529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60</v>
      </c>
      <c r="E3400">
        <v>50.296167139999902</v>
      </c>
      <c r="F3400">
        <v>25.62</v>
      </c>
      <c r="G3400">
        <v>8.2104449632688894</v>
      </c>
      <c r="H3400">
        <v>10.5312539414402</v>
      </c>
      <c r="I3400">
        <v>-8.6612596013930805</v>
      </c>
      <c r="J3400">
        <v>-0.194453301909701</v>
      </c>
      <c r="K3400">
        <v>22.3812329221273</v>
      </c>
      <c r="L3400">
        <v>20.675041904695298</v>
      </c>
      <c r="M3400">
        <v>70.315651224598895</v>
      </c>
      <c r="N3400">
        <v>3.53763379816428</v>
      </c>
      <c r="O3400">
        <v>17.486338797814199</v>
      </c>
      <c r="P3400">
        <v>149.951219512195</v>
      </c>
      <c r="Q3400">
        <v>0.123263058467458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E3401">
        <v>50.177278200000003</v>
      </c>
      <c r="F3401">
        <v>21</v>
      </c>
      <c r="G3401">
        <v>209.362078883659</v>
      </c>
      <c r="H3401">
        <v>-3.32790929744474</v>
      </c>
      <c r="I3401">
        <v>160.007471048761</v>
      </c>
      <c r="J3401">
        <v>-7.9057161919592396</v>
      </c>
      <c r="K3401">
        <v>20.889718986349401</v>
      </c>
      <c r="L3401">
        <v>13.908125071453</v>
      </c>
      <c r="M3401">
        <v>48.309032292018898</v>
      </c>
      <c r="N3401">
        <v>0.43782941445085699</v>
      </c>
      <c r="O3401">
        <v>29.285714285714199</v>
      </c>
      <c r="P3401">
        <v>234.928229665071</v>
      </c>
      <c r="Q3401">
        <v>0.15873144296659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E3402">
        <v>50.140799999999999</v>
      </c>
      <c r="F3402">
        <v>70.41</v>
      </c>
      <c r="G3402">
        <v>-50.0270455351937</v>
      </c>
      <c r="H3402">
        <v>-7.5930401290675196</v>
      </c>
      <c r="I3402">
        <v>-29.915680388112602</v>
      </c>
      <c r="J3402">
        <v>0.44002771226035697</v>
      </c>
      <c r="K3402">
        <v>71.479788425456903</v>
      </c>
      <c r="L3402">
        <v>78.170608543724896</v>
      </c>
      <c r="M3402">
        <v>47.849431784770204</v>
      </c>
      <c r="N3402">
        <v>1.0408119753031499</v>
      </c>
      <c r="O3402">
        <v>38.190597926430897</v>
      </c>
      <c r="P3402">
        <v>7.4961832061068501</v>
      </c>
      <c r="Q3402">
        <v>0.10771133831525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302</v>
      </c>
      <c r="E3403">
        <v>50.109030400000002</v>
      </c>
      <c r="F3403">
        <v>16.75</v>
      </c>
      <c r="G3403">
        <v>54.539112376482699</v>
      </c>
      <c r="H3403">
        <v>-6.7761569528735404</v>
      </c>
      <c r="I3403">
        <v>-13.5475822286034</v>
      </c>
      <c r="J3403">
        <v>4.7708637336913</v>
      </c>
      <c r="K3403">
        <v>16.0488089971854</v>
      </c>
      <c r="L3403">
        <v>14.903594367871399</v>
      </c>
      <c r="M3403">
        <v>62.576829174471698</v>
      </c>
      <c r="N3403">
        <v>1.1267304035638901</v>
      </c>
      <c r="O3403">
        <v>21.194029850746201</v>
      </c>
      <c r="P3403">
        <v>85.082872928176698</v>
      </c>
      <c r="Q3403">
        <v>6.4882539334779998E-2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E3404">
        <v>50.054895000000002</v>
      </c>
      <c r="F3404">
        <v>1002.25</v>
      </c>
      <c r="G3404">
        <v>557.86378443849901</v>
      </c>
      <c r="H3404">
        <v>14.867081192724701</v>
      </c>
      <c r="I3404">
        <v>118.410651130112</v>
      </c>
      <c r="J3404">
        <v>-7.3480720816835499</v>
      </c>
      <c r="K3404">
        <v>898.88844341444099</v>
      </c>
      <c r="L3404">
        <v>610.82239431034702</v>
      </c>
      <c r="M3404">
        <v>51.182830607804199</v>
      </c>
      <c r="N3404">
        <v>1.0934616398629</v>
      </c>
      <c r="O3404">
        <v>19.730606136193501</v>
      </c>
      <c r="P3404">
        <v>767.37343141497195</v>
      </c>
      <c r="Q3404">
        <v>0.44997287981992601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E3405">
        <v>49.935084949999997</v>
      </c>
      <c r="F3405">
        <v>70.72</v>
      </c>
      <c r="G3405">
        <v>129.46450194127101</v>
      </c>
      <c r="H3405">
        <v>7.4788983565910296</v>
      </c>
      <c r="I3405">
        <v>40.882168349916299</v>
      </c>
      <c r="J3405">
        <v>-10.605974589892</v>
      </c>
      <c r="K3405">
        <v>61.279842567232699</v>
      </c>
      <c r="L3405">
        <v>48.315429764083802</v>
      </c>
      <c r="M3405">
        <v>58.652314383940698</v>
      </c>
      <c r="N3405">
        <v>1.7205748665279601</v>
      </c>
      <c r="O3405">
        <v>14.2675339366515</v>
      </c>
      <c r="P3405">
        <v>180.07920792079199</v>
      </c>
      <c r="Q3405">
        <v>0.10484967391823501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E3406">
        <v>49.9053696</v>
      </c>
      <c r="F3406">
        <v>185.15</v>
      </c>
      <c r="G3406">
        <v>135.20849710591199</v>
      </c>
      <c r="H3406">
        <v>56.123606413063698</v>
      </c>
      <c r="I3406">
        <v>174.123054124097</v>
      </c>
      <c r="J3406">
        <v>8.6085471921751893</v>
      </c>
      <c r="K3406">
        <v>134.15666962142399</v>
      </c>
      <c r="L3406">
        <v>94.111935011596799</v>
      </c>
      <c r="M3406">
        <v>94.636207664016695</v>
      </c>
      <c r="N3406">
        <v>1.13198494825964</v>
      </c>
      <c r="O3406">
        <v>6.2651903861733604</v>
      </c>
      <c r="P3406">
        <v>270.3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138</v>
      </c>
      <c r="E3407">
        <v>49.896251759999998</v>
      </c>
      <c r="F3407">
        <v>167.45</v>
      </c>
      <c r="G3407">
        <v>60.035711333418398</v>
      </c>
      <c r="H3407">
        <v>-10.339468589337001</v>
      </c>
      <c r="I3407">
        <v>1.6794461496402801E-2</v>
      </c>
      <c r="J3407">
        <v>2.97838252719102</v>
      </c>
      <c r="K3407">
        <v>160.308366371875</v>
      </c>
      <c r="L3407">
        <v>141.68380691322099</v>
      </c>
      <c r="M3407">
        <v>58.426319639835803</v>
      </c>
      <c r="N3407">
        <v>0.74671874999999999</v>
      </c>
      <c r="O3407">
        <v>10.480740519557999</v>
      </c>
      <c r="P3407">
        <v>102.84675953967199</v>
      </c>
      <c r="Q3407">
        <v>5.9108735404561998E-2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418</v>
      </c>
      <c r="E3408">
        <v>49.892260999999998</v>
      </c>
      <c r="F3408">
        <v>38.299999999999997</v>
      </c>
      <c r="G3408">
        <v>24.336001860466698</v>
      </c>
      <c r="H3408">
        <v>8.2693817846455904</v>
      </c>
      <c r="I3408">
        <v>-27.753405130124801</v>
      </c>
      <c r="J3408">
        <v>-3.6594316908976801</v>
      </c>
      <c r="K3408">
        <v>38.339152234015899</v>
      </c>
      <c r="L3408">
        <v>38.309309981333797</v>
      </c>
      <c r="M3408">
        <v>43.404166327443001</v>
      </c>
      <c r="N3408">
        <v>0.39723557009621802</v>
      </c>
      <c r="O3408">
        <v>65.665796344647504</v>
      </c>
      <c r="P3408">
        <v>65.800865800865694</v>
      </c>
      <c r="Q3408">
        <v>1.1081382804444E-2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1529</v>
      </c>
      <c r="E3409">
        <v>49.586820930000002</v>
      </c>
      <c r="F3409">
        <v>30.64</v>
      </c>
      <c r="G3409">
        <v>76.026205906486098</v>
      </c>
      <c r="H3409">
        <v>27.8826370632991</v>
      </c>
      <c r="I3409">
        <v>-37.440879557483598</v>
      </c>
      <c r="J3409">
        <v>22.200888072211299</v>
      </c>
      <c r="K3409">
        <v>25.623272982061099</v>
      </c>
      <c r="L3409">
        <v>24.7200806760295</v>
      </c>
      <c r="M3409">
        <v>75.677242326316801</v>
      </c>
      <c r="N3409">
        <v>3.9716454496048099</v>
      </c>
      <c r="O3409">
        <v>43.6031331592689</v>
      </c>
      <c r="P3409">
        <v>102.913907284768</v>
      </c>
      <c r="Q3409">
        <v>7.8192565065510006E-2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677</v>
      </c>
      <c r="E3410">
        <v>49.572000000000003</v>
      </c>
      <c r="F3410">
        <v>0.8</v>
      </c>
      <c r="G3410">
        <v>-48.423293638554803</v>
      </c>
      <c r="H3410">
        <v>-20.5421791187011</v>
      </c>
      <c r="I3410">
        <v>-43.581045697649699</v>
      </c>
      <c r="J3410">
        <v>-9.1935949798380197</v>
      </c>
      <c r="K3410">
        <v>0.98212708203305199</v>
      </c>
      <c r="L3410">
        <v>1.0496320357070801</v>
      </c>
      <c r="M3410">
        <v>28.476698812419102</v>
      </c>
      <c r="N3410">
        <v>0.36110611188423197</v>
      </c>
      <c r="O3410">
        <v>112.5</v>
      </c>
      <c r="P3410">
        <v>9.5890410958904209</v>
      </c>
      <c r="Q3410">
        <v>-2.8667905844533999E-2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718</v>
      </c>
      <c r="E3411">
        <v>49.532736456000002</v>
      </c>
      <c r="F3411">
        <v>5.23</v>
      </c>
      <c r="G3411">
        <v>2.9350777198165501</v>
      </c>
      <c r="H3411">
        <v>-2.22915193969457</v>
      </c>
      <c r="I3411">
        <v>-9.7910068159611807</v>
      </c>
      <c r="J3411">
        <v>-7.2091987790239198</v>
      </c>
      <c r="K3411">
        <v>4.9380792908949198</v>
      </c>
      <c r="L3411">
        <v>4.4623925974128298</v>
      </c>
      <c r="M3411">
        <v>46.741178191431203</v>
      </c>
      <c r="N3411">
        <v>1.3193152662443</v>
      </c>
      <c r="O3411">
        <v>11.8546845124282</v>
      </c>
      <c r="P3411">
        <v>87.455197132616405</v>
      </c>
      <c r="Q3411">
        <v>7.4281959245115006E-2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1100</v>
      </c>
      <c r="E3412">
        <v>49.481796000000003</v>
      </c>
      <c r="F3412">
        <v>117.85</v>
      </c>
      <c r="G3412">
        <v>-7.1358422697045896</v>
      </c>
      <c r="H3412">
        <v>12.9109995754569</v>
      </c>
      <c r="I3412">
        <v>22.338740398606902</v>
      </c>
      <c r="J3412">
        <v>-11.415049525292501</v>
      </c>
      <c r="K3412">
        <v>101.95303686796601</v>
      </c>
      <c r="L3412">
        <v>87.841764351397103</v>
      </c>
      <c r="M3412">
        <v>44.821877749933897</v>
      </c>
      <c r="N3412">
        <v>0.82204608970541004</v>
      </c>
      <c r="O3412">
        <v>17.165888841748</v>
      </c>
      <c r="P3412">
        <v>68.3090545558412</v>
      </c>
      <c r="Q3412">
        <v>2.2846045348333E-2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E3413">
        <v>49.308160000000001</v>
      </c>
      <c r="F3413">
        <v>33.340000000000003</v>
      </c>
      <c r="G3413">
        <v>-30.309007924269</v>
      </c>
      <c r="H3413">
        <v>0.56805085750822604</v>
      </c>
      <c r="I3413">
        <v>-14.1949953008795</v>
      </c>
      <c r="J3413">
        <v>0.86305257680953196</v>
      </c>
      <c r="K3413">
        <v>34.3560107436737</v>
      </c>
      <c r="L3413">
        <v>32.919684227083998</v>
      </c>
      <c r="M3413">
        <v>50.629794112600401</v>
      </c>
      <c r="N3413">
        <v>1.3561354305698601</v>
      </c>
      <c r="O3413">
        <v>37.132573485302899</v>
      </c>
      <c r="P3413">
        <v>23.390081421169501</v>
      </c>
      <c r="Q3413">
        <v>0.12615590128104001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133</v>
      </c>
      <c r="E3414">
        <v>49.079735534999998</v>
      </c>
      <c r="F3414">
        <v>3.45</v>
      </c>
      <c r="K3414">
        <v>3.4677458506360201</v>
      </c>
      <c r="L3414">
        <v>4.1767796842679701</v>
      </c>
      <c r="M3414">
        <v>60.755946489344097</v>
      </c>
      <c r="N3414">
        <v>1</v>
      </c>
      <c r="Q3414">
        <v>-4.7233022382218999E-2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295</v>
      </c>
      <c r="E3415">
        <v>49.067</v>
      </c>
      <c r="F3415">
        <v>35.200000000000003</v>
      </c>
      <c r="G3415">
        <v>-35.540575333841602</v>
      </c>
      <c r="H3415">
        <v>-8.3833771183099905</v>
      </c>
      <c r="I3415">
        <v>-21.1731832897873</v>
      </c>
      <c r="J3415">
        <v>2.5844798864721099</v>
      </c>
      <c r="K3415">
        <v>34.104165631959503</v>
      </c>
      <c r="L3415">
        <v>34.680815319824397</v>
      </c>
      <c r="M3415">
        <v>59.473669376755403</v>
      </c>
      <c r="N3415">
        <v>0.51155815654718295</v>
      </c>
      <c r="O3415">
        <v>30.965909090909001</v>
      </c>
      <c r="P3415">
        <v>30.370370370370299</v>
      </c>
      <c r="Q3415">
        <v>-8.0390917608547996E-2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80</v>
      </c>
      <c r="E3416">
        <v>49.025331524999999</v>
      </c>
      <c r="F3416">
        <v>15.48</v>
      </c>
      <c r="G3416">
        <v>-22.021000279739699</v>
      </c>
      <c r="H3416">
        <v>-8.6956518006898502</v>
      </c>
      <c r="I3416">
        <v>-28.1031902197942</v>
      </c>
      <c r="J3416">
        <v>2.6942838080407499</v>
      </c>
      <c r="K3416">
        <v>16.016803473428599</v>
      </c>
      <c r="L3416">
        <v>16.736101798239599</v>
      </c>
      <c r="M3416">
        <v>47.9920447633951</v>
      </c>
      <c r="N3416">
        <v>0.66439903520012</v>
      </c>
      <c r="O3416">
        <v>35.658914728682099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E3417">
        <v>48.851913545999999</v>
      </c>
      <c r="F3417">
        <v>101.61</v>
      </c>
      <c r="G3417">
        <v>138.717955378857</v>
      </c>
      <c r="H3417">
        <v>23.409326891225898</v>
      </c>
      <c r="I3417">
        <v>63.4457990234704</v>
      </c>
      <c r="J3417">
        <v>-4.4487627805212897</v>
      </c>
      <c r="K3417">
        <v>85.269701379170002</v>
      </c>
      <c r="L3417">
        <v>70.989501774107197</v>
      </c>
      <c r="M3417">
        <v>55.121151295793901</v>
      </c>
      <c r="N3417">
        <v>1.30246819263655</v>
      </c>
      <c r="O3417">
        <v>6.4363743726011302</v>
      </c>
      <c r="P3417">
        <v>178.38356164383501</v>
      </c>
      <c r="Q3417">
        <v>0.14136735586664001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833</v>
      </c>
      <c r="E3418">
        <v>48.773831399999999</v>
      </c>
      <c r="F3418">
        <v>22.3</v>
      </c>
      <c r="G3418">
        <v>73.540992075730898</v>
      </c>
      <c r="H3418">
        <v>19.3464059455832</v>
      </c>
      <c r="I3418">
        <v>-15.9482824213221</v>
      </c>
      <c r="J3418">
        <v>-10.9255447021414</v>
      </c>
      <c r="K3418">
        <v>20.834689449961399</v>
      </c>
      <c r="L3418">
        <v>18.081062671469098</v>
      </c>
      <c r="M3418">
        <v>52.414014681759198</v>
      </c>
      <c r="N3418">
        <v>1.69172953593524</v>
      </c>
      <c r="O3418">
        <v>18.520179372197202</v>
      </c>
      <c r="P3418">
        <v>110.377358490566</v>
      </c>
      <c r="Q3418">
        <v>6.3930360157766999E-2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138</v>
      </c>
      <c r="E3419">
        <v>48.738082925000001</v>
      </c>
      <c r="F3419">
        <v>14.57</v>
      </c>
      <c r="G3419">
        <v>29.418109449437999</v>
      </c>
      <c r="H3419">
        <v>-8.0135236148334794</v>
      </c>
      <c r="I3419">
        <v>-3.2749592317494902</v>
      </c>
      <c r="J3419">
        <v>-4.0679968937136204</v>
      </c>
      <c r="K3419">
        <v>14.9793366553615</v>
      </c>
      <c r="L3419">
        <v>14.092666997094501</v>
      </c>
      <c r="M3419">
        <v>52.622422750201103</v>
      </c>
      <c r="N3419">
        <v>0.44387591428672102</v>
      </c>
      <c r="O3419">
        <v>36.238846945779002</v>
      </c>
      <c r="P3419">
        <v>69.418604651162795</v>
      </c>
      <c r="Q3419">
        <v>6.5444833708170003E-2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21</v>
      </c>
      <c r="E3420">
        <v>48.68</v>
      </c>
      <c r="F3420">
        <v>51.11</v>
      </c>
      <c r="G3420">
        <v>147.89559346684899</v>
      </c>
      <c r="H3420">
        <v>104.075795784663</v>
      </c>
      <c r="I3420">
        <v>84.991405875983304</v>
      </c>
      <c r="J3420">
        <v>19.915753859475899</v>
      </c>
      <c r="K3420">
        <v>31.534454009264199</v>
      </c>
      <c r="L3420">
        <v>27.341439172682399</v>
      </c>
      <c r="M3420">
        <v>93.767681279747805</v>
      </c>
      <c r="N3420">
        <v>2.3849808867795601</v>
      </c>
      <c r="O3420">
        <v>0</v>
      </c>
      <c r="P3420">
        <v>178.07399347116399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E3421">
        <v>48.644618000000001</v>
      </c>
      <c r="F3421">
        <v>15.47</v>
      </c>
      <c r="G3421">
        <v>-40.049290637686099</v>
      </c>
      <c r="H3421">
        <v>24.6432417216899</v>
      </c>
      <c r="I3421">
        <v>-23.115547340585099</v>
      </c>
      <c r="J3421">
        <v>1.6276171413740801</v>
      </c>
      <c r="K3421">
        <v>13.637321651252</v>
      </c>
      <c r="L3421">
        <v>15.031845906150201</v>
      </c>
      <c r="M3421">
        <v>82.857058967752707</v>
      </c>
      <c r="N3421">
        <v>2.2210522534720698</v>
      </c>
      <c r="O3421">
        <v>61.926308985132501</v>
      </c>
      <c r="P3421">
        <v>40.636363636363598</v>
      </c>
      <c r="Q3421">
        <v>0.114198983986238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418</v>
      </c>
      <c r="E3422">
        <v>48.636225500000002</v>
      </c>
      <c r="F3422">
        <v>2.38</v>
      </c>
      <c r="G3422">
        <v>-1.60781744807861</v>
      </c>
      <c r="H3422">
        <v>-1.3324016311795499</v>
      </c>
      <c r="I3422">
        <v>-30.3877408075939</v>
      </c>
      <c r="J3422">
        <v>-6.6557161919592396</v>
      </c>
      <c r="K3422">
        <v>2.3476614900956001</v>
      </c>
      <c r="L3422">
        <v>2.34538214404055</v>
      </c>
      <c r="M3422">
        <v>36.975742293916099</v>
      </c>
      <c r="N3422">
        <v>0.81143074239711699</v>
      </c>
      <c r="O3422">
        <v>49.1596638655462</v>
      </c>
      <c r="P3422">
        <v>27.9569892473118</v>
      </c>
      <c r="Q3422">
        <v>5.0765798905274002E-2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946</v>
      </c>
      <c r="E3423">
        <v>48.576663750000002</v>
      </c>
      <c r="F3423">
        <v>92.43</v>
      </c>
      <c r="G3423">
        <v>-5.1361833547018403</v>
      </c>
      <c r="H3423">
        <v>-10.8798308220378</v>
      </c>
      <c r="I3423">
        <v>-12.512697986966201</v>
      </c>
      <c r="J3423">
        <v>-5.33795062419368</v>
      </c>
      <c r="K3423">
        <v>89.452660789332697</v>
      </c>
      <c r="L3423">
        <v>86.090150288978606</v>
      </c>
      <c r="M3423">
        <v>37.817875861355503</v>
      </c>
      <c r="N3423">
        <v>0.488892899795556</v>
      </c>
      <c r="O3423">
        <v>13.707670669695901</v>
      </c>
      <c r="P3423">
        <v>33.859522085445299</v>
      </c>
      <c r="Q3423">
        <v>7.8751239726180006E-2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E3424">
        <v>48.386782500000002</v>
      </c>
      <c r="F3424">
        <v>350.95</v>
      </c>
      <c r="G3424">
        <v>247.78491304837499</v>
      </c>
      <c r="H3424">
        <v>127.551412323628</v>
      </c>
      <c r="I3424">
        <v>234.60659008422601</v>
      </c>
      <c r="J3424">
        <v>5.3698970836540196</v>
      </c>
      <c r="K3424">
        <v>222.21956322585299</v>
      </c>
      <c r="L3424">
        <v>142.52330003357099</v>
      </c>
      <c r="M3424">
        <v>80.915100179154706</v>
      </c>
      <c r="N3424">
        <v>2.2679999999999998</v>
      </c>
      <c r="O3424">
        <v>14.2612907821626</v>
      </c>
      <c r="P3424">
        <v>366.37873754152798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555</v>
      </c>
      <c r="E3425">
        <v>48.306170000000002</v>
      </c>
      <c r="F3425">
        <v>79.099999999999994</v>
      </c>
      <c r="G3425">
        <v>-3.3643721858890898</v>
      </c>
      <c r="H3425">
        <v>-18.163713068221199</v>
      </c>
      <c r="I3425">
        <v>-29.547322483275</v>
      </c>
      <c r="J3425">
        <v>-1.6887122782278701</v>
      </c>
      <c r="K3425">
        <v>79.592705860731499</v>
      </c>
      <c r="L3425">
        <v>78.671946455721496</v>
      </c>
      <c r="M3425">
        <v>39.209529355074103</v>
      </c>
      <c r="N3425">
        <v>0.91060750751553698</v>
      </c>
      <c r="O3425">
        <v>43.994943109987297</v>
      </c>
      <c r="P3425">
        <v>41.249999999999901</v>
      </c>
      <c r="Q3425">
        <v>0.176261295138051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E3426">
        <v>48.305655999999999</v>
      </c>
      <c r="F3426">
        <v>48.42</v>
      </c>
      <c r="G3426">
        <v>28.377066884203099</v>
      </c>
      <c r="H3426">
        <v>-6.4278098530954404</v>
      </c>
      <c r="I3426">
        <v>1.8468792324713601</v>
      </c>
      <c r="J3426">
        <v>-1.89051532333818</v>
      </c>
      <c r="K3426">
        <v>48.818885292332197</v>
      </c>
      <c r="L3426">
        <v>45.119812888203498</v>
      </c>
      <c r="M3426">
        <v>49.409891553198101</v>
      </c>
      <c r="N3426">
        <v>1.24068374211009</v>
      </c>
      <c r="O3426">
        <v>38.372573316811199</v>
      </c>
      <c r="P3426">
        <v>60.8637873754152</v>
      </c>
      <c r="Q3426">
        <v>8.8246390377867995E-2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915</v>
      </c>
      <c r="E3427">
        <v>48.233504000000003</v>
      </c>
      <c r="F3427">
        <v>1.22</v>
      </c>
      <c r="G3427">
        <v>-6.9386998010197898</v>
      </c>
      <c r="H3427">
        <v>0.26301106970982202</v>
      </c>
      <c r="I3427">
        <v>-36.045160530185598</v>
      </c>
      <c r="J3427">
        <v>-1.23904952529257</v>
      </c>
      <c r="K3427">
        <v>1.2094997225805599</v>
      </c>
      <c r="L3427">
        <v>1.2256118964548699</v>
      </c>
      <c r="M3427">
        <v>44.821186264799401</v>
      </c>
      <c r="N3427">
        <v>0.92284465512456804</v>
      </c>
      <c r="O3427">
        <v>54.918032786885199</v>
      </c>
      <c r="P3427">
        <v>74.285714285714207</v>
      </c>
      <c r="Q3427">
        <v>-0.14762996424081101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133</v>
      </c>
      <c r="E3428">
        <v>48.188924783999902</v>
      </c>
      <c r="F3428">
        <v>24.18</v>
      </c>
      <c r="G3428">
        <v>131.12174730775999</v>
      </c>
      <c r="H3428">
        <v>9.1268905857990301</v>
      </c>
      <c r="I3428">
        <v>75.901538490816705</v>
      </c>
      <c r="J3428">
        <v>-1.3654185227651801</v>
      </c>
      <c r="K3428">
        <v>21.498387827418799</v>
      </c>
      <c r="L3428">
        <v>16.227087574506498</v>
      </c>
      <c r="M3428">
        <v>52.212230015431402</v>
      </c>
      <c r="N3428">
        <v>1.22190724720373</v>
      </c>
      <c r="O3428">
        <v>18.1968569065343</v>
      </c>
      <c r="P3428">
        <v>167.477876106194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418</v>
      </c>
      <c r="E3429">
        <v>48.166391175000001</v>
      </c>
      <c r="F3429">
        <v>165.5</v>
      </c>
      <c r="G3429">
        <v>-47.994086098965198</v>
      </c>
      <c r="H3429">
        <v>-31.351481223314099</v>
      </c>
      <c r="I3429">
        <v>-33.558318424922398</v>
      </c>
      <c r="J3429">
        <v>-19.735562054354801</v>
      </c>
      <c r="K3429">
        <v>209.521500839689</v>
      </c>
      <c r="L3429">
        <v>208.66237380092599</v>
      </c>
      <c r="M3429">
        <v>13.743262749142101</v>
      </c>
      <c r="N3429">
        <v>5.8465659500290501</v>
      </c>
      <c r="O3429">
        <v>65.196374622356402</v>
      </c>
      <c r="P3429">
        <v>19.0647482014388</v>
      </c>
      <c r="Q3429">
        <v>2.5455275128823E-2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E3430">
        <v>48.161409499999998</v>
      </c>
      <c r="F3430">
        <v>215.9</v>
      </c>
      <c r="G3430">
        <v>100.38884660215599</v>
      </c>
      <c r="H3430">
        <v>42.295820488224102</v>
      </c>
      <c r="I3430">
        <v>99.699685577078498</v>
      </c>
      <c r="J3430">
        <v>7.0173607311176696</v>
      </c>
      <c r="K3430">
        <v>157.66554910451799</v>
      </c>
      <c r="L3430">
        <v>122.856859188096</v>
      </c>
      <c r="M3430">
        <v>65.523465355317896</v>
      </c>
      <c r="N3430">
        <v>4.9154556370291704</v>
      </c>
      <c r="O3430">
        <v>22.3946271421954</v>
      </c>
      <c r="P3430">
        <v>154</v>
      </c>
      <c r="Q3430">
        <v>0.13505365847401099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E3431">
        <v>48.089421314999903</v>
      </c>
      <c r="F3431">
        <v>45.34</v>
      </c>
      <c r="G3431">
        <v>-32.732407947669103</v>
      </c>
      <c r="H3431">
        <v>-3.7281848217061699</v>
      </c>
      <c r="I3431">
        <v>-18.169790286394299</v>
      </c>
      <c r="J3431">
        <v>1.8661330681909101</v>
      </c>
      <c r="K3431">
        <v>47.3052006777096</v>
      </c>
      <c r="L3431">
        <v>48.308435223801297</v>
      </c>
      <c r="M3431">
        <v>50.481450717006503</v>
      </c>
      <c r="N3431">
        <v>0.52137931034482699</v>
      </c>
      <c r="O3431">
        <v>42.479047198941302</v>
      </c>
      <c r="P3431">
        <v>13.35</v>
      </c>
      <c r="Q3431">
        <v>4.4001891571169996E-3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E3432">
        <v>48.0834616</v>
      </c>
      <c r="F3432">
        <v>63.5</v>
      </c>
      <c r="G3432">
        <v>72.871349218587994</v>
      </c>
      <c r="H3432">
        <v>5.3866285062745503</v>
      </c>
      <c r="I3432">
        <v>-3.1377605920941201</v>
      </c>
      <c r="J3432">
        <v>-1.23904952529257</v>
      </c>
      <c r="K3432">
        <v>53.712845767473603</v>
      </c>
      <c r="L3432">
        <v>50.277601954947798</v>
      </c>
      <c r="M3432">
        <v>95.794588890850207</v>
      </c>
      <c r="N3432">
        <v>0.26956521739130401</v>
      </c>
      <c r="O3432">
        <v>42.204724409448801</v>
      </c>
      <c r="P3432">
        <v>111.666666666666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46</v>
      </c>
      <c r="E3433">
        <v>48.068060123999999</v>
      </c>
      <c r="F3433">
        <v>20.66</v>
      </c>
      <c r="G3433">
        <v>-14.8855225091606</v>
      </c>
      <c r="H3433">
        <v>-0.17699026489139899</v>
      </c>
      <c r="I3433">
        <v>-23.662578514608501</v>
      </c>
      <c r="J3433">
        <v>-1.33211606787051</v>
      </c>
      <c r="K3433">
        <v>21.761039561554</v>
      </c>
      <c r="L3433">
        <v>21.2919334930993</v>
      </c>
      <c r="M3433">
        <v>43.475256841877801</v>
      </c>
      <c r="N3433">
        <v>0.48117460539678902</v>
      </c>
      <c r="O3433">
        <v>29.477250726040602</v>
      </c>
      <c r="P3433">
        <v>18.735632183907999</v>
      </c>
      <c r="Q3433">
        <v>-2.7457655491992999E-2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496</v>
      </c>
      <c r="E3434">
        <v>48.04382382</v>
      </c>
      <c r="F3434">
        <v>34.020000000000003</v>
      </c>
      <c r="G3434">
        <v>3.1025330309935</v>
      </c>
      <c r="H3434">
        <v>3.08642420390705</v>
      </c>
      <c r="I3434">
        <v>-26.782002635448698</v>
      </c>
      <c r="J3434">
        <v>-3.4483518508739599</v>
      </c>
      <c r="K3434">
        <v>32.281244284072201</v>
      </c>
      <c r="L3434">
        <v>32.441340359353703</v>
      </c>
      <c r="M3434">
        <v>60.776067458864603</v>
      </c>
      <c r="N3434">
        <v>0.79685836363636298</v>
      </c>
      <c r="O3434">
        <v>39.623750734861801</v>
      </c>
      <c r="P3434">
        <v>47.913043478260803</v>
      </c>
      <c r="Q3434">
        <v>-6.3721417748783996E-2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E3435">
        <v>48.016359999999999</v>
      </c>
      <c r="F3435">
        <v>80.7</v>
      </c>
      <c r="G3435">
        <v>-1.41230462756579</v>
      </c>
      <c r="H3435">
        <v>-5.4575901681327901</v>
      </c>
      <c r="I3435">
        <v>-39.4511755677796</v>
      </c>
      <c r="J3435">
        <v>0.80447489084331103</v>
      </c>
      <c r="K3435">
        <v>86.463545740030497</v>
      </c>
      <c r="L3435">
        <v>88.929509256721104</v>
      </c>
      <c r="M3435">
        <v>32.762201134621797</v>
      </c>
      <c r="N3435">
        <v>0.829537366548042</v>
      </c>
      <c r="O3435">
        <v>66.431226765799195</v>
      </c>
      <c r="P3435">
        <v>30.709426627793899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146</v>
      </c>
      <c r="E3436">
        <v>47.935820380000003</v>
      </c>
      <c r="F3436">
        <v>2.37</v>
      </c>
      <c r="G3436">
        <v>-83.066150781411906</v>
      </c>
      <c r="H3436">
        <v>2.2026662421235899</v>
      </c>
      <c r="I3436">
        <v>-37.308318424922398</v>
      </c>
      <c r="J3436">
        <v>-5.6567202080235104</v>
      </c>
      <c r="K3436">
        <v>2.36992499528353</v>
      </c>
      <c r="L3436">
        <v>3.13348233431693</v>
      </c>
      <c r="M3436">
        <v>40.4105189731427</v>
      </c>
      <c r="N3436">
        <v>0.85910443539868797</v>
      </c>
      <c r="O3436">
        <v>136.286919831223</v>
      </c>
      <c r="P3436">
        <v>31.6666666666666</v>
      </c>
      <c r="Q3436">
        <v>-0.191060254865246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1450</v>
      </c>
      <c r="E3437">
        <v>47.854726999999997</v>
      </c>
      <c r="F3437">
        <v>31.36</v>
      </c>
      <c r="G3437">
        <v>6.7776684476531797</v>
      </c>
      <c r="H3437">
        <v>-16.116806822345001</v>
      </c>
      <c r="I3437">
        <v>14.9599946767937</v>
      </c>
      <c r="J3437">
        <v>-3.27250311663399</v>
      </c>
      <c r="K3437">
        <v>28.407182980908701</v>
      </c>
      <c r="L3437">
        <v>25.0088393103116</v>
      </c>
      <c r="M3437">
        <v>55.427583374509602</v>
      </c>
      <c r="N3437">
        <v>0.28104010785357503</v>
      </c>
      <c r="O3437">
        <v>17.3469387755101</v>
      </c>
      <c r="P3437">
        <v>63.3333333333333</v>
      </c>
      <c r="Q3437">
        <v>6.8981411940057996E-2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622</v>
      </c>
      <c r="E3438">
        <v>47.79</v>
      </c>
      <c r="F3438">
        <v>28.91</v>
      </c>
      <c r="G3438">
        <v>21.860136075159701</v>
      </c>
      <c r="H3438">
        <v>3.1863994300552601</v>
      </c>
      <c r="I3438">
        <v>-20.7064665730706</v>
      </c>
      <c r="J3438">
        <v>-8.9361709270447705</v>
      </c>
      <c r="K3438">
        <v>29.3850986904405</v>
      </c>
      <c r="L3438">
        <v>31.727903739592101</v>
      </c>
      <c r="M3438">
        <v>41.170429425719497</v>
      </c>
      <c r="N3438">
        <v>0.77349433815246704</v>
      </c>
      <c r="O3438">
        <v>169.24939467312299</v>
      </c>
      <c r="P3438">
        <v>47.4247832738398</v>
      </c>
      <c r="Q3438">
        <v>0.20780937003500799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E3439">
        <v>47.593470000000003</v>
      </c>
      <c r="F3439">
        <v>126.2</v>
      </c>
      <c r="G3439">
        <v>6.0499012793255602</v>
      </c>
      <c r="H3439">
        <v>-6.18443053206994</v>
      </c>
      <c r="I3439">
        <v>-30.487169155966299</v>
      </c>
      <c r="J3439">
        <v>-5.6125719839214199</v>
      </c>
      <c r="K3439">
        <v>129.66856980785701</v>
      </c>
      <c r="L3439">
        <v>129.679209788447</v>
      </c>
      <c r="M3439">
        <v>32.381143269992897</v>
      </c>
      <c r="N3439">
        <v>1.8691540391250201</v>
      </c>
      <c r="O3439">
        <v>34.706814580031597</v>
      </c>
      <c r="P3439">
        <v>47.516072472238399</v>
      </c>
      <c r="Q3439">
        <v>1.8001336995961001E-2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47.588037768</v>
      </c>
      <c r="F3440">
        <v>6.1</v>
      </c>
      <c r="G3440">
        <v>-72.104275233646803</v>
      </c>
      <c r="H3440">
        <v>-12.2540206879675</v>
      </c>
      <c r="I3440">
        <v>-40.625936290927399</v>
      </c>
      <c r="J3440">
        <v>-6.8640495252925797</v>
      </c>
      <c r="K3440">
        <v>6.0956409160504199</v>
      </c>
      <c r="L3440">
        <v>7.0993402409862103</v>
      </c>
      <c r="M3440">
        <v>35.7529091042909</v>
      </c>
      <c r="N3440">
        <v>0.88391873981687297</v>
      </c>
      <c r="O3440">
        <v>93.442622950819597</v>
      </c>
      <c r="P3440">
        <v>28.421052631578899</v>
      </c>
      <c r="Q3440">
        <v>-3.7914408441092999E-2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D3441" t="s">
        <v>138</v>
      </c>
      <c r="E3441">
        <v>47.52</v>
      </c>
      <c r="F3441">
        <v>5.28</v>
      </c>
      <c r="G3441">
        <v>69.989404774143594</v>
      </c>
      <c r="H3441">
        <v>14.073471611251099</v>
      </c>
      <c r="I3441">
        <v>-14.7698568864609</v>
      </c>
      <c r="J3441">
        <v>2.2903622394133101</v>
      </c>
      <c r="K3441">
        <v>4.6358984334943498</v>
      </c>
      <c r="L3441">
        <v>4.2223560604024701</v>
      </c>
      <c r="M3441">
        <v>71.975708638702102</v>
      </c>
      <c r="N3441">
        <v>1.2339803443028099</v>
      </c>
      <c r="O3441">
        <v>12.878787878787801</v>
      </c>
      <c r="P3441">
        <v>99.245283018867894</v>
      </c>
      <c r="Q3441">
        <v>7.6235513393061005E-2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469</v>
      </c>
      <c r="E3442">
        <v>47.394386009999998</v>
      </c>
      <c r="F3442">
        <v>4.38</v>
      </c>
      <c r="G3442">
        <v>77.211626996365794</v>
      </c>
      <c r="H3442">
        <v>-16.324561480648601</v>
      </c>
      <c r="I3442">
        <v>51.507773529100497</v>
      </c>
      <c r="J3442">
        <v>2.7515608033459098</v>
      </c>
      <c r="K3442">
        <v>4.39998362584336</v>
      </c>
      <c r="L3442">
        <v>3.4560950993893802</v>
      </c>
      <c r="M3442">
        <v>42.829762110620301</v>
      </c>
      <c r="N3442">
        <v>0.64253914692381298</v>
      </c>
      <c r="O3442">
        <v>25.114155251141501</v>
      </c>
      <c r="P3442">
        <v>146.06741573033699</v>
      </c>
      <c r="Q3442">
        <v>5.7765025321715999E-2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E3443">
        <v>47.38467</v>
      </c>
      <c r="F3443">
        <v>179.95</v>
      </c>
      <c r="G3443">
        <v>-25.4548851346803</v>
      </c>
      <c r="H3443">
        <v>10.146214629220299</v>
      </c>
      <c r="I3443">
        <v>-49.660170276774302</v>
      </c>
      <c r="J3443">
        <v>15.824442538199399</v>
      </c>
      <c r="K3443">
        <v>160.296183568034</v>
      </c>
      <c r="L3443">
        <v>199.52244584899901</v>
      </c>
      <c r="M3443">
        <v>81.552085589904905</v>
      </c>
      <c r="N3443">
        <v>0.41164772727272703</v>
      </c>
      <c r="O3443">
        <v>82.828563489858297</v>
      </c>
      <c r="P3443">
        <v>44.712505026135901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622</v>
      </c>
      <c r="E3444">
        <v>47.300967639999897</v>
      </c>
      <c r="F3444">
        <v>17.41</v>
      </c>
      <c r="G3444">
        <v>-0.76328339789939204</v>
      </c>
      <c r="H3444">
        <v>-7.79035051765291</v>
      </c>
      <c r="I3444">
        <v>-21.171706403064501</v>
      </c>
      <c r="J3444">
        <v>1.50394391537528</v>
      </c>
      <c r="K3444">
        <v>16.7817775366211</v>
      </c>
      <c r="L3444">
        <v>16.308111992840299</v>
      </c>
      <c r="M3444">
        <v>50.6892517976734</v>
      </c>
      <c r="N3444">
        <v>0.87922417700070898</v>
      </c>
      <c r="O3444">
        <v>30.384836300976399</v>
      </c>
      <c r="P3444">
        <v>32.900763358778597</v>
      </c>
      <c r="Q3444">
        <v>1.3715654408596E-2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E3445">
        <v>47.276031000000003</v>
      </c>
      <c r="F3445">
        <v>77.8</v>
      </c>
      <c r="G3445">
        <v>375.077349862088</v>
      </c>
      <c r="H3445">
        <v>-21.397861307700499</v>
      </c>
      <c r="I3445">
        <v>4.1997360980019103</v>
      </c>
      <c r="J3445">
        <v>5.6527492341836396</v>
      </c>
      <c r="K3445">
        <v>81.901051594766301</v>
      </c>
      <c r="L3445">
        <v>64.438637787203206</v>
      </c>
      <c r="M3445">
        <v>43.335708367802503</v>
      </c>
      <c r="N3445">
        <v>0.82526692095309495</v>
      </c>
      <c r="O3445">
        <v>27.634961439588601</v>
      </c>
      <c r="P3445">
        <v>400.64350064349998</v>
      </c>
      <c r="Q3445">
        <v>0.17301460811656399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60</v>
      </c>
      <c r="E3446">
        <v>47.221919999999997</v>
      </c>
      <c r="F3446">
        <v>38.78</v>
      </c>
      <c r="G3446">
        <v>43.792936136937399</v>
      </c>
      <c r="H3446">
        <v>-2.5210179684026999</v>
      </c>
      <c r="I3446">
        <v>-20.507923168005401</v>
      </c>
      <c r="J3446">
        <v>5.9276171413740801</v>
      </c>
      <c r="K3446">
        <v>37.616918363047603</v>
      </c>
      <c r="L3446">
        <v>33.852208614092099</v>
      </c>
      <c r="M3446">
        <v>62.112708059007602</v>
      </c>
      <c r="N3446">
        <v>0.92904014173253202</v>
      </c>
      <c r="O3446">
        <v>30.711707065497599</v>
      </c>
      <c r="P3446">
        <v>84.6666666666666</v>
      </c>
      <c r="Q3446">
        <v>2.5846566552362001E-2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622</v>
      </c>
      <c r="E3447">
        <v>47.19</v>
      </c>
      <c r="F3447">
        <v>9</v>
      </c>
      <c r="G3447">
        <v>10.7974855822244</v>
      </c>
      <c r="H3447">
        <v>-10.988765428158301</v>
      </c>
      <c r="I3447">
        <v>-7.2174093340134</v>
      </c>
      <c r="J3447">
        <v>6.6854787765942101</v>
      </c>
      <c r="K3447">
        <v>8.2308444853906497</v>
      </c>
      <c r="L3447">
        <v>8.0968246163476394</v>
      </c>
      <c r="M3447">
        <v>58.1121354798684</v>
      </c>
      <c r="N3447">
        <v>0.56954234620456001</v>
      </c>
      <c r="O3447">
        <v>30.2222222222222</v>
      </c>
      <c r="P3447">
        <v>41.732283464566898</v>
      </c>
      <c r="Q3447">
        <v>-2.8433449865402E-2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388</v>
      </c>
      <c r="E3448">
        <v>47.174399999999999</v>
      </c>
      <c r="F3448">
        <v>25.41</v>
      </c>
      <c r="G3448">
        <v>99.825153566414102</v>
      </c>
      <c r="H3448">
        <v>-4.31666811724536</v>
      </c>
      <c r="I3448">
        <v>-6.5932925181867397</v>
      </c>
      <c r="J3448">
        <v>-2.2699773603441198</v>
      </c>
      <c r="K3448">
        <v>28.1995493850199</v>
      </c>
      <c r="L3448">
        <v>25.024782630127199</v>
      </c>
      <c r="M3448">
        <v>28.046885596781198</v>
      </c>
      <c r="N3448">
        <v>0.30863386186743003</v>
      </c>
      <c r="O3448">
        <v>53.443526170798897</v>
      </c>
      <c r="P3448">
        <v>131.210191082802</v>
      </c>
      <c r="Q3448">
        <v>8.3176217845129005E-2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625</v>
      </c>
      <c r="E3449">
        <v>47.097110999999998</v>
      </c>
      <c r="F3449">
        <v>10.51</v>
      </c>
      <c r="G3449">
        <v>48.152857483050802</v>
      </c>
      <c r="H3449">
        <v>-9.4601777945736298</v>
      </c>
      <c r="I3449">
        <v>-34.198943424922497</v>
      </c>
      <c r="J3449">
        <v>1.8609504747074199</v>
      </c>
      <c r="K3449">
        <v>10.2726654122818</v>
      </c>
      <c r="L3449">
        <v>10.070851777832599</v>
      </c>
      <c r="M3449">
        <v>63.986904821855703</v>
      </c>
      <c r="N3449">
        <v>0.74577982281436705</v>
      </c>
      <c r="O3449">
        <v>62.702188392007599</v>
      </c>
      <c r="P3449">
        <v>78.135593220338905</v>
      </c>
      <c r="Q3449">
        <v>-3.8874626955076999E-2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555</v>
      </c>
      <c r="E3450">
        <v>47.005045199999998</v>
      </c>
      <c r="F3450">
        <v>24.3</v>
      </c>
      <c r="G3450">
        <v>-53.244722209983301</v>
      </c>
      <c r="H3450">
        <v>-7.0353815666413198</v>
      </c>
      <c r="I3450">
        <v>-38.423703040307103</v>
      </c>
      <c r="J3450">
        <v>-3.83904952529257</v>
      </c>
      <c r="K3450">
        <v>25.763867225154598</v>
      </c>
      <c r="L3450">
        <v>29.297930924953</v>
      </c>
      <c r="M3450">
        <v>34.326585382942902</v>
      </c>
      <c r="N3450">
        <v>0.88485895221646504</v>
      </c>
      <c r="O3450">
        <v>76.954732510287997</v>
      </c>
      <c r="P3450">
        <v>1.03950103950103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E3451">
        <v>47.001579999999997</v>
      </c>
      <c r="F3451">
        <v>25.48</v>
      </c>
      <c r="G3451">
        <v>-19.737674511636701</v>
      </c>
      <c r="H3451">
        <v>0.99398855617320803</v>
      </c>
      <c r="I3451">
        <v>-44.594273955459997</v>
      </c>
      <c r="J3451">
        <v>2.0942838080407502</v>
      </c>
      <c r="K3451">
        <v>25.5308821318418</v>
      </c>
      <c r="L3451">
        <v>27.288222290309498</v>
      </c>
      <c r="M3451">
        <v>75.107055020325603</v>
      </c>
      <c r="N3451">
        <v>0.77300476898371295</v>
      </c>
      <c r="O3451">
        <v>60.910518053375199</v>
      </c>
      <c r="P3451">
        <v>12.743362831858301</v>
      </c>
      <c r="Q3451">
        <v>5.1333885338700003E-3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2903</v>
      </c>
      <c r="E3452">
        <v>46.8250356</v>
      </c>
      <c r="F3452">
        <v>7.11</v>
      </c>
      <c r="G3452">
        <v>18.070212854951599</v>
      </c>
      <c r="H3452">
        <v>-5.4557844621017297</v>
      </c>
      <c r="I3452">
        <v>-10.974985091589099</v>
      </c>
      <c r="J3452">
        <v>-1.6657920572982701</v>
      </c>
      <c r="K3452">
        <v>6.9956217379313097</v>
      </c>
      <c r="L3452">
        <v>6.7354702091056096</v>
      </c>
      <c r="M3452">
        <v>49.464587633561699</v>
      </c>
      <c r="N3452">
        <v>0.66207557211282597</v>
      </c>
      <c r="O3452">
        <v>23.769338959212298</v>
      </c>
      <c r="P3452">
        <v>54.565217391304301</v>
      </c>
      <c r="Q3452">
        <v>3.7487925584387002E-2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118</v>
      </c>
      <c r="E3453">
        <v>46.8</v>
      </c>
      <c r="F3453">
        <v>15.62</v>
      </c>
      <c r="G3453">
        <v>-37.678826837749902</v>
      </c>
      <c r="H3453">
        <v>-11.4657313839891</v>
      </c>
      <c r="I3453">
        <v>-49.811936986012299</v>
      </c>
      <c r="J3453">
        <v>-3.4334068920637302</v>
      </c>
      <c r="K3453">
        <v>16.259669149137199</v>
      </c>
      <c r="L3453">
        <v>17.886810836639501</v>
      </c>
      <c r="M3453">
        <v>48.666183566866799</v>
      </c>
      <c r="N3453">
        <v>0.69066914363607801</v>
      </c>
      <c r="O3453">
        <v>77.912932138284205</v>
      </c>
      <c r="P3453">
        <v>6.9863013698629999</v>
      </c>
      <c r="Q3453">
        <v>-1.3321114316693999E-2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121</v>
      </c>
      <c r="E3454">
        <v>46.620800000000003</v>
      </c>
      <c r="F3454">
        <v>42.85</v>
      </c>
      <c r="G3454">
        <v>15.89967952562</v>
      </c>
      <c r="H3454">
        <v>-10.160392478297</v>
      </c>
      <c r="I3454">
        <v>-23.559400676004699</v>
      </c>
      <c r="J3454">
        <v>-9.0885118908839697</v>
      </c>
      <c r="K3454">
        <v>45.295327208266499</v>
      </c>
      <c r="L3454">
        <v>40.617344141861999</v>
      </c>
      <c r="M3454">
        <v>31.393436112388098</v>
      </c>
      <c r="N3454">
        <v>0.38878067646438302</v>
      </c>
      <c r="O3454">
        <v>37.689614935822597</v>
      </c>
      <c r="P3454">
        <v>64.807692307692307</v>
      </c>
      <c r="Q3454">
        <v>6.5867876946078999E-2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46.60964208</v>
      </c>
      <c r="F3455">
        <v>43.2</v>
      </c>
      <c r="G3455">
        <v>-32.133137180839199</v>
      </c>
      <c r="H3455">
        <v>2.6193329087902799</v>
      </c>
      <c r="I3455">
        <v>-43.758521916611897</v>
      </c>
      <c r="J3455">
        <v>0.88861004917552</v>
      </c>
      <c r="K3455">
        <v>40.187938968810599</v>
      </c>
      <c r="L3455">
        <v>43.7364872779509</v>
      </c>
      <c r="M3455">
        <v>73.567051076909195</v>
      </c>
      <c r="N3455">
        <v>0.34801381692573302</v>
      </c>
      <c r="O3455">
        <v>80.521488247953599</v>
      </c>
      <c r="P3455">
        <v>33.622022888957602</v>
      </c>
      <c r="Q3455">
        <v>0.179012447785241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409</v>
      </c>
      <c r="E3456">
        <v>46.604070612000001</v>
      </c>
      <c r="F3456">
        <v>17.079999999999998</v>
      </c>
      <c r="G3456">
        <v>190.73014551488399</v>
      </c>
      <c r="H3456">
        <v>-8.8982981062106798</v>
      </c>
      <c r="I3456">
        <v>140.53378683823499</v>
      </c>
      <c r="J3456">
        <v>1.2798421623648499</v>
      </c>
      <c r="K3456">
        <v>18.208014627181001</v>
      </c>
      <c r="L3456">
        <v>14.2285817622057</v>
      </c>
      <c r="M3456">
        <v>53.1621292511905</v>
      </c>
      <c r="N3456">
        <v>0.68106437781773199</v>
      </c>
      <c r="O3456">
        <v>69.496487119437901</v>
      </c>
      <c r="P3456">
        <v>238.21782178217799</v>
      </c>
      <c r="Q3456">
        <v>6.5324223408761997E-2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271</v>
      </c>
      <c r="E3457">
        <v>46.494</v>
      </c>
      <c r="F3457">
        <v>615</v>
      </c>
      <c r="G3457">
        <v>-19.668604505045099</v>
      </c>
      <c r="H3457">
        <v>10.456483036016699</v>
      </c>
      <c r="I3457">
        <v>-12.946973887107299</v>
      </c>
      <c r="J3457">
        <v>3.3616818294144402</v>
      </c>
      <c r="K3457">
        <v>576.66164908827795</v>
      </c>
      <c r="L3457">
        <v>564.98293253641998</v>
      </c>
      <c r="M3457">
        <v>66.589908354494796</v>
      </c>
      <c r="N3457">
        <v>1.2938522278623801</v>
      </c>
      <c r="O3457">
        <v>42.609756097560897</v>
      </c>
      <c r="P3457">
        <v>60.0520494469746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271</v>
      </c>
      <c r="E3458">
        <v>46.376303999999998</v>
      </c>
      <c r="F3458">
        <v>15</v>
      </c>
      <c r="G3458">
        <v>83.074644937639803</v>
      </c>
      <c r="H3458">
        <v>-15.403898127996399</v>
      </c>
      <c r="I3458">
        <v>34.612309791467098</v>
      </c>
      <c r="J3458">
        <v>-0.183770108735233</v>
      </c>
      <c r="K3458">
        <v>13.808092597301499</v>
      </c>
      <c r="L3458">
        <v>11.541944468300899</v>
      </c>
      <c r="M3458">
        <v>19.2657199699178</v>
      </c>
      <c r="N3458">
        <v>0.85432982332639096</v>
      </c>
      <c r="O3458">
        <v>18.133333333333301</v>
      </c>
      <c r="P3458">
        <v>114.71912851865601</v>
      </c>
      <c r="Q3458">
        <v>9.2851114374047999E-2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271</v>
      </c>
      <c r="E3459">
        <v>46.375616960000002</v>
      </c>
      <c r="F3459">
        <v>99.05</v>
      </c>
      <c r="G3459">
        <v>45.416069139181801</v>
      </c>
      <c r="H3459">
        <v>-4.4375776603154096</v>
      </c>
      <c r="I3459">
        <v>1.6083482417441699</v>
      </c>
      <c r="J3459">
        <v>-2.0646930415626201</v>
      </c>
      <c r="K3459">
        <v>97.809772217045705</v>
      </c>
      <c r="L3459">
        <v>82.755150075926807</v>
      </c>
      <c r="M3459">
        <v>48.067783794767003</v>
      </c>
      <c r="N3459">
        <v>0.19216075105479</v>
      </c>
      <c r="O3459">
        <v>23.876829883896999</v>
      </c>
      <c r="P3459">
        <v>89.678284182305603</v>
      </c>
      <c r="Q3459">
        <v>6.119169582602E-2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622</v>
      </c>
      <c r="E3460">
        <v>46.312005999999997</v>
      </c>
      <c r="F3460">
        <v>61.01</v>
      </c>
      <c r="G3460">
        <v>82.162824363293495</v>
      </c>
      <c r="H3460">
        <v>5.7091910275501103</v>
      </c>
      <c r="I3460">
        <v>34.893664226874201</v>
      </c>
      <c r="J3460">
        <v>-3.48553938488695</v>
      </c>
      <c r="K3460">
        <v>57.300685208808197</v>
      </c>
      <c r="L3460">
        <v>47.531442127185201</v>
      </c>
      <c r="M3460">
        <v>59.744210828253799</v>
      </c>
      <c r="N3460">
        <v>2.64050939048238</v>
      </c>
      <c r="O3460">
        <v>14.7188985412227</v>
      </c>
      <c r="P3460">
        <v>156.884210526315</v>
      </c>
      <c r="Q3460">
        <v>5.5088173522569998E-2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E3461">
        <v>46.238280000000003</v>
      </c>
      <c r="F3461">
        <v>101.2</v>
      </c>
      <c r="G3461">
        <v>-14.3573595726207</v>
      </c>
      <c r="H3461">
        <v>-2.0517683476768198</v>
      </c>
      <c r="I3461">
        <v>-9.7820026354487997</v>
      </c>
      <c r="J3461">
        <v>-1.23904952529257</v>
      </c>
      <c r="K3461">
        <v>97.592926042144299</v>
      </c>
      <c r="L3461">
        <v>95.261677524034496</v>
      </c>
      <c r="M3461">
        <v>99.999584312757506</v>
      </c>
      <c r="N3461">
        <v>5.2899728997289897</v>
      </c>
      <c r="O3461">
        <v>0</v>
      </c>
      <c r="P3461">
        <v>12.132963988919601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E3462">
        <v>46.131393686000003</v>
      </c>
      <c r="F3462">
        <v>16.829999999999998</v>
      </c>
      <c r="G3462">
        <v>14.8426083426756</v>
      </c>
      <c r="H3462">
        <v>-32.163925686127499</v>
      </c>
      <c r="I3462">
        <v>-19.398529557360099</v>
      </c>
      <c r="J3462">
        <v>-17.575166435522199</v>
      </c>
      <c r="K3462">
        <v>22.0816060328536</v>
      </c>
      <c r="L3462">
        <v>21.262513582372701</v>
      </c>
      <c r="M3462">
        <v>9.7286467718747591</v>
      </c>
      <c r="N3462">
        <v>0.89229466442593197</v>
      </c>
      <c r="O3462">
        <v>112.913448207565</v>
      </c>
      <c r="P3462">
        <v>68.159866777685195</v>
      </c>
      <c r="Q3462">
        <v>8.2103820412816997E-2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370</v>
      </c>
      <c r="E3463">
        <v>46.12465839</v>
      </c>
      <c r="F3463">
        <v>27.35</v>
      </c>
      <c r="G3463">
        <v>-4.8020095999652099</v>
      </c>
      <c r="H3463">
        <v>-25.830959488870501</v>
      </c>
      <c r="I3463">
        <v>-37.032956106081897</v>
      </c>
      <c r="J3463">
        <v>-12.0723828586259</v>
      </c>
      <c r="K3463">
        <v>33.5305398557581</v>
      </c>
      <c r="L3463">
        <v>32.494887067080597</v>
      </c>
      <c r="M3463">
        <v>26.967699465975599</v>
      </c>
      <c r="N3463">
        <v>0.50239234449760695</v>
      </c>
      <c r="O3463">
        <v>124.314442413162</v>
      </c>
      <c r="P3463">
        <v>81.727574750830499</v>
      </c>
      <c r="Q3463">
        <v>0.13197719368490499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469</v>
      </c>
      <c r="E3464">
        <v>46.103014999999999</v>
      </c>
      <c r="F3464">
        <v>18.46</v>
      </c>
      <c r="G3464">
        <v>5.0308641439611801</v>
      </c>
      <c r="H3464">
        <v>-7.8406267760182304</v>
      </c>
      <c r="I3464">
        <v>-20.412214528818499</v>
      </c>
      <c r="J3464">
        <v>2.80375665782275</v>
      </c>
      <c r="K3464">
        <v>18.050611736282502</v>
      </c>
      <c r="L3464">
        <v>18.132537476331301</v>
      </c>
      <c r="M3464">
        <v>49.385527469133201</v>
      </c>
      <c r="N3464">
        <v>1.1006784535007399</v>
      </c>
      <c r="O3464">
        <v>48.1581798483206</v>
      </c>
      <c r="P3464">
        <v>67.058823529411697</v>
      </c>
      <c r="Q3464">
        <v>-0.13125759255441499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1428</v>
      </c>
      <c r="E3465">
        <v>45.99</v>
      </c>
      <c r="F3465">
        <v>46</v>
      </c>
      <c r="G3465">
        <v>-37.104612319873397</v>
      </c>
      <c r="H3465">
        <v>-12.0673337578763</v>
      </c>
      <c r="I3465">
        <v>-29.548605109192501</v>
      </c>
      <c r="J3465">
        <v>-3.1375136891150999</v>
      </c>
      <c r="K3465">
        <v>47.575558835246397</v>
      </c>
      <c r="L3465">
        <v>50.2173327308059</v>
      </c>
      <c r="M3465">
        <v>48.152974945902699</v>
      </c>
      <c r="N3465">
        <v>1.92733798832436</v>
      </c>
      <c r="O3465">
        <v>53.369565217391198</v>
      </c>
      <c r="P3465">
        <v>9.0047393364928805</v>
      </c>
      <c r="Q3465">
        <v>-0.117647719692116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622</v>
      </c>
      <c r="E3466">
        <v>45.792520000000003</v>
      </c>
      <c r="F3466">
        <v>14.62</v>
      </c>
      <c r="G3466">
        <v>2.9928769963658399</v>
      </c>
      <c r="H3466">
        <v>8.1496359390933097</v>
      </c>
      <c r="I3466">
        <v>6.9631824182478201</v>
      </c>
      <c r="J3466">
        <v>8.6274193174373899</v>
      </c>
      <c r="K3466">
        <v>13.7086946869829</v>
      </c>
      <c r="L3466">
        <v>12.9530312059363</v>
      </c>
      <c r="M3466">
        <v>59.4389269639003</v>
      </c>
      <c r="N3466">
        <v>4.0301063351261401</v>
      </c>
      <c r="O3466">
        <v>27.0177838577291</v>
      </c>
      <c r="P3466">
        <v>43.192948090107699</v>
      </c>
      <c r="Q3466">
        <v>2.3686827686724001E-2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388</v>
      </c>
      <c r="E3467">
        <v>45.779299999999999</v>
      </c>
      <c r="F3467">
        <v>29</v>
      </c>
      <c r="G3467">
        <v>46.540674144404001</v>
      </c>
      <c r="H3467">
        <v>-8.38816977073812</v>
      </c>
      <c r="I3467">
        <v>-47.013216871756399</v>
      </c>
      <c r="J3467">
        <v>-2.72911575045813</v>
      </c>
      <c r="K3467">
        <v>33.0724722765911</v>
      </c>
      <c r="L3467">
        <v>31.703098414101301</v>
      </c>
      <c r="M3467">
        <v>31.225829449742101</v>
      </c>
      <c r="N3467">
        <v>2.1807692307692301</v>
      </c>
      <c r="O3467">
        <v>94.310344827586206</v>
      </c>
      <c r="P3467">
        <v>72.106824925815999</v>
      </c>
      <c r="Q3467">
        <v>0.12205249416321499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E3468">
        <v>45.739532801999999</v>
      </c>
      <c r="F3468">
        <v>6.06</v>
      </c>
      <c r="G3468">
        <v>114.90077528862599</v>
      </c>
      <c r="H3468">
        <v>1.95609677385602</v>
      </c>
      <c r="I3468">
        <v>71.890439339052605</v>
      </c>
      <c r="J3468">
        <v>-8.7240794654123395</v>
      </c>
      <c r="K3468">
        <v>5.6231926918267598</v>
      </c>
      <c r="L3468">
        <v>4.4107215233808699</v>
      </c>
      <c r="M3468">
        <v>36.878924574076201</v>
      </c>
      <c r="N3468">
        <v>0.27932019171856198</v>
      </c>
      <c r="O3468">
        <v>21.452145214521401</v>
      </c>
      <c r="P3468">
        <v>146.34146341463401</v>
      </c>
      <c r="Q3468">
        <v>8.4247061112569993E-2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D3469" t="s">
        <v>80</v>
      </c>
      <c r="E3469">
        <v>45.623302500000001</v>
      </c>
      <c r="F3469">
        <v>252</v>
      </c>
      <c r="G3469">
        <v>189.43384921858799</v>
      </c>
      <c r="H3469">
        <v>-32.518582004720699</v>
      </c>
      <c r="I3469">
        <v>127.759478185247</v>
      </c>
      <c r="J3469">
        <v>4.2418191406846697</v>
      </c>
      <c r="K3469">
        <v>262.78154108077098</v>
      </c>
      <c r="M3469">
        <v>44.750252912692503</v>
      </c>
      <c r="N3469">
        <v>1.0175043327556299</v>
      </c>
      <c r="O3469">
        <v>50.793650793650698</v>
      </c>
      <c r="P3469">
        <v>215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D3470" t="s">
        <v>402</v>
      </c>
      <c r="E3470">
        <v>45.5456</v>
      </c>
      <c r="F3470">
        <v>86</v>
      </c>
      <c r="G3470">
        <v>-31.060656275917399</v>
      </c>
      <c r="H3470">
        <v>-1.3607665936972799</v>
      </c>
      <c r="I3470">
        <v>-47.5083184249224</v>
      </c>
      <c r="J3470">
        <v>1.4475176388865201</v>
      </c>
      <c r="K3470">
        <v>85.792633145579998</v>
      </c>
      <c r="L3470">
        <v>98.568972719867901</v>
      </c>
      <c r="M3470">
        <v>99.534198706943997</v>
      </c>
      <c r="N3470">
        <v>0.28817082388510901</v>
      </c>
      <c r="O3470">
        <v>56.279069767441797</v>
      </c>
      <c r="P3470">
        <v>7.4999999999999902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555</v>
      </c>
      <c r="E3471">
        <v>45.5020332</v>
      </c>
      <c r="F3471">
        <v>59.79</v>
      </c>
      <c r="G3471">
        <v>11.5354314245041</v>
      </c>
      <c r="H3471">
        <v>-2.64505505498418</v>
      </c>
      <c r="I3471">
        <v>-16.491957823920799</v>
      </c>
      <c r="J3471">
        <v>-3.1911666650162401E-2</v>
      </c>
      <c r="K3471">
        <v>58.168578178117798</v>
      </c>
      <c r="L3471">
        <v>55.639465269997601</v>
      </c>
      <c r="M3471">
        <v>48.0386879368425</v>
      </c>
      <c r="N3471">
        <v>0.755656211074623</v>
      </c>
      <c r="O3471">
        <v>22.428499749121901</v>
      </c>
      <c r="P3471">
        <v>59.866310160427801</v>
      </c>
      <c r="Q3471">
        <v>0.10677099295822701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60</v>
      </c>
      <c r="E3472">
        <v>45.47</v>
      </c>
      <c r="F3472">
        <v>46.37</v>
      </c>
      <c r="G3472">
        <v>-62.413373003634099</v>
      </c>
      <c r="H3472">
        <v>-12.9250892688984</v>
      </c>
      <c r="I3472">
        <v>-76.509159554439293</v>
      </c>
      <c r="J3472">
        <v>-0.19460508084813599</v>
      </c>
      <c r="K3472">
        <v>47.098398054525497</v>
      </c>
      <c r="L3472">
        <v>61.527346862125697</v>
      </c>
      <c r="M3472">
        <v>45.490819103523201</v>
      </c>
      <c r="N3472">
        <v>0.927371350943062</v>
      </c>
      <c r="O3472">
        <v>163.10114298037499</v>
      </c>
      <c r="P3472">
        <v>18.897435897435798</v>
      </c>
      <c r="Q3472">
        <v>8.5019876870799996E-3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D3473" t="s">
        <v>271</v>
      </c>
      <c r="E3473">
        <v>45.408000000000001</v>
      </c>
      <c r="F3473">
        <v>683.25</v>
      </c>
      <c r="G3473">
        <v>-44.899090568897101</v>
      </c>
      <c r="H3473">
        <v>-6.8622094513220304</v>
      </c>
      <c r="I3473">
        <v>-33.288877355663601</v>
      </c>
      <c r="J3473">
        <v>-2.0637629723152102</v>
      </c>
      <c r="K3473">
        <v>743.67952841335602</v>
      </c>
      <c r="L3473">
        <v>761.072217325574</v>
      </c>
      <c r="M3473">
        <v>44.060701567887598</v>
      </c>
      <c r="N3473">
        <v>0.75910714285714198</v>
      </c>
      <c r="O3473">
        <v>38.309549945115201</v>
      </c>
      <c r="P3473">
        <v>13.874999999999901</v>
      </c>
      <c r="Q3473">
        <v>0.100598711222874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D3474" t="s">
        <v>622</v>
      </c>
      <c r="E3474">
        <v>45.357173680000002</v>
      </c>
      <c r="F3474">
        <v>163</v>
      </c>
      <c r="G3474">
        <v>-34.198437776927598</v>
      </c>
      <c r="H3474">
        <v>0.233084172693207</v>
      </c>
      <c r="I3474">
        <v>-22.0069010109797</v>
      </c>
      <c r="J3474">
        <v>-1.43259791238935</v>
      </c>
      <c r="K3474">
        <v>155.474833459591</v>
      </c>
      <c r="L3474">
        <v>165.24909671262199</v>
      </c>
      <c r="M3474">
        <v>50.540611778219002</v>
      </c>
      <c r="N3474">
        <v>2.1426103504522702</v>
      </c>
      <c r="O3474">
        <v>27.4233128834355</v>
      </c>
      <c r="P3474">
        <v>18.978102189781001</v>
      </c>
      <c r="Q3474">
        <v>-2.697142432753E-2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E3475">
        <v>45.263935799999999</v>
      </c>
      <c r="F3475">
        <v>11.25</v>
      </c>
      <c r="G3475">
        <v>66.741541526280301</v>
      </c>
      <c r="H3475">
        <v>-3.8729658415729902</v>
      </c>
      <c r="I3475">
        <v>14.0508936260624</v>
      </c>
      <c r="J3475">
        <v>2.7428509271961001</v>
      </c>
      <c r="K3475">
        <v>10.5722836561675</v>
      </c>
      <c r="L3475">
        <v>9.2180826406336998</v>
      </c>
      <c r="M3475">
        <v>65.992913568911902</v>
      </c>
      <c r="N3475">
        <v>0.36013749195140099</v>
      </c>
      <c r="O3475">
        <v>29.6</v>
      </c>
      <c r="P3475">
        <v>104.54545454545401</v>
      </c>
      <c r="Q3475">
        <v>8.4312222282108995E-2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D3476" t="s">
        <v>541</v>
      </c>
      <c r="E3476">
        <v>45.247266000000003</v>
      </c>
      <c r="F3476">
        <v>40.630000000000003</v>
      </c>
      <c r="G3476">
        <v>-54.084799620257797</v>
      </c>
      <c r="H3476">
        <v>-3.6842632184572999</v>
      </c>
      <c r="I3476">
        <v>-19.0375499307879</v>
      </c>
      <c r="J3476">
        <v>-0.14187084190699301</v>
      </c>
      <c r="K3476">
        <v>47.436257838497099</v>
      </c>
      <c r="L3476">
        <v>49.872979623371201</v>
      </c>
      <c r="M3476">
        <v>37.7742545051631</v>
      </c>
      <c r="N3476">
        <v>2.8973390396019698</v>
      </c>
      <c r="O3476">
        <v>98.080236278611807</v>
      </c>
      <c r="P3476">
        <v>36.388049681101002</v>
      </c>
      <c r="Q3476">
        <v>0.17674031706655699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E3477">
        <v>45.15</v>
      </c>
      <c r="F3477">
        <v>300</v>
      </c>
      <c r="G3477">
        <v>-35.476060691321798</v>
      </c>
      <c r="H3477">
        <v>32.770848060305397</v>
      </c>
      <c r="I3477">
        <v>-16.308318424922401</v>
      </c>
      <c r="J3477">
        <v>2.5540539229832802</v>
      </c>
      <c r="K3477">
        <v>273.59848106416001</v>
      </c>
      <c r="L3477">
        <v>267.30845637958402</v>
      </c>
      <c r="M3477">
        <v>60.3915648498011</v>
      </c>
      <c r="N3477">
        <v>1.0891525423728801</v>
      </c>
      <c r="O3477">
        <v>29.6</v>
      </c>
      <c r="P3477">
        <v>49.925037481259302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D3478" t="s">
        <v>555</v>
      </c>
      <c r="E3478">
        <v>45.1250298</v>
      </c>
      <c r="F3478">
        <v>26.17</v>
      </c>
      <c r="G3478">
        <v>-51.980716607742401</v>
      </c>
      <c r="H3478">
        <v>-7.7143671278800499</v>
      </c>
      <c r="I3478">
        <v>-29.2201320688492</v>
      </c>
      <c r="J3478">
        <v>0.15037540716592901</v>
      </c>
      <c r="K3478">
        <v>26.687217948016901</v>
      </c>
      <c r="L3478">
        <v>29.100408704019099</v>
      </c>
      <c r="M3478">
        <v>58.918172562520503</v>
      </c>
      <c r="N3478">
        <v>0.74008623052048805</v>
      </c>
      <c r="O3478">
        <v>65.074512800917006</v>
      </c>
      <c r="Q3478">
        <v>3.3738210718316002E-2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D3479" t="s">
        <v>715</v>
      </c>
      <c r="E3479">
        <v>45.057158311999999</v>
      </c>
      <c r="F3479">
        <v>21.97</v>
      </c>
      <c r="G3479">
        <v>20.6872552131384</v>
      </c>
      <c r="H3479">
        <v>4.1097659400088098</v>
      </c>
      <c r="I3479">
        <v>6.3605816309122201</v>
      </c>
      <c r="J3479">
        <v>0.65848368153855097</v>
      </c>
      <c r="K3479">
        <v>20.3334932138814</v>
      </c>
      <c r="L3479">
        <v>18.460127092258599</v>
      </c>
      <c r="M3479">
        <v>37.579943371070499</v>
      </c>
      <c r="N3479">
        <v>1.1584793996629099</v>
      </c>
      <c r="O3479">
        <v>0.50068274920345102</v>
      </c>
      <c r="P3479">
        <v>52.041522491349397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D3480" t="s">
        <v>541</v>
      </c>
      <c r="E3480">
        <v>45.032252</v>
      </c>
      <c r="F3480">
        <v>159.5</v>
      </c>
      <c r="G3480">
        <v>0.52080574032717997</v>
      </c>
      <c r="H3480">
        <v>-7.7122552238449602</v>
      </c>
      <c r="I3480">
        <v>0.79887687610541303</v>
      </c>
      <c r="J3480">
        <v>-0.33582371884096102</v>
      </c>
      <c r="K3480">
        <v>157.03464089136699</v>
      </c>
      <c r="L3480">
        <v>145.63136923697499</v>
      </c>
      <c r="M3480">
        <v>52.812796725771499</v>
      </c>
      <c r="N3480">
        <v>0.349113660062565</v>
      </c>
      <c r="O3480">
        <v>31.410658307209999</v>
      </c>
      <c r="P3480">
        <v>45.330296127562598</v>
      </c>
      <c r="Q3480">
        <v>0.16396051554720301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915</v>
      </c>
      <c r="E3481">
        <v>44.981999999999999</v>
      </c>
      <c r="F3481">
        <v>1.06</v>
      </c>
      <c r="G3481">
        <v>-84.796920012181104</v>
      </c>
      <c r="H3481">
        <v>-4.0473337578763804</v>
      </c>
      <c r="I3481">
        <v>-57.419429536033597</v>
      </c>
      <c r="J3481">
        <v>0.70269804752295695</v>
      </c>
      <c r="K3481">
        <v>1.0984642209744599</v>
      </c>
      <c r="L3481">
        <v>1.4628640755008699</v>
      </c>
      <c r="M3481">
        <v>39.497641386507901</v>
      </c>
      <c r="N3481">
        <v>0.43536921123952899</v>
      </c>
      <c r="O3481">
        <v>173.58490566037699</v>
      </c>
      <c r="P3481">
        <v>11.578947368421</v>
      </c>
      <c r="Q3481">
        <v>-4.1555256693613998E-2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D3482" t="s">
        <v>622</v>
      </c>
      <c r="E3482">
        <v>44.872365600000002</v>
      </c>
      <c r="F3482">
        <v>45.28</v>
      </c>
      <c r="G3482">
        <v>-53.233882410804902</v>
      </c>
      <c r="H3482">
        <v>-17.5230619132161</v>
      </c>
      <c r="I3482">
        <v>-45.369888219689798</v>
      </c>
      <c r="J3482">
        <v>15.563047460290599</v>
      </c>
      <c r="K3482">
        <v>44.180519349711297</v>
      </c>
      <c r="L3482">
        <v>53.928368261148101</v>
      </c>
      <c r="M3482">
        <v>75.040774298197505</v>
      </c>
      <c r="N3482">
        <v>1.6371493980438601</v>
      </c>
      <c r="O3482">
        <v>68.065371024734901</v>
      </c>
      <c r="P3482">
        <v>25.255878284923899</v>
      </c>
      <c r="Q3482">
        <v>1.6139550135755999E-2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D3483" t="s">
        <v>158</v>
      </c>
      <c r="E3483">
        <v>44.836571894000002</v>
      </c>
      <c r="F3483">
        <v>106.03</v>
      </c>
      <c r="G3483">
        <v>218.35211065225599</v>
      </c>
      <c r="H3483">
        <v>76.201374252459502</v>
      </c>
      <c r="I3483">
        <v>60.555734952892301</v>
      </c>
      <c r="J3483">
        <v>-10.990808237995701</v>
      </c>
      <c r="K3483">
        <v>79.6747125552249</v>
      </c>
      <c r="L3483">
        <v>61.742057687963701</v>
      </c>
      <c r="M3483">
        <v>62.051340198073802</v>
      </c>
      <c r="N3483">
        <v>4.2811982872412297</v>
      </c>
      <c r="O3483">
        <v>28.888050551730601</v>
      </c>
      <c r="P3483">
        <v>265.36871123363198</v>
      </c>
      <c r="Q3483">
        <v>0.12308017583238701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D3484" t="s">
        <v>418</v>
      </c>
      <c r="E3484">
        <v>44.82</v>
      </c>
      <c r="F3484">
        <v>4.88</v>
      </c>
      <c r="G3484">
        <v>65.058849218587994</v>
      </c>
      <c r="H3484">
        <v>-22.273934743098</v>
      </c>
      <c r="I3484">
        <v>16.060578500936401</v>
      </c>
      <c r="J3484">
        <v>-2.4295257157687602</v>
      </c>
      <c r="K3484">
        <v>4.92976281619032</v>
      </c>
      <c r="L3484">
        <v>3.9978470292082999</v>
      </c>
      <c r="M3484">
        <v>41.634359877530997</v>
      </c>
      <c r="N3484">
        <v>0.56921779207582202</v>
      </c>
      <c r="O3484">
        <v>33.743169398907</v>
      </c>
      <c r="P3484">
        <v>109.142857142857</v>
      </c>
      <c r="Q3484">
        <v>6.7050959849597996E-2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46</v>
      </c>
      <c r="E3485">
        <v>44.756523899999998</v>
      </c>
      <c r="F3485">
        <v>36.950000000000003</v>
      </c>
      <c r="G3485">
        <v>-11.9574023002454</v>
      </c>
      <c r="H3485">
        <v>-1.52540393331497</v>
      </c>
      <c r="I3485">
        <v>-29.408036204790701</v>
      </c>
      <c r="J3485">
        <v>4.32121014165633</v>
      </c>
      <c r="K3485">
        <v>36.993661795220497</v>
      </c>
      <c r="L3485">
        <v>36.277566621934703</v>
      </c>
      <c r="M3485">
        <v>62.385752508465103</v>
      </c>
      <c r="N3485">
        <v>0.79170449425546296</v>
      </c>
      <c r="O3485">
        <v>51.962110960757698</v>
      </c>
      <c r="P3485">
        <v>55.907172995780599</v>
      </c>
      <c r="Q3485">
        <v>0.10221325027914201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D3486" t="s">
        <v>133</v>
      </c>
      <c r="E3486">
        <v>44.741050000000001</v>
      </c>
      <c r="F3486">
        <v>1.82</v>
      </c>
      <c r="G3486">
        <v>238.43384921858799</v>
      </c>
      <c r="H3486">
        <v>54.213535807341003</v>
      </c>
      <c r="I3486">
        <v>65.691681575077496</v>
      </c>
      <c r="J3486">
        <v>7.7429864028511401</v>
      </c>
      <c r="K3486">
        <v>1.3318798154728499</v>
      </c>
      <c r="L3486">
        <v>1.1317040096478299</v>
      </c>
      <c r="M3486">
        <v>97.719132505955997</v>
      </c>
      <c r="N3486">
        <v>1.5736977345051699</v>
      </c>
      <c r="O3486">
        <v>0</v>
      </c>
      <c r="P3486">
        <v>264</v>
      </c>
      <c r="Q3486">
        <v>-6.3001992847180003E-3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D3487" t="s">
        <v>290</v>
      </c>
      <c r="E3487">
        <v>44.706075300000002</v>
      </c>
      <c r="F3487">
        <v>17.27</v>
      </c>
      <c r="G3487">
        <v>-15.666686974441401</v>
      </c>
      <c r="H3487">
        <v>-7.5688541603358503</v>
      </c>
      <c r="I3487">
        <v>-47.024112343841402</v>
      </c>
      <c r="J3487">
        <v>-6.35174881061418</v>
      </c>
      <c r="K3487">
        <v>18.9602561053496</v>
      </c>
      <c r="L3487">
        <v>20.532281874424601</v>
      </c>
      <c r="M3487">
        <v>27.072540888316901</v>
      </c>
      <c r="N3487">
        <v>0.273692556150327</v>
      </c>
      <c r="O3487">
        <v>116.743363910645</v>
      </c>
      <c r="P3487">
        <v>18.202449567723299</v>
      </c>
      <c r="Q3487">
        <v>-4.9140922862215997E-2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Row],[Ticker]],[1]!Table1[[Symbol]:[Industry]],2,FALSE),"-")</f>
        <v>-</v>
      </c>
      <c r="E3488">
        <v>44.623094000000002</v>
      </c>
      <c r="F3488">
        <v>149.19999999999999</v>
      </c>
      <c r="G3488">
        <v>-43.271611344015298</v>
      </c>
      <c r="H3488">
        <v>-4.9476338579097199</v>
      </c>
      <c r="I3488">
        <v>-48.994986595461597</v>
      </c>
      <c r="J3488">
        <v>-7.6622233288190298</v>
      </c>
      <c r="K3488">
        <v>153.91058060213101</v>
      </c>
      <c r="L3488">
        <v>167.274958976645</v>
      </c>
      <c r="M3488">
        <v>41.953224938878797</v>
      </c>
      <c r="N3488">
        <v>0.77681108744715299</v>
      </c>
      <c r="O3488">
        <v>81.635388739946407</v>
      </c>
      <c r="P3488">
        <v>11.927981995498801</v>
      </c>
      <c r="Q3488">
        <v>7.8412839817744995E-2</v>
      </c>
    </row>
    <row r="3489" spans="1:17" hidden="1" x14ac:dyDescent="0.3">
      <c r="A3489" t="s">
        <v>7141</v>
      </c>
      <c r="B3489" t="s">
        <v>7142</v>
      </c>
      <c r="C3489" t="str">
        <f>IFERROR(VLOOKUP(Table1[[#This Row],[Ticker]],[1]!Table1[[Symbol]:[Industry]],2,FALSE),"-")</f>
        <v>-</v>
      </c>
      <c r="E3489">
        <v>44.606760000000001</v>
      </c>
      <c r="F3489">
        <v>77.55</v>
      </c>
      <c r="G3489">
        <v>89.850515885254694</v>
      </c>
      <c r="H3489">
        <v>6.1872078199487701</v>
      </c>
      <c r="I3489">
        <v>6.4362209862835797</v>
      </c>
      <c r="J3489">
        <v>-1.23904952529257</v>
      </c>
      <c r="K3489">
        <v>72.286341747950104</v>
      </c>
      <c r="L3489">
        <v>63.2427195780446</v>
      </c>
      <c r="M3489">
        <v>86.011706119723598</v>
      </c>
      <c r="N3489">
        <v>0</v>
      </c>
      <c r="O3489">
        <v>0</v>
      </c>
      <c r="P3489">
        <v>169.270833333333</v>
      </c>
    </row>
    <row r="3490" spans="1:17" hidden="1" x14ac:dyDescent="0.3">
      <c r="A3490" t="s">
        <v>7143</v>
      </c>
      <c r="B3490" t="s">
        <v>7144</v>
      </c>
      <c r="C3490" t="str">
        <f>IFERROR(VLOOKUP(Table1[[#This Row],[Ticker]],[1]!Table1[[Symbol]:[Industry]],2,FALSE),"-")</f>
        <v>-</v>
      </c>
      <c r="D3490" t="s">
        <v>158</v>
      </c>
      <c r="E3490">
        <v>44.584232</v>
      </c>
      <c r="F3490">
        <v>43.21</v>
      </c>
      <c r="G3490">
        <v>14.1364033731305</v>
      </c>
      <c r="H3490">
        <v>-11.4414774275625</v>
      </c>
      <c r="I3490">
        <v>-5.6269659659060904</v>
      </c>
      <c r="J3490">
        <v>-3.4632488135488</v>
      </c>
      <c r="K3490">
        <v>45.384317646414303</v>
      </c>
      <c r="L3490">
        <v>42.375365613470599</v>
      </c>
      <c r="M3490">
        <v>50.2194333022926</v>
      </c>
      <c r="N3490">
        <v>0.51688891260374503</v>
      </c>
      <c r="O3490">
        <v>53.089562601249703</v>
      </c>
      <c r="P3490">
        <v>64.296577946767997</v>
      </c>
      <c r="Q3490">
        <v>6.6047286060523E-2</v>
      </c>
    </row>
    <row r="3491" spans="1:17" hidden="1" x14ac:dyDescent="0.3">
      <c r="A3491" t="s">
        <v>7145</v>
      </c>
      <c r="B3491" t="s">
        <v>7146</v>
      </c>
      <c r="C3491" t="str">
        <f>IFERROR(VLOOKUP(Table1[[#This Row],[Ticker]],[1]!Table1[[Symbol]:[Industry]],2,FALSE),"-")</f>
        <v>-</v>
      </c>
      <c r="D3491" t="s">
        <v>622</v>
      </c>
      <c r="E3491">
        <v>44.462584880999998</v>
      </c>
      <c r="F3491">
        <v>4.5</v>
      </c>
      <c r="G3491">
        <v>61.933849218588001</v>
      </c>
      <c r="H3491">
        <v>110.452666242123</v>
      </c>
      <c r="I3491">
        <v>2.1127342066564498</v>
      </c>
      <c r="J3491">
        <v>43.693382907139799</v>
      </c>
      <c r="K3491">
        <v>2.79544520159194</v>
      </c>
      <c r="L3491">
        <v>3.3501383486870902</v>
      </c>
      <c r="M3491">
        <v>96.008428798818002</v>
      </c>
      <c r="N3491">
        <v>0.74559337706337403</v>
      </c>
      <c r="O3491">
        <v>17.7777777777777</v>
      </c>
      <c r="P3491">
        <v>136.84210526315701</v>
      </c>
      <c r="Q3491">
        <v>-2.1939644806920001E-2</v>
      </c>
    </row>
    <row r="3492" spans="1:17" hidden="1" x14ac:dyDescent="0.3">
      <c r="A3492" t="s">
        <v>7147</v>
      </c>
      <c r="B3492" t="s">
        <v>7148</v>
      </c>
      <c r="C3492" t="str">
        <f>IFERROR(VLOOKUP(Table1[[#This Row],[Ticker]],[1]!Table1[[Symbol]:[Industry]],2,FALSE),"-")</f>
        <v>-</v>
      </c>
      <c r="D3492" t="s">
        <v>271</v>
      </c>
      <c r="E3492">
        <v>44.328234449999997</v>
      </c>
      <c r="F3492">
        <v>2.15</v>
      </c>
      <c r="G3492">
        <v>132.43384921858799</v>
      </c>
      <c r="H3492">
        <v>-19.7336082676803</v>
      </c>
      <c r="I3492">
        <v>-77.217409334013396</v>
      </c>
      <c r="J3492">
        <v>-13.4839474844762</v>
      </c>
      <c r="K3492">
        <v>2.32460615651111</v>
      </c>
      <c r="L3492">
        <v>2.4131988534942801</v>
      </c>
      <c r="M3492">
        <v>32.941442916768402</v>
      </c>
      <c r="N3492">
        <v>1.6196829590488699</v>
      </c>
      <c r="O3492">
        <v>183.720930232558</v>
      </c>
      <c r="P3492">
        <v>173.305084745762</v>
      </c>
    </row>
    <row r="3493" spans="1:17" hidden="1" x14ac:dyDescent="0.3">
      <c r="A3493" t="s">
        <v>7149</v>
      </c>
      <c r="B3493" t="s">
        <v>7150</v>
      </c>
      <c r="C3493" t="str">
        <f>IFERROR(VLOOKUP(Table1[[#This Row],[Ticker]],[1]!Table1[[Symbol]:[Industry]],2,FALSE),"-")</f>
        <v>-</v>
      </c>
      <c r="D3493" t="s">
        <v>1160</v>
      </c>
      <c r="E3493">
        <v>44.230221749999998</v>
      </c>
      <c r="F3493">
        <v>32.1</v>
      </c>
      <c r="G3493">
        <v>-78.255907597918906</v>
      </c>
      <c r="H3493">
        <v>-2.6410837578763702</v>
      </c>
      <c r="I3493">
        <v>-62.629388659036103</v>
      </c>
      <c r="J3493">
        <v>-3.49808566987089</v>
      </c>
      <c r="K3493">
        <v>34.998734745466898</v>
      </c>
      <c r="M3493">
        <v>44.591156894985801</v>
      </c>
      <c r="N3493">
        <v>0.47504025764895302</v>
      </c>
      <c r="O3493">
        <v>124.61059190031099</v>
      </c>
      <c r="P3493">
        <v>10.309278350515401</v>
      </c>
    </row>
    <row r="3494" spans="1:17" hidden="1" x14ac:dyDescent="0.3">
      <c r="A3494" t="s">
        <v>7151</v>
      </c>
      <c r="B3494" t="s">
        <v>7152</v>
      </c>
      <c r="C3494" t="str">
        <f>IFERROR(VLOOKUP(Table1[[#This Row],[Ticker]],[1]!Table1[[Symbol]:[Industry]],2,FALSE),"-")</f>
        <v>-</v>
      </c>
      <c r="D3494" t="s">
        <v>133</v>
      </c>
      <c r="E3494">
        <v>44.155235249999997</v>
      </c>
      <c r="F3494">
        <v>121.7</v>
      </c>
      <c r="G3494">
        <v>-39.528681711068998</v>
      </c>
      <c r="H3494">
        <v>-1.96400042454305</v>
      </c>
      <c r="I3494">
        <v>-21.3785212330348</v>
      </c>
      <c r="J3494">
        <v>-7.4052693644346697</v>
      </c>
      <c r="K3494">
        <v>122.024320245073</v>
      </c>
      <c r="L3494">
        <v>126.03012872622099</v>
      </c>
      <c r="M3494">
        <v>48.258884366861103</v>
      </c>
      <c r="N3494">
        <v>1.8385436386282199</v>
      </c>
      <c r="O3494">
        <v>33.935907970419002</v>
      </c>
      <c r="P3494">
        <v>18.1553398058252</v>
      </c>
      <c r="Q3494">
        <v>0.15923323091557401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D3495" t="s">
        <v>133</v>
      </c>
      <c r="E3495">
        <v>43.977551120000001</v>
      </c>
      <c r="F3495">
        <v>4.87</v>
      </c>
      <c r="G3495">
        <v>117.93384921858799</v>
      </c>
      <c r="H3495">
        <v>-2.0693117798544098</v>
      </c>
      <c r="I3495">
        <v>-4.3542954364167299</v>
      </c>
      <c r="J3495">
        <v>15.05167729175</v>
      </c>
      <c r="K3495">
        <v>4.31070306563781</v>
      </c>
      <c r="L3495">
        <v>4.1158062425489401</v>
      </c>
      <c r="M3495">
        <v>70.884468759946699</v>
      </c>
      <c r="N3495">
        <v>1.34999429643915</v>
      </c>
      <c r="O3495">
        <v>55.0308008213552</v>
      </c>
      <c r="Q3495">
        <v>1.6847171227638E-2</v>
      </c>
    </row>
    <row r="3496" spans="1:17" hidden="1" x14ac:dyDescent="0.3">
      <c r="A3496" t="s">
        <v>7155</v>
      </c>
      <c r="B3496" t="s">
        <v>7156</v>
      </c>
      <c r="C3496" t="str">
        <f>IFERROR(VLOOKUP(Table1[[#This Row],[Ticker]],[1]!Table1[[Symbol]:[Industry]],2,FALSE),"-")</f>
        <v>-</v>
      </c>
      <c r="D3496" t="s">
        <v>373</v>
      </c>
      <c r="E3496">
        <v>43.969200000000001</v>
      </c>
      <c r="F3496">
        <v>43.7</v>
      </c>
      <c r="G3496">
        <v>-55.6685180238943</v>
      </c>
      <c r="H3496">
        <v>-11.5715035771281</v>
      </c>
      <c r="I3496">
        <v>-51.0747014671676</v>
      </c>
      <c r="J3496">
        <v>-3.69970126548322</v>
      </c>
      <c r="K3496">
        <v>45.284106648112299</v>
      </c>
      <c r="L3496">
        <v>54.156294597774803</v>
      </c>
      <c r="M3496">
        <v>33.732663937998701</v>
      </c>
      <c r="N3496">
        <v>0.262884313713521</v>
      </c>
      <c r="O3496">
        <v>86.270022883295198</v>
      </c>
      <c r="P3496">
        <v>17.948717948717899</v>
      </c>
      <c r="Q3496">
        <v>-2.8861802621709998E-2</v>
      </c>
    </row>
    <row r="3497" spans="1:17" hidden="1" x14ac:dyDescent="0.3">
      <c r="A3497" t="s">
        <v>7157</v>
      </c>
      <c r="B3497" t="s">
        <v>7158</v>
      </c>
      <c r="C3497" t="str">
        <f>IFERROR(VLOOKUP(Table1[[#This Row],[Ticker]],[1]!Table1[[Symbol]:[Industry]],2,FALSE),"-")</f>
        <v>-</v>
      </c>
      <c r="E3497">
        <v>43.913595000000001</v>
      </c>
      <c r="F3497">
        <v>305</v>
      </c>
      <c r="G3497">
        <v>-30.253650781411899</v>
      </c>
      <c r="H3497">
        <v>-10.945990656533199</v>
      </c>
      <c r="I3497">
        <v>-30.754321229971499</v>
      </c>
      <c r="J3497">
        <v>-5.3270998397579801</v>
      </c>
      <c r="K3497">
        <v>356.85424407811098</v>
      </c>
      <c r="L3497">
        <v>396.25608491625201</v>
      </c>
      <c r="M3497">
        <v>24.731110401424299</v>
      </c>
      <c r="N3497">
        <v>0.250673854447439</v>
      </c>
      <c r="O3497">
        <v>129.491803278688</v>
      </c>
      <c r="P3497">
        <v>14.618564449455</v>
      </c>
      <c r="Q3497">
        <v>-3.2687449354039999E-2</v>
      </c>
    </row>
    <row r="3498" spans="1:17" hidden="1" x14ac:dyDescent="0.3">
      <c r="A3498" t="s">
        <v>7159</v>
      </c>
      <c r="B3498" t="s">
        <v>7160</v>
      </c>
      <c r="C3498" t="str">
        <f>IFERROR(VLOOKUP(Table1[[#This Row],[Ticker]],[1]!Table1[[Symbol]:[Industry]],2,FALSE),"-")</f>
        <v>-</v>
      </c>
      <c r="D3498" t="s">
        <v>388</v>
      </c>
      <c r="E3498">
        <v>43.849699999999999</v>
      </c>
      <c r="F3498">
        <v>62.5</v>
      </c>
      <c r="G3498">
        <v>-40.5610504753935</v>
      </c>
      <c r="H3498">
        <v>3.95610858291534</v>
      </c>
      <c r="I3498">
        <v>-34.071476319659297</v>
      </c>
      <c r="J3498">
        <v>-6.8781472696534802</v>
      </c>
      <c r="K3498">
        <v>65.675845089677395</v>
      </c>
      <c r="L3498">
        <v>69.086465395155201</v>
      </c>
      <c r="M3498">
        <v>37.001037773547402</v>
      </c>
      <c r="N3498">
        <v>0.90074074074073995</v>
      </c>
      <c r="O3498">
        <v>62.959999999999901</v>
      </c>
      <c r="P3498">
        <v>18.483412322274798</v>
      </c>
      <c r="Q3498">
        <v>4.5254231128773997E-2</v>
      </c>
    </row>
    <row r="3499" spans="1:17" hidden="1" x14ac:dyDescent="0.3">
      <c r="A3499" t="s">
        <v>7161</v>
      </c>
      <c r="B3499" t="s">
        <v>7162</v>
      </c>
      <c r="C3499" t="str">
        <f>IFERROR(VLOOKUP(Table1[[#This Row],[Ticker]],[1]!Table1[[Symbol]:[Industry]],2,FALSE),"-")</f>
        <v>-</v>
      </c>
      <c r="D3499" t="s">
        <v>174</v>
      </c>
      <c r="E3499">
        <v>43.470435360000003</v>
      </c>
      <c r="F3499">
        <v>65.349999999999994</v>
      </c>
      <c r="G3499">
        <v>-62.456541896815096</v>
      </c>
      <c r="H3499">
        <v>-17.671494831701899</v>
      </c>
      <c r="I3499">
        <v>-46.077259854261499</v>
      </c>
      <c r="J3499">
        <v>-6.6066965841161096</v>
      </c>
      <c r="K3499">
        <v>73.556593964212993</v>
      </c>
      <c r="M3499">
        <v>33.108257606873501</v>
      </c>
      <c r="N3499">
        <v>0.52812499999999996</v>
      </c>
      <c r="O3499">
        <v>121.882172915072</v>
      </c>
      <c r="P3499">
        <v>12.6724137931034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219</v>
      </c>
      <c r="E3500">
        <v>43.458908999999998</v>
      </c>
      <c r="F3500">
        <v>29.24</v>
      </c>
      <c r="G3500">
        <v>1.5829720256055799</v>
      </c>
      <c r="H3500">
        <v>-2.68369739424003</v>
      </c>
      <c r="I3500">
        <v>-23.512380627397899</v>
      </c>
      <c r="J3500">
        <v>-6.1275009688621296</v>
      </c>
      <c r="K3500">
        <v>28.450045192734201</v>
      </c>
      <c r="L3500">
        <v>28.184706634542199</v>
      </c>
      <c r="M3500">
        <v>49.075181666444699</v>
      </c>
      <c r="N3500">
        <v>0.59970936052757895</v>
      </c>
      <c r="O3500">
        <v>21.409028727770099</v>
      </c>
      <c r="P3500">
        <v>28.8105726872246</v>
      </c>
      <c r="Q3500">
        <v>-2.138140380593E-3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D3501" t="s">
        <v>622</v>
      </c>
      <c r="E3501">
        <v>43.439214770999897</v>
      </c>
      <c r="F3501">
        <v>77.7</v>
      </c>
      <c r="G3501">
        <v>-48.734350128786602</v>
      </c>
      <c r="H3501">
        <v>-9.6227356461131706</v>
      </c>
      <c r="I3501">
        <v>-8.0156354980932196</v>
      </c>
      <c r="J3501">
        <v>-0.353008085816016</v>
      </c>
      <c r="K3501">
        <v>73.733451373115798</v>
      </c>
      <c r="L3501">
        <v>81.457855083115206</v>
      </c>
      <c r="M3501">
        <v>57.528808750261</v>
      </c>
      <c r="N3501">
        <v>0.18715731610415601</v>
      </c>
      <c r="O3501">
        <v>78.828828828828804</v>
      </c>
      <c r="P3501">
        <v>26.650366748166199</v>
      </c>
      <c r="Q3501">
        <v>4.1663414890191E-2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E3502">
        <v>43.41889836</v>
      </c>
      <c r="F3502">
        <v>25.28</v>
      </c>
      <c r="G3502">
        <v>-26.1168982243702</v>
      </c>
      <c r="H3502">
        <v>-15.52437966606</v>
      </c>
      <c r="I3502">
        <v>-13.960140287270599</v>
      </c>
      <c r="J3502">
        <v>-6.2372644485342796</v>
      </c>
      <c r="K3502">
        <v>26.215116331694201</v>
      </c>
      <c r="M3502">
        <v>29.027717339307198</v>
      </c>
      <c r="N3502">
        <v>1.0508474576271101</v>
      </c>
      <c r="O3502">
        <v>36.787974683544199</v>
      </c>
      <c r="P3502">
        <v>40.4444444444444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E3503">
        <v>43.075366559999999</v>
      </c>
      <c r="F3503">
        <v>69.75</v>
      </c>
      <c r="G3503">
        <v>-23.666954287620801</v>
      </c>
      <c r="H3503">
        <v>-17.0787453890104</v>
      </c>
      <c r="I3503">
        <v>-14.853772970376999</v>
      </c>
      <c r="J3503">
        <v>0.96999421080822901</v>
      </c>
      <c r="K3503">
        <v>75.035461174335694</v>
      </c>
      <c r="L3503">
        <v>72.494318061556797</v>
      </c>
      <c r="M3503">
        <v>42.280518981944297</v>
      </c>
      <c r="N3503">
        <v>0.93434238079573795</v>
      </c>
      <c r="O3503">
        <v>67.741935483870904</v>
      </c>
      <c r="P3503">
        <v>93.213296398891899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D3504" t="s">
        <v>21</v>
      </c>
      <c r="E3504">
        <v>43.041600000000003</v>
      </c>
      <c r="F3504">
        <v>143</v>
      </c>
      <c r="G3504">
        <v>-4.4310385408359103</v>
      </c>
      <c r="H3504">
        <v>-27.208096700655599</v>
      </c>
      <c r="I3504">
        <v>-22.813712344504001</v>
      </c>
      <c r="J3504">
        <v>5.8224538915639199</v>
      </c>
      <c r="K3504">
        <v>155.54900424119501</v>
      </c>
      <c r="L3504">
        <v>154.25756546883099</v>
      </c>
      <c r="M3504">
        <v>43.235030443981103</v>
      </c>
      <c r="N3504">
        <v>0.96801112656467303</v>
      </c>
      <c r="O3504">
        <v>43.356643356643303</v>
      </c>
      <c r="P3504">
        <v>38.969873663751201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715</v>
      </c>
      <c r="E3505">
        <v>43.024297066000003</v>
      </c>
      <c r="F3505">
        <v>79.8</v>
      </c>
      <c r="G3505">
        <v>-17.017632162221901</v>
      </c>
      <c r="H3505">
        <v>-10.104034788804199</v>
      </c>
      <c r="I3505">
        <v>-3.0043286478388702</v>
      </c>
      <c r="J3505">
        <v>-10.103693234805</v>
      </c>
      <c r="K3505">
        <v>85.629335191444198</v>
      </c>
      <c r="L3505">
        <v>78.562376452254597</v>
      </c>
      <c r="M3505">
        <v>57.290049328383198</v>
      </c>
      <c r="N3505">
        <v>1.5326069202724499</v>
      </c>
      <c r="O3505">
        <v>25.31328320802</v>
      </c>
      <c r="P3505">
        <v>20.726172465960602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622</v>
      </c>
      <c r="E3506">
        <v>43.003138425000003</v>
      </c>
      <c r="F3506">
        <v>12.35</v>
      </c>
      <c r="G3506">
        <v>-57.894917904699597</v>
      </c>
      <c r="H3506">
        <v>-18.402396171191199</v>
      </c>
      <c r="I3506">
        <v>-72.0430854500121</v>
      </c>
      <c r="J3506">
        <v>-1.23904952529257</v>
      </c>
      <c r="K3506">
        <v>17.503081642687398</v>
      </c>
      <c r="L3506">
        <v>20.906297940538</v>
      </c>
      <c r="M3506">
        <v>7.1072649696036301</v>
      </c>
      <c r="N3506">
        <v>0.26256649182559</v>
      </c>
      <c r="O3506">
        <v>165.587044534412</v>
      </c>
      <c r="P3506">
        <v>7.8602620087336197</v>
      </c>
      <c r="Q3506">
        <v>-2.9634936048239999E-2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418</v>
      </c>
      <c r="E3507">
        <v>42.972048749999999</v>
      </c>
      <c r="F3507">
        <v>84.76</v>
      </c>
      <c r="G3507">
        <v>174.46924744867599</v>
      </c>
      <c r="H3507">
        <v>-11.301798043590599</v>
      </c>
      <c r="I3507">
        <v>28.481568831654201</v>
      </c>
      <c r="J3507">
        <v>2.8310819712634601</v>
      </c>
      <c r="K3507">
        <v>89.521133546085906</v>
      </c>
      <c r="L3507">
        <v>72.343639360372407</v>
      </c>
      <c r="M3507">
        <v>48.470161087666298</v>
      </c>
      <c r="N3507">
        <v>0.61199332362134895</v>
      </c>
      <c r="O3507">
        <v>77.501179801793199</v>
      </c>
      <c r="P3507">
        <v>235.683168316831</v>
      </c>
      <c r="Q3507">
        <v>9.7746734881487995E-2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7181</v>
      </c>
      <c r="E3508">
        <v>42.805286700000003</v>
      </c>
      <c r="F3508">
        <v>47.45</v>
      </c>
      <c r="G3508">
        <v>-15.3454771461041</v>
      </c>
      <c r="H3508">
        <v>34.240954530411898</v>
      </c>
      <c r="I3508">
        <v>-2.1085590988093599</v>
      </c>
      <c r="J3508">
        <v>-2.2067914607764498</v>
      </c>
      <c r="K3508">
        <v>39.743326959457498</v>
      </c>
      <c r="M3508">
        <v>57.309948194869897</v>
      </c>
      <c r="N3508">
        <v>0.75675182481751802</v>
      </c>
      <c r="O3508">
        <v>21.285563751317099</v>
      </c>
      <c r="P3508">
        <v>77.052238805970106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42.648737916000002</v>
      </c>
      <c r="F3509">
        <v>25.69</v>
      </c>
      <c r="G3509">
        <v>151.26574577031201</v>
      </c>
      <c r="H3509">
        <v>-28.415564804807701</v>
      </c>
      <c r="I3509">
        <v>6.3755402188215298</v>
      </c>
      <c r="J3509">
        <v>-1.7534935300412799</v>
      </c>
      <c r="K3509">
        <v>28.697145346551899</v>
      </c>
      <c r="L3509">
        <v>22.006976772404901</v>
      </c>
      <c r="M3509">
        <v>35.484924061906597</v>
      </c>
      <c r="N3509">
        <v>3.6233984324652599</v>
      </c>
      <c r="O3509">
        <v>47.528221097703302</v>
      </c>
      <c r="P3509">
        <v>202.23529411764699</v>
      </c>
      <c r="Q3509">
        <v>7.2251475275856999E-2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42.5627</v>
      </c>
      <c r="F3510">
        <v>137.80000000000001</v>
      </c>
      <c r="G3510">
        <v>188.71625125893101</v>
      </c>
      <c r="H3510">
        <v>-15.7698996973097</v>
      </c>
      <c r="I3510">
        <v>66.474544023678106</v>
      </c>
      <c r="J3510">
        <v>-8.3329494567524698</v>
      </c>
      <c r="K3510">
        <v>140.10484628437999</v>
      </c>
      <c r="L3510">
        <v>106.41086536930401</v>
      </c>
      <c r="M3510">
        <v>33.7995127571171</v>
      </c>
      <c r="N3510">
        <v>0.85742807226603901</v>
      </c>
      <c r="O3510">
        <v>25.145137880986901</v>
      </c>
      <c r="P3510">
        <v>243.21295143212899</v>
      </c>
      <c r="Q3510">
        <v>9.8558598890065005E-2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42.542720000000003</v>
      </c>
      <c r="F3511">
        <v>62.65</v>
      </c>
      <c r="G3511">
        <v>74.019704586539603</v>
      </c>
      <c r="H3511">
        <v>17.322419204565801</v>
      </c>
      <c r="I3511">
        <v>-31.058624589026401</v>
      </c>
      <c r="J3511">
        <v>-12.9814184459877</v>
      </c>
      <c r="K3511">
        <v>53.792675801945499</v>
      </c>
      <c r="L3511">
        <v>49.565998764236397</v>
      </c>
      <c r="M3511">
        <v>57.006640969436297</v>
      </c>
      <c r="N3511">
        <v>1.8683861314838199</v>
      </c>
      <c r="O3511">
        <v>25.778132482043102</v>
      </c>
      <c r="P3511">
        <v>117.61028134769001</v>
      </c>
      <c r="Q3511">
        <v>1.7596432421941002E-2</v>
      </c>
    </row>
    <row r="3512" spans="1:17" hidden="1" x14ac:dyDescent="0.3">
      <c r="A3512" t="s">
        <v>7188</v>
      </c>
      <c r="B3512" t="s">
        <v>3179</v>
      </c>
      <c r="C3512" t="str">
        <f>IFERROR(VLOOKUP(Table1[[#This Row],[Ticker]],[1]!Table1[[Symbol]:[Industry]],2,FALSE),"-")</f>
        <v>-</v>
      </c>
      <c r="E3512">
        <v>42.440509200000001</v>
      </c>
      <c r="F3512">
        <v>95.99</v>
      </c>
      <c r="G3512">
        <v>54.415099218587997</v>
      </c>
      <c r="H3512">
        <v>35.776882032394802</v>
      </c>
      <c r="I3512">
        <v>28.801280970391101</v>
      </c>
      <c r="J3512">
        <v>14.4455041356903</v>
      </c>
      <c r="K3512">
        <v>70.598070449071798</v>
      </c>
      <c r="L3512">
        <v>64.133094019057296</v>
      </c>
      <c r="M3512">
        <v>95.655932041714195</v>
      </c>
      <c r="N3512">
        <v>4.2625000000000002</v>
      </c>
      <c r="O3512">
        <v>0</v>
      </c>
      <c r="P3512">
        <v>193.397860417727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D3513" t="s">
        <v>138</v>
      </c>
      <c r="E3513">
        <v>42.420942480000001</v>
      </c>
      <c r="F3513">
        <v>29.84</v>
      </c>
      <c r="G3513">
        <v>90.040785634773002</v>
      </c>
      <c r="H3513">
        <v>51.678693639383901</v>
      </c>
      <c r="I3513">
        <v>80.655377944714402</v>
      </c>
      <c r="J3513">
        <v>19.697120687473301</v>
      </c>
      <c r="K3513">
        <v>20.117493627112399</v>
      </c>
      <c r="L3513">
        <v>17.710360729588999</v>
      </c>
      <c r="M3513">
        <v>90.281181692650094</v>
      </c>
      <c r="N3513">
        <v>3.36191647388591</v>
      </c>
      <c r="O3513">
        <v>0</v>
      </c>
      <c r="P3513">
        <v>141.61943319837999</v>
      </c>
      <c r="Q3513">
        <v>0.113482305440222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D3514" t="s">
        <v>555</v>
      </c>
      <c r="E3514">
        <v>42.225000000000001</v>
      </c>
      <c r="F3514">
        <v>143.55000000000001</v>
      </c>
      <c r="G3514">
        <v>99.011446214833299</v>
      </c>
      <c r="H3514">
        <v>3.6832441219552101</v>
      </c>
      <c r="I3514">
        <v>67.730143113539</v>
      </c>
      <c r="J3514">
        <v>-1.3100470403795399</v>
      </c>
      <c r="K3514">
        <v>132.745379232684</v>
      </c>
      <c r="L3514">
        <v>109.797843792878</v>
      </c>
      <c r="M3514">
        <v>52.665542516564798</v>
      </c>
      <c r="N3514">
        <v>0.90554153239146595</v>
      </c>
      <c r="O3514">
        <v>14.5942180424939</v>
      </c>
      <c r="P3514">
        <v>145.80479452054701</v>
      </c>
      <c r="Q3514">
        <v>6.4583650485823998E-2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D3515" t="s">
        <v>541</v>
      </c>
      <c r="E3515">
        <v>42.22253224</v>
      </c>
      <c r="F3515">
        <v>31.85</v>
      </c>
      <c r="G3515">
        <v>-8.0384755046591803</v>
      </c>
      <c r="H3515">
        <v>-8.9270588437870408</v>
      </c>
      <c r="I3515">
        <v>-6.1007059681750704</v>
      </c>
      <c r="J3515">
        <v>-3.6023652219416098</v>
      </c>
      <c r="K3515">
        <v>28.715474979117101</v>
      </c>
      <c r="L3515">
        <v>28.6847378295125</v>
      </c>
      <c r="M3515">
        <v>45.678548214817297</v>
      </c>
      <c r="N3515">
        <v>2.33785968928651</v>
      </c>
      <c r="O3515">
        <v>12.7158555729984</v>
      </c>
      <c r="P3515">
        <v>42.505592841163299</v>
      </c>
      <c r="Q3515">
        <v>4.1884119681574003E-2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42.164142439999999</v>
      </c>
      <c r="F3516">
        <v>34.14</v>
      </c>
      <c r="G3516">
        <v>57.000694138374101</v>
      </c>
      <c r="H3516">
        <v>-35.465543339857597</v>
      </c>
      <c r="I3516">
        <v>159.23647576393901</v>
      </c>
      <c r="J3516">
        <v>3.7580282070276998</v>
      </c>
      <c r="K3516">
        <v>41.4440608981376</v>
      </c>
      <c r="L3516">
        <v>28.352332464052701</v>
      </c>
      <c r="M3516">
        <v>17.8403335927269</v>
      </c>
      <c r="N3516">
        <v>0.35530410903173298</v>
      </c>
      <c r="O3516">
        <v>61.101347393087202</v>
      </c>
      <c r="P3516">
        <v>175.99029911075101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42.105014834999999</v>
      </c>
      <c r="F3517">
        <v>61.26</v>
      </c>
      <c r="G3517">
        <v>-31.260378550522699</v>
      </c>
      <c r="H3517">
        <v>-1.53758303717093</v>
      </c>
      <c r="I3517">
        <v>-19.147335078372102</v>
      </c>
      <c r="J3517">
        <v>-1.9779657814502001</v>
      </c>
      <c r="K3517">
        <v>57.634860049816901</v>
      </c>
      <c r="L3517">
        <v>57.262439414675697</v>
      </c>
      <c r="M3517">
        <v>56.6533412957724</v>
      </c>
      <c r="N3517">
        <v>3.17483500870624</v>
      </c>
      <c r="O3517">
        <v>40.385243225595801</v>
      </c>
      <c r="P3517">
        <v>59.864300626304697</v>
      </c>
      <c r="Q3517">
        <v>0.10365929036082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174</v>
      </c>
      <c r="E3518">
        <v>42.044739659999998</v>
      </c>
      <c r="F3518">
        <v>14.44</v>
      </c>
      <c r="G3518">
        <v>-83.016007514936206</v>
      </c>
      <c r="H3518">
        <v>-8.3643440671547395</v>
      </c>
      <c r="I3518">
        <v>-68.2550738325764</v>
      </c>
      <c r="J3518">
        <v>-5.1225446709236397</v>
      </c>
      <c r="K3518">
        <v>16.859266109301899</v>
      </c>
      <c r="L3518">
        <v>24.968275947406202</v>
      </c>
      <c r="M3518">
        <v>25.314158357218499</v>
      </c>
      <c r="N3518">
        <v>0.49044887930320102</v>
      </c>
      <c r="O3518">
        <v>204.36288088642601</v>
      </c>
      <c r="P3518">
        <v>2.33876683203402</v>
      </c>
      <c r="Q3518">
        <v>-0.112805971260013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D3519" t="s">
        <v>418</v>
      </c>
      <c r="E3519">
        <v>42.022742641000001</v>
      </c>
      <c r="F3519">
        <v>24.57</v>
      </c>
      <c r="G3519">
        <v>532.43909856241999</v>
      </c>
      <c r="H3519">
        <v>29.5880606984135</v>
      </c>
      <c r="I3519">
        <v>-7.2537245500889398</v>
      </c>
      <c r="J3519">
        <v>-8.9681625175634707</v>
      </c>
      <c r="K3519">
        <v>23.7058638029552</v>
      </c>
      <c r="L3519">
        <v>19.825227169742998</v>
      </c>
      <c r="M3519">
        <v>38.758705022602001</v>
      </c>
      <c r="N3519">
        <v>0.81121326570604702</v>
      </c>
      <c r="O3519">
        <v>65.160765160765095</v>
      </c>
      <c r="P3519">
        <v>690.03215434083597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1379</v>
      </c>
      <c r="E3520">
        <v>41.827224999999999</v>
      </c>
      <c r="F3520">
        <v>48.03</v>
      </c>
      <c r="G3520">
        <v>-13.738444145789099</v>
      </c>
      <c r="H3520">
        <v>4.9238222721031599</v>
      </c>
      <c r="I3520">
        <v>-45.467610460320699</v>
      </c>
      <c r="J3520">
        <v>-4.7774492036198897</v>
      </c>
      <c r="K3520">
        <v>46.046087794239</v>
      </c>
      <c r="L3520">
        <v>47.813838780911802</v>
      </c>
      <c r="M3520">
        <v>43.431417352437101</v>
      </c>
      <c r="N3520">
        <v>1.9277546190303401</v>
      </c>
      <c r="O3520">
        <v>91.026441807203796</v>
      </c>
      <c r="P3520">
        <v>29.8108108108108</v>
      </c>
      <c r="Q3520">
        <v>-5.6480496380954003E-2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228</v>
      </c>
      <c r="E3521">
        <v>41.783200000000001</v>
      </c>
      <c r="F3521">
        <v>142.94999999999999</v>
      </c>
      <c r="G3521">
        <v>2618.1958453798102</v>
      </c>
      <c r="H3521">
        <v>-23.109572105629599</v>
      </c>
      <c r="I3521">
        <v>232.01039502536901</v>
      </c>
      <c r="J3521">
        <v>-2.2629403102755101</v>
      </c>
      <c r="K3521">
        <v>150.47251277421901</v>
      </c>
      <c r="L3521">
        <v>95.210992704840095</v>
      </c>
      <c r="M3521">
        <v>33.796583959303497</v>
      </c>
      <c r="N3521">
        <v>0.27064174609581099</v>
      </c>
      <c r="O3521">
        <v>41.3431269674711</v>
      </c>
      <c r="P3521">
        <v>2643.7619961612199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21</v>
      </c>
      <c r="E3522">
        <v>41.740743625999997</v>
      </c>
      <c r="F3522">
        <v>53.9</v>
      </c>
      <c r="G3522">
        <v>57.269670114110397</v>
      </c>
      <c r="H3522">
        <v>-16.060700508085201</v>
      </c>
      <c r="I3522">
        <v>-6.5993829476173902</v>
      </c>
      <c r="J3522">
        <v>-3.6301523983231698</v>
      </c>
      <c r="K3522">
        <v>54.401695250198102</v>
      </c>
      <c r="L3522">
        <v>51.511283562826897</v>
      </c>
      <c r="M3522">
        <v>50.624756003358399</v>
      </c>
      <c r="N3522">
        <v>1.5681023150639199</v>
      </c>
      <c r="O3522">
        <v>72.170686456400702</v>
      </c>
      <c r="P3522">
        <v>87.413073713490903</v>
      </c>
      <c r="Q3522">
        <v>0.16695951726177999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41.645299999999999</v>
      </c>
      <c r="F3523">
        <v>79.400000000000006</v>
      </c>
      <c r="G3523">
        <v>-7.9190919578825101</v>
      </c>
      <c r="H3523">
        <v>-0.93045064099326402</v>
      </c>
      <c r="I3523">
        <v>-13.764084923695499</v>
      </c>
      <c r="J3523">
        <v>-1.23904952529257</v>
      </c>
      <c r="K3523">
        <v>78.848126102394204</v>
      </c>
      <c r="L3523">
        <v>75.037747898929993</v>
      </c>
      <c r="M3523">
        <v>56.494979839340203</v>
      </c>
      <c r="N3523">
        <v>0</v>
      </c>
      <c r="O3523">
        <v>2.3929471032745502</v>
      </c>
      <c r="P3523">
        <v>17.647058823529399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228</v>
      </c>
      <c r="E3524">
        <v>41.643413950000003</v>
      </c>
      <c r="F3524">
        <v>60.05</v>
      </c>
      <c r="G3524">
        <v>88.515845653525602</v>
      </c>
      <c r="H3524">
        <v>-25.086124027435801</v>
      </c>
      <c r="I3524">
        <v>-42.491477613613299</v>
      </c>
      <c r="J3524">
        <v>-1.23904952529257</v>
      </c>
      <c r="K3524">
        <v>64.985585965353806</v>
      </c>
      <c r="L3524">
        <v>64.028415318296595</v>
      </c>
      <c r="M3524">
        <v>32.426316703438303</v>
      </c>
      <c r="N3524">
        <v>0.48427672955974799</v>
      </c>
      <c r="O3524">
        <v>96.502914238134906</v>
      </c>
      <c r="P3524">
        <v>114.081996434937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715</v>
      </c>
      <c r="E3525">
        <v>41.638247819999997</v>
      </c>
      <c r="F3525">
        <v>161.32</v>
      </c>
      <c r="G3525">
        <v>16.465897114344301</v>
      </c>
      <c r="H3525">
        <v>5.3689770007162503</v>
      </c>
      <c r="I3525">
        <v>3.2056836494589001</v>
      </c>
      <c r="J3525">
        <v>4.74267847168423E-2</v>
      </c>
      <c r="K3525">
        <v>150.34854157661999</v>
      </c>
      <c r="L3525">
        <v>137.26283530948899</v>
      </c>
      <c r="M3525">
        <v>54.966471854101101</v>
      </c>
      <c r="N3525">
        <v>0.35069776509769401</v>
      </c>
      <c r="O3525">
        <v>0.82444830151253701</v>
      </c>
      <c r="P3525">
        <v>45.872140338186</v>
      </c>
      <c r="Q3525">
        <v>4.2502533627336997E-2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41.61</v>
      </c>
      <c r="F3526">
        <v>14.01</v>
      </c>
      <c r="G3526">
        <v>56.216286964328503</v>
      </c>
      <c r="H3526">
        <v>7.80750495180102</v>
      </c>
      <c r="I3526">
        <v>-31.961539376156601</v>
      </c>
      <c r="J3526">
        <v>-8.0266839338947396</v>
      </c>
      <c r="K3526">
        <v>13.4762444400977</v>
      </c>
      <c r="L3526">
        <v>12.5914411935715</v>
      </c>
      <c r="M3526">
        <v>50.048435595713997</v>
      </c>
      <c r="N3526">
        <v>1.0037730780134</v>
      </c>
      <c r="O3526">
        <v>59.814418272662301</v>
      </c>
      <c r="P3526">
        <v>106.029411764705</v>
      </c>
      <c r="Q3526">
        <v>7.5338077364368997E-2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E3527">
        <v>41.590724399999999</v>
      </c>
      <c r="F3527">
        <v>37.130000000000003</v>
      </c>
      <c r="G3527">
        <v>13.267732606926799</v>
      </c>
      <c r="H3527">
        <v>31.944045552468399</v>
      </c>
      <c r="I3527">
        <v>-15.6031380614833</v>
      </c>
      <c r="J3527">
        <v>1.08527479903174</v>
      </c>
      <c r="K3527">
        <v>31.6273477844456</v>
      </c>
      <c r="L3527">
        <v>31.858443517846801</v>
      </c>
      <c r="M3527">
        <v>79.047374367866894</v>
      </c>
      <c r="N3527">
        <v>3.79078085040413</v>
      </c>
      <c r="O3527">
        <v>22.461621330460499</v>
      </c>
      <c r="P3527">
        <v>49.116465863453797</v>
      </c>
      <c r="Q3527">
        <v>-1.1375174216393001E-2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41.589449999999999</v>
      </c>
      <c r="F3528">
        <v>4.17</v>
      </c>
      <c r="G3528">
        <v>62.271687056425797</v>
      </c>
      <c r="H3528">
        <v>-9.8612872462484802</v>
      </c>
      <c r="I3528">
        <v>7.7988244322203597</v>
      </c>
      <c r="J3528">
        <v>-3.1760955301351901</v>
      </c>
      <c r="K3528">
        <v>4.1041642996018304</v>
      </c>
      <c r="L3528">
        <v>3.84478880201481</v>
      </c>
      <c r="M3528">
        <v>43.447816827306802</v>
      </c>
      <c r="N3528">
        <v>0.23770025629437</v>
      </c>
      <c r="O3528">
        <v>69.064748201438803</v>
      </c>
      <c r="P3528">
        <v>105.41871921182199</v>
      </c>
      <c r="Q3528">
        <v>-3.4587410338285003E-2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1435</v>
      </c>
      <c r="E3529">
        <v>41.58</v>
      </c>
      <c r="F3529">
        <v>103.4</v>
      </c>
      <c r="G3529">
        <v>28.532209874325702</v>
      </c>
      <c r="H3529">
        <v>-6.3660313405108102</v>
      </c>
      <c r="I3529">
        <v>31.4059672893632</v>
      </c>
      <c r="J3529">
        <v>-4.0849769050766804</v>
      </c>
      <c r="K3529">
        <v>97.255350953518899</v>
      </c>
      <c r="L3529">
        <v>83.054447913819899</v>
      </c>
      <c r="M3529">
        <v>48.576012570553502</v>
      </c>
      <c r="N3529">
        <v>0.58567669172932302</v>
      </c>
      <c r="O3529">
        <v>17.988394584139201</v>
      </c>
      <c r="P3529">
        <v>80.139372822299606</v>
      </c>
      <c r="Q3529">
        <v>0.136293642445693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E3530">
        <v>41.390527200000001</v>
      </c>
      <c r="F3530">
        <v>61</v>
      </c>
      <c r="G3530">
        <v>-57.976123080580898</v>
      </c>
      <c r="H3530">
        <v>-19.292089002631599</v>
      </c>
      <c r="I3530">
        <v>-48.718290724091403</v>
      </c>
      <c r="J3530">
        <v>-5.1248544420253204</v>
      </c>
      <c r="K3530">
        <v>66.143052016378505</v>
      </c>
      <c r="M3530">
        <v>35.542837846081802</v>
      </c>
      <c r="N3530">
        <v>0.23325026699893101</v>
      </c>
      <c r="O3530">
        <v>55.737704918032698</v>
      </c>
      <c r="P3530">
        <v>25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E3531">
        <v>41.285400000000003</v>
      </c>
      <c r="F3531">
        <v>40</v>
      </c>
      <c r="G3531">
        <v>3.4661072831041699</v>
      </c>
      <c r="H3531">
        <v>-6.6690566043183201</v>
      </c>
      <c r="I3531">
        <v>-14.914148589688001</v>
      </c>
      <c r="J3531">
        <v>-3.5925798207357298</v>
      </c>
      <c r="K3531">
        <v>39.3883570149533</v>
      </c>
      <c r="L3531">
        <v>37.848795314978702</v>
      </c>
      <c r="M3531">
        <v>43.810531301218298</v>
      </c>
      <c r="N3531">
        <v>1.2136508611524499</v>
      </c>
      <c r="O3531">
        <v>32.25</v>
      </c>
      <c r="P3531">
        <v>48.093298778230199</v>
      </c>
      <c r="Q3531">
        <v>9.9606222702899996E-2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290</v>
      </c>
      <c r="E3532">
        <v>41.262329680000001</v>
      </c>
      <c r="F3532">
        <v>39.35</v>
      </c>
      <c r="G3532">
        <v>-19.358323520953</v>
      </c>
      <c r="H3532">
        <v>-13.812039640229299</v>
      </c>
      <c r="I3532">
        <v>-26.896821037964902</v>
      </c>
      <c r="J3532">
        <v>-6.5476915006012097</v>
      </c>
      <c r="K3532">
        <v>40.018431482663999</v>
      </c>
      <c r="L3532">
        <v>41.063919851892599</v>
      </c>
      <c r="M3532">
        <v>28.034486333483699</v>
      </c>
      <c r="N3532">
        <v>2.7188244036882501</v>
      </c>
      <c r="O3532">
        <v>65.158831003811898</v>
      </c>
      <c r="P3532">
        <v>16.179509890758801</v>
      </c>
      <c r="Q3532">
        <v>-1.6997503151108002E-2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E3533">
        <v>41.25</v>
      </c>
      <c r="F3533">
        <v>125</v>
      </c>
      <c r="G3533">
        <v>11.7964865812254</v>
      </c>
      <c r="H3533">
        <v>-4.0473337578763804</v>
      </c>
      <c r="I3533">
        <v>-13.7736617109531</v>
      </c>
      <c r="J3533">
        <v>-1.23904952529257</v>
      </c>
      <c r="K3533">
        <v>124.787215647865</v>
      </c>
      <c r="L3533">
        <v>115.377835587121</v>
      </c>
      <c r="M3533">
        <v>99.999999993730199</v>
      </c>
      <c r="O3533">
        <v>0</v>
      </c>
      <c r="P3533">
        <v>37.362637362637301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E3534">
        <v>41.183999999999997</v>
      </c>
      <c r="F3534">
        <v>57.15</v>
      </c>
      <c r="G3534">
        <v>-51.460860324980402</v>
      </c>
      <c r="H3534">
        <v>28.549351324996501</v>
      </c>
      <c r="I3534">
        <v>-30.252001605166399</v>
      </c>
      <c r="J3534">
        <v>-11.3917898667121</v>
      </c>
      <c r="K3534">
        <v>55.461279391713703</v>
      </c>
      <c r="M3534">
        <v>50.072576654283601</v>
      </c>
      <c r="N3534">
        <v>1.5548076923076899</v>
      </c>
      <c r="O3534">
        <v>55.800524934383198</v>
      </c>
      <c r="P3534">
        <v>32.138728323699397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21</v>
      </c>
      <c r="E3535">
        <v>41.111819699999998</v>
      </c>
      <c r="F3535">
        <v>91.61</v>
      </c>
      <c r="G3535">
        <v>35.985642195545097</v>
      </c>
      <c r="H3535">
        <v>3.13549623982105</v>
      </c>
      <c r="I3535">
        <v>6.8903904175377102</v>
      </c>
      <c r="J3535">
        <v>-4.4542198707315599</v>
      </c>
      <c r="K3535">
        <v>84.185980927445897</v>
      </c>
      <c r="L3535">
        <v>71.742021641833304</v>
      </c>
      <c r="M3535">
        <v>49.263336194489099</v>
      </c>
      <c r="N3535">
        <v>2.3166712931752298</v>
      </c>
      <c r="O3535">
        <v>10.1080668049339</v>
      </c>
      <c r="P3535">
        <v>62.573203194321202</v>
      </c>
      <c r="Q3535">
        <v>0.163189830788738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290</v>
      </c>
      <c r="E3536">
        <v>41.099312699999999</v>
      </c>
      <c r="F3536">
        <v>20.85</v>
      </c>
      <c r="G3536">
        <v>13.9920821503149</v>
      </c>
      <c r="H3536">
        <v>3.43600811808464</v>
      </c>
      <c r="I3536">
        <v>-2.8080462420155698</v>
      </c>
      <c r="J3536">
        <v>3.6109504747074102</v>
      </c>
      <c r="K3536">
        <v>18.933249083395602</v>
      </c>
      <c r="L3536">
        <v>17.128934167999802</v>
      </c>
      <c r="M3536">
        <v>67.098684177872201</v>
      </c>
      <c r="N3536">
        <v>1.6388153964268899</v>
      </c>
      <c r="O3536">
        <v>13.860911270983101</v>
      </c>
      <c r="P3536">
        <v>79.586563307493506</v>
      </c>
      <c r="Q3536">
        <v>5.2426164363368E-2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1595</v>
      </c>
      <c r="E3537">
        <v>40.861470679999996</v>
      </c>
      <c r="F3537">
        <v>42.85</v>
      </c>
      <c r="G3537">
        <v>29.406724444627802</v>
      </c>
      <c r="H3537">
        <v>58.055840845298199</v>
      </c>
      <c r="I3537">
        <v>66.032107106992399</v>
      </c>
      <c r="J3537">
        <v>19.9775676853899</v>
      </c>
      <c r="K3537">
        <v>28.953703525848301</v>
      </c>
      <c r="L3537">
        <v>24.5056214127681</v>
      </c>
      <c r="M3537">
        <v>93.016216317235603</v>
      </c>
      <c r="N3537">
        <v>1.3731092436974699</v>
      </c>
      <c r="O3537">
        <v>0</v>
      </c>
      <c r="P3537">
        <v>138.71866295264601</v>
      </c>
      <c r="Q3537">
        <v>0.197613881006306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40.828800000000001</v>
      </c>
      <c r="F3538">
        <v>77.680000000000007</v>
      </c>
      <c r="G3538">
        <v>-57.604645969513399</v>
      </c>
      <c r="H3538">
        <v>1.14661758992111</v>
      </c>
      <c r="I3538">
        <v>-48.346813613023897</v>
      </c>
      <c r="J3538">
        <v>4.0241083694442601</v>
      </c>
      <c r="M3538">
        <v>49.215358795645002</v>
      </c>
      <c r="O3538">
        <v>62.216786817713697</v>
      </c>
      <c r="P3538">
        <v>11.1301859799713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133</v>
      </c>
      <c r="E3539">
        <v>40.815137999999997</v>
      </c>
      <c r="F3539">
        <v>74.94</v>
      </c>
      <c r="G3539">
        <v>177.22172800646601</v>
      </c>
      <c r="H3539">
        <v>-5.6689553794980103</v>
      </c>
      <c r="I3539">
        <v>-3.5317947228908899</v>
      </c>
      <c r="J3539">
        <v>-6.2825277861621398</v>
      </c>
      <c r="K3539">
        <v>73.321166887115794</v>
      </c>
      <c r="L3539">
        <v>56.657602285782303</v>
      </c>
      <c r="M3539">
        <v>45.934424209115001</v>
      </c>
      <c r="N3539">
        <v>0.69251547552054005</v>
      </c>
      <c r="O3539">
        <v>25.420336269015198</v>
      </c>
      <c r="P3539">
        <v>246.944444444444</v>
      </c>
      <c r="Q3539">
        <v>0.15490139258893501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622</v>
      </c>
      <c r="E3540">
        <v>40.684730012999999</v>
      </c>
      <c r="F3540">
        <v>14.86</v>
      </c>
      <c r="G3540">
        <v>-27.025036723056498</v>
      </c>
      <c r="H3540">
        <v>4.3855545063540999</v>
      </c>
      <c r="I3540">
        <v>-26.5197987874602</v>
      </c>
      <c r="J3540">
        <v>4.0851825566186797</v>
      </c>
      <c r="K3540">
        <v>14.3888587429773</v>
      </c>
      <c r="L3540">
        <v>15.975153237598599</v>
      </c>
      <c r="M3540">
        <v>71.636775359674502</v>
      </c>
      <c r="N3540">
        <v>1.40867556972668</v>
      </c>
      <c r="O3540">
        <v>48.048452220726702</v>
      </c>
      <c r="P3540">
        <v>27.553648068669499</v>
      </c>
      <c r="Q3540">
        <v>-9.0698541911989998E-3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E3541">
        <v>40.682400000000001</v>
      </c>
      <c r="F3541">
        <v>30.71</v>
      </c>
      <c r="G3541">
        <v>-44.524867583936199</v>
      </c>
      <c r="H3541">
        <v>-11.7718846560799</v>
      </c>
      <c r="I3541">
        <v>-38.914165199115999</v>
      </c>
      <c r="J3541">
        <v>-4.8964424605848498</v>
      </c>
      <c r="K3541">
        <v>32.544958724433101</v>
      </c>
      <c r="L3541">
        <v>36.003557793494899</v>
      </c>
      <c r="M3541">
        <v>38.770090307316799</v>
      </c>
      <c r="N3541">
        <v>0.62397321322306099</v>
      </c>
      <c r="O3541">
        <v>60.989905568218802</v>
      </c>
      <c r="P3541">
        <v>3.5750421585160201</v>
      </c>
      <c r="Q3541">
        <v>0.13293312502028301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E3542">
        <v>40.634799999999998</v>
      </c>
      <c r="F3542">
        <v>237.3</v>
      </c>
      <c r="G3542">
        <v>160.33746367641899</v>
      </c>
      <c r="H3542">
        <v>40.824461113918403</v>
      </c>
      <c r="I3542">
        <v>175.861097974979</v>
      </c>
      <c r="J3542">
        <v>20.201036449989498</v>
      </c>
      <c r="K3542">
        <v>159.627442337395</v>
      </c>
      <c r="L3542">
        <v>114.303584432581</v>
      </c>
      <c r="M3542">
        <v>98.902933308397294</v>
      </c>
      <c r="N3542">
        <v>0.84722222222222199</v>
      </c>
      <c r="O3542">
        <v>0</v>
      </c>
      <c r="P3542">
        <v>223.51738241308701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D3543" t="s">
        <v>915</v>
      </c>
      <c r="E3543">
        <v>40.623835999999997</v>
      </c>
      <c r="F3543">
        <v>83.6</v>
      </c>
      <c r="G3543">
        <v>10.280384816984601</v>
      </c>
      <c r="H3543">
        <v>9.17251988513984</v>
      </c>
      <c r="I3543">
        <v>13.9706281233087</v>
      </c>
      <c r="J3543">
        <v>-5.0633738496168998</v>
      </c>
      <c r="K3543">
        <v>66.661862906260694</v>
      </c>
      <c r="L3543">
        <v>62.856206068356897</v>
      </c>
      <c r="M3543">
        <v>57.187977003021103</v>
      </c>
      <c r="N3543">
        <v>3.81991117758378</v>
      </c>
      <c r="O3543">
        <v>2.1531100478469001</v>
      </c>
      <c r="P3543">
        <v>66.832967471562498</v>
      </c>
      <c r="Q3543">
        <v>-8.390840090246E-3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121</v>
      </c>
      <c r="E3544">
        <v>40.527575639999903</v>
      </c>
      <c r="F3544">
        <v>37.340000000000003</v>
      </c>
      <c r="G3544">
        <v>51.419495151602398</v>
      </c>
      <c r="H3544">
        <v>-7.90422287231433</v>
      </c>
      <c r="I3544">
        <v>-8.70024926065736</v>
      </c>
      <c r="J3544">
        <v>-2.12840343583402</v>
      </c>
      <c r="K3544">
        <v>37.3219094446711</v>
      </c>
      <c r="L3544">
        <v>33.8274712915929</v>
      </c>
      <c r="M3544">
        <v>43.5499317579321</v>
      </c>
      <c r="N3544">
        <v>0.147197541327796</v>
      </c>
      <c r="O3544">
        <v>32.297803963577898</v>
      </c>
      <c r="P3544">
        <v>90.997442455242904</v>
      </c>
      <c r="Q3544">
        <v>5.6033259649958998E-2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812</v>
      </c>
      <c r="E3545">
        <v>40.496130000000001</v>
      </c>
      <c r="F3545">
        <v>115.2</v>
      </c>
      <c r="G3545">
        <v>14.545744134666799</v>
      </c>
      <c r="H3545">
        <v>-11.6628144070649</v>
      </c>
      <c r="I3545">
        <v>-13.7259497695351</v>
      </c>
      <c r="J3545">
        <v>-2.1319066681497199</v>
      </c>
      <c r="K3545">
        <v>113.34486334004001</v>
      </c>
      <c r="L3545">
        <v>104.536864043989</v>
      </c>
      <c r="M3545">
        <v>39.850569998141196</v>
      </c>
      <c r="N3545">
        <v>0.26803762235942202</v>
      </c>
      <c r="O3545">
        <v>38.8888888888888</v>
      </c>
      <c r="P3545">
        <v>56.820038115981497</v>
      </c>
      <c r="Q3545">
        <v>6.3032866355989994E-2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E3546">
        <v>40.471529666000002</v>
      </c>
      <c r="F3546">
        <v>8.0399999999999991</v>
      </c>
      <c r="G3546">
        <v>27.5031561492811</v>
      </c>
      <c r="H3546">
        <v>-13.5321112754407</v>
      </c>
      <c r="I3546">
        <v>-22.3830847800626</v>
      </c>
      <c r="J3546">
        <v>-4.61404952529257</v>
      </c>
      <c r="K3546">
        <v>8.3133692150040694</v>
      </c>
      <c r="L3546">
        <v>7.8929695186461597</v>
      </c>
      <c r="M3546">
        <v>26.7399688606959</v>
      </c>
      <c r="N3546">
        <v>0.42407077425078799</v>
      </c>
      <c r="O3546">
        <v>47.388059701492502</v>
      </c>
      <c r="P3546">
        <v>65.432098765432002</v>
      </c>
      <c r="Q3546">
        <v>6.7901021517141003E-2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54</v>
      </c>
      <c r="E3547">
        <v>40.416626399999998</v>
      </c>
      <c r="F3547">
        <v>57.65</v>
      </c>
      <c r="G3547">
        <v>8.4356933864073191</v>
      </c>
      <c r="H3547">
        <v>-3.8231958268419</v>
      </c>
      <c r="I3547">
        <v>-37.270753302904303</v>
      </c>
      <c r="J3547">
        <v>-4.3557161919592398</v>
      </c>
      <c r="K3547">
        <v>59.3086236079941</v>
      </c>
      <c r="L3547">
        <v>56.894258716113796</v>
      </c>
      <c r="M3547">
        <v>49.641786384017003</v>
      </c>
      <c r="N3547">
        <v>0.59291588835958398</v>
      </c>
      <c r="O3547">
        <v>36.166522116218502</v>
      </c>
      <c r="P3547">
        <v>42.345679012345599</v>
      </c>
      <c r="Q3547">
        <v>9.5062472743441997E-2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E3548">
        <v>40.403050952000001</v>
      </c>
      <c r="F3548">
        <v>7.64</v>
      </c>
      <c r="G3548">
        <v>-15.727677947344301</v>
      </c>
      <c r="H3548">
        <v>-5.8846040990837301</v>
      </c>
      <c r="I3548">
        <v>-36.807798133559302</v>
      </c>
      <c r="J3548">
        <v>-4.3478578154480099</v>
      </c>
      <c r="K3548">
        <v>7.6472892548002704</v>
      </c>
      <c r="L3548">
        <v>8.31942663923944</v>
      </c>
      <c r="M3548">
        <v>43.656762140637198</v>
      </c>
      <c r="N3548">
        <v>1.09844463408721</v>
      </c>
      <c r="O3548">
        <v>35.994764397905698</v>
      </c>
      <c r="P3548">
        <v>16.641221374045799</v>
      </c>
      <c r="Q3548">
        <v>-4.6702271463461002E-2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541</v>
      </c>
      <c r="E3549">
        <v>40.401185439999999</v>
      </c>
      <c r="F3549">
        <v>51.64</v>
      </c>
      <c r="G3549">
        <v>-1.60730707734531</v>
      </c>
      <c r="H3549">
        <v>-7.1124678574932396</v>
      </c>
      <c r="I3549">
        <v>-22.331976295714099</v>
      </c>
      <c r="J3549">
        <v>0.777079506965486</v>
      </c>
      <c r="K3549">
        <v>51.011653248191102</v>
      </c>
      <c r="L3549">
        <v>50.960869257797803</v>
      </c>
      <c r="M3549">
        <v>53.064789936926601</v>
      </c>
      <c r="N3549">
        <v>0.475813983295238</v>
      </c>
      <c r="O3549">
        <v>18.1254841208365</v>
      </c>
      <c r="P3549">
        <v>43.4843011947763</v>
      </c>
      <c r="Q3549">
        <v>4.0367236840687999E-2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E3550">
        <v>40.305686399999999</v>
      </c>
      <c r="F3550">
        <v>252</v>
      </c>
      <c r="G3550">
        <v>107.216717273679</v>
      </c>
      <c r="H3550">
        <v>-20.827961244367199</v>
      </c>
      <c r="I3550">
        <v>-14.4562762491289</v>
      </c>
      <c r="J3550">
        <v>-4.4510628678981696</v>
      </c>
      <c r="K3550">
        <v>299.28035022629001</v>
      </c>
      <c r="L3550">
        <v>245.37643830268701</v>
      </c>
      <c r="M3550">
        <v>23.471460113079701</v>
      </c>
      <c r="N3550">
        <v>0.391439675900003</v>
      </c>
      <c r="O3550">
        <v>55.952380952380899</v>
      </c>
      <c r="P3550">
        <v>172.874932322685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D3551" t="s">
        <v>290</v>
      </c>
      <c r="E3551">
        <v>40.2788988</v>
      </c>
      <c r="F3551">
        <v>21.24</v>
      </c>
      <c r="G3551">
        <v>-16.643073858335001</v>
      </c>
      <c r="H3551">
        <v>-37.275878240743403</v>
      </c>
      <c r="I3551">
        <v>-9.8421530113886604</v>
      </c>
      <c r="J3551">
        <v>-9.6083333906937902</v>
      </c>
      <c r="K3551">
        <v>24.952964804328001</v>
      </c>
      <c r="L3551">
        <v>23.4324667356166</v>
      </c>
      <c r="M3551">
        <v>34.529702318632701</v>
      </c>
      <c r="N3551">
        <v>0.47894938022170003</v>
      </c>
      <c r="O3551">
        <v>83.992467043314505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D3552" t="s">
        <v>1428</v>
      </c>
      <c r="E3552">
        <v>40.240118625000001</v>
      </c>
      <c r="F3552">
        <v>37.450000000000003</v>
      </c>
      <c r="G3552">
        <v>-20.073193034932999</v>
      </c>
      <c r="H3552">
        <v>-6.7746064851490999</v>
      </c>
      <c r="I3552">
        <v>-26.822057970920099</v>
      </c>
      <c r="J3552">
        <v>-2.6864179463452</v>
      </c>
      <c r="K3552">
        <v>36.276977449163297</v>
      </c>
      <c r="L3552">
        <v>37.632566511656897</v>
      </c>
      <c r="M3552">
        <v>53.501976924392103</v>
      </c>
      <c r="N3552">
        <v>0.69767441860465096</v>
      </c>
      <c r="O3552">
        <v>40.053404539385802</v>
      </c>
      <c r="P3552">
        <v>29.3609671848013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133</v>
      </c>
      <c r="E3553">
        <v>40.118697599999997</v>
      </c>
      <c r="F3553">
        <v>46.8</v>
      </c>
      <c r="G3553">
        <v>20.182837072839</v>
      </c>
      <c r="H3553">
        <v>-0.83012064312228895</v>
      </c>
      <c r="I3553">
        <v>-0.23688985349393099</v>
      </c>
      <c r="J3553">
        <v>3.6547447271022402</v>
      </c>
      <c r="K3553">
        <v>46.929850167085398</v>
      </c>
      <c r="L3553">
        <v>41.884238116300303</v>
      </c>
      <c r="M3553">
        <v>56.325533160416498</v>
      </c>
      <c r="N3553">
        <v>2.1630428675534699</v>
      </c>
      <c r="O3553">
        <v>31.1965811965811</v>
      </c>
      <c r="P3553">
        <v>77.474402730375402</v>
      </c>
      <c r="Q3553">
        <v>8.4345950687768997E-2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D3554" t="s">
        <v>622</v>
      </c>
      <c r="E3554">
        <v>39.977595433999902</v>
      </c>
      <c r="F3554">
        <v>7.77</v>
      </c>
      <c r="G3554">
        <v>-37.131571342159603</v>
      </c>
      <c r="H3554">
        <v>-10.5905436344195</v>
      </c>
      <c r="I3554">
        <v>-25.003970598835501</v>
      </c>
      <c r="J3554">
        <v>-4.5596114665441698</v>
      </c>
      <c r="K3554">
        <v>7.9603583750992497</v>
      </c>
      <c r="L3554">
        <v>8.3373434456977407</v>
      </c>
      <c r="M3554">
        <v>35.141564100602302</v>
      </c>
      <c r="N3554">
        <v>0.55508846522236799</v>
      </c>
      <c r="O3554">
        <v>62.805662805662799</v>
      </c>
      <c r="P3554">
        <v>48</v>
      </c>
      <c r="Q3554">
        <v>-9.5970073731985003E-2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127</v>
      </c>
      <c r="E3555">
        <v>39.882856239320702</v>
      </c>
      <c r="F3555">
        <v>31.7</v>
      </c>
      <c r="M3555">
        <v>8.5813433096764804</v>
      </c>
      <c r="N3555">
        <v>1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418</v>
      </c>
      <c r="E3556">
        <v>39.795000000000002</v>
      </c>
      <c r="F3556">
        <v>118.75</v>
      </c>
      <c r="G3556">
        <v>230.39907703633301</v>
      </c>
      <c r="H3556">
        <v>-25.083516826145001</v>
      </c>
      <c r="I3556">
        <v>33.363978020754303</v>
      </c>
      <c r="J3556">
        <v>7.2533168869211604</v>
      </c>
      <c r="K3556">
        <v>100.692583843343</v>
      </c>
      <c r="L3556">
        <v>70.644884307460302</v>
      </c>
      <c r="M3556">
        <v>66.207960073411996</v>
      </c>
      <c r="N3556">
        <v>0.72307477813878995</v>
      </c>
      <c r="O3556">
        <v>27.991578947368399</v>
      </c>
      <c r="P3556">
        <v>256.07196401799098</v>
      </c>
      <c r="Q3556">
        <v>0.223472630906525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E3557">
        <v>39.687291000000002</v>
      </c>
      <c r="F3557">
        <v>92.38</v>
      </c>
      <c r="G3557">
        <v>-23.0924957619998</v>
      </c>
      <c r="H3557">
        <v>-6.9120272039651702</v>
      </c>
      <c r="I3557">
        <v>-22.100690442054798</v>
      </c>
      <c r="J3557">
        <v>-0.53767966227887798</v>
      </c>
      <c r="K3557">
        <v>94.527995606036498</v>
      </c>
      <c r="L3557">
        <v>94.914913604123797</v>
      </c>
      <c r="M3557">
        <v>46.097864628403798</v>
      </c>
      <c r="N3557">
        <v>0.92442662505747897</v>
      </c>
      <c r="O3557">
        <v>54.687161723316699</v>
      </c>
      <c r="P3557">
        <v>21.552631578947299</v>
      </c>
      <c r="Q3557">
        <v>9.8640469728046007E-2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E3558">
        <v>39.686421500000002</v>
      </c>
      <c r="F3558">
        <v>27.5</v>
      </c>
      <c r="G3558">
        <v>-22.954210482904401</v>
      </c>
      <c r="H3558">
        <v>-2.1954819060245301</v>
      </c>
      <c r="I3558">
        <v>-31.692933809537799</v>
      </c>
      <c r="J3558">
        <v>15.7822270704521</v>
      </c>
      <c r="K3558">
        <v>26.882404433647402</v>
      </c>
      <c r="L3558">
        <v>27.503497559151199</v>
      </c>
      <c r="M3558">
        <v>62.838484309156001</v>
      </c>
      <c r="N3558">
        <v>1.3555555555555501</v>
      </c>
      <c r="O3558">
        <v>30.909090909090899</v>
      </c>
      <c r="P3558">
        <v>50.2732240437158</v>
      </c>
      <c r="Q3558">
        <v>2.4541317933126E-2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39.665442300000002</v>
      </c>
      <c r="F3559">
        <v>87.24</v>
      </c>
      <c r="G3559">
        <v>64.086023131631507</v>
      </c>
      <c r="H3559">
        <v>16.506720296177601</v>
      </c>
      <c r="I3559">
        <v>-12.4511755677796</v>
      </c>
      <c r="J3559">
        <v>24.3734539948425</v>
      </c>
      <c r="K3559">
        <v>74.824781645377797</v>
      </c>
      <c r="L3559">
        <v>72.449826341288798</v>
      </c>
      <c r="M3559">
        <v>87.861043890943193</v>
      </c>
      <c r="N3559">
        <v>2.9435206035052999</v>
      </c>
      <c r="O3559">
        <v>30.765703805593699</v>
      </c>
      <c r="P3559">
        <v>102.648083623693</v>
      </c>
      <c r="Q3559">
        <v>1.0620808280353999E-2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D3560" t="s">
        <v>785</v>
      </c>
      <c r="E3560">
        <v>39.60669</v>
      </c>
      <c r="F3560">
        <v>139.5</v>
      </c>
      <c r="G3560">
        <v>-72.169021594808996</v>
      </c>
      <c r="H3560">
        <v>-0.13429027961551401</v>
      </c>
      <c r="I3560">
        <v>-62.911189238319601</v>
      </c>
      <c r="J3560">
        <v>4.2021269452956602</v>
      </c>
      <c r="M3560">
        <v>49.692627990640403</v>
      </c>
      <c r="O3560">
        <v>106.989247311827</v>
      </c>
      <c r="P3560">
        <v>11.6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D3561" t="s">
        <v>1428</v>
      </c>
      <c r="E3561">
        <v>39.541499999999999</v>
      </c>
      <c r="F3561">
        <v>74.63</v>
      </c>
      <c r="G3561">
        <v>-48.246563152545903</v>
      </c>
      <c r="H3561">
        <v>-7.8934876040302298</v>
      </c>
      <c r="I3561">
        <v>-38.300583502794296</v>
      </c>
      <c r="J3561">
        <v>-1.4784749043827701</v>
      </c>
      <c r="K3561">
        <v>77.878366286190897</v>
      </c>
      <c r="L3561">
        <v>86.852681275628498</v>
      </c>
      <c r="M3561">
        <v>45.113584033315803</v>
      </c>
      <c r="N3561">
        <v>0.62619592489453801</v>
      </c>
      <c r="O3561">
        <v>60.900442181428303</v>
      </c>
      <c r="P3561">
        <v>14.8153846153846</v>
      </c>
      <c r="Q3561">
        <v>9.6864326422281002E-2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E3562">
        <v>39.532679999999999</v>
      </c>
      <c r="F3562">
        <v>48.38</v>
      </c>
      <c r="G3562">
        <v>-30.1420876650411</v>
      </c>
      <c r="H3562">
        <v>-7.4271726260233697</v>
      </c>
      <c r="I3562">
        <v>-39.490280952709</v>
      </c>
      <c r="J3562">
        <v>-2.4842794911491701</v>
      </c>
      <c r="K3562">
        <v>50.575165891548501</v>
      </c>
      <c r="L3562">
        <v>55.963931308655901</v>
      </c>
      <c r="M3562">
        <v>47.956120223314301</v>
      </c>
      <c r="N3562">
        <v>0.66863207547169801</v>
      </c>
      <c r="O3562">
        <v>71.558495245969397</v>
      </c>
      <c r="P3562">
        <v>12.2245418696358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39.483330000000002</v>
      </c>
      <c r="F3563">
        <v>644.1</v>
      </c>
      <c r="G3563">
        <v>3.5249405103006501</v>
      </c>
      <c r="H3563">
        <v>-6.3083352753270603</v>
      </c>
      <c r="I3563">
        <v>5.6456719187298798</v>
      </c>
      <c r="J3563">
        <v>11.7609504747074</v>
      </c>
      <c r="K3563">
        <v>575.55048557119198</v>
      </c>
      <c r="L3563">
        <v>523.72476018679902</v>
      </c>
      <c r="M3563">
        <v>91.844366883209801</v>
      </c>
      <c r="N3563">
        <v>0.61616161616161602</v>
      </c>
      <c r="O3563">
        <v>13.825492935879501</v>
      </c>
      <c r="P3563">
        <v>78.9166666666666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D3564" t="s">
        <v>21</v>
      </c>
      <c r="E3564">
        <v>39.337267500000003</v>
      </c>
      <c r="F3564">
        <v>124</v>
      </c>
      <c r="G3564">
        <v>2.0715229190512399</v>
      </c>
      <c r="H3564">
        <v>-8.6187623293049604</v>
      </c>
      <c r="I3564">
        <v>18.4742902707296</v>
      </c>
      <c r="J3564">
        <v>-1.4779981513379701</v>
      </c>
      <c r="K3564">
        <v>123.85492447263999</v>
      </c>
      <c r="L3564">
        <v>112.28694565921801</v>
      </c>
      <c r="M3564">
        <v>56.693836524640503</v>
      </c>
      <c r="N3564">
        <v>0.14257131130720199</v>
      </c>
      <c r="O3564">
        <v>43.508064516128997</v>
      </c>
      <c r="P3564">
        <v>68.249660786974204</v>
      </c>
      <c r="Q3564">
        <v>4.7101156895074998E-2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622</v>
      </c>
      <c r="E3565">
        <v>39.292499999999997</v>
      </c>
      <c r="F3565">
        <v>274.7</v>
      </c>
      <c r="G3565">
        <v>71.563379179119096</v>
      </c>
      <c r="H3565">
        <v>1.5776662421236001</v>
      </c>
      <c r="I3565">
        <v>-24.711119358567</v>
      </c>
      <c r="J3565">
        <v>10.229035581090301</v>
      </c>
      <c r="K3565">
        <v>241.56683514100499</v>
      </c>
      <c r="L3565">
        <v>231.84502543994401</v>
      </c>
      <c r="M3565">
        <v>64.596355943842696</v>
      </c>
      <c r="N3565">
        <v>1.69332093337842</v>
      </c>
      <c r="O3565">
        <v>28.667637422642802</v>
      </c>
      <c r="P3565">
        <v>127.872252177519</v>
      </c>
      <c r="Q3565">
        <v>7.5609827798544998E-2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622</v>
      </c>
      <c r="E3566">
        <v>39.273113049999999</v>
      </c>
      <c r="F3566">
        <v>27.89</v>
      </c>
      <c r="G3566">
        <v>78.756193540932301</v>
      </c>
      <c r="H3566">
        <v>-22.4590984637587</v>
      </c>
      <c r="I3566">
        <v>3.1349363930646499</v>
      </c>
      <c r="J3566">
        <v>-3.5973740589075001</v>
      </c>
      <c r="K3566">
        <v>26.188825951024999</v>
      </c>
      <c r="L3566">
        <v>21.959057454741099</v>
      </c>
      <c r="M3566">
        <v>46.055155339855403</v>
      </c>
      <c r="N3566">
        <v>0.13506819720229901</v>
      </c>
      <c r="O3566">
        <v>31.767658659017499</v>
      </c>
      <c r="P3566">
        <v>112.90076335877799</v>
      </c>
      <c r="Q3566">
        <v>5.0026198452418999E-2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1428</v>
      </c>
      <c r="E3567">
        <v>39.256110020000001</v>
      </c>
      <c r="F3567">
        <v>25.95</v>
      </c>
      <c r="G3567">
        <v>32.184609097007502</v>
      </c>
      <c r="H3567">
        <v>11.3015034514259</v>
      </c>
      <c r="I3567">
        <v>11.5241938903484</v>
      </c>
      <c r="J3567">
        <v>-18.5723828586259</v>
      </c>
      <c r="K3567">
        <v>22.988277850117701</v>
      </c>
      <c r="L3567">
        <v>20.6451336206758</v>
      </c>
      <c r="M3567">
        <v>55.675742001198003</v>
      </c>
      <c r="N3567">
        <v>2.7185796862097402</v>
      </c>
      <c r="O3567">
        <v>17.9190751445086</v>
      </c>
      <c r="P3567">
        <v>92.2222222222222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D3568" t="s">
        <v>418</v>
      </c>
      <c r="E3568">
        <v>39.22</v>
      </c>
      <c r="F3568">
        <v>202.05</v>
      </c>
      <c r="G3568">
        <v>51.437791399928301</v>
      </c>
      <c r="H3568">
        <v>7.3264513747739901</v>
      </c>
      <c r="I3568">
        <v>71.035214259361197</v>
      </c>
      <c r="J3568">
        <v>5.0532543102551797</v>
      </c>
      <c r="K3568">
        <v>181.18946483457799</v>
      </c>
      <c r="L3568">
        <v>138.74489989270299</v>
      </c>
      <c r="M3568">
        <v>71.121563328960605</v>
      </c>
      <c r="N3568">
        <v>0.785962990718856</v>
      </c>
      <c r="O3568">
        <v>10.9626330116307</v>
      </c>
      <c r="P3568">
        <v>155.43615676358999</v>
      </c>
      <c r="Q3568">
        <v>0.17317181327716299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D3569" t="s">
        <v>21</v>
      </c>
      <c r="E3569">
        <v>39.202987499999999</v>
      </c>
      <c r="F3569">
        <v>161.65</v>
      </c>
      <c r="G3569">
        <v>70.873270776493001</v>
      </c>
      <c r="H3569">
        <v>-12.004578413458299</v>
      </c>
      <c r="I3569">
        <v>8.6626904656843902</v>
      </c>
      <c r="J3569">
        <v>-2.5129348756110401</v>
      </c>
      <c r="K3569">
        <v>159.31189149231901</v>
      </c>
      <c r="L3569">
        <v>134.23063741605799</v>
      </c>
      <c r="M3569">
        <v>51.067823355318602</v>
      </c>
      <c r="N3569">
        <v>0.41635070919543599</v>
      </c>
      <c r="O3569">
        <v>50.912465202598199</v>
      </c>
      <c r="P3569">
        <v>130.23785785500601</v>
      </c>
      <c r="Q3569">
        <v>0.13268168060011001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715</v>
      </c>
      <c r="E3570">
        <v>39.201162959999998</v>
      </c>
      <c r="F3570">
        <v>52.26</v>
      </c>
      <c r="G3570">
        <v>-13.6843267608596</v>
      </c>
      <c r="H3570">
        <v>-7.1368554403628801</v>
      </c>
      <c r="I3570">
        <v>-3.33814981273053</v>
      </c>
      <c r="J3570">
        <v>-4.2202308183799602</v>
      </c>
      <c r="K3570">
        <v>51.971482105721797</v>
      </c>
      <c r="L3570">
        <v>48.773062217360398</v>
      </c>
      <c r="M3570">
        <v>73.375507359077204</v>
      </c>
      <c r="N3570">
        <v>0.40278767784550501</v>
      </c>
      <c r="O3570">
        <v>4.74550325296594</v>
      </c>
      <c r="P3570">
        <v>27.4634146341463</v>
      </c>
      <c r="Q3570">
        <v>8.5918559496748995E-2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133</v>
      </c>
      <c r="E3571">
        <v>39.165294238000001</v>
      </c>
      <c r="F3571">
        <v>73.180000000000007</v>
      </c>
      <c r="G3571">
        <v>-30.527189742450901</v>
      </c>
      <c r="H3571">
        <v>-9.6206670912097305</v>
      </c>
      <c r="I3571">
        <v>-30.6174519143838</v>
      </c>
      <c r="J3571">
        <v>-3.6236118960713499</v>
      </c>
      <c r="K3571">
        <v>75.6618007696879</v>
      </c>
      <c r="L3571">
        <v>81.641575903857898</v>
      </c>
      <c r="M3571">
        <v>37.443810088574899</v>
      </c>
      <c r="N3571">
        <v>0.76398571980808105</v>
      </c>
      <c r="O3571">
        <v>27.821809237496499</v>
      </c>
      <c r="P3571">
        <v>15.2440944881889</v>
      </c>
      <c r="Q3571">
        <v>7.8916561541172006E-2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469</v>
      </c>
      <c r="E3572">
        <v>39.160222703999999</v>
      </c>
      <c r="F3572">
        <v>8.16</v>
      </c>
      <c r="G3572">
        <v>13.6829959762672</v>
      </c>
      <c r="H3572">
        <v>-8.0473337578763804</v>
      </c>
      <c r="I3572">
        <v>-24.104928594414002</v>
      </c>
      <c r="J3572">
        <v>-6.3553285950600102</v>
      </c>
      <c r="K3572">
        <v>8.5586907415637796</v>
      </c>
      <c r="L3572">
        <v>8.1490941047924697</v>
      </c>
      <c r="M3572">
        <v>28.174090496538899</v>
      </c>
      <c r="N3572">
        <v>0.57358293973538099</v>
      </c>
      <c r="O3572">
        <v>63.602941176470502</v>
      </c>
      <c r="P3572">
        <v>53.672316384180697</v>
      </c>
      <c r="Q3572">
        <v>5.2338138342359002E-2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D3573" t="s">
        <v>1428</v>
      </c>
      <c r="E3573">
        <v>39.135475</v>
      </c>
      <c r="F3573">
        <v>71.5</v>
      </c>
      <c r="G3573">
        <v>2.1124206471594702</v>
      </c>
      <c r="H3573">
        <v>-4.6048250470749998</v>
      </c>
      <c r="I3573">
        <v>0.90479632917586605</v>
      </c>
      <c r="J3573">
        <v>-9.9986403181314607</v>
      </c>
      <c r="K3573">
        <v>68.912772258540201</v>
      </c>
      <c r="L3573">
        <v>61.587340812899001</v>
      </c>
      <c r="M3573">
        <v>48.2707533404391</v>
      </c>
      <c r="N3573">
        <v>2.0468349633877798</v>
      </c>
      <c r="O3573">
        <v>10.069930069930001</v>
      </c>
      <c r="P3573">
        <v>47.574819401444699</v>
      </c>
      <c r="Q3573">
        <v>7.3928356137005005E-2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D3574" t="s">
        <v>290</v>
      </c>
      <c r="E3574">
        <v>39.130111088</v>
      </c>
      <c r="F3574">
        <v>68.819999999999993</v>
      </c>
      <c r="G3574">
        <v>-3.7608410468986802</v>
      </c>
      <c r="H3574">
        <v>-8.9527391632817803</v>
      </c>
      <c r="I3574">
        <v>-20.565413583520101</v>
      </c>
      <c r="J3574">
        <v>-4.3106748696451804</v>
      </c>
      <c r="K3574">
        <v>76.277153725331303</v>
      </c>
      <c r="L3574">
        <v>74.545006586083502</v>
      </c>
      <c r="M3574">
        <v>43.653400987165199</v>
      </c>
      <c r="N3574">
        <v>0.78667063669296799</v>
      </c>
      <c r="O3574">
        <v>65.649520488230095</v>
      </c>
      <c r="P3574">
        <v>57.3028571428571</v>
      </c>
      <c r="Q3574">
        <v>3.4555743234644998E-2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D3575" t="s">
        <v>469</v>
      </c>
      <c r="E3575">
        <v>38.991969296999997</v>
      </c>
      <c r="F3575">
        <v>5.78</v>
      </c>
      <c r="G3575">
        <v>-53.640684942902602</v>
      </c>
      <c r="H3575">
        <v>-3.70071330726979</v>
      </c>
      <c r="I3575">
        <v>-58.5083184249224</v>
      </c>
      <c r="J3575">
        <v>3.6522548225335099</v>
      </c>
      <c r="K3575">
        <v>6.57985438589815</v>
      </c>
      <c r="L3575">
        <v>9.1910996145853794</v>
      </c>
      <c r="M3575">
        <v>37.892393768277302</v>
      </c>
      <c r="N3575">
        <v>0.214091987138437</v>
      </c>
      <c r="O3575">
        <v>90.311418685121097</v>
      </c>
      <c r="P3575">
        <v>8.2397003745318305</v>
      </c>
      <c r="Q3575">
        <v>-0.21966991353114099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E3576">
        <v>38.912999999999997</v>
      </c>
      <c r="F3576">
        <v>160.19999999999999</v>
      </c>
      <c r="G3576">
        <v>96.933849218587994</v>
      </c>
      <c r="H3576">
        <v>43.378035771637599</v>
      </c>
      <c r="I3576">
        <v>94.481155259288002</v>
      </c>
      <c r="J3576">
        <v>14.4546578287635</v>
      </c>
      <c r="K3576">
        <v>110.809491067309</v>
      </c>
      <c r="L3576">
        <v>88.180765128347105</v>
      </c>
      <c r="M3576">
        <v>99.859487930095597</v>
      </c>
      <c r="N3576">
        <v>1.8599999999999901</v>
      </c>
      <c r="O3576">
        <v>0</v>
      </c>
      <c r="P3576">
        <v>181.052631578947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E3577">
        <v>38.843406399999999</v>
      </c>
      <c r="F3577">
        <v>13.72</v>
      </c>
      <c r="G3577">
        <v>-71.614125614286493</v>
      </c>
      <c r="H3577">
        <v>-12.7930964697407</v>
      </c>
      <c r="I3577">
        <v>-57.7758952167313</v>
      </c>
      <c r="J3577">
        <v>2.6189751660654399</v>
      </c>
      <c r="K3577">
        <v>13.2035844031039</v>
      </c>
      <c r="L3577">
        <v>17.443866564158601</v>
      </c>
      <c r="M3577">
        <v>66.304352411049393</v>
      </c>
      <c r="N3577">
        <v>1.1508826910837799</v>
      </c>
      <c r="O3577">
        <v>231.26822157434401</v>
      </c>
      <c r="P3577">
        <v>37.474949899799597</v>
      </c>
      <c r="Q3577">
        <v>0.229593092441645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E3578">
        <v>38.816699999999997</v>
      </c>
      <c r="F3578">
        <v>174.5</v>
      </c>
      <c r="G3578">
        <v>48.672491255532599</v>
      </c>
      <c r="H3578">
        <v>-6.9354204004756701</v>
      </c>
      <c r="I3578">
        <v>27.135989014452701</v>
      </c>
      <c r="J3578">
        <v>-1.32476381100686</v>
      </c>
      <c r="K3578">
        <v>158.81886787703701</v>
      </c>
      <c r="L3578">
        <v>130.68180296650999</v>
      </c>
      <c r="M3578">
        <v>51.18723639892</v>
      </c>
      <c r="N3578">
        <v>0.19496855345911901</v>
      </c>
      <c r="O3578">
        <v>14.0687679083094</v>
      </c>
      <c r="P3578">
        <v>106.26477541371101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622</v>
      </c>
      <c r="E3579">
        <v>38.740816000000002</v>
      </c>
      <c r="F3579">
        <v>38.200000000000003</v>
      </c>
      <c r="G3579">
        <v>17.0243680689053</v>
      </c>
      <c r="H3579">
        <v>-0.168379149898405</v>
      </c>
      <c r="I3579">
        <v>3.3283868679055701</v>
      </c>
      <c r="J3579">
        <v>-5.5229532008312399</v>
      </c>
      <c r="K3579">
        <v>37.030764466164101</v>
      </c>
      <c r="L3579">
        <v>34.541254160474097</v>
      </c>
      <c r="M3579">
        <v>48.398909381509199</v>
      </c>
      <c r="N3579">
        <v>1.04663781827387</v>
      </c>
      <c r="O3579">
        <v>14.6596858638743</v>
      </c>
      <c r="P3579">
        <v>72.8506787330316</v>
      </c>
      <c r="Q3579">
        <v>2.9834449187962998E-2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D3580" t="s">
        <v>27</v>
      </c>
      <c r="E3580">
        <v>38.709094399999998</v>
      </c>
      <c r="F3580">
        <v>40.04</v>
      </c>
      <c r="G3580">
        <v>64.196882393943397</v>
      </c>
      <c r="H3580">
        <v>-11.2506149678225</v>
      </c>
      <c r="I3580">
        <v>-2.0715138600152101</v>
      </c>
      <c r="J3580">
        <v>-4.6284276944945901</v>
      </c>
      <c r="K3580">
        <v>36.800353773647402</v>
      </c>
      <c r="L3580">
        <v>34.112556659600102</v>
      </c>
      <c r="M3580">
        <v>47.491068857095499</v>
      </c>
      <c r="N3580">
        <v>1.2362163042563701</v>
      </c>
      <c r="O3580">
        <v>42.232767232767202</v>
      </c>
      <c r="P3580">
        <v>96.274509803921504</v>
      </c>
      <c r="Q3580">
        <v>3.8879481124867998E-2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46</v>
      </c>
      <c r="E3581">
        <v>38.660129999999903</v>
      </c>
      <c r="F3581">
        <v>30.75</v>
      </c>
      <c r="K3581">
        <v>26.2695652130257</v>
      </c>
      <c r="L3581">
        <v>18.751713502708899</v>
      </c>
      <c r="M3581">
        <v>99.999990516182706</v>
      </c>
      <c r="N3581">
        <v>1</v>
      </c>
      <c r="Q3581">
        <v>6.2078155048784001E-2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D3582" t="s">
        <v>715</v>
      </c>
      <c r="E3582">
        <v>38.618346535999997</v>
      </c>
      <c r="F3582">
        <v>150.80000000000001</v>
      </c>
      <c r="G3582">
        <v>27.810755536670801</v>
      </c>
      <c r="H3582">
        <v>-2.9865422442084899</v>
      </c>
      <c r="I3582">
        <v>17.3322345704692</v>
      </c>
      <c r="J3582">
        <v>-1.33987630488524</v>
      </c>
      <c r="K3582">
        <v>144.35587071593801</v>
      </c>
      <c r="L3582">
        <v>125.184424349769</v>
      </c>
      <c r="M3582">
        <v>44.752496423100702</v>
      </c>
      <c r="N3582">
        <v>1.0817722321449701</v>
      </c>
      <c r="O3582">
        <v>2.9509283819628398</v>
      </c>
      <c r="P3582">
        <v>87.795765877957606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E3583">
        <v>38.514989999999997</v>
      </c>
      <c r="F3583">
        <v>116.15</v>
      </c>
      <c r="G3583">
        <v>7.8629129750498601</v>
      </c>
      <c r="H3583">
        <v>0.14580474275893701</v>
      </c>
      <c r="I3583">
        <v>-10.621330253857799</v>
      </c>
      <c r="J3583">
        <v>18.178426202862699</v>
      </c>
      <c r="K3583">
        <v>122.656760385193</v>
      </c>
      <c r="L3583">
        <v>118.113686261735</v>
      </c>
      <c r="M3583">
        <v>65.986344502946096</v>
      </c>
      <c r="N3583">
        <v>0.94303555686159202</v>
      </c>
      <c r="O3583">
        <v>45.415411106328001</v>
      </c>
      <c r="P3583">
        <v>70.558002936857505</v>
      </c>
      <c r="Q3583">
        <v>9.7550526464388998E-2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715</v>
      </c>
      <c r="E3584">
        <v>38.500961535999998</v>
      </c>
      <c r="F3584">
        <v>21.68</v>
      </c>
      <c r="G3584">
        <v>27.118172769053299</v>
      </c>
      <c r="H3584">
        <v>-1.7084316099050101</v>
      </c>
      <c r="I3584">
        <v>5.3527365694658204</v>
      </c>
      <c r="J3584">
        <v>-1.05213363744209</v>
      </c>
      <c r="K3584">
        <v>20.6671952974955</v>
      </c>
      <c r="L3584">
        <v>18.289055728135899</v>
      </c>
      <c r="M3584">
        <v>45.204362990631097</v>
      </c>
      <c r="N3584">
        <v>1.2379337389627401</v>
      </c>
      <c r="O3584">
        <v>2.62915129151291</v>
      </c>
      <c r="P3584">
        <v>55.971223021582702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915</v>
      </c>
      <c r="E3585">
        <v>38.426325327000001</v>
      </c>
      <c r="F3585">
        <v>74.05</v>
      </c>
      <c r="G3585">
        <v>-23.8491178143789</v>
      </c>
      <c r="H3585">
        <v>1.6154356462650501</v>
      </c>
      <c r="I3585">
        <v>-24.1604836812689</v>
      </c>
      <c r="J3585">
        <v>-3.8234651097081498</v>
      </c>
      <c r="K3585">
        <v>73.595887621719299</v>
      </c>
      <c r="L3585">
        <v>74.818296401608706</v>
      </c>
      <c r="M3585">
        <v>47.872484789249498</v>
      </c>
      <c r="N3585">
        <v>0.489315431164901</v>
      </c>
      <c r="O3585">
        <v>18.2309250506414</v>
      </c>
      <c r="P3585">
        <v>19.435483870967701</v>
      </c>
      <c r="Q3585">
        <v>-3.7804759485595002E-2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E3586">
        <v>38.408260632000001</v>
      </c>
      <c r="F3586">
        <v>92.75</v>
      </c>
      <c r="G3586">
        <v>98.6301267143579</v>
      </c>
      <c r="H3586">
        <v>82.871155307729893</v>
      </c>
      <c r="I3586">
        <v>39.574034516253903</v>
      </c>
      <c r="J3586">
        <v>-4.4110371668991597</v>
      </c>
      <c r="K3586">
        <v>81.088566690590795</v>
      </c>
      <c r="L3586">
        <v>63.605046408552298</v>
      </c>
      <c r="M3586">
        <v>49.702838262294797</v>
      </c>
      <c r="N3586">
        <v>0.78932714617169297</v>
      </c>
      <c r="O3586">
        <v>25.714285714285701</v>
      </c>
      <c r="P3586">
        <v>160.533707865168</v>
      </c>
      <c r="Q3586">
        <v>0.146428288926407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D3587" t="s">
        <v>60</v>
      </c>
      <c r="E3587">
        <v>38.39</v>
      </c>
      <c r="F3587">
        <v>38.24</v>
      </c>
      <c r="G3587">
        <v>2.4124302092172401</v>
      </c>
      <c r="H3587">
        <v>-1.7012927021579001</v>
      </c>
      <c r="I3587">
        <v>-28.035003558809802</v>
      </c>
      <c r="J3587">
        <v>-0.97788473030693801</v>
      </c>
      <c r="K3587">
        <v>38.636569150942201</v>
      </c>
      <c r="L3587">
        <v>37.927922478756102</v>
      </c>
      <c r="M3587">
        <v>44.392640311592501</v>
      </c>
      <c r="N3587">
        <v>0.31063015479624501</v>
      </c>
      <c r="O3587">
        <v>60.826359832635902</v>
      </c>
      <c r="P3587">
        <v>47.076923076923002</v>
      </c>
      <c r="Q3587">
        <v>1.8695271095615001E-2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E3588">
        <v>38.379179999999998</v>
      </c>
      <c r="F3588">
        <v>144.5</v>
      </c>
      <c r="G3588">
        <v>-5.8974137213705404</v>
      </c>
      <c r="H3588">
        <v>-10.196201071792199</v>
      </c>
      <c r="I3588">
        <v>3.36041863511891</v>
      </c>
      <c r="J3588">
        <v>-1.23904952529257</v>
      </c>
      <c r="K3588">
        <v>145.77042184865201</v>
      </c>
      <c r="M3588">
        <v>30.6979464331441</v>
      </c>
      <c r="N3588">
        <v>0.237735849056603</v>
      </c>
      <c r="O3588">
        <v>17.750865051903101</v>
      </c>
      <c r="P3588">
        <v>29.9460431654676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138</v>
      </c>
      <c r="E3589">
        <v>38.329458588000001</v>
      </c>
      <c r="F3589">
        <v>29.03</v>
      </c>
      <c r="G3589">
        <v>-28.799484114745201</v>
      </c>
      <c r="H3589">
        <v>-10.4021724675538</v>
      </c>
      <c r="I3589">
        <v>-32.285163576876101</v>
      </c>
      <c r="J3589">
        <v>2.43952190327885</v>
      </c>
      <c r="K3589">
        <v>30.334054568679601</v>
      </c>
      <c r="L3589">
        <v>31.732296337761401</v>
      </c>
      <c r="M3589">
        <v>46.038323861153103</v>
      </c>
      <c r="N3589">
        <v>3.6609894566098902</v>
      </c>
      <c r="O3589">
        <v>39.510850843954501</v>
      </c>
      <c r="P3589">
        <v>20.456431535269701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E3590">
        <v>38.200000000000003</v>
      </c>
      <c r="F3590">
        <v>191</v>
      </c>
      <c r="G3590">
        <v>-6.19115078141194</v>
      </c>
      <c r="H3590">
        <v>-6.0986158091584297</v>
      </c>
      <c r="I3590">
        <v>-27.4711091225969</v>
      </c>
      <c r="J3590">
        <v>-0.47407986029653998</v>
      </c>
      <c r="K3590">
        <v>194.89291849428301</v>
      </c>
      <c r="L3590">
        <v>192.48162902726301</v>
      </c>
      <c r="M3590">
        <v>46.270668432251803</v>
      </c>
      <c r="N3590">
        <v>1.12962962962962</v>
      </c>
      <c r="O3590">
        <v>26.701570680628201</v>
      </c>
      <c r="P3590">
        <v>27.206127206127199</v>
      </c>
      <c r="Q3590">
        <v>0.14997401979153099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D3591" t="s">
        <v>54</v>
      </c>
      <c r="E3591">
        <v>38.189861639999997</v>
      </c>
      <c r="F3591">
        <v>16.329999999999998</v>
      </c>
      <c r="G3591">
        <v>-66.761685531141794</v>
      </c>
      <c r="H3591">
        <v>-22.047333757876299</v>
      </c>
      <c r="I3591">
        <v>-66.369480504433199</v>
      </c>
      <c r="J3591">
        <v>-5.89021231599025</v>
      </c>
      <c r="K3591">
        <v>22.128363445838701</v>
      </c>
      <c r="L3591">
        <v>28.673642574937599</v>
      </c>
      <c r="M3591">
        <v>20.6593181837336</v>
      </c>
      <c r="N3591">
        <v>0.35060351234767101</v>
      </c>
      <c r="O3591">
        <v>260.37966932026899</v>
      </c>
      <c r="P3591">
        <v>5.5591467356172997</v>
      </c>
      <c r="Q3591">
        <v>-7.7023220224997996E-2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E3592">
        <v>38.178848674999998</v>
      </c>
      <c r="F3592">
        <v>11.17</v>
      </c>
      <c r="G3592">
        <v>12.3350837864892</v>
      </c>
      <c r="H3592">
        <v>-4.5704375067865897</v>
      </c>
      <c r="I3592">
        <v>1.27062894349855</v>
      </c>
      <c r="J3592">
        <v>0.54507179495719205</v>
      </c>
      <c r="K3592">
        <v>11.177787271152001</v>
      </c>
      <c r="L3592">
        <v>10.3204612603987</v>
      </c>
      <c r="M3592">
        <v>64.685278890049105</v>
      </c>
      <c r="N3592">
        <v>0.755618426652927</v>
      </c>
      <c r="O3592">
        <v>30.707251566696499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E3593">
        <v>38.056369064999998</v>
      </c>
      <c r="F3593">
        <v>76.650000000000006</v>
      </c>
      <c r="G3593">
        <v>1.4773274794576099</v>
      </c>
      <c r="H3593">
        <v>-33.739345307443202</v>
      </c>
      <c r="I3593">
        <v>22.424713249285599</v>
      </c>
      <c r="J3593">
        <v>-10.774653240462801</v>
      </c>
      <c r="K3593">
        <v>73.946322633926002</v>
      </c>
      <c r="L3593">
        <v>63.550190421640103</v>
      </c>
      <c r="M3593">
        <v>31.138562479287</v>
      </c>
      <c r="N3593">
        <v>0.46941815616180599</v>
      </c>
      <c r="O3593">
        <v>59.060665362035202</v>
      </c>
      <c r="P3593">
        <v>132.272727272727</v>
      </c>
      <c r="Q3593">
        <v>3.9843765767503002E-2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E3594">
        <v>38.052038424000003</v>
      </c>
      <c r="F3594">
        <v>22.99</v>
      </c>
      <c r="G3594">
        <v>-16.6088048098479</v>
      </c>
      <c r="H3594">
        <v>7.3742348695746003</v>
      </c>
      <c r="I3594">
        <v>-34.870132098319601</v>
      </c>
      <c r="J3594">
        <v>-1.54606706915222</v>
      </c>
      <c r="K3594">
        <v>21.8389363980985</v>
      </c>
      <c r="L3594">
        <v>23.100855164847601</v>
      </c>
      <c r="M3594">
        <v>57.280823348973399</v>
      </c>
      <c r="N3594">
        <v>0.61114169738253998</v>
      </c>
      <c r="O3594">
        <v>39.1909525880817</v>
      </c>
      <c r="P3594">
        <v>32.5072046109509</v>
      </c>
      <c r="Q3594">
        <v>4.2689450571541998E-2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585</v>
      </c>
      <c r="E3595">
        <v>38.000597970000001</v>
      </c>
      <c r="F3595">
        <v>3.76</v>
      </c>
      <c r="G3595">
        <v>-48.358758584286697</v>
      </c>
      <c r="H3595">
        <v>-4.3104916526132202</v>
      </c>
      <c r="I3595">
        <v>-48.682419144346902</v>
      </c>
      <c r="J3595">
        <v>-2.0243898394286899</v>
      </c>
      <c r="K3595">
        <v>3.95176740468</v>
      </c>
      <c r="L3595">
        <v>4.5801052769160204</v>
      </c>
      <c r="M3595">
        <v>29.048217337528801</v>
      </c>
      <c r="N3595">
        <v>0.90998241005546399</v>
      </c>
      <c r="O3595">
        <v>118.085106382978</v>
      </c>
      <c r="P3595">
        <v>4.1551246537396098</v>
      </c>
      <c r="Q3595">
        <v>0.112984200444711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D3596" t="s">
        <v>555</v>
      </c>
      <c r="E3596">
        <v>37.898234933999902</v>
      </c>
      <c r="F3596">
        <v>61.68</v>
      </c>
      <c r="G3596">
        <v>38.084684984043001</v>
      </c>
      <c r="H3596">
        <v>-7.8503640609066796</v>
      </c>
      <c r="I3596">
        <v>-22.952786413419499</v>
      </c>
      <c r="J3596">
        <v>1.1972202391475699</v>
      </c>
      <c r="K3596">
        <v>66.457958573678397</v>
      </c>
      <c r="L3596">
        <v>62.589005483229997</v>
      </c>
      <c r="M3596">
        <v>51.070134167811297</v>
      </c>
      <c r="N3596">
        <v>0.49872566091499099</v>
      </c>
      <c r="O3596">
        <v>58.8197146562905</v>
      </c>
      <c r="P3596">
        <v>86.288130474176896</v>
      </c>
      <c r="Q3596">
        <v>8.2638924915819992E-3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989</v>
      </c>
      <c r="E3597">
        <v>37.881250000000001</v>
      </c>
      <c r="F3597">
        <v>87.72</v>
      </c>
      <c r="G3597">
        <v>32.982556972067101</v>
      </c>
      <c r="H3597">
        <v>-6.4341146636291402</v>
      </c>
      <c r="I3597">
        <v>18.541796871003701</v>
      </c>
      <c r="J3597">
        <v>1.0045402182971599</v>
      </c>
      <c r="K3597">
        <v>75.739198595954704</v>
      </c>
      <c r="L3597">
        <v>67.191236992691202</v>
      </c>
      <c r="M3597">
        <v>62.826138106861301</v>
      </c>
      <c r="N3597">
        <v>0.96934816119797396</v>
      </c>
      <c r="O3597">
        <v>8.5841313269493895</v>
      </c>
      <c r="P3597">
        <v>77.212121212121204</v>
      </c>
      <c r="Q3597">
        <v>0.106057704669205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E3598">
        <v>37.877055810000002</v>
      </c>
      <c r="F3598">
        <v>9.43</v>
      </c>
      <c r="G3598">
        <v>106.129180913919</v>
      </c>
      <c r="H3598">
        <v>8.3503270608370403</v>
      </c>
      <c r="I3598">
        <v>-13.4729858185975</v>
      </c>
      <c r="J3598">
        <v>-1.1348828586259101</v>
      </c>
      <c r="K3598">
        <v>8.9289475616643301</v>
      </c>
      <c r="L3598">
        <v>8.2588175416098508</v>
      </c>
      <c r="M3598">
        <v>69.414019635113405</v>
      </c>
      <c r="N3598">
        <v>0.99143447256841799</v>
      </c>
      <c r="O3598">
        <v>21.951219512195099</v>
      </c>
      <c r="P3598">
        <v>174.92711370262299</v>
      </c>
      <c r="Q3598">
        <v>7.5654102605407003E-2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6609</v>
      </c>
      <c r="E3599">
        <v>37.869520000000001</v>
      </c>
      <c r="F3599">
        <v>171</v>
      </c>
      <c r="G3599">
        <v>27.1124206471594</v>
      </c>
      <c r="H3599">
        <v>31.0042126338762</v>
      </c>
      <c r="I3599">
        <v>31.105474678525699</v>
      </c>
      <c r="J3599">
        <v>4.65915406752179</v>
      </c>
      <c r="K3599">
        <v>146.892217006566</v>
      </c>
      <c r="L3599">
        <v>124.019539908946</v>
      </c>
      <c r="M3599">
        <v>54.9085492874216</v>
      </c>
      <c r="N3599">
        <v>0.349283590159502</v>
      </c>
      <c r="O3599">
        <v>21.257309941520401</v>
      </c>
      <c r="P3599">
        <v>70.829170829170806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E3600">
        <v>37.832044656000001</v>
      </c>
      <c r="F3600">
        <v>36.119999999999997</v>
      </c>
      <c r="G3600">
        <v>-5.0858305679363003</v>
      </c>
      <c r="H3600">
        <v>-6.55745521536626</v>
      </c>
      <c r="I3600">
        <v>-48.028545268022597</v>
      </c>
      <c r="J3600">
        <v>-1.23904952529257</v>
      </c>
      <c r="K3600">
        <v>37.147873597381597</v>
      </c>
      <c r="L3600">
        <v>37.166601846963196</v>
      </c>
      <c r="M3600">
        <v>52.749605517035903</v>
      </c>
      <c r="N3600">
        <v>0.18310439560439501</v>
      </c>
      <c r="O3600">
        <v>53.100775193798398</v>
      </c>
      <c r="P3600">
        <v>33.4318433690432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E3601">
        <v>37.796031039999903</v>
      </c>
      <c r="F3601">
        <v>4.7699999999999996</v>
      </c>
      <c r="G3601">
        <v>40.058849218588001</v>
      </c>
      <c r="H3601">
        <v>-19.9367983520041</v>
      </c>
      <c r="I3601">
        <v>-33.782366867828998</v>
      </c>
      <c r="J3601">
        <v>-6.6759427291760698</v>
      </c>
      <c r="K3601">
        <v>5.21302762536508</v>
      </c>
      <c r="L3601">
        <v>4.9609239126244802</v>
      </c>
      <c r="M3601">
        <v>30.938561708733499</v>
      </c>
      <c r="N3601">
        <v>1.0103659017</v>
      </c>
      <c r="O3601">
        <v>53.878406708595399</v>
      </c>
      <c r="P3601">
        <v>160.65573770491699</v>
      </c>
      <c r="Q3601">
        <v>6.8276399876308E-2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433</v>
      </c>
      <c r="E3602">
        <v>37.769806799999998</v>
      </c>
      <c r="F3602">
        <v>2.48</v>
      </c>
      <c r="G3602">
        <v>12.2116269963658</v>
      </c>
      <c r="H3602">
        <v>-5.25215303498483</v>
      </c>
      <c r="I3602">
        <v>-30.791077045612099</v>
      </c>
      <c r="J3602">
        <v>-0.83088625998646404</v>
      </c>
      <c r="K3602">
        <v>2.4877969436102401</v>
      </c>
      <c r="L3602">
        <v>2.40467698511817</v>
      </c>
      <c r="M3602">
        <v>49.256614842195901</v>
      </c>
      <c r="N3602">
        <v>1.06483143613248</v>
      </c>
      <c r="O3602">
        <v>47.177419354838698</v>
      </c>
      <c r="P3602">
        <v>50.303030303030297</v>
      </c>
      <c r="Q3602">
        <v>3.0973417695853999E-2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E3603">
        <v>37.74</v>
      </c>
      <c r="F3603">
        <v>38.700000000000003</v>
      </c>
      <c r="G3603">
        <v>-12.076414711030701</v>
      </c>
      <c r="H3603">
        <v>-3.8306490341494102</v>
      </c>
      <c r="I3603">
        <v>-41.235573517066001</v>
      </c>
      <c r="J3603">
        <v>4.6870884649736597</v>
      </c>
      <c r="K3603">
        <v>37.498406847821499</v>
      </c>
      <c r="L3603">
        <v>38.199190567650099</v>
      </c>
      <c r="M3603">
        <v>57.432697971730597</v>
      </c>
      <c r="N3603">
        <v>1.1446153846153799</v>
      </c>
      <c r="O3603">
        <v>39.276485788113597</v>
      </c>
      <c r="P3603">
        <v>38.263665594855297</v>
      </c>
      <c r="Q3603">
        <v>7.6110453437309997E-3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D3604" t="s">
        <v>95</v>
      </c>
      <c r="E3604">
        <v>37.722999999999999</v>
      </c>
      <c r="F3604">
        <v>1.19</v>
      </c>
      <c r="G3604">
        <v>33.100515885254701</v>
      </c>
      <c r="H3604">
        <v>34.324759265379399</v>
      </c>
      <c r="I3604">
        <v>8.9548394698143401</v>
      </c>
      <c r="J3604">
        <v>-1.23904952529257</v>
      </c>
      <c r="K3604">
        <v>0.96662831858319498</v>
      </c>
      <c r="L3604">
        <v>0.97859689941769901</v>
      </c>
      <c r="M3604">
        <v>48.9781175607691</v>
      </c>
      <c r="N3604">
        <v>0.39575271955312202</v>
      </c>
      <c r="O3604">
        <v>11.764705882352899</v>
      </c>
      <c r="P3604">
        <v>70</v>
      </c>
      <c r="Q3604">
        <v>4.3354718776410003E-3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95</v>
      </c>
      <c r="E3605">
        <v>37.624046399999997</v>
      </c>
      <c r="F3605">
        <v>8.25</v>
      </c>
      <c r="G3605">
        <v>-45.9329461482073</v>
      </c>
      <c r="H3605">
        <v>-12.2588073236806</v>
      </c>
      <c r="I3605">
        <v>-41.715190034325701</v>
      </c>
      <c r="J3605">
        <v>-3.5144986270889702</v>
      </c>
      <c r="K3605">
        <v>8.7087378074458996</v>
      </c>
      <c r="L3605">
        <v>10.091997238198701</v>
      </c>
      <c r="M3605">
        <v>28.877804468841401</v>
      </c>
      <c r="N3605">
        <v>0.56210297295369505</v>
      </c>
      <c r="O3605">
        <v>73.939393939393895</v>
      </c>
      <c r="P3605">
        <v>3.6432160804020102</v>
      </c>
      <c r="Q3605">
        <v>-5.2395364898880003E-3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37.50262</v>
      </c>
      <c r="F3606">
        <v>26</v>
      </c>
      <c r="G3606">
        <v>-21.566150781411899</v>
      </c>
      <c r="H3606">
        <v>-7.8934876040302298</v>
      </c>
      <c r="I3606">
        <v>2.68481658651914</v>
      </c>
      <c r="J3606">
        <v>-5.0852033714464202</v>
      </c>
      <c r="K3606">
        <v>25.047996683660699</v>
      </c>
      <c r="L3606">
        <v>22.4897256184315</v>
      </c>
      <c r="M3606">
        <v>41.624535689218902</v>
      </c>
      <c r="N3606">
        <v>0.29702233250620302</v>
      </c>
      <c r="O3606">
        <v>11.538461538461499</v>
      </c>
      <c r="P3606">
        <v>73.3333333333333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184</v>
      </c>
      <c r="E3607">
        <v>37.498790399999997</v>
      </c>
      <c r="F3607">
        <v>60.23</v>
      </c>
      <c r="G3607">
        <v>37.279266455250102</v>
      </c>
      <c r="H3607">
        <v>-5.6671684686201802</v>
      </c>
      <c r="I3607">
        <v>-14.6543099861039</v>
      </c>
      <c r="J3607">
        <v>-3.2637408833172601</v>
      </c>
      <c r="K3607">
        <v>60.047851673187203</v>
      </c>
      <c r="L3607">
        <v>55.434478179002397</v>
      </c>
      <c r="M3607">
        <v>38.410467186979503</v>
      </c>
      <c r="N3607">
        <v>1.05346048335766</v>
      </c>
      <c r="O3607">
        <v>19.375726382201499</v>
      </c>
      <c r="P3607">
        <v>94.227668494034106</v>
      </c>
      <c r="Q3607">
        <v>2.6119795611821001E-2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E3608">
        <v>37.449620889999998</v>
      </c>
      <c r="F3608">
        <v>55.05</v>
      </c>
      <c r="G3608">
        <v>-79.576175844068501</v>
      </c>
      <c r="H3608">
        <v>-1.15642466696729</v>
      </c>
      <c r="I3608">
        <v>-70.318343487579099</v>
      </c>
      <c r="J3608">
        <v>1.1862898412232601</v>
      </c>
      <c r="K3608">
        <v>61.795536416316999</v>
      </c>
      <c r="M3608">
        <v>55.281756448897497</v>
      </c>
      <c r="O3608">
        <v>117.43869209809201</v>
      </c>
      <c r="P3608">
        <v>20.4331656092758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E3609">
        <v>37.442999999999998</v>
      </c>
      <c r="F3609">
        <v>51.07</v>
      </c>
      <c r="G3609">
        <v>270.36279074338398</v>
      </c>
      <c r="H3609">
        <v>-11.7595490787873</v>
      </c>
      <c r="I3609">
        <v>-30.041426533030599</v>
      </c>
      <c r="J3609">
        <v>6.7125145513976401</v>
      </c>
      <c r="K3609">
        <v>57.187869619084097</v>
      </c>
      <c r="L3609">
        <v>50.970270810387298</v>
      </c>
      <c r="M3609">
        <v>50.563982478687102</v>
      </c>
      <c r="N3609">
        <v>1.3281759585720501</v>
      </c>
      <c r="O3609">
        <v>75.210495398472602</v>
      </c>
      <c r="P3609">
        <v>390.585975024015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D3610" t="s">
        <v>530</v>
      </c>
      <c r="E3610">
        <v>37.394875999999996</v>
      </c>
      <c r="F3610">
        <v>71.8</v>
      </c>
      <c r="G3610">
        <v>-69.186095814784494</v>
      </c>
      <c r="H3610">
        <v>0.77018449029878899</v>
      </c>
      <c r="I3610">
        <v>-59.928263458295</v>
      </c>
      <c r="J3610">
        <v>-4.0807274684590302</v>
      </c>
      <c r="K3610">
        <v>80.616376780423394</v>
      </c>
      <c r="M3610">
        <v>35.707766174557598</v>
      </c>
      <c r="N3610">
        <v>0.25538971807628502</v>
      </c>
      <c r="O3610">
        <v>86.211699164345305</v>
      </c>
      <c r="P3610">
        <v>25.414847161571998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622</v>
      </c>
      <c r="E3611">
        <v>37.382624999999997</v>
      </c>
      <c r="F3611">
        <v>79.5</v>
      </c>
      <c r="G3611">
        <v>18.716970815684199</v>
      </c>
      <c r="H3611">
        <v>47.790190420073301</v>
      </c>
      <c r="I3611">
        <v>52.840617745290203</v>
      </c>
      <c r="J3611">
        <v>24.360950474707401</v>
      </c>
      <c r="K3611">
        <v>63.914679600429103</v>
      </c>
      <c r="M3611">
        <v>99.977441756440697</v>
      </c>
      <c r="N3611">
        <v>1.24489795918367</v>
      </c>
      <c r="O3611">
        <v>0</v>
      </c>
      <c r="P3611">
        <v>69.871794871794805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715</v>
      </c>
      <c r="E3612">
        <v>37.354653050000003</v>
      </c>
      <c r="F3612">
        <v>268.07</v>
      </c>
      <c r="G3612">
        <v>-0.88132146935755495</v>
      </c>
      <c r="H3612">
        <v>-0.72794524475914202</v>
      </c>
      <c r="I3612">
        <v>-1.5474125642264001</v>
      </c>
      <c r="J3612">
        <v>-2.4797999550705798</v>
      </c>
      <c r="K3612">
        <v>256.66063276718597</v>
      </c>
      <c r="L3612">
        <v>237.891094660482</v>
      </c>
      <c r="M3612">
        <v>62.782489239617902</v>
      </c>
      <c r="N3612">
        <v>0.44936696622369598</v>
      </c>
      <c r="O3612">
        <v>2.5851456709068601</v>
      </c>
      <c r="P3612">
        <v>35.457301667508801</v>
      </c>
      <c r="Q3612">
        <v>1.5022786694405E-2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E3613">
        <v>37.282405423999997</v>
      </c>
      <c r="F3613">
        <v>0.9</v>
      </c>
      <c r="G3613">
        <v>-18.2490776106802</v>
      </c>
      <c r="H3613">
        <v>-0.51792199317050203</v>
      </c>
      <c r="I3613">
        <v>-35.9511755677796</v>
      </c>
      <c r="J3613">
        <v>-2.3626450309105498</v>
      </c>
      <c r="K3613">
        <v>0.88518216677541905</v>
      </c>
      <c r="L3613">
        <v>0.933406442958719</v>
      </c>
      <c r="M3613">
        <v>48.855720781918798</v>
      </c>
      <c r="N3613">
        <v>0.91444318063209995</v>
      </c>
      <c r="O3613">
        <v>50</v>
      </c>
      <c r="P3613">
        <v>13.9240506329113</v>
      </c>
      <c r="Q3613">
        <v>-1.8925954823191999E-2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D3614" t="s">
        <v>138</v>
      </c>
      <c r="E3614">
        <v>37.231214506999997</v>
      </c>
      <c r="F3614">
        <v>6.46</v>
      </c>
      <c r="G3614">
        <v>3.63384921858805</v>
      </c>
      <c r="H3614">
        <v>-10.1431247593277</v>
      </c>
      <c r="I3614">
        <v>-39.4035565201605</v>
      </c>
      <c r="J3614">
        <v>-3.9458164425858202</v>
      </c>
      <c r="K3614">
        <v>6.7135892644878803</v>
      </c>
      <c r="L3614">
        <v>6.5335886754050696</v>
      </c>
      <c r="M3614">
        <v>33.850385480379302</v>
      </c>
      <c r="N3614">
        <v>1.0695057002414801</v>
      </c>
      <c r="O3614">
        <v>66.408668730650106</v>
      </c>
      <c r="P3614">
        <v>31.836734693877499</v>
      </c>
      <c r="Q3614">
        <v>-5.6358894389880003E-2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138</v>
      </c>
      <c r="E3615">
        <v>37.075688</v>
      </c>
      <c r="F3615">
        <v>27.17</v>
      </c>
      <c r="G3615">
        <v>135.68384921858799</v>
      </c>
      <c r="H3615">
        <v>-13.240316214016699</v>
      </c>
      <c r="I3615">
        <v>-43.073817077213597</v>
      </c>
      <c r="J3615">
        <v>5.2630080878761296</v>
      </c>
      <c r="K3615">
        <v>28.842707771711801</v>
      </c>
      <c r="L3615">
        <v>26.288243243733898</v>
      </c>
      <c r="M3615">
        <v>49.921160083553097</v>
      </c>
      <c r="N3615">
        <v>0.98178008975242403</v>
      </c>
      <c r="O3615">
        <v>65.439823334560103</v>
      </c>
      <c r="P3615">
        <v>190.588235294117</v>
      </c>
      <c r="Q3615">
        <v>0.11407579240699001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890</v>
      </c>
      <c r="E3616">
        <v>37.058489999999999</v>
      </c>
      <c r="F3616">
        <v>39.5</v>
      </c>
      <c r="G3616">
        <v>116.76513756214599</v>
      </c>
      <c r="H3616">
        <v>23.254253543710899</v>
      </c>
      <c r="I3616">
        <v>101.923725773972</v>
      </c>
      <c r="J3616">
        <v>7.8765967332108202</v>
      </c>
      <c r="K3616">
        <v>32.833795120752001</v>
      </c>
      <c r="L3616">
        <v>26.029843716601398</v>
      </c>
      <c r="M3616">
        <v>73.713173628796696</v>
      </c>
      <c r="N3616">
        <v>1.50208044382801</v>
      </c>
      <c r="O3616">
        <v>6.3291139240506196</v>
      </c>
      <c r="P3616">
        <v>159.01639344262199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E3617">
        <v>37.032877200000001</v>
      </c>
      <c r="F3617">
        <v>219.45</v>
      </c>
      <c r="G3617">
        <v>100.379795164534</v>
      </c>
      <c r="H3617">
        <v>-12.037648527852101</v>
      </c>
      <c r="I3617">
        <v>36.746500936215703</v>
      </c>
      <c r="J3617">
        <v>20.272578381684099</v>
      </c>
      <c r="K3617">
        <v>187.33543660066499</v>
      </c>
      <c r="L3617">
        <v>141.89480277898301</v>
      </c>
      <c r="M3617">
        <v>70.929232748032305</v>
      </c>
      <c r="N3617">
        <v>0.87258855346188502</v>
      </c>
      <c r="O3617">
        <v>19.138755980861198</v>
      </c>
      <c r="P3617">
        <v>180.98591549295699</v>
      </c>
      <c r="Q3617">
        <v>0.113042071573023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1655</v>
      </c>
      <c r="E3618">
        <v>37.028219159999999</v>
      </c>
      <c r="F3618">
        <v>43.13</v>
      </c>
      <c r="G3618">
        <v>-58.677192965034699</v>
      </c>
      <c r="H3618">
        <v>17.1978874327298</v>
      </c>
      <c r="I3618">
        <v>-34.930959934356402</v>
      </c>
      <c r="J3618">
        <v>10.5997414066973</v>
      </c>
      <c r="K3618">
        <v>39.194672746250497</v>
      </c>
      <c r="L3618">
        <v>44.677574402951002</v>
      </c>
      <c r="M3618">
        <v>74.795611262491903</v>
      </c>
      <c r="N3618">
        <v>1.18003149675671</v>
      </c>
      <c r="O3618">
        <v>64.154880593554296</v>
      </c>
      <c r="P3618">
        <v>38.681672025723401</v>
      </c>
      <c r="Q3618">
        <v>-1.1811032265823E-2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37.010859013999998</v>
      </c>
      <c r="F3619">
        <v>43.4</v>
      </c>
      <c r="G3619">
        <v>727.08610855061102</v>
      </c>
      <c r="H3619">
        <v>-22.427108624087801</v>
      </c>
      <c r="I3619">
        <v>2.7915718055934202</v>
      </c>
      <c r="J3619">
        <v>-3.2767017955029898</v>
      </c>
      <c r="K3619">
        <v>45.630104710865297</v>
      </c>
      <c r="L3619">
        <v>36.762688930949501</v>
      </c>
      <c r="M3619">
        <v>41.781159519272599</v>
      </c>
      <c r="N3619">
        <v>0.87004353728757999</v>
      </c>
      <c r="O3619">
        <v>45.760368663594399</v>
      </c>
      <c r="P3619">
        <v>794.84536082474199</v>
      </c>
      <c r="Q3619">
        <v>0.15769757154288899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46</v>
      </c>
      <c r="E3620">
        <v>36.961871700000003</v>
      </c>
      <c r="F3620">
        <v>68.150000000000006</v>
      </c>
      <c r="G3620">
        <v>-48.2985770852668</v>
      </c>
      <c r="H3620">
        <v>-23.630667091209698</v>
      </c>
      <c r="I3620">
        <v>-39.040744728777298</v>
      </c>
      <c r="J3620">
        <v>-8.7048029499501105</v>
      </c>
      <c r="M3620">
        <v>17.290236586509401</v>
      </c>
      <c r="O3620">
        <v>34.7762289068231</v>
      </c>
      <c r="P3620">
        <v>0.88823094004442105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E3621">
        <v>36.936</v>
      </c>
      <c r="F3621">
        <v>7.18</v>
      </c>
      <c r="G3621">
        <v>28.141714387127301</v>
      </c>
      <c r="H3621">
        <v>-14.4012000750454</v>
      </c>
      <c r="I3621">
        <v>33.275014908410803</v>
      </c>
      <c r="J3621">
        <v>17.717472213837802</v>
      </c>
      <c r="K3621">
        <v>6.6332138231030902</v>
      </c>
      <c r="L3621">
        <v>5.4322493110216401</v>
      </c>
      <c r="M3621">
        <v>54.335466526086698</v>
      </c>
      <c r="N3621">
        <v>0.88386600219353095</v>
      </c>
      <c r="O3621">
        <v>14.7632311977715</v>
      </c>
      <c r="P3621">
        <v>131.61290322580601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1329</v>
      </c>
      <c r="E3622">
        <v>36.858542499999999</v>
      </c>
      <c r="F3622">
        <v>35.299999999999997</v>
      </c>
      <c r="G3622">
        <v>-60.497026357448803</v>
      </c>
      <c r="H3622">
        <v>-18.314000424543</v>
      </c>
      <c r="I3622">
        <v>-51.239194000959301</v>
      </c>
      <c r="J3622">
        <v>-2.3159726022156502</v>
      </c>
      <c r="K3622">
        <v>34.913411229599298</v>
      </c>
      <c r="M3622">
        <v>27.723334104229799</v>
      </c>
      <c r="N3622">
        <v>0.79339853300733498</v>
      </c>
      <c r="O3622">
        <v>66.572237960339905</v>
      </c>
      <c r="P3622">
        <v>20.6837606837606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36.768129479999999</v>
      </c>
      <c r="F3623">
        <v>102.1</v>
      </c>
      <c r="G3623">
        <v>-38.301193516454603</v>
      </c>
      <c r="H3623">
        <v>-25.2360639778686</v>
      </c>
      <c r="I3623">
        <v>-31.011743654663501</v>
      </c>
      <c r="J3623">
        <v>-13.9367835996833</v>
      </c>
      <c r="K3623">
        <v>128.89594023142701</v>
      </c>
      <c r="L3623">
        <v>129.67099363264001</v>
      </c>
      <c r="M3623">
        <v>5.5227808432106999E-2</v>
      </c>
      <c r="N3623">
        <v>1.5641025641025601</v>
      </c>
      <c r="O3623">
        <v>55.729676787463198</v>
      </c>
      <c r="P3623">
        <v>0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D3624" t="s">
        <v>715</v>
      </c>
      <c r="E3624">
        <v>36.765885388999997</v>
      </c>
      <c r="F3624">
        <v>266.89</v>
      </c>
      <c r="G3624">
        <v>37.4830418584678</v>
      </c>
      <c r="H3624">
        <v>-2.2652325905612098</v>
      </c>
      <c r="I3624">
        <v>22.841837988007601</v>
      </c>
      <c r="J3624">
        <v>-0.55003147224974902</v>
      </c>
      <c r="K3624">
        <v>250.849101531125</v>
      </c>
      <c r="L3624">
        <v>215.241650943156</v>
      </c>
      <c r="M3624">
        <v>30.790198502182001</v>
      </c>
      <c r="N3624">
        <v>1.0408871640736299</v>
      </c>
      <c r="O3624">
        <v>0.134887032110619</v>
      </c>
      <c r="P3624">
        <v>73.530559167750297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D3625" t="s">
        <v>46</v>
      </c>
      <c r="E3625">
        <v>36.737872009999997</v>
      </c>
      <c r="F3625">
        <v>1024.05</v>
      </c>
      <c r="G3625">
        <v>87.777599218587994</v>
      </c>
      <c r="H3625">
        <v>47.416115699576402</v>
      </c>
      <c r="I3625">
        <v>-12.690995749621401</v>
      </c>
      <c r="J3625">
        <v>10.388245681736301</v>
      </c>
      <c r="K3625">
        <v>867.52169836695805</v>
      </c>
      <c r="L3625">
        <v>763.26385156141805</v>
      </c>
      <c r="M3625">
        <v>65.297405003905197</v>
      </c>
      <c r="N3625">
        <v>1.5137374684731499</v>
      </c>
      <c r="O3625">
        <v>19.393584297641699</v>
      </c>
      <c r="P3625">
        <v>122.619565217391</v>
      </c>
      <c r="Q3625">
        <v>8.9546375979262002E-2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302</v>
      </c>
      <c r="E3626">
        <v>36.645899999999997</v>
      </c>
      <c r="F3626">
        <v>11.35</v>
      </c>
      <c r="G3626">
        <v>-68.929424234505703</v>
      </c>
      <c r="H3626">
        <v>-5.6851863511429901</v>
      </c>
      <c r="I3626">
        <v>-55.253988139822901</v>
      </c>
      <c r="J3626">
        <v>5.8967284727252602</v>
      </c>
      <c r="K3626">
        <v>10.858493607788599</v>
      </c>
      <c r="L3626">
        <v>13.5523370515354</v>
      </c>
      <c r="M3626">
        <v>65.947664101719099</v>
      </c>
      <c r="N3626">
        <v>1.5750529076534701</v>
      </c>
      <c r="O3626">
        <v>105.99118942731199</v>
      </c>
      <c r="P3626">
        <v>19.8521647307285</v>
      </c>
      <c r="Q3626">
        <v>-3.4713355000433002E-2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36.549942000000001</v>
      </c>
      <c r="F3627">
        <v>5.59</v>
      </c>
      <c r="G3627">
        <v>-43.480981912102102</v>
      </c>
      <c r="H3627">
        <v>-16.047333757876299</v>
      </c>
      <c r="I3627">
        <v>-56.071249459405202</v>
      </c>
      <c r="J3627">
        <v>-5.1045957437799796</v>
      </c>
      <c r="K3627">
        <v>6.5672276016941398</v>
      </c>
      <c r="L3627">
        <v>5.4781602576716502</v>
      </c>
      <c r="M3627">
        <v>36.997067070980201</v>
      </c>
      <c r="N3627">
        <v>2.6042638460513898</v>
      </c>
      <c r="O3627">
        <v>74.239713774597504</v>
      </c>
      <c r="P3627">
        <v>2.3809523809523698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E3628">
        <v>36.492132300000002</v>
      </c>
      <c r="F3628">
        <v>85.56</v>
      </c>
      <c r="G3628">
        <v>58.631911651311398</v>
      </c>
      <c r="H3628">
        <v>-4.6830472327316501</v>
      </c>
      <c r="I3628">
        <v>1.7543281874688399</v>
      </c>
      <c r="J3628">
        <v>6.4239271044737203</v>
      </c>
      <c r="K3628">
        <v>86.729527196317704</v>
      </c>
      <c r="L3628">
        <v>76.340419595028493</v>
      </c>
      <c r="M3628">
        <v>52.937423475651698</v>
      </c>
      <c r="N3628">
        <v>0.420119316397781</v>
      </c>
      <c r="O3628">
        <v>52.945301542777003</v>
      </c>
      <c r="P3628">
        <v>112.83582089552201</v>
      </c>
      <c r="Q3628">
        <v>6.8406032019871998E-2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E3629">
        <v>36.451568399999999</v>
      </c>
      <c r="F3629">
        <v>27</v>
      </c>
      <c r="G3629">
        <v>67.290992075730898</v>
      </c>
      <c r="H3629">
        <v>-6.9002422425003198</v>
      </c>
      <c r="I3629">
        <v>-12.462164578768601</v>
      </c>
      <c r="J3629">
        <v>-1.9208677071107501</v>
      </c>
      <c r="K3629">
        <v>26.1460623776982</v>
      </c>
      <c r="L3629">
        <v>23.451561621444998</v>
      </c>
      <c r="M3629">
        <v>50.079409336759802</v>
      </c>
      <c r="N3629">
        <v>0.93673818527431196</v>
      </c>
      <c r="O3629">
        <v>7.4074074074074101</v>
      </c>
      <c r="P3629">
        <v>130.76923076923001</v>
      </c>
      <c r="Q3629">
        <v>-1.9133222060798E-2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36.425699700000003</v>
      </c>
      <c r="F3630">
        <v>54.7</v>
      </c>
      <c r="G3630">
        <v>-34.734232275469601</v>
      </c>
      <c r="H3630">
        <v>12.130733560255999</v>
      </c>
      <c r="I3630">
        <v>-43.374985091589103</v>
      </c>
      <c r="J3630">
        <v>17.623425480261702</v>
      </c>
      <c r="K3630">
        <v>49.954060952115</v>
      </c>
      <c r="M3630">
        <v>77.973207026423097</v>
      </c>
      <c r="N3630">
        <v>1.9140939597315401</v>
      </c>
      <c r="O3630">
        <v>64.168190127970703</v>
      </c>
      <c r="P3630">
        <v>25.747126436781599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D3631" t="s">
        <v>138</v>
      </c>
      <c r="E3631">
        <v>36.395099999999999</v>
      </c>
      <c r="F3631">
        <v>103</v>
      </c>
      <c r="G3631">
        <v>-35.609818903682601</v>
      </c>
      <c r="H3631">
        <v>3.1657809962219599</v>
      </c>
      <c r="I3631">
        <v>-10.286702367279601</v>
      </c>
      <c r="J3631">
        <v>0.87399304783118703</v>
      </c>
      <c r="K3631">
        <v>97.523687173986502</v>
      </c>
      <c r="L3631">
        <v>71.721337803058006</v>
      </c>
      <c r="M3631">
        <v>65.696704332725901</v>
      </c>
      <c r="N3631">
        <v>0.48475578545491699</v>
      </c>
      <c r="O3631">
        <v>29.9514563106796</v>
      </c>
      <c r="P3631">
        <v>32.989025177533797</v>
      </c>
      <c r="Q3631">
        <v>0.102064425314913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111</v>
      </c>
      <c r="E3632">
        <v>36.361116000000003</v>
      </c>
      <c r="F3632">
        <v>36.97</v>
      </c>
      <c r="G3632">
        <v>-47.339320480946398</v>
      </c>
      <c r="H3632">
        <v>-8.76530950906246</v>
      </c>
      <c r="I3632">
        <v>-21.9970939351265</v>
      </c>
      <c r="J3632">
        <v>-2.36049372660549</v>
      </c>
      <c r="K3632">
        <v>36.842603039825903</v>
      </c>
      <c r="L3632">
        <v>39.107300315729397</v>
      </c>
      <c r="M3632">
        <v>42.661477790043499</v>
      </c>
      <c r="N3632">
        <v>0.33742807992281998</v>
      </c>
      <c r="O3632">
        <v>52.366783878820598</v>
      </c>
      <c r="P3632">
        <v>35.819250551065302</v>
      </c>
      <c r="Q3632">
        <v>1.555526676028E-2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295</v>
      </c>
      <c r="E3633">
        <v>36.333169599999998</v>
      </c>
      <c r="F3633">
        <v>35.57</v>
      </c>
      <c r="G3633">
        <v>11.241541526280299</v>
      </c>
      <c r="H3633">
        <v>-0.81420840336702704</v>
      </c>
      <c r="I3633">
        <v>-34.781845814333401</v>
      </c>
      <c r="J3633">
        <v>5.2559768058952399</v>
      </c>
      <c r="K3633">
        <v>37.3077929773739</v>
      </c>
      <c r="L3633">
        <v>35.690652358994598</v>
      </c>
      <c r="M3633">
        <v>48.783963641289198</v>
      </c>
      <c r="N3633">
        <v>1.40623183275948</v>
      </c>
      <c r="O3633">
        <v>81.332583637897102</v>
      </c>
      <c r="P3633">
        <v>58.018658374055903</v>
      </c>
      <c r="Q3633">
        <v>-1.8431827171921999E-2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E3634">
        <v>36.254399999999997</v>
      </c>
      <c r="F3634">
        <v>11.62</v>
      </c>
      <c r="G3634">
        <v>-28.8080481088837</v>
      </c>
      <c r="H3634">
        <v>-0.13264641297367999</v>
      </c>
      <c r="I3634">
        <v>-36.901589802736503</v>
      </c>
      <c r="J3634">
        <v>-4.4435104809200299</v>
      </c>
      <c r="K3634">
        <v>11.6097803712195</v>
      </c>
      <c r="M3634">
        <v>36.5794895242718</v>
      </c>
      <c r="N3634">
        <v>0.55234118443032398</v>
      </c>
      <c r="O3634">
        <v>33.9931153184165</v>
      </c>
      <c r="P3634">
        <v>26.167209554831601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E3635">
        <v>36.126244</v>
      </c>
      <c r="F3635">
        <v>35.57</v>
      </c>
      <c r="G3635">
        <v>24.212805894096402</v>
      </c>
      <c r="H3635">
        <v>38.245820379040801</v>
      </c>
      <c r="I3635">
        <v>79.994109831148094</v>
      </c>
      <c r="J3635">
        <v>19.7609504747074</v>
      </c>
      <c r="K3635">
        <v>25.449865661558199</v>
      </c>
      <c r="L3635">
        <v>22.887210497964901</v>
      </c>
      <c r="M3635">
        <v>79.459264792676294</v>
      </c>
      <c r="N3635">
        <v>2.9367110994568502</v>
      </c>
      <c r="O3635">
        <v>0</v>
      </c>
      <c r="P3635">
        <v>126.56050955414</v>
      </c>
      <c r="Q3635">
        <v>9.3545822650029004E-2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1529</v>
      </c>
      <c r="E3636">
        <v>36.072000000000003</v>
      </c>
      <c r="F3636">
        <v>36.369999999999997</v>
      </c>
      <c r="G3636">
        <v>38.442960835900102</v>
      </c>
      <c r="H3636">
        <v>-7.29914778636335</v>
      </c>
      <c r="I3636">
        <v>-37.328948175193901</v>
      </c>
      <c r="J3636">
        <v>-1.5712754389138299</v>
      </c>
      <c r="K3636">
        <v>37.680891733829398</v>
      </c>
      <c r="L3636">
        <v>35.573585890425399</v>
      </c>
      <c r="M3636">
        <v>42.2291825863987</v>
      </c>
      <c r="N3636">
        <v>1.03121747552627</v>
      </c>
      <c r="O3636">
        <v>59.417102007148699</v>
      </c>
      <c r="P3636">
        <v>86.4172219374679</v>
      </c>
      <c r="Q3636">
        <v>2.7751523727063E-2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890</v>
      </c>
      <c r="E3637">
        <v>36.018749999999997</v>
      </c>
      <c r="F3637">
        <v>85</v>
      </c>
      <c r="G3637">
        <v>-33.225031824323402</v>
      </c>
      <c r="I3637">
        <v>16.920521700469301</v>
      </c>
      <c r="K3637">
        <v>72.921358859577893</v>
      </c>
      <c r="M3637">
        <v>86.249356129260704</v>
      </c>
      <c r="N3637">
        <v>1</v>
      </c>
      <c r="O3637">
        <v>15.294117647058799</v>
      </c>
      <c r="P3637">
        <v>39.802631578947299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D3638" t="s">
        <v>418</v>
      </c>
      <c r="E3638">
        <v>35.968699999999998</v>
      </c>
      <c r="F3638">
        <v>24.05</v>
      </c>
      <c r="G3638">
        <v>310.12225501568901</v>
      </c>
      <c r="H3638">
        <v>53.3015673410247</v>
      </c>
      <c r="I3638">
        <v>130.105616001307</v>
      </c>
      <c r="J3638">
        <v>20.234969562724299</v>
      </c>
      <c r="K3638">
        <v>15.5865119864077</v>
      </c>
      <c r="L3638">
        <v>11.376352166815201</v>
      </c>
      <c r="M3638">
        <v>93.460168905362494</v>
      </c>
      <c r="N3638">
        <v>1.0952918817961801</v>
      </c>
      <c r="O3638">
        <v>0</v>
      </c>
      <c r="P3638">
        <v>425.109170305676</v>
      </c>
      <c r="Q3638">
        <v>0.10260354625036799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E3639">
        <v>35.951999999999998</v>
      </c>
      <c r="F3639">
        <v>31.05</v>
      </c>
      <c r="G3639">
        <v>-14.5543524260311</v>
      </c>
      <c r="H3639">
        <v>-13.506384830708001</v>
      </c>
      <c r="I3639">
        <v>-19.9396033411236</v>
      </c>
      <c r="J3639">
        <v>-6.0675120411756698</v>
      </c>
      <c r="K3639">
        <v>32.282322861570997</v>
      </c>
      <c r="M3639">
        <v>36.537005150948197</v>
      </c>
      <c r="N3639">
        <v>0.66991608191321705</v>
      </c>
      <c r="O3639">
        <v>53.816425120772898</v>
      </c>
      <c r="P3639">
        <v>16.817155756207601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388</v>
      </c>
      <c r="E3640">
        <v>35.950949999999999</v>
      </c>
      <c r="F3640">
        <v>28.25</v>
      </c>
      <c r="G3640">
        <v>-34.437118523347401</v>
      </c>
      <c r="H3640">
        <v>-3.5135259286948899</v>
      </c>
      <c r="I3640">
        <v>-45.417477772475799</v>
      </c>
      <c r="J3640">
        <v>15.2557958355321</v>
      </c>
      <c r="K3640">
        <v>29.957674214436199</v>
      </c>
      <c r="M3640">
        <v>54.982187582327803</v>
      </c>
      <c r="N3640">
        <v>0.81481481481481399</v>
      </c>
      <c r="O3640">
        <v>82.123893805309706</v>
      </c>
      <c r="P3640">
        <v>16.494845360824701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D3641" t="s">
        <v>418</v>
      </c>
      <c r="E3641">
        <v>35.921852707999903</v>
      </c>
      <c r="F3641">
        <v>14.15</v>
      </c>
      <c r="G3641">
        <v>-5.6508965441238104</v>
      </c>
      <c r="H3641">
        <v>1.39636497441295</v>
      </c>
      <c r="I3641">
        <v>-40.8416517582558</v>
      </c>
      <c r="J3641">
        <v>1.52257838168417</v>
      </c>
      <c r="K3641">
        <v>14.0047109734915</v>
      </c>
      <c r="L3641">
        <v>14.6697587783689</v>
      </c>
      <c r="M3641">
        <v>58.659986884050703</v>
      </c>
      <c r="N3641">
        <v>1.09261590461489</v>
      </c>
      <c r="O3641">
        <v>71.731448763250796</v>
      </c>
      <c r="P3641">
        <v>41.3586413586413</v>
      </c>
      <c r="Q3641">
        <v>7.7436475178291997E-2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541</v>
      </c>
      <c r="E3642">
        <v>35.895747</v>
      </c>
      <c r="F3642">
        <v>66.41</v>
      </c>
      <c r="G3642">
        <v>-47.893636161528903</v>
      </c>
      <c r="H3642">
        <v>3.4911277805851499</v>
      </c>
      <c r="I3642">
        <v>-21.423334855841102</v>
      </c>
      <c r="J3642">
        <v>1.6004384841233501</v>
      </c>
      <c r="K3642">
        <v>66.777094955566994</v>
      </c>
      <c r="L3642">
        <v>68.209567381795395</v>
      </c>
      <c r="M3642">
        <v>77.549509993997901</v>
      </c>
      <c r="N3642">
        <v>0.14424620874219399</v>
      </c>
      <c r="O3642">
        <v>38.307483812678797</v>
      </c>
      <c r="P3642">
        <v>21.741521539871599</v>
      </c>
      <c r="Q3642">
        <v>0.14933054829720899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E3643">
        <v>35.826591999999998</v>
      </c>
      <c r="F3643">
        <v>18.239999999999998</v>
      </c>
      <c r="G3643">
        <v>-75.221132840479001</v>
      </c>
      <c r="H3643">
        <v>-9.5168900014264306</v>
      </c>
      <c r="I3643">
        <v>-42.611348727952802</v>
      </c>
      <c r="J3643">
        <v>0.48221643806110598</v>
      </c>
      <c r="K3643">
        <v>18.808439271886598</v>
      </c>
      <c r="L3643">
        <v>21.719174037323</v>
      </c>
      <c r="M3643">
        <v>40.017858894579497</v>
      </c>
      <c r="N3643">
        <v>0.416174835032116</v>
      </c>
      <c r="O3643">
        <v>112.719298245614</v>
      </c>
      <c r="P3643">
        <v>21.357285429141701</v>
      </c>
      <c r="Q3643">
        <v>5.0977211432201998E-2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E3644">
        <v>35.780005799999998</v>
      </c>
      <c r="F3644">
        <v>59</v>
      </c>
      <c r="G3644">
        <v>-64.107817448078606</v>
      </c>
      <c r="H3644">
        <v>3.9526662421236098</v>
      </c>
      <c r="I3644">
        <v>-29.874096332921301</v>
      </c>
      <c r="J3644">
        <v>-9.8403728057972604</v>
      </c>
      <c r="K3644">
        <v>60.1328559197161</v>
      </c>
      <c r="L3644">
        <v>65.145288160555396</v>
      </c>
      <c r="M3644">
        <v>36.676599099958302</v>
      </c>
      <c r="N3644">
        <v>0.795318749183903</v>
      </c>
      <c r="O3644">
        <v>72.796610169491501</v>
      </c>
      <c r="P3644">
        <v>39.578897563283597</v>
      </c>
      <c r="Q3644">
        <v>6.4065386694706003E-2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E3645">
        <v>35.689799999999998</v>
      </c>
      <c r="F3645">
        <v>34.200000000000003</v>
      </c>
      <c r="G3645">
        <v>-40.702627208210899</v>
      </c>
      <c r="H3645">
        <v>-6.8528893134319304</v>
      </c>
      <c r="I3645">
        <v>-50.475787144845498</v>
      </c>
      <c r="J3645">
        <v>3.2087116687372701</v>
      </c>
      <c r="K3645">
        <v>36.0535622981307</v>
      </c>
      <c r="L3645">
        <v>40.976242388362301</v>
      </c>
      <c r="M3645">
        <v>55.853998597418702</v>
      </c>
      <c r="N3645">
        <v>0.67379679144384996</v>
      </c>
      <c r="O3645">
        <v>69.298245614034997</v>
      </c>
      <c r="P3645">
        <v>15.3456998313659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E3646">
        <v>35.685499999999998</v>
      </c>
      <c r="F3646">
        <v>75</v>
      </c>
      <c r="G3646">
        <v>-97.865319756481199</v>
      </c>
      <c r="H3646">
        <v>-13.5248550215458</v>
      </c>
      <c r="I3646">
        <v>-88.607487399991697</v>
      </c>
      <c r="J3646">
        <v>-0.902349188592241</v>
      </c>
      <c r="K3646">
        <v>103.264887348321</v>
      </c>
      <c r="M3646">
        <v>38.335946121745103</v>
      </c>
      <c r="O3646">
        <v>299</v>
      </c>
      <c r="P3646">
        <v>22.7295041728031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E3647">
        <v>35.674661688</v>
      </c>
      <c r="F3647">
        <v>31.35</v>
      </c>
      <c r="G3647">
        <v>46.497515519356398</v>
      </c>
      <c r="H3647">
        <v>112.172796582456</v>
      </c>
      <c r="I3647">
        <v>39.120536309831998</v>
      </c>
      <c r="J3647">
        <v>20.241829237929501</v>
      </c>
      <c r="K3647">
        <v>19.106369979315598</v>
      </c>
      <c r="L3647">
        <v>17.287808698517701</v>
      </c>
      <c r="M3647">
        <v>98.856954445399197</v>
      </c>
      <c r="N3647">
        <v>1.29465652600588</v>
      </c>
      <c r="O3647">
        <v>0</v>
      </c>
      <c r="P3647">
        <v>135.71428571428501</v>
      </c>
      <c r="Q3647">
        <v>0.14179340278225999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361</v>
      </c>
      <c r="E3648">
        <v>35.651571384</v>
      </c>
      <c r="F3648">
        <v>62.04</v>
      </c>
      <c r="G3648">
        <v>45.720431217483601</v>
      </c>
      <c r="H3648">
        <v>35.368396579202198</v>
      </c>
      <c r="I3648">
        <v>82.857010628046993</v>
      </c>
      <c r="J3648">
        <v>-15.654831012394199</v>
      </c>
      <c r="K3648">
        <v>55.433266779771103</v>
      </c>
      <c r="L3648">
        <v>46.038098239157101</v>
      </c>
      <c r="M3648">
        <v>34.9243670146003</v>
      </c>
      <c r="N3648">
        <v>0.20538720538720501</v>
      </c>
      <c r="O3648">
        <v>19.358478401031501</v>
      </c>
      <c r="P3648">
        <v>124.782608695652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60</v>
      </c>
      <c r="E3649">
        <v>35.610019700000002</v>
      </c>
      <c r="F3649">
        <v>47.24</v>
      </c>
      <c r="G3649">
        <v>61.374886021120702</v>
      </c>
      <c r="H3649">
        <v>-10.844770153292901</v>
      </c>
      <c r="I3649">
        <v>33.6599355433314</v>
      </c>
      <c r="J3649">
        <v>3.1778347218788698</v>
      </c>
      <c r="K3649">
        <v>50.021615308759102</v>
      </c>
      <c r="L3649">
        <v>42.336014670969703</v>
      </c>
      <c r="M3649">
        <v>51.010951215275099</v>
      </c>
      <c r="N3649">
        <v>0.72218973750137205</v>
      </c>
      <c r="O3649">
        <v>50.105842506350498</v>
      </c>
      <c r="P3649">
        <v>183.723723723723</v>
      </c>
      <c r="Q3649">
        <v>0.119143823637825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E3650">
        <v>35.576631749999997</v>
      </c>
      <c r="F3650">
        <v>39.840000000000003</v>
      </c>
      <c r="G3650">
        <v>-25.037449875067502</v>
      </c>
      <c r="H3650">
        <v>-7.2473337578763797</v>
      </c>
      <c r="I3650">
        <v>-36.066626582022103</v>
      </c>
      <c r="J3650">
        <v>-10.489049525292501</v>
      </c>
      <c r="K3650">
        <v>42.949886062868899</v>
      </c>
      <c r="L3650">
        <v>43.5125886105521</v>
      </c>
      <c r="M3650">
        <v>33.750346252222002</v>
      </c>
      <c r="N3650">
        <v>1.7161433688321299</v>
      </c>
      <c r="O3650">
        <v>49.347389558232898</v>
      </c>
      <c r="P3650">
        <v>10.6359344626492</v>
      </c>
      <c r="Q3650">
        <v>7.9366455315267995E-2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35.456400000000002</v>
      </c>
      <c r="F3651">
        <v>65.86</v>
      </c>
      <c r="G3651">
        <v>-49.453819797938003</v>
      </c>
      <c r="H3651">
        <v>1.51536720675382</v>
      </c>
      <c r="I3651">
        <v>-43.130540647144699</v>
      </c>
      <c r="J3651">
        <v>-2.3386127125195699</v>
      </c>
      <c r="K3651">
        <v>68.125129176674506</v>
      </c>
      <c r="L3651">
        <v>77.651426551769902</v>
      </c>
      <c r="M3651">
        <v>40.090846234575501</v>
      </c>
      <c r="N3651">
        <v>0.68841059602649002</v>
      </c>
      <c r="O3651">
        <v>65.426662617673799</v>
      </c>
      <c r="P3651">
        <v>10.689075630252001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402</v>
      </c>
      <c r="E3652">
        <v>35.448617599999999</v>
      </c>
      <c r="F3652">
        <v>90.03</v>
      </c>
      <c r="G3652">
        <v>-29.636475768092801</v>
      </c>
      <c r="H3652">
        <v>-6.2695559800986098</v>
      </c>
      <c r="I3652">
        <v>-23.350135668082</v>
      </c>
      <c r="J3652">
        <v>-3.4721347380467198</v>
      </c>
      <c r="K3652">
        <v>89.997301952643994</v>
      </c>
      <c r="L3652">
        <v>91.515035302630594</v>
      </c>
      <c r="M3652">
        <v>38.813081857221903</v>
      </c>
      <c r="N3652">
        <v>1.03138056624518</v>
      </c>
      <c r="O3652">
        <v>27.735199377985101</v>
      </c>
      <c r="P3652">
        <v>15.4230769230769</v>
      </c>
      <c r="Q3652">
        <v>-2.9943520961443999E-2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D3653" t="s">
        <v>418</v>
      </c>
      <c r="E3653">
        <v>35.448343999999999</v>
      </c>
      <c r="F3653">
        <v>0.9</v>
      </c>
      <c r="G3653">
        <v>-29.8672260502291</v>
      </c>
      <c r="H3653">
        <v>-15.928521876688199</v>
      </c>
      <c r="I3653">
        <v>-29.7698568864609</v>
      </c>
      <c r="J3653">
        <v>-5.5401247941097802</v>
      </c>
      <c r="K3653">
        <v>0.94743720912930895</v>
      </c>
      <c r="L3653">
        <v>0.939709352489974</v>
      </c>
      <c r="M3653">
        <v>38.214608627469801</v>
      </c>
      <c r="N3653">
        <v>0.58584992471318798</v>
      </c>
      <c r="O3653">
        <v>36.6666666666666</v>
      </c>
      <c r="P3653">
        <v>21.6216216216216</v>
      </c>
      <c r="Q3653">
        <v>9.3434959303896004E-2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619</v>
      </c>
      <c r="E3654">
        <v>35.389961749999998</v>
      </c>
      <c r="F3654">
        <v>14.05</v>
      </c>
      <c r="G3654">
        <v>-76.267905167376796</v>
      </c>
      <c r="H3654">
        <v>-8.3377628007806805</v>
      </c>
      <c r="I3654">
        <v>-47.435769405314602</v>
      </c>
      <c r="J3654">
        <v>-1.23904952529257</v>
      </c>
      <c r="K3654">
        <v>14.9681980117106</v>
      </c>
      <c r="L3654">
        <v>17.2425810376904</v>
      </c>
      <c r="M3654">
        <v>34.193679481909101</v>
      </c>
      <c r="N3654">
        <v>0.805860805860805</v>
      </c>
      <c r="O3654">
        <v>113.523131672597</v>
      </c>
      <c r="P3654">
        <v>6.0377358490565998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E3655">
        <v>35.347819000000001</v>
      </c>
      <c r="F3655">
        <v>103.1</v>
      </c>
      <c r="G3655">
        <v>-2.6817646073952699</v>
      </c>
      <c r="H3655">
        <v>-4.0954338059764304</v>
      </c>
      <c r="I3655">
        <v>-13.198007393819299</v>
      </c>
      <c r="J3655">
        <v>-7.0414067329081602</v>
      </c>
      <c r="K3655">
        <v>99.542454494725803</v>
      </c>
      <c r="L3655">
        <v>95.155271459668199</v>
      </c>
      <c r="M3655">
        <v>46.1798753145994</v>
      </c>
      <c r="N3655">
        <v>0.36106810088074798</v>
      </c>
      <c r="O3655">
        <v>16.197866149369499</v>
      </c>
      <c r="P3655">
        <v>29.996217374858102</v>
      </c>
      <c r="Q3655">
        <v>1.3322072819298999E-2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D3656" t="s">
        <v>1318</v>
      </c>
      <c r="E3656">
        <v>35.335546641000001</v>
      </c>
      <c r="F3656">
        <v>1000</v>
      </c>
      <c r="G3656">
        <v>-25.565150771411801</v>
      </c>
      <c r="H3656">
        <v>-4.0483337578763798</v>
      </c>
      <c r="I3656">
        <v>-16.3073184149223</v>
      </c>
      <c r="J3656">
        <v>-1.2400495252925701</v>
      </c>
      <c r="K3656">
        <v>999.99385831190204</v>
      </c>
      <c r="L3656">
        <v>999.99300006032195</v>
      </c>
      <c r="M3656">
        <v>45.349584451913898</v>
      </c>
      <c r="N3656">
        <v>0.76035987178523701</v>
      </c>
      <c r="O3656">
        <v>4.4999999999999902</v>
      </c>
      <c r="P3656">
        <v>0.88272383354350803</v>
      </c>
      <c r="Q3656">
        <v>-0.10191173764686701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D3657" t="s">
        <v>138</v>
      </c>
      <c r="E3657">
        <v>35.300699999999999</v>
      </c>
      <c r="F3657">
        <v>30.5</v>
      </c>
      <c r="G3657">
        <v>-33.836827473141199</v>
      </c>
      <c r="I3657">
        <v>-24.5789951166518</v>
      </c>
      <c r="M3657">
        <v>0</v>
      </c>
      <c r="N3657">
        <v>1</v>
      </c>
      <c r="O3657">
        <v>9.01639344262294</v>
      </c>
      <c r="P3657">
        <v>0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E3658">
        <v>35.29501819</v>
      </c>
      <c r="F3658">
        <v>24.83</v>
      </c>
      <c r="G3658">
        <v>392.51895560156601</v>
      </c>
      <c r="H3658">
        <v>43.797232119476298</v>
      </c>
      <c r="I3658">
        <v>159.88745465627801</v>
      </c>
      <c r="J3658">
        <v>6.8870605990413498</v>
      </c>
      <c r="K3658">
        <v>17.184269263117098</v>
      </c>
      <c r="L3658">
        <v>10.4500603132108</v>
      </c>
      <c r="M3658">
        <v>99.959386686025496</v>
      </c>
      <c r="N3658">
        <v>0.34687164819449401</v>
      </c>
      <c r="O3658">
        <v>0</v>
      </c>
      <c r="P3658">
        <v>455.48098434004402</v>
      </c>
      <c r="Q3658">
        <v>0.18618763572186101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E3659">
        <v>35.124709199999998</v>
      </c>
      <c r="F3659">
        <v>50.44</v>
      </c>
      <c r="G3659">
        <v>72.237770787215496</v>
      </c>
      <c r="H3659">
        <v>-11.9255790577868</v>
      </c>
      <c r="I3659">
        <v>18.234226253658399</v>
      </c>
      <c r="J3659">
        <v>-9.1832255854106606</v>
      </c>
      <c r="K3659">
        <v>48.493583544866603</v>
      </c>
      <c r="L3659">
        <v>38.013663051675003</v>
      </c>
      <c r="M3659">
        <v>33.872524485174701</v>
      </c>
      <c r="N3659">
        <v>0.61901320801683601</v>
      </c>
      <c r="O3659">
        <v>28.370340999206899</v>
      </c>
      <c r="P3659">
        <v>116.946236559139</v>
      </c>
      <c r="Q3659">
        <v>4.3477701722930001E-2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46</v>
      </c>
      <c r="E3660">
        <v>35.11788</v>
      </c>
      <c r="F3660">
        <v>6.94</v>
      </c>
      <c r="G3660">
        <v>-23.5972997676006</v>
      </c>
      <c r="H3660">
        <v>4.0736853504038599</v>
      </c>
      <c r="I3660">
        <v>-0.25480671923687398</v>
      </c>
      <c r="J3660">
        <v>-7.9698187560618097</v>
      </c>
      <c r="K3660">
        <v>6.6959908498669503</v>
      </c>
      <c r="L3660">
        <v>6.4445502202198597</v>
      </c>
      <c r="M3660">
        <v>42.177632682531801</v>
      </c>
      <c r="N3660">
        <v>1.60938823275919</v>
      </c>
      <c r="O3660">
        <v>45.244956772334199</v>
      </c>
      <c r="P3660">
        <v>58.447488584474897</v>
      </c>
      <c r="Q3660">
        <v>1.1216913106309E-2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418</v>
      </c>
      <c r="E3661">
        <v>34.904853052</v>
      </c>
      <c r="F3661">
        <v>0.67</v>
      </c>
      <c r="G3661">
        <v>12.7587506007721</v>
      </c>
      <c r="H3661">
        <v>-13.620754037159999</v>
      </c>
      <c r="I3661">
        <v>-54.347185340038003</v>
      </c>
      <c r="J3661">
        <v>-3.7414896889564599</v>
      </c>
      <c r="K3661">
        <v>0.90931217891138405</v>
      </c>
      <c r="L3661">
        <v>0.84083366788715497</v>
      </c>
      <c r="M3661">
        <v>14.450428470009101</v>
      </c>
      <c r="N3661">
        <v>1.0962276746364099</v>
      </c>
      <c r="O3661">
        <v>91.044776119402897</v>
      </c>
      <c r="P3661">
        <v>45.652173913043399</v>
      </c>
      <c r="Q3661">
        <v>8.2695000825304996E-2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285</v>
      </c>
      <c r="E3662">
        <v>34.889186199999997</v>
      </c>
      <c r="F3662">
        <v>69.77</v>
      </c>
      <c r="G3662">
        <v>-15.989563459413199</v>
      </c>
      <c r="H3662">
        <v>23.435633000938701</v>
      </c>
      <c r="I3662">
        <v>-35.972185340038003</v>
      </c>
      <c r="J3662">
        <v>5.5404623695192701</v>
      </c>
      <c r="K3662">
        <v>73.087517155802104</v>
      </c>
      <c r="L3662">
        <v>94.880765698134994</v>
      </c>
      <c r="M3662">
        <v>99.710318803830205</v>
      </c>
      <c r="N3662">
        <v>2.1857791225416001</v>
      </c>
      <c r="O3662">
        <v>39.744876021212498</v>
      </c>
      <c r="P3662">
        <v>40.892568659127598</v>
      </c>
      <c r="Q3662">
        <v>-9.1697894865603993E-2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418</v>
      </c>
      <c r="E3663">
        <v>34.858244999999997</v>
      </c>
      <c r="F3663">
        <v>69.989999999999995</v>
      </c>
      <c r="G3663">
        <v>-42.864980983467902</v>
      </c>
      <c r="H3663">
        <v>6.7142556460971301</v>
      </c>
      <c r="I3663">
        <v>-1.0794741707242801</v>
      </c>
      <c r="J3663">
        <v>-9.0521954533620104</v>
      </c>
      <c r="K3663">
        <v>64.6690339936425</v>
      </c>
      <c r="L3663">
        <v>64.667303589030098</v>
      </c>
      <c r="M3663">
        <v>50.0174369352601</v>
      </c>
      <c r="N3663">
        <v>1.1178091123970899</v>
      </c>
      <c r="O3663">
        <v>34.876410915845099</v>
      </c>
      <c r="P3663">
        <v>33.568702290076303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D3664" t="s">
        <v>622</v>
      </c>
      <c r="E3664">
        <v>34.780140000000003</v>
      </c>
      <c r="F3664">
        <v>79.39</v>
      </c>
      <c r="G3664">
        <v>103.099963551645</v>
      </c>
      <c r="H3664">
        <v>27.381237670695</v>
      </c>
      <c r="I3664">
        <v>56.2786380968166</v>
      </c>
      <c r="J3664">
        <v>0.98317269692964004</v>
      </c>
      <c r="K3664">
        <v>65.900706079093993</v>
      </c>
      <c r="L3664">
        <v>51.089098287163999</v>
      </c>
      <c r="M3664">
        <v>66.752533716384605</v>
      </c>
      <c r="N3664">
        <v>0.87128690839450695</v>
      </c>
      <c r="O3664">
        <v>11.978838644665499</v>
      </c>
      <c r="P3664">
        <v>134.1197286936</v>
      </c>
      <c r="Q3664">
        <v>0.183173040467214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585</v>
      </c>
      <c r="E3665">
        <v>34.753816499999999</v>
      </c>
      <c r="F3665">
        <v>8.7899999999999991</v>
      </c>
      <c r="G3665">
        <v>212.510772295511</v>
      </c>
      <c r="H3665">
        <v>21.344962961096499</v>
      </c>
      <c r="I3665">
        <v>92.977395860791702</v>
      </c>
      <c r="J3665">
        <v>-11.085203371446401</v>
      </c>
      <c r="K3665">
        <v>7.5921486309126802</v>
      </c>
      <c r="L3665">
        <v>5.6797173118992799</v>
      </c>
      <c r="M3665">
        <v>51.3471084263251</v>
      </c>
      <c r="N3665">
        <v>1.1247300934539599</v>
      </c>
      <c r="O3665">
        <v>15.585893060295801</v>
      </c>
      <c r="P3665">
        <v>266.24999999999898</v>
      </c>
      <c r="Q3665">
        <v>0.140057769930858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254</v>
      </c>
      <c r="E3666">
        <v>34.70342832</v>
      </c>
      <c r="F3666">
        <v>86.75</v>
      </c>
      <c r="G3666">
        <v>-22.915576884831601</v>
      </c>
      <c r="H3666">
        <v>-0.544375177994739</v>
      </c>
      <c r="I3666">
        <v>-14.225475403034901</v>
      </c>
      <c r="J3666">
        <v>3.3906908742767299</v>
      </c>
      <c r="K3666">
        <v>82.669350517347794</v>
      </c>
      <c r="L3666">
        <v>81.627909489391499</v>
      </c>
      <c r="M3666">
        <v>74.8937282070804</v>
      </c>
      <c r="N3666">
        <v>0.52170767004341501</v>
      </c>
      <c r="O3666">
        <v>24.668587896253602</v>
      </c>
      <c r="P3666">
        <v>19.490358126721699</v>
      </c>
      <c r="Q3666">
        <v>-9.5589699130802994E-2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121</v>
      </c>
      <c r="E3667">
        <v>34.627499999999998</v>
      </c>
      <c r="F3667">
        <v>2.38</v>
      </c>
      <c r="G3667">
        <v>68.570617081206905</v>
      </c>
      <c r="H3667">
        <v>-20.2445168564679</v>
      </c>
      <c r="I3667">
        <v>17.160709480627901</v>
      </c>
      <c r="J3667">
        <v>-11.7653653147662</v>
      </c>
      <c r="K3667">
        <v>2.7506117994308998</v>
      </c>
      <c r="L3667">
        <v>2.3144579891438601</v>
      </c>
      <c r="M3667">
        <v>14.974415004808501</v>
      </c>
      <c r="N3667">
        <v>0.27274611596138498</v>
      </c>
      <c r="O3667">
        <v>44.117647058823501</v>
      </c>
      <c r="P3667">
        <v>113.55044464888</v>
      </c>
      <c r="Q3667">
        <v>5.9923576888622002E-2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E3668">
        <v>34.603200000000001</v>
      </c>
      <c r="F3668">
        <v>32.68</v>
      </c>
      <c r="G3668">
        <v>1359.8883946731301</v>
      </c>
      <c r="H3668">
        <v>35.378253709486501</v>
      </c>
      <c r="I3668">
        <v>521.97293157507704</v>
      </c>
      <c r="J3668">
        <v>2.75316079603166</v>
      </c>
      <c r="K3668">
        <v>23.119405499217098</v>
      </c>
      <c r="L3668">
        <v>12.280633261143301</v>
      </c>
      <c r="M3668">
        <v>100</v>
      </c>
      <c r="N3668">
        <v>1.80478214665249</v>
      </c>
      <c r="O3668">
        <v>0</v>
      </c>
      <c r="P3668">
        <v>1385.45454545454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E3669">
        <v>34.586584999999999</v>
      </c>
      <c r="F3669">
        <v>71</v>
      </c>
      <c r="G3669">
        <v>-39.578503936310803</v>
      </c>
      <c r="H3669">
        <v>1.1378514273087901</v>
      </c>
      <c r="I3669">
        <v>-22.887265793343499</v>
      </c>
      <c r="J3669">
        <v>-2.6279384141814601</v>
      </c>
      <c r="K3669">
        <v>67.762051248095602</v>
      </c>
      <c r="L3669">
        <v>68.911772183554604</v>
      </c>
      <c r="M3669">
        <v>54.995408762315797</v>
      </c>
      <c r="N3669">
        <v>1.4545827633378901</v>
      </c>
      <c r="O3669">
        <v>39.408450704225302</v>
      </c>
      <c r="P3669">
        <v>41.999999999999901</v>
      </c>
      <c r="Q3669">
        <v>0.135871417786983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D3670" t="s">
        <v>418</v>
      </c>
      <c r="E3670">
        <v>34.570799999999998</v>
      </c>
      <c r="F3670">
        <v>3.4</v>
      </c>
      <c r="G3670">
        <v>-12.6093401501827</v>
      </c>
      <c r="H3670">
        <v>-0.53295676107126599</v>
      </c>
      <c r="I3670">
        <v>20.788455768625798</v>
      </c>
      <c r="J3670">
        <v>6.7609504747074203</v>
      </c>
      <c r="K3670">
        <v>3.1086839509783402</v>
      </c>
      <c r="L3670">
        <v>2.8379542455737901</v>
      </c>
      <c r="M3670">
        <v>58.647986422134998</v>
      </c>
      <c r="N3670">
        <v>1.5347464309615499</v>
      </c>
      <c r="O3670">
        <v>32.352941176470502</v>
      </c>
      <c r="P3670">
        <v>97.674418604651095</v>
      </c>
      <c r="Q3670">
        <v>3.1966055381604998E-2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E3671">
        <v>34.567073899999997</v>
      </c>
      <c r="F3671">
        <v>70.16</v>
      </c>
      <c r="G3671">
        <v>106.025139000832</v>
      </c>
      <c r="H3671">
        <v>65.638478711441195</v>
      </c>
      <c r="I3671">
        <v>61.5821481065176</v>
      </c>
      <c r="J3671">
        <v>45.846056857686101</v>
      </c>
      <c r="K3671">
        <v>44.7002206191044</v>
      </c>
      <c r="L3671">
        <v>39.219003310690297</v>
      </c>
      <c r="M3671">
        <v>78.580904453178306</v>
      </c>
      <c r="N3671">
        <v>4.3456619918730102</v>
      </c>
      <c r="O3671">
        <v>15.721208665906399</v>
      </c>
      <c r="P3671">
        <v>159.85185185185099</v>
      </c>
      <c r="Q3671">
        <v>0.114812510769901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34.550292399999996</v>
      </c>
      <c r="F3672">
        <v>1.64</v>
      </c>
      <c r="G3672">
        <v>1.50151839152037</v>
      </c>
      <c r="H3672">
        <v>-1.6230913336339601</v>
      </c>
      <c r="I3672">
        <v>6.0797412765700196</v>
      </c>
      <c r="J3672">
        <v>4.3859504747074096</v>
      </c>
      <c r="K3672">
        <v>1.55930727966977</v>
      </c>
      <c r="L3672">
        <v>1.5824476682428701</v>
      </c>
      <c r="M3672">
        <v>58.183005466638498</v>
      </c>
      <c r="N3672">
        <v>0.928142263949015</v>
      </c>
      <c r="O3672">
        <v>20.731707317073099</v>
      </c>
      <c r="P3672">
        <v>49.090909090909001</v>
      </c>
      <c r="Q3672">
        <v>-8.7420378739810997E-2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133</v>
      </c>
      <c r="E3673">
        <v>34.49436</v>
      </c>
      <c r="F3673">
        <v>60</v>
      </c>
      <c r="G3673">
        <v>-14.455039670300801</v>
      </c>
      <c r="H3673">
        <v>-4.2060639166065403</v>
      </c>
      <c r="I3673">
        <v>-18.269102738647899</v>
      </c>
      <c r="J3673">
        <v>1.8757045730680699</v>
      </c>
      <c r="K3673">
        <v>59.332729291258602</v>
      </c>
      <c r="L3673">
        <v>61.922460683159798</v>
      </c>
      <c r="M3673">
        <v>58.907555047909298</v>
      </c>
      <c r="N3673">
        <v>0.63636363636363602</v>
      </c>
      <c r="O3673">
        <v>99.9166666666666</v>
      </c>
      <c r="P3673">
        <v>38.8888888888888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402</v>
      </c>
      <c r="E3674">
        <v>34.478796299999999</v>
      </c>
      <c r="F3674">
        <v>56.52</v>
      </c>
      <c r="G3674">
        <v>17.7038111957743</v>
      </c>
      <c r="H3674">
        <v>8.6638646704143696</v>
      </c>
      <c r="I3674">
        <v>-40.084447892218499</v>
      </c>
      <c r="J3674">
        <v>8.5599935369083706</v>
      </c>
      <c r="K3674">
        <v>53.9594615488177</v>
      </c>
      <c r="L3674">
        <v>53.559399011189598</v>
      </c>
      <c r="M3674">
        <v>58.023630599965898</v>
      </c>
      <c r="N3674">
        <v>0.67149415273263402</v>
      </c>
      <c r="O3674">
        <v>67.020523708421706</v>
      </c>
      <c r="Q3674">
        <v>6.1765724754790002E-2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95</v>
      </c>
      <c r="E3675">
        <v>34.409979999999997</v>
      </c>
      <c r="F3675">
        <v>32.450000000000003</v>
      </c>
      <c r="G3675">
        <v>-91.044874185667197</v>
      </c>
      <c r="H3675">
        <v>-2.0160837578763902</v>
      </c>
      <c r="I3675">
        <v>-81.017399447217201</v>
      </c>
      <c r="J3675">
        <v>-1.39195472406934</v>
      </c>
      <c r="K3675">
        <v>40.035892748006098</v>
      </c>
      <c r="L3675">
        <v>62.156817647249397</v>
      </c>
      <c r="M3675">
        <v>42.493175872005601</v>
      </c>
      <c r="N3675">
        <v>0.36568213783403603</v>
      </c>
      <c r="O3675">
        <v>205.08474576271101</v>
      </c>
      <c r="P3675">
        <v>6.9192751235584904</v>
      </c>
      <c r="Q3675">
        <v>7.8932086256204001E-2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D3676" t="s">
        <v>72</v>
      </c>
      <c r="E3676">
        <v>34.322969999999998</v>
      </c>
      <c r="F3676">
        <v>0.63</v>
      </c>
      <c r="G3676">
        <v>-37.182312397573497</v>
      </c>
      <c r="H3676">
        <v>-34.279891897411197</v>
      </c>
      <c r="I3676">
        <v>-58.388696675513501</v>
      </c>
      <c r="J3676">
        <v>-13.0037554076455</v>
      </c>
      <c r="K3676">
        <v>0.92912595069621395</v>
      </c>
      <c r="L3676">
        <v>1.0014757158415599</v>
      </c>
      <c r="M3676">
        <v>18.9464410200261</v>
      </c>
      <c r="N3676">
        <v>0.71688829295421697</v>
      </c>
      <c r="O3676">
        <v>187.30158730158701</v>
      </c>
      <c r="P3676">
        <v>8.8888888888888697</v>
      </c>
      <c r="Q3676">
        <v>7.8163450439667007E-2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D3677" t="s">
        <v>1160</v>
      </c>
      <c r="E3677">
        <v>34.31747</v>
      </c>
      <c r="F3677">
        <v>14.23</v>
      </c>
      <c r="G3677">
        <v>9.6281627576011797</v>
      </c>
      <c r="H3677">
        <v>11.572500952867401</v>
      </c>
      <c r="I3677">
        <v>35.312831060228802</v>
      </c>
      <c r="J3677">
        <v>-4.0862717475148003</v>
      </c>
      <c r="K3677">
        <v>11.375174866117501</v>
      </c>
      <c r="L3677">
        <v>9.6932053725381806</v>
      </c>
      <c r="M3677">
        <v>71.333057408169495</v>
      </c>
      <c r="N3677">
        <v>0.89569005412785396</v>
      </c>
      <c r="O3677">
        <v>1.1946591707659699</v>
      </c>
      <c r="P3677">
        <v>130.78178235874</v>
      </c>
      <c r="Q3677">
        <v>6.6917591443077004E-2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619</v>
      </c>
      <c r="E3678">
        <v>34.271999999999998</v>
      </c>
      <c r="F3678">
        <v>112</v>
      </c>
      <c r="G3678">
        <v>49.433849218588001</v>
      </c>
      <c r="H3678">
        <v>-11.9420705999816</v>
      </c>
      <c r="I3678">
        <v>-23.013857783523001</v>
      </c>
      <c r="J3678">
        <v>-1.23904952529257</v>
      </c>
      <c r="K3678">
        <v>120.36902686381499</v>
      </c>
      <c r="L3678">
        <v>112.036896024174</v>
      </c>
      <c r="M3678">
        <v>6.0198736705232E-2</v>
      </c>
      <c r="N3678">
        <v>0.75308641975308599</v>
      </c>
      <c r="O3678">
        <v>24.0178571428571</v>
      </c>
      <c r="P3678">
        <v>75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290</v>
      </c>
      <c r="E3679">
        <v>34.256154537</v>
      </c>
      <c r="F3679">
        <v>46.67</v>
      </c>
      <c r="G3679">
        <v>0.632196326026083</v>
      </c>
      <c r="H3679">
        <v>-14.011956399385801</v>
      </c>
      <c r="I3679">
        <v>-22.668671554938499</v>
      </c>
      <c r="J3679">
        <v>-6.6684467176955398</v>
      </c>
      <c r="K3679">
        <v>48.998650911903297</v>
      </c>
      <c r="L3679">
        <v>49.284088531914598</v>
      </c>
      <c r="M3679">
        <v>40.778875517877999</v>
      </c>
      <c r="N3679">
        <v>0.38439960269747497</v>
      </c>
      <c r="O3679">
        <v>43.4968930790657</v>
      </c>
      <c r="P3679">
        <v>31.4647887323943</v>
      </c>
      <c r="Q3679">
        <v>2.7319650919272999E-2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E3680">
        <v>34.255499999999998</v>
      </c>
      <c r="F3680">
        <v>41</v>
      </c>
      <c r="G3680">
        <v>6.3090502478579102</v>
      </c>
      <c r="H3680">
        <v>-1.2904415272999401</v>
      </c>
      <c r="I3680">
        <v>-7.1205687578119603</v>
      </c>
      <c r="J3680">
        <v>-3.3636616045477701</v>
      </c>
      <c r="K3680">
        <v>38.080890870209899</v>
      </c>
      <c r="L3680">
        <v>30.587493776878301</v>
      </c>
      <c r="M3680">
        <v>20.589391285427599</v>
      </c>
      <c r="N3680">
        <v>5.6435063031369102E-2</v>
      </c>
      <c r="O3680">
        <v>2.1707317073170702</v>
      </c>
      <c r="P3680">
        <v>95.238095238095198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D3681" t="s">
        <v>402</v>
      </c>
      <c r="E3681">
        <v>34.234453545999997</v>
      </c>
      <c r="F3681">
        <v>28.98</v>
      </c>
      <c r="G3681">
        <v>-1.4150811278267701</v>
      </c>
      <c r="H3681">
        <v>8.0451605559977608</v>
      </c>
      <c r="I3681">
        <v>-7.9908373440774998</v>
      </c>
      <c r="J3681">
        <v>-8.9481631332825806</v>
      </c>
      <c r="K3681">
        <v>29.592005425859401</v>
      </c>
      <c r="L3681">
        <v>26.992570794798699</v>
      </c>
      <c r="M3681">
        <v>32.317031805158102</v>
      </c>
      <c r="N3681">
        <v>0.79054659583591402</v>
      </c>
      <c r="O3681">
        <v>46.480331262939899</v>
      </c>
      <c r="P3681">
        <v>67.163799653372493</v>
      </c>
      <c r="Q3681">
        <v>0.14805914302749701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D3682" t="s">
        <v>1529</v>
      </c>
      <c r="E3682">
        <v>34.132036960000001</v>
      </c>
      <c r="F3682">
        <v>6.8</v>
      </c>
      <c r="G3682">
        <v>13.2093594226696</v>
      </c>
      <c r="H3682">
        <v>-23.478613378729399</v>
      </c>
      <c r="I3682">
        <v>-13.2780153946194</v>
      </c>
      <c r="J3682">
        <v>2.8957131087043502</v>
      </c>
      <c r="K3682">
        <v>6.4881614858725802</v>
      </c>
      <c r="L3682">
        <v>5.94608636458329</v>
      </c>
      <c r="M3682">
        <v>25.869792107269401</v>
      </c>
      <c r="N3682">
        <v>1.0350860233560999</v>
      </c>
      <c r="O3682">
        <v>24.117647058823501</v>
      </c>
      <c r="P3682">
        <v>54.545454545454497</v>
      </c>
      <c r="Q3682">
        <v>5.6921115424040998E-2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D3683" t="s">
        <v>77</v>
      </c>
      <c r="E3683">
        <v>34.116627000000001</v>
      </c>
      <c r="F3683">
        <v>52.9</v>
      </c>
      <c r="G3683">
        <v>12.843059056369301</v>
      </c>
      <c r="H3683">
        <v>40.046072835530197</v>
      </c>
      <c r="I3683">
        <v>22.100891412858701</v>
      </c>
      <c r="J3683">
        <v>-1.90192831317135</v>
      </c>
      <c r="M3683">
        <v>60.587645119265297</v>
      </c>
      <c r="O3683">
        <v>7.18336483931947</v>
      </c>
      <c r="P3683">
        <v>51.142857142857103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622</v>
      </c>
      <c r="E3684">
        <v>34.111984020000001</v>
      </c>
      <c r="F3684">
        <v>16.2</v>
      </c>
      <c r="G3684">
        <v>-84.964647022013395</v>
      </c>
      <c r="H3684">
        <v>-12.7822735169125</v>
      </c>
      <c r="I3684">
        <v>-58.4511755677796</v>
      </c>
      <c r="J3684">
        <v>-6.2547235064837903</v>
      </c>
      <c r="K3684">
        <v>17.588929484394299</v>
      </c>
      <c r="M3684">
        <v>41.487195727496101</v>
      </c>
      <c r="N3684">
        <v>0.53674121405750796</v>
      </c>
      <c r="O3684">
        <v>159.25925925925901</v>
      </c>
      <c r="P3684">
        <v>7.2847682119205199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271</v>
      </c>
      <c r="E3685">
        <v>34.059690000000003</v>
      </c>
      <c r="F3685">
        <v>111.15</v>
      </c>
      <c r="G3685">
        <v>548.47872490081897</v>
      </c>
      <c r="H3685">
        <v>-6.9167127728656697</v>
      </c>
      <c r="I3685">
        <v>4.5331688549209499</v>
      </c>
      <c r="J3685">
        <v>16.763031640160001</v>
      </c>
      <c r="K3685">
        <v>107.72198045141199</v>
      </c>
      <c r="L3685">
        <v>86.515037304059206</v>
      </c>
      <c r="M3685">
        <v>71.197313790414896</v>
      </c>
      <c r="N3685">
        <v>1.06484551728087</v>
      </c>
      <c r="O3685">
        <v>13.3603238866396</v>
      </c>
      <c r="P3685">
        <v>653.04878048780495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60</v>
      </c>
      <c r="E3686">
        <v>34.040607699999903</v>
      </c>
      <c r="F3686">
        <v>5.5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3.84060084798248</v>
      </c>
      <c r="L3686">
        <v>2.670549716824</v>
      </c>
      <c r="M3686">
        <v>38.443217552922597</v>
      </c>
      <c r="N3686">
        <v>1</v>
      </c>
      <c r="Q3686">
        <v>2.0202940921462999E-2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D3687" t="s">
        <v>418</v>
      </c>
      <c r="E3687">
        <v>34.036799999999999</v>
      </c>
      <c r="F3687">
        <v>41.33</v>
      </c>
      <c r="G3687">
        <v>480.489363661906</v>
      </c>
      <c r="H3687">
        <v>41.2377146465696</v>
      </c>
      <c r="I3687">
        <v>434.17627502320101</v>
      </c>
      <c r="J3687">
        <v>6.9296637688878802</v>
      </c>
      <c r="K3687">
        <v>32.075454859977498</v>
      </c>
      <c r="L3687">
        <v>20.645503387262199</v>
      </c>
      <c r="M3687">
        <v>100</v>
      </c>
      <c r="N3687">
        <v>1.9607142857142801</v>
      </c>
      <c r="O3687">
        <v>0</v>
      </c>
      <c r="P3687">
        <v>506.05551444331797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E3688">
        <v>33.999124420000001</v>
      </c>
      <c r="F3688">
        <v>27.2</v>
      </c>
      <c r="G3688">
        <v>-45.683625083908197</v>
      </c>
      <c r="H3688">
        <v>-1.4137459716168399</v>
      </c>
      <c r="I3688">
        <v>-66.898690813659996</v>
      </c>
      <c r="J3688">
        <v>2.1840273977843401</v>
      </c>
      <c r="K3688">
        <v>27.7391545878885</v>
      </c>
      <c r="L3688">
        <v>35.691457298666499</v>
      </c>
      <c r="M3688">
        <v>60.789914090007599</v>
      </c>
      <c r="N3688">
        <v>1.3548387096774099</v>
      </c>
      <c r="O3688">
        <v>151.838235294117</v>
      </c>
      <c r="P3688">
        <v>15.7446808510638</v>
      </c>
      <c r="Q3688">
        <v>2.2711345623911999E-2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418</v>
      </c>
      <c r="E3689">
        <v>33.992243999999999</v>
      </c>
      <c r="F3689">
        <v>0.94</v>
      </c>
      <c r="G3689">
        <v>5.4197647115458096</v>
      </c>
      <c r="H3689">
        <v>-8.1710450980825602</v>
      </c>
      <c r="I3689">
        <v>-40.501866812019202</v>
      </c>
      <c r="J3689">
        <v>-3.3443126831873</v>
      </c>
      <c r="K3689">
        <v>0.97743196268324894</v>
      </c>
      <c r="L3689">
        <v>0.96651896240162105</v>
      </c>
      <c r="M3689">
        <v>31.0294857900656</v>
      </c>
      <c r="N3689">
        <v>0.87057828502993595</v>
      </c>
      <c r="O3689">
        <v>40.425531914893597</v>
      </c>
      <c r="P3689">
        <v>59.322033898305001</v>
      </c>
      <c r="Q3689">
        <v>1.4299915931778999E-2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E3690">
        <v>33.910537881000003</v>
      </c>
      <c r="F3690">
        <v>46.91</v>
      </c>
      <c r="G3690">
        <v>-47.068828157583297</v>
      </c>
      <c r="H3690">
        <v>-15.3438161699366</v>
      </c>
      <c r="I3690">
        <v>7.9236731005012304</v>
      </c>
      <c r="J3690">
        <v>-9.0518759301390208</v>
      </c>
      <c r="K3690">
        <v>47.482310890891803</v>
      </c>
      <c r="L3690">
        <v>46.973712095567898</v>
      </c>
      <c r="M3690">
        <v>28.8881929325111</v>
      </c>
      <c r="N3690">
        <v>0.61582895143829197</v>
      </c>
      <c r="O3690">
        <v>58.601577488808303</v>
      </c>
      <c r="P3690">
        <v>68.075958437835894</v>
      </c>
      <c r="Q3690">
        <v>0.15671949663241699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418</v>
      </c>
      <c r="E3691">
        <v>33.896783599999999</v>
      </c>
      <c r="F3691">
        <v>56.78</v>
      </c>
      <c r="G3691">
        <v>216.89464535851499</v>
      </c>
      <c r="H3691">
        <v>14.522592635393799</v>
      </c>
      <c r="I3691">
        <v>50.691681575077503</v>
      </c>
      <c r="J3691">
        <v>-18.327284819410199</v>
      </c>
      <c r="K3691">
        <v>46.409094118113998</v>
      </c>
      <c r="L3691">
        <v>35.3433646638886</v>
      </c>
      <c r="M3691">
        <v>61.756473608800903</v>
      </c>
      <c r="N3691">
        <v>2.52827422955531</v>
      </c>
      <c r="O3691">
        <v>19.760479041916099</v>
      </c>
      <c r="P3691">
        <v>302.69503546099202</v>
      </c>
      <c r="Q3691">
        <v>7.3426878913546004E-2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E3692">
        <v>33.8688</v>
      </c>
      <c r="F3692">
        <v>17.5</v>
      </c>
      <c r="G3692">
        <v>115.077723247923</v>
      </c>
      <c r="H3692">
        <v>-12.458548711147399</v>
      </c>
      <c r="I3692">
        <v>-43.453108461105202</v>
      </c>
      <c r="J3692">
        <v>-5.3173529510674502</v>
      </c>
      <c r="K3692">
        <v>27.080388265719801</v>
      </c>
      <c r="L3692">
        <v>27.0266128939742</v>
      </c>
      <c r="M3692">
        <v>26.168395661241501</v>
      </c>
      <c r="N3692">
        <v>0.38993961074727601</v>
      </c>
      <c r="O3692">
        <v>315.71428571428498</v>
      </c>
      <c r="P3692">
        <v>194.68575107721199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33.845199999999998</v>
      </c>
      <c r="F3693">
        <v>103</v>
      </c>
      <c r="G3693">
        <v>128.75483687290901</v>
      </c>
      <c r="H3693">
        <v>40.649635939093301</v>
      </c>
      <c r="I3693">
        <v>68.445044803776995</v>
      </c>
      <c r="J3693">
        <v>24.253723142250099</v>
      </c>
      <c r="K3693">
        <v>75.376237250021603</v>
      </c>
      <c r="L3693">
        <v>63.553990806420202</v>
      </c>
      <c r="M3693">
        <v>76.211271485567394</v>
      </c>
      <c r="N3693">
        <v>0.92710280373831699</v>
      </c>
      <c r="O3693">
        <v>0</v>
      </c>
      <c r="P3693">
        <v>212.12121212121201</v>
      </c>
      <c r="Q3693">
        <v>7.4898511080618999E-2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388</v>
      </c>
      <c r="E3694">
        <v>33.839682000000003</v>
      </c>
      <c r="F3694">
        <v>93.9</v>
      </c>
      <c r="G3694">
        <v>-54.964647022013402</v>
      </c>
      <c r="H3694">
        <v>47.282239167184002</v>
      </c>
      <c r="I3694">
        <v>8.0625425022298298</v>
      </c>
      <c r="J3694">
        <v>-1.50458324807537</v>
      </c>
      <c r="K3694">
        <v>82.711139271772893</v>
      </c>
      <c r="M3694">
        <v>48.571507402918797</v>
      </c>
      <c r="N3694">
        <v>0.54351283799136496</v>
      </c>
      <c r="O3694">
        <v>49.094781682641099</v>
      </c>
      <c r="P3694">
        <v>73.567467652495296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E3695">
        <v>33.799999870000001</v>
      </c>
      <c r="F3695">
        <v>9.0399999999999991</v>
      </c>
      <c r="G3695">
        <v>-88.668191597738399</v>
      </c>
      <c r="H3695">
        <v>-6.7211305493202298</v>
      </c>
      <c r="I3695">
        <v>-55.596431252323399</v>
      </c>
      <c r="J3695">
        <v>-5.24748834385798</v>
      </c>
      <c r="K3695">
        <v>9.6004708313999192</v>
      </c>
      <c r="L3695">
        <v>12.1502354227558</v>
      </c>
      <c r="M3695">
        <v>48.598282036950401</v>
      </c>
      <c r="N3695">
        <v>0.84672684133081499</v>
      </c>
      <c r="O3695">
        <v>257.19026548672502</v>
      </c>
      <c r="P3695">
        <v>11.4673242909987</v>
      </c>
      <c r="Q3695">
        <v>5.4957890263171001E-2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1655</v>
      </c>
      <c r="E3696">
        <v>33.798214999999999</v>
      </c>
      <c r="F3696">
        <v>32.4</v>
      </c>
      <c r="G3696">
        <v>47.788584371075999</v>
      </c>
      <c r="H3696">
        <v>-1.95152537464284</v>
      </c>
      <c r="I3696">
        <v>-1.0468456394368999</v>
      </c>
      <c r="J3696">
        <v>5.7917100478398797</v>
      </c>
      <c r="K3696">
        <v>32.174540393337402</v>
      </c>
      <c r="L3696">
        <v>28.010543908639299</v>
      </c>
      <c r="M3696">
        <v>49.543037420612698</v>
      </c>
      <c r="N3696">
        <v>0.22109788892288301</v>
      </c>
      <c r="O3696">
        <v>23.395061728395</v>
      </c>
      <c r="P3696">
        <v>85.142857142857096</v>
      </c>
      <c r="Q3696">
        <v>0.12918316785332701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1506</v>
      </c>
      <c r="E3697">
        <v>33.784992500000001</v>
      </c>
      <c r="F3697">
        <v>57.93</v>
      </c>
      <c r="G3697">
        <v>-8.5358477511089106</v>
      </c>
      <c r="H3697">
        <v>-1.9223337578763899</v>
      </c>
      <c r="I3697">
        <v>-28.602035306073098</v>
      </c>
      <c r="J3697">
        <v>-0.92331544355253303</v>
      </c>
      <c r="K3697">
        <v>57.222855888060501</v>
      </c>
      <c r="L3697">
        <v>55.538173188892102</v>
      </c>
      <c r="M3697">
        <v>47.974277466507203</v>
      </c>
      <c r="N3697">
        <v>1.86409994071313</v>
      </c>
      <c r="O3697">
        <v>29.4665976178146</v>
      </c>
      <c r="P3697">
        <v>36.305882352941097</v>
      </c>
      <c r="Q3697">
        <v>2.7383641285025E-2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1141</v>
      </c>
      <c r="E3698">
        <v>33.712525960000001</v>
      </c>
      <c r="F3698">
        <v>8.07</v>
      </c>
      <c r="G3698">
        <v>-84.618519858718599</v>
      </c>
      <c r="H3698">
        <v>-36.196094088454799</v>
      </c>
      <c r="I3698">
        <v>-77.510241501845499</v>
      </c>
      <c r="J3698">
        <v>-7.9435949798380303</v>
      </c>
      <c r="K3698">
        <v>12.1702090235767</v>
      </c>
      <c r="L3698">
        <v>17.296382338377299</v>
      </c>
      <c r="M3698">
        <v>19.9963766383649</v>
      </c>
      <c r="N3698">
        <v>0.74413064897616599</v>
      </c>
      <c r="O3698">
        <v>214.74597273853701</v>
      </c>
      <c r="P3698">
        <v>0.74906367041198596</v>
      </c>
      <c r="Q3698">
        <v>6.8008203330489E-2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E3699">
        <v>33.691788000000003</v>
      </c>
      <c r="F3699">
        <v>68.8</v>
      </c>
      <c r="G3699">
        <v>365.86242064715901</v>
      </c>
      <c r="H3699">
        <v>39.071932297169496</v>
      </c>
      <c r="I3699">
        <v>56.599447345371502</v>
      </c>
      <c r="J3699">
        <v>24.006267156241702</v>
      </c>
      <c r="K3699">
        <v>54.371253476252903</v>
      </c>
      <c r="L3699">
        <v>40.3292072660008</v>
      </c>
      <c r="M3699">
        <v>81.997471337422297</v>
      </c>
      <c r="N3699">
        <v>2.0392134114507798</v>
      </c>
      <c r="O3699">
        <v>4.1133720930232398</v>
      </c>
      <c r="P3699">
        <v>417.29323308270602</v>
      </c>
      <c r="Q3699">
        <v>0.13527315827773601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33.68385</v>
      </c>
      <c r="F3700">
        <v>180.5</v>
      </c>
      <c r="G3700">
        <v>-49.566150781411899</v>
      </c>
      <c r="H3700">
        <v>18.318403835597401</v>
      </c>
      <c r="I3700">
        <v>-27.936225401666601</v>
      </c>
      <c r="J3700">
        <v>4.6433034158838904</v>
      </c>
      <c r="K3700">
        <v>159.082757978269</v>
      </c>
      <c r="M3700">
        <v>78.023802641960501</v>
      </c>
      <c r="N3700">
        <v>0.981012658227848</v>
      </c>
      <c r="O3700">
        <v>41.274238227146803</v>
      </c>
      <c r="P3700">
        <v>47.950819672131097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E3701">
        <v>33.6</v>
      </c>
      <c r="F3701">
        <v>32</v>
      </c>
      <c r="G3701">
        <v>-45.566150781411899</v>
      </c>
      <c r="H3701">
        <v>-11.0240779439228</v>
      </c>
      <c r="I3701">
        <v>-54.7698568864609</v>
      </c>
      <c r="J3701">
        <v>0.34825206200900899</v>
      </c>
      <c r="K3701">
        <v>33.984270598997597</v>
      </c>
      <c r="L3701">
        <v>40.978706489462603</v>
      </c>
      <c r="M3701">
        <v>53.355179590397697</v>
      </c>
      <c r="N3701">
        <v>0.70193050193050199</v>
      </c>
      <c r="O3701">
        <v>92.8125</v>
      </c>
      <c r="P3701">
        <v>18.518518518518501</v>
      </c>
      <c r="Q3701">
        <v>-0.179385448328472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E3702">
        <v>33.535101599999997</v>
      </c>
      <c r="F3702">
        <v>47.18</v>
      </c>
      <c r="G3702">
        <v>74.603556473573207</v>
      </c>
      <c r="H3702">
        <v>20.959288758679801</v>
      </c>
      <c r="I3702">
        <v>-36.625832358379597</v>
      </c>
      <c r="J3702">
        <v>-1.4294048552418199</v>
      </c>
      <c r="K3702">
        <v>45.259205443057901</v>
      </c>
      <c r="L3702">
        <v>43.974948254376699</v>
      </c>
      <c r="M3702">
        <v>56.697571018031702</v>
      </c>
      <c r="N3702">
        <v>1.4655239283666599</v>
      </c>
      <c r="O3702">
        <v>46.947859262399298</v>
      </c>
      <c r="P3702">
        <v>110.90746535538599</v>
      </c>
      <c r="Q3702">
        <v>8.3976401538835996E-2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E3703">
        <v>33.434199999999997</v>
      </c>
      <c r="F3703">
        <v>4.45</v>
      </c>
      <c r="K3703">
        <v>4.2784012200506201</v>
      </c>
      <c r="L3703">
        <v>4.6367428745490402</v>
      </c>
      <c r="M3703">
        <v>37.211772227299498</v>
      </c>
      <c r="N3703">
        <v>1</v>
      </c>
      <c r="Q3703">
        <v>4.2811073451381999E-2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E3704">
        <v>33.397395019999998</v>
      </c>
      <c r="F3704">
        <v>60.4</v>
      </c>
      <c r="G3704">
        <v>-18.188373003634101</v>
      </c>
      <c r="H3704">
        <v>-10.1575699783488</v>
      </c>
      <c r="I3704">
        <v>-11.3925636915544</v>
      </c>
      <c r="J3704">
        <v>-2.8562112414641998</v>
      </c>
      <c r="K3704">
        <v>60.159848924391703</v>
      </c>
      <c r="L3704">
        <v>58.627914512215597</v>
      </c>
      <c r="M3704">
        <v>43.967468079111597</v>
      </c>
      <c r="N3704">
        <v>0.14833693476329901</v>
      </c>
      <c r="O3704">
        <v>30.463576158940398</v>
      </c>
      <c r="P3704">
        <v>41.286549707602298</v>
      </c>
      <c r="Q3704">
        <v>9.4918696891600003E-4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D3705" t="s">
        <v>622</v>
      </c>
      <c r="E3705">
        <v>33.362650490999997</v>
      </c>
      <c r="F3705">
        <v>11.91</v>
      </c>
      <c r="G3705">
        <v>147.322462190191</v>
      </c>
      <c r="H3705">
        <v>50.313413593505601</v>
      </c>
      <c r="I3705">
        <v>72.007874694267201</v>
      </c>
      <c r="J3705">
        <v>5.4781453016036297</v>
      </c>
      <c r="K3705">
        <v>6.8278074078686801</v>
      </c>
      <c r="L3705">
        <v>4.7999935548694497</v>
      </c>
      <c r="M3705">
        <v>100</v>
      </c>
      <c r="N3705">
        <v>0.28588221848519901</v>
      </c>
      <c r="O3705">
        <v>0</v>
      </c>
      <c r="P3705">
        <v>191.19804400977901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E3706">
        <v>33.317999999999998</v>
      </c>
      <c r="F3706">
        <v>58.25</v>
      </c>
      <c r="G3706">
        <v>434.53000306474098</v>
      </c>
      <c r="H3706">
        <v>-24.673405799042701</v>
      </c>
      <c r="I3706">
        <v>56.540346263504702</v>
      </c>
      <c r="J3706">
        <v>0.74442154908758296</v>
      </c>
      <c r="K3706">
        <v>58.828202102098203</v>
      </c>
      <c r="L3706">
        <v>41.564188300642599</v>
      </c>
      <c r="M3706">
        <v>32.160489762918701</v>
      </c>
      <c r="N3706">
        <v>0.999393452293038</v>
      </c>
      <c r="O3706">
        <v>26.0944206008583</v>
      </c>
      <c r="P3706">
        <v>460.09615384615302</v>
      </c>
      <c r="Q3706">
        <v>0.102094210901607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80</v>
      </c>
      <c r="E3707">
        <v>33.313492498000002</v>
      </c>
      <c r="F3707">
        <v>11.2</v>
      </c>
      <c r="G3707">
        <v>63.267182551921302</v>
      </c>
      <c r="H3707">
        <v>5.9526662421236001</v>
      </c>
      <c r="I3707">
        <v>-3.17700529360937</v>
      </c>
      <c r="J3707">
        <v>0.46651600433039703</v>
      </c>
      <c r="K3707">
        <v>10.7075963640293</v>
      </c>
      <c r="L3707">
        <v>9.5856815364741408</v>
      </c>
      <c r="M3707">
        <v>57.316979544275704</v>
      </c>
      <c r="N3707">
        <v>0.94865903078542102</v>
      </c>
      <c r="O3707">
        <v>29.0178571428571</v>
      </c>
      <c r="P3707">
        <v>93.103448275861993</v>
      </c>
      <c r="Q3707">
        <v>-3.2802602628130002E-3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254</v>
      </c>
      <c r="E3708">
        <v>33.241315499999999</v>
      </c>
      <c r="F3708">
        <v>27</v>
      </c>
      <c r="G3708">
        <v>17.669923489144999</v>
      </c>
      <c r="H3708">
        <v>8.3510402258634304</v>
      </c>
      <c r="I3708">
        <v>31.2326651816348</v>
      </c>
      <c r="J3708">
        <v>-2.4890495252925802</v>
      </c>
      <c r="K3708">
        <v>24.4925634570649</v>
      </c>
      <c r="L3708">
        <v>20.7373268304767</v>
      </c>
      <c r="M3708">
        <v>46.480101373232401</v>
      </c>
      <c r="N3708">
        <v>1.23683931783957</v>
      </c>
      <c r="O3708">
        <v>15.8888888888888</v>
      </c>
      <c r="P3708">
        <v>91.489361702127596</v>
      </c>
      <c r="Q3708">
        <v>9.6254601036485005E-2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95</v>
      </c>
      <c r="E3709">
        <v>33.201268165999998</v>
      </c>
      <c r="F3709">
        <v>64.44</v>
      </c>
      <c r="G3709">
        <v>48.360974724660899</v>
      </c>
      <c r="H3709">
        <v>-9.7246392439772809</v>
      </c>
      <c r="I3709">
        <v>-28.034345822182701</v>
      </c>
      <c r="J3709">
        <v>-6.2034834316352097</v>
      </c>
      <c r="K3709">
        <v>67.815068881580402</v>
      </c>
      <c r="L3709">
        <v>64.699062145676194</v>
      </c>
      <c r="M3709">
        <v>32.838573462787998</v>
      </c>
      <c r="N3709">
        <v>0.55471402295417904</v>
      </c>
      <c r="O3709">
        <v>54.857231533209202</v>
      </c>
      <c r="P3709">
        <v>125.70928196147101</v>
      </c>
      <c r="Q3709">
        <v>5.5538050472703999E-2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622</v>
      </c>
      <c r="E3710">
        <v>33.158351351999997</v>
      </c>
      <c r="F3710">
        <v>84.7</v>
      </c>
      <c r="G3710">
        <v>9.1614133211521391</v>
      </c>
      <c r="H3710">
        <v>-0.89395952474756202</v>
      </c>
      <c r="I3710">
        <v>-32.3305274275003</v>
      </c>
      <c r="J3710">
        <v>3.84845047470741</v>
      </c>
      <c r="K3710">
        <v>80.979925374729305</v>
      </c>
      <c r="L3710">
        <v>77.949030097172795</v>
      </c>
      <c r="M3710">
        <v>63.99277175628</v>
      </c>
      <c r="N3710">
        <v>0.19610815052743</v>
      </c>
      <c r="O3710">
        <v>38.122786304604404</v>
      </c>
      <c r="P3710">
        <v>38.285714285714299</v>
      </c>
      <c r="Q3710">
        <v>1.220238447135E-3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E3711">
        <v>32.880000000000003</v>
      </c>
      <c r="F3711">
        <v>40.85</v>
      </c>
      <c r="G3711">
        <v>-27.416222862142298</v>
      </c>
      <c r="H3711">
        <v>-1.5024235782356601</v>
      </c>
      <c r="I3711">
        <v>-35.224555026748597</v>
      </c>
      <c r="J3711">
        <v>3.2613318629606698</v>
      </c>
      <c r="K3711">
        <v>41.2532674940039</v>
      </c>
      <c r="L3711">
        <v>43.5375387711833</v>
      </c>
      <c r="M3711">
        <v>54.507343429362798</v>
      </c>
      <c r="N3711">
        <v>0.79455010585744501</v>
      </c>
      <c r="O3711">
        <v>43.696450428396503</v>
      </c>
      <c r="P3711">
        <v>13.4722222222222</v>
      </c>
      <c r="Q3711">
        <v>1.8329668055883E-2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D3712" t="s">
        <v>418</v>
      </c>
      <c r="E3712">
        <v>32.810269599999998</v>
      </c>
      <c r="F3712">
        <v>16.13</v>
      </c>
      <c r="G3712">
        <v>74.195753980492796</v>
      </c>
      <c r="H3712">
        <v>-23.023673690276102</v>
      </c>
      <c r="I3712">
        <v>-20.694803309332698</v>
      </c>
      <c r="J3712">
        <v>-1.77254093015327</v>
      </c>
      <c r="K3712">
        <v>17.532211990831101</v>
      </c>
      <c r="L3712">
        <v>16.037885153648102</v>
      </c>
      <c r="M3712">
        <v>46.434021165687902</v>
      </c>
      <c r="N3712">
        <v>0.178778056540458</v>
      </c>
      <c r="O3712">
        <v>41.599504029758201</v>
      </c>
      <c r="P3712">
        <v>96.707317073170699</v>
      </c>
      <c r="Q3712">
        <v>9.1727709560781995E-2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D3713" t="s">
        <v>469</v>
      </c>
      <c r="E3713">
        <v>32.798727989999897</v>
      </c>
      <c r="F3713">
        <v>112.75</v>
      </c>
      <c r="G3713">
        <v>-47.240343209338299</v>
      </c>
      <c r="H3713">
        <v>0.81347048428003998</v>
      </c>
      <c r="I3713">
        <v>-47.516372116197601</v>
      </c>
      <c r="J3713">
        <v>-6.31904952529257</v>
      </c>
      <c r="K3713">
        <v>120.22723537098</v>
      </c>
      <c r="L3713">
        <v>129.42696143210699</v>
      </c>
      <c r="M3713">
        <v>49.929656402197203</v>
      </c>
      <c r="N3713">
        <v>0.71720357476878305</v>
      </c>
      <c r="O3713">
        <v>77.383592017738295</v>
      </c>
      <c r="P3713">
        <v>9.2009685230024196</v>
      </c>
      <c r="Q3713">
        <v>5.9012157346305001E-2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32.790881599999999</v>
      </c>
      <c r="F3714">
        <v>62.69</v>
      </c>
      <c r="G3714">
        <v>43.866281651020401</v>
      </c>
      <c r="H3714">
        <v>-4.2348337578763804</v>
      </c>
      <c r="I3714">
        <v>-0.98455094883714001</v>
      </c>
      <c r="J3714">
        <v>-0.497841513937892</v>
      </c>
      <c r="K3714">
        <v>64.527690017398697</v>
      </c>
      <c r="L3714">
        <v>59.461439790262403</v>
      </c>
      <c r="M3714">
        <v>50.739923846979998</v>
      </c>
      <c r="N3714">
        <v>1.2688514348387401</v>
      </c>
      <c r="O3714">
        <v>55.894081990748099</v>
      </c>
      <c r="P3714">
        <v>84.926253687315594</v>
      </c>
      <c r="Q3714">
        <v>6.1237485566124003E-2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60</v>
      </c>
      <c r="E3715">
        <v>32.765837733999902</v>
      </c>
      <c r="F3715">
        <v>20.02</v>
      </c>
      <c r="G3715">
        <v>11.275954481745901</v>
      </c>
      <c r="H3715">
        <v>3.0993329087902701</v>
      </c>
      <c r="I3715">
        <v>-4.9004163659352802</v>
      </c>
      <c r="J3715">
        <v>-0.63814817326453099</v>
      </c>
      <c r="K3715">
        <v>19.5674921634686</v>
      </c>
      <c r="L3715">
        <v>18.182027032176599</v>
      </c>
      <c r="M3715">
        <v>50.127901197386301</v>
      </c>
      <c r="N3715">
        <v>1.1901954553063001</v>
      </c>
      <c r="O3715">
        <v>24.825174825174798</v>
      </c>
      <c r="P3715">
        <v>68.235294117647001</v>
      </c>
      <c r="Q3715">
        <v>5.4560681299243997E-2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138</v>
      </c>
      <c r="E3716">
        <v>32.692</v>
      </c>
      <c r="F3716">
        <v>28.91</v>
      </c>
      <c r="G3716">
        <v>-116.3444601913</v>
      </c>
      <c r="H3716">
        <v>-7.8349672962383199</v>
      </c>
      <c r="I3716">
        <v>-19.877364455609602</v>
      </c>
      <c r="J3716">
        <v>-3.18560181826519</v>
      </c>
      <c r="K3716">
        <v>31.372016019938599</v>
      </c>
      <c r="L3716">
        <v>83.081785742376297</v>
      </c>
      <c r="M3716">
        <v>36.529256028714101</v>
      </c>
      <c r="N3716">
        <v>0.84505477622966896</v>
      </c>
      <c r="O3716">
        <v>1158.38810100311</v>
      </c>
      <c r="P3716">
        <v>19.4134655101197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1506</v>
      </c>
      <c r="E3717">
        <v>32.599200000000003</v>
      </c>
      <c r="F3717">
        <v>32.42</v>
      </c>
      <c r="G3717">
        <v>-32.937579352840501</v>
      </c>
      <c r="H3717">
        <v>-10.0473337578763</v>
      </c>
      <c r="I3717">
        <v>-37.041814757440797</v>
      </c>
      <c r="J3717">
        <v>-6.7387538422647797</v>
      </c>
      <c r="K3717">
        <v>33.572326508710297</v>
      </c>
      <c r="L3717">
        <v>36.225782725862203</v>
      </c>
      <c r="M3717">
        <v>30.529815404225499</v>
      </c>
      <c r="N3717">
        <v>1.51046255887785</v>
      </c>
      <c r="O3717">
        <v>71.190623072177601</v>
      </c>
      <c r="P3717">
        <v>9.5270270270270299</v>
      </c>
      <c r="Q3717">
        <v>6.7146694587876005E-2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622</v>
      </c>
      <c r="E3718">
        <v>32.489759274000001</v>
      </c>
      <c r="F3718">
        <v>1.1000000000000001</v>
      </c>
      <c r="G3718">
        <v>13.183849218588</v>
      </c>
      <c r="H3718">
        <v>-2.2124713725552798</v>
      </c>
      <c r="I3718">
        <v>-42.974985091589097</v>
      </c>
      <c r="J3718">
        <v>-0.329958616201668</v>
      </c>
      <c r="K3718">
        <v>1.12715657061714</v>
      </c>
      <c r="L3718">
        <v>1.12515124903832</v>
      </c>
      <c r="M3718">
        <v>38.589674327604598</v>
      </c>
      <c r="N3718">
        <v>0.46441261116631399</v>
      </c>
      <c r="O3718">
        <v>90.909090909090807</v>
      </c>
      <c r="P3718">
        <v>37.5</v>
      </c>
      <c r="Q3718">
        <v>2.6139510888374001E-2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211</v>
      </c>
      <c r="E3719">
        <v>32.475239999999999</v>
      </c>
      <c r="F3719">
        <v>51.45</v>
      </c>
      <c r="G3719">
        <v>-33.691150781411899</v>
      </c>
      <c r="H3719">
        <v>7.7033178494216203</v>
      </c>
      <c r="I3719">
        <v>-27.601421873198301</v>
      </c>
      <c r="J3719">
        <v>-14.418259785164301</v>
      </c>
      <c r="K3719">
        <v>57.290728893262703</v>
      </c>
      <c r="L3719">
        <v>61.326142577169897</v>
      </c>
      <c r="M3719">
        <v>34.807717142912402</v>
      </c>
      <c r="N3719">
        <v>0.80305423907319595</v>
      </c>
      <c r="O3719">
        <v>97.551020408163197</v>
      </c>
      <c r="P3719">
        <v>39.054054054053999</v>
      </c>
      <c r="Q3719">
        <v>-5.7420583240253002E-2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295</v>
      </c>
      <c r="E3720">
        <v>32.289141000000001</v>
      </c>
      <c r="F3720">
        <v>31.37</v>
      </c>
      <c r="G3720">
        <v>-11.327257846233501</v>
      </c>
      <c r="H3720">
        <v>8.06846323997922</v>
      </c>
      <c r="I3720">
        <v>-21.5635283312951</v>
      </c>
      <c r="J3720">
        <v>0.28198607341293103</v>
      </c>
      <c r="K3720">
        <v>30.766516552842401</v>
      </c>
      <c r="L3720">
        <v>32.858650068371396</v>
      </c>
      <c r="M3720">
        <v>55.462688582591497</v>
      </c>
      <c r="N3720">
        <v>0.184436695990366</v>
      </c>
      <c r="O3720">
        <v>57.794070768249902</v>
      </c>
      <c r="P3720">
        <v>25.48</v>
      </c>
      <c r="Q3720">
        <v>-2.9461421477809998E-3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32.226034499999997</v>
      </c>
      <c r="F3721">
        <v>97.2</v>
      </c>
      <c r="G3721">
        <v>42.020056115139703</v>
      </c>
      <c r="H3721">
        <v>-13.756071621954</v>
      </c>
      <c r="I3721">
        <v>-40.430098284407201</v>
      </c>
      <c r="J3721">
        <v>-6.2088590933371703</v>
      </c>
      <c r="K3721">
        <v>114.937118523235</v>
      </c>
      <c r="L3721">
        <v>113.98502052469399</v>
      </c>
      <c r="M3721">
        <v>4.2352740259004998E-2</v>
      </c>
      <c r="N3721">
        <v>0.26956521739130401</v>
      </c>
      <c r="O3721">
        <v>105.246913580246</v>
      </c>
      <c r="P3721">
        <v>115.521064301552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254</v>
      </c>
      <c r="E3722">
        <v>32.076517199999998</v>
      </c>
      <c r="F3722">
        <v>5.91</v>
      </c>
      <c r="G3722">
        <v>378.78167530554401</v>
      </c>
      <c r="H3722">
        <v>42.239794954994899</v>
      </c>
      <c r="I3722">
        <v>124.916171370995</v>
      </c>
      <c r="J3722">
        <v>8.6122515899490608</v>
      </c>
      <c r="K3722">
        <v>4.3762681883295702</v>
      </c>
      <c r="L3722">
        <v>3.0540710620957698</v>
      </c>
      <c r="M3722">
        <v>99.630661504330604</v>
      </c>
      <c r="N3722">
        <v>1.68062934249535</v>
      </c>
      <c r="O3722">
        <v>0</v>
      </c>
      <c r="P3722">
        <v>462.85714285714198</v>
      </c>
      <c r="Q3722">
        <v>0.19893170464962001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622</v>
      </c>
      <c r="E3723">
        <v>31.9827189999999</v>
      </c>
      <c r="F3723">
        <v>7.6</v>
      </c>
      <c r="G3723">
        <v>-5.5931859894901201</v>
      </c>
      <c r="H3723">
        <v>-1.87035303188851</v>
      </c>
      <c r="I3723">
        <v>-12.2495918825592</v>
      </c>
      <c r="J3723">
        <v>1.0670674632677399</v>
      </c>
      <c r="K3723">
        <v>10.0372087729983</v>
      </c>
      <c r="L3723">
        <v>10.066633630706701</v>
      </c>
      <c r="M3723">
        <v>25.7607462659657</v>
      </c>
      <c r="N3723">
        <v>1</v>
      </c>
      <c r="Q3723">
        <v>-9.4079221239847993E-2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31.968743199999999</v>
      </c>
      <c r="F3724">
        <v>67</v>
      </c>
      <c r="G3724">
        <v>67.239604614271499</v>
      </c>
      <c r="H3724">
        <v>-7.2357395549778403</v>
      </c>
      <c r="I3724">
        <v>4.5648549468978201</v>
      </c>
      <c r="J3724">
        <v>-7.6160642414803803</v>
      </c>
      <c r="K3724">
        <v>65.609135649029497</v>
      </c>
      <c r="L3724">
        <v>56.494499549152401</v>
      </c>
      <c r="M3724">
        <v>45.199094461075802</v>
      </c>
      <c r="N3724">
        <v>0.67243359239067302</v>
      </c>
      <c r="O3724">
        <v>17.164179104477601</v>
      </c>
      <c r="P3724">
        <v>104.268292682926</v>
      </c>
      <c r="Q3724">
        <v>7.4088776012624993E-2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715</v>
      </c>
      <c r="E3725">
        <v>31.948726656000002</v>
      </c>
      <c r="F3725">
        <v>324.27</v>
      </c>
      <c r="G3725">
        <v>9.8866922557007406</v>
      </c>
      <c r="H3725">
        <v>-2.20570110481516</v>
      </c>
      <c r="I3725">
        <v>1.0659893175033901</v>
      </c>
      <c r="J3725">
        <v>-3.8616727729743698</v>
      </c>
      <c r="K3725">
        <v>308.15354663585299</v>
      </c>
      <c r="L3725">
        <v>281.893079464376</v>
      </c>
      <c r="M3725">
        <v>50.554369654686603</v>
      </c>
      <c r="N3725">
        <v>0.53557775883796399</v>
      </c>
      <c r="O3725">
        <v>1.05776050821846</v>
      </c>
      <c r="P3725">
        <v>42.517470223706702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31.946199</v>
      </c>
      <c r="F3726">
        <v>30.4</v>
      </c>
      <c r="G3726">
        <v>-45.4807263286623</v>
      </c>
      <c r="H3726">
        <v>5.0435753330326998</v>
      </c>
      <c r="I3726">
        <v>-6.1633908886906097</v>
      </c>
      <c r="J3726">
        <v>2.5671788484098399</v>
      </c>
      <c r="K3726">
        <v>29.019945723729599</v>
      </c>
      <c r="L3726">
        <v>31.276674204606799</v>
      </c>
      <c r="M3726">
        <v>65.263486832778497</v>
      </c>
      <c r="N3726">
        <v>0.77182127142883905</v>
      </c>
      <c r="O3726">
        <v>61.184210526315702</v>
      </c>
      <c r="P3726">
        <v>25.5679471292854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E3727">
        <v>31.875435607</v>
      </c>
      <c r="F3727">
        <v>61</v>
      </c>
      <c r="G3727">
        <v>-50.024355115777198</v>
      </c>
      <c r="H3727">
        <v>-8.8383785339957903</v>
      </c>
      <c r="I3727">
        <v>-40.766522759287803</v>
      </c>
      <c r="J3727">
        <v>2.8229406867792002</v>
      </c>
      <c r="K3727">
        <v>66.367700776113395</v>
      </c>
      <c r="M3727">
        <v>49.6084428828554</v>
      </c>
      <c r="N3727">
        <v>0.254885496183206</v>
      </c>
      <c r="O3727">
        <v>45.9016393442623</v>
      </c>
      <c r="P3727">
        <v>22.342559165663801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46</v>
      </c>
      <c r="E3728">
        <v>31.873702699999999</v>
      </c>
      <c r="F3728">
        <v>1.33</v>
      </c>
      <c r="G3728">
        <v>79.049233833972593</v>
      </c>
      <c r="H3728">
        <v>-20.922333757876299</v>
      </c>
      <c r="I3728">
        <v>-14.0006261172301</v>
      </c>
      <c r="J3728">
        <v>-6.2390495252925602</v>
      </c>
      <c r="K3728">
        <v>1.2740669120774799</v>
      </c>
      <c r="L3728">
        <v>1.0606303490939499</v>
      </c>
      <c r="M3728">
        <v>15.6406979356156</v>
      </c>
      <c r="N3728">
        <v>1.58545654007232</v>
      </c>
      <c r="O3728">
        <v>24.060150375939799</v>
      </c>
      <c r="P3728">
        <v>141.81818181818099</v>
      </c>
      <c r="Q3728">
        <v>6.4391527604117996E-2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138</v>
      </c>
      <c r="E3729">
        <v>31.8224546</v>
      </c>
      <c r="F3729">
        <v>22</v>
      </c>
      <c r="G3729">
        <v>4.9202074629534103</v>
      </c>
      <c r="H3729">
        <v>15.145115114698299</v>
      </c>
      <c r="I3729">
        <v>-28.413791856804199</v>
      </c>
      <c r="J3729">
        <v>14.967494441987499</v>
      </c>
      <c r="K3729">
        <v>20.545222173215699</v>
      </c>
      <c r="L3729">
        <v>20.246116895832198</v>
      </c>
      <c r="M3729">
        <v>64.977998930166507</v>
      </c>
      <c r="N3729">
        <v>1.8997810139056099</v>
      </c>
      <c r="O3729">
        <v>31.045454545454501</v>
      </c>
      <c r="P3729">
        <v>59.420289855072397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1506</v>
      </c>
      <c r="E3730">
        <v>31.742280000000001</v>
      </c>
      <c r="F3730">
        <v>96.4</v>
      </c>
      <c r="G3730">
        <v>-72.232817448078606</v>
      </c>
      <c r="H3730">
        <v>-32.974128356312697</v>
      </c>
      <c r="I3730">
        <v>-62.974985091589097</v>
      </c>
      <c r="J3730">
        <v>-14.395801587819699</v>
      </c>
      <c r="K3730">
        <v>151.27818218074799</v>
      </c>
      <c r="M3730">
        <v>15.5031387377228</v>
      </c>
      <c r="N3730">
        <v>0.499579831932773</v>
      </c>
      <c r="O3730">
        <v>198.96265560165901</v>
      </c>
      <c r="P3730">
        <v>1.8489170628631799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715</v>
      </c>
      <c r="E3731">
        <v>31.730069843999999</v>
      </c>
      <c r="F3731">
        <v>235.58</v>
      </c>
      <c r="G3731">
        <v>14.8690206045791</v>
      </c>
      <c r="H3731">
        <v>1.01818815807479</v>
      </c>
      <c r="I3731">
        <v>3.7630373345066701</v>
      </c>
      <c r="J3731">
        <v>-1.7056591143336699</v>
      </c>
      <c r="K3731">
        <v>220.87797271486801</v>
      </c>
      <c r="L3731">
        <v>200.27348846555799</v>
      </c>
      <c r="M3731">
        <v>48.807085432446698</v>
      </c>
      <c r="N3731">
        <v>0.496082280516281</v>
      </c>
      <c r="O3731">
        <v>1.74887511673316</v>
      </c>
      <c r="P3731">
        <v>51.8793114563857</v>
      </c>
      <c r="Q3731">
        <v>5.0860317588420001E-3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31.722523500000001</v>
      </c>
      <c r="F3732">
        <v>555</v>
      </c>
      <c r="G3732">
        <v>40.1054910096328</v>
      </c>
      <c r="H3732">
        <v>-22.901051134877601</v>
      </c>
      <c r="I3732">
        <v>-43.569131006835903</v>
      </c>
      <c r="J3732">
        <v>1.8345877669351001</v>
      </c>
      <c r="K3732">
        <v>646.40242325896702</v>
      </c>
      <c r="L3732">
        <v>721.91339394137196</v>
      </c>
      <c r="M3732">
        <v>33.751141316157501</v>
      </c>
      <c r="N3732">
        <v>0.86335210720528199</v>
      </c>
      <c r="O3732">
        <v>127.756756756756</v>
      </c>
      <c r="P3732">
        <v>74.913331232272199</v>
      </c>
      <c r="Q3732">
        <v>6.9568591698113996E-2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622</v>
      </c>
      <c r="E3733">
        <v>31.705345000000001</v>
      </c>
      <c r="F3733">
        <v>160.44999999999999</v>
      </c>
      <c r="G3733">
        <v>-7.7181889745812597</v>
      </c>
      <c r="H3733">
        <v>-5.0319491424917597</v>
      </c>
      <c r="I3733">
        <v>-16.8352868068195</v>
      </c>
      <c r="J3733">
        <v>-4.8917441360710097</v>
      </c>
      <c r="K3733">
        <v>166.63811303932999</v>
      </c>
      <c r="L3733">
        <v>163.180538202077</v>
      </c>
      <c r="M3733">
        <v>39.984936050779503</v>
      </c>
      <c r="N3733">
        <v>0.80472103004291795</v>
      </c>
      <c r="O3733">
        <v>36.179495169834802</v>
      </c>
      <c r="P3733">
        <v>26.438140267927398</v>
      </c>
      <c r="Q3733">
        <v>-2.0306167285807999E-2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E3734">
        <v>31.701750000000001</v>
      </c>
      <c r="F3734">
        <v>59.33</v>
      </c>
      <c r="G3734">
        <v>53.246386891885201</v>
      </c>
      <c r="H3734">
        <v>-11.1068988382419</v>
      </c>
      <c r="I3734">
        <v>-26.291628999949001</v>
      </c>
      <c r="J3734">
        <v>-6.0793205804716601</v>
      </c>
      <c r="K3734">
        <v>63.3027337044918</v>
      </c>
      <c r="L3734">
        <v>63.433270510424002</v>
      </c>
      <c r="M3734">
        <v>36.226319650624099</v>
      </c>
      <c r="N3734">
        <v>0.90473621248006098</v>
      </c>
      <c r="O3734">
        <v>59.9022416989718</v>
      </c>
      <c r="P3734">
        <v>86.162535299654806</v>
      </c>
      <c r="Q3734">
        <v>8.8672959029956006E-2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158</v>
      </c>
      <c r="E3735">
        <v>31.679400000000001</v>
      </c>
      <c r="F3735">
        <v>105.55</v>
      </c>
      <c r="G3735">
        <v>3.9430516725757698</v>
      </c>
      <c r="H3735">
        <v>-14.6405540968594</v>
      </c>
      <c r="I3735">
        <v>-47.343927702936199</v>
      </c>
      <c r="J3735">
        <v>-6.1940044802475303</v>
      </c>
      <c r="K3735">
        <v>117.396397937589</v>
      </c>
      <c r="L3735">
        <v>111.496079652313</v>
      </c>
      <c r="M3735">
        <v>34.174142266789502</v>
      </c>
      <c r="N3735">
        <v>0.875</v>
      </c>
      <c r="O3735">
        <v>57.934628138322999</v>
      </c>
      <c r="P3735">
        <v>32.7672955974842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31.664000000000001</v>
      </c>
      <c r="F3736">
        <v>78.45</v>
      </c>
      <c r="G3736">
        <v>13.311042201044099</v>
      </c>
      <c r="H3736">
        <v>-8.6508526780981292</v>
      </c>
      <c r="I3736">
        <v>-18.343782960386999</v>
      </c>
      <c r="J3736">
        <v>0.248129961886904</v>
      </c>
      <c r="K3736">
        <v>81.742366353694706</v>
      </c>
      <c r="L3736">
        <v>78.746403070303998</v>
      </c>
      <c r="M3736">
        <v>51.473178615870602</v>
      </c>
      <c r="N3736">
        <v>0.457189037245256</v>
      </c>
      <c r="O3736">
        <v>46.590184831102597</v>
      </c>
      <c r="P3736">
        <v>49.144486692015199</v>
      </c>
      <c r="Q3736">
        <v>0.109952102595444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E3737">
        <v>31.6603672</v>
      </c>
      <c r="F3737">
        <v>103.28</v>
      </c>
      <c r="G3737">
        <v>127.94391303793</v>
      </c>
      <c r="H3737">
        <v>80.409168955233994</v>
      </c>
      <c r="I3737">
        <v>137.950667296397</v>
      </c>
      <c r="J3737">
        <v>-8.8733733047649306</v>
      </c>
      <c r="K3737">
        <v>74.055562966432802</v>
      </c>
      <c r="L3737">
        <v>51.956105986365202</v>
      </c>
      <c r="M3737">
        <v>65.771848224090505</v>
      </c>
      <c r="N3737">
        <v>2.2388120171673802</v>
      </c>
      <c r="O3737">
        <v>10.4666924864446</v>
      </c>
      <c r="P3737">
        <v>180.27137042062401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715</v>
      </c>
      <c r="E3738">
        <v>31.504857428999902</v>
      </c>
      <c r="F3738">
        <v>253.52</v>
      </c>
      <c r="G3738">
        <v>1.17449987228218</v>
      </c>
      <c r="H3738">
        <v>-0.39070973806624198</v>
      </c>
      <c r="I3738">
        <v>-1.43224791878265</v>
      </c>
      <c r="J3738">
        <v>-2.2675398905839801</v>
      </c>
      <c r="K3738">
        <v>242.992031248632</v>
      </c>
      <c r="L3738">
        <v>225.079017188938</v>
      </c>
      <c r="M3738">
        <v>51.891311594454301</v>
      </c>
      <c r="N3738">
        <v>0.73790552579596602</v>
      </c>
      <c r="O3738">
        <v>9.2615967182076293</v>
      </c>
      <c r="P3738">
        <v>33.1163034917301</v>
      </c>
      <c r="Q3738">
        <v>1.5187022887975E-2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E3739">
        <v>31.446735449999998</v>
      </c>
      <c r="F3739">
        <v>12.59</v>
      </c>
      <c r="G3739">
        <v>-2.9760826217235299</v>
      </c>
      <c r="H3739">
        <v>-35.249519550226097</v>
      </c>
      <c r="I3739">
        <v>-17.4857124594593</v>
      </c>
      <c r="J3739">
        <v>-15.0651960003096</v>
      </c>
      <c r="K3739">
        <v>14.2044977904328</v>
      </c>
      <c r="L3739">
        <v>12.965314271255901</v>
      </c>
      <c r="M3739">
        <v>24.523602338629299</v>
      </c>
      <c r="N3739">
        <v>0.98228663446054698</v>
      </c>
      <c r="O3739">
        <v>69.023034154090496</v>
      </c>
      <c r="P3739">
        <v>29.793814432989599</v>
      </c>
      <c r="Q3739">
        <v>-4.4198571982479997E-3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31.397608446</v>
      </c>
      <c r="F3740">
        <v>16.329999999999998</v>
      </c>
      <c r="G3740">
        <v>111.100515885254</v>
      </c>
      <c r="H3740">
        <v>-6.2291519396945603</v>
      </c>
      <c r="I3740">
        <v>-19.966135534067</v>
      </c>
      <c r="J3740">
        <v>-0.300963221352613</v>
      </c>
      <c r="K3740">
        <v>14.4312603829785</v>
      </c>
      <c r="L3740">
        <v>12.1776502302924</v>
      </c>
      <c r="M3740">
        <v>58.702946632619003</v>
      </c>
      <c r="N3740">
        <v>1.56948004714598</v>
      </c>
      <c r="O3740">
        <v>38.211879975505198</v>
      </c>
      <c r="P3740">
        <v>172.166666666666</v>
      </c>
      <c r="Q3740">
        <v>0.14020634400585499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31.377214091999999</v>
      </c>
      <c r="F3741">
        <v>44.44</v>
      </c>
      <c r="G3741">
        <v>71.857216610858103</v>
      </c>
      <c r="H3741">
        <v>7.0550284468480102</v>
      </c>
      <c r="I3741">
        <v>-47.600835431725201</v>
      </c>
      <c r="J3741">
        <v>8.9953254747074194</v>
      </c>
      <c r="K3741">
        <v>41.069303307850497</v>
      </c>
      <c r="L3741">
        <v>41.395492352891097</v>
      </c>
      <c r="M3741">
        <v>73.497882969340793</v>
      </c>
      <c r="N3741">
        <v>1.8755928206471899</v>
      </c>
      <c r="O3741">
        <v>51.417641764176402</v>
      </c>
      <c r="P3741">
        <v>130.617540217955</v>
      </c>
      <c r="Q3741">
        <v>9.6976047930133993E-2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72</v>
      </c>
      <c r="E3742">
        <v>31.363144999999999</v>
      </c>
      <c r="F3742">
        <v>50.5</v>
      </c>
      <c r="G3742">
        <v>-12.6917654439063</v>
      </c>
      <c r="H3742">
        <v>5.6017890491411499</v>
      </c>
      <c r="I3742">
        <v>-60.905136856079899</v>
      </c>
      <c r="J3742">
        <v>0.80176680123803401</v>
      </c>
      <c r="K3742">
        <v>48.186186446274299</v>
      </c>
      <c r="L3742">
        <v>53.337833011485003</v>
      </c>
      <c r="M3742">
        <v>60.323567348451803</v>
      </c>
      <c r="N3742">
        <v>0.52217763307336995</v>
      </c>
      <c r="O3742">
        <v>156.93069306930599</v>
      </c>
      <c r="P3742">
        <v>35.862254506322301</v>
      </c>
      <c r="Q3742">
        <v>7.2338772721380007E-2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E3743">
        <v>31.332385889999902</v>
      </c>
      <c r="F3743">
        <v>20.89</v>
      </c>
      <c r="G3743">
        <v>35.883348062072997</v>
      </c>
      <c r="H3743">
        <v>-5.2737488522160003</v>
      </c>
      <c r="I3743">
        <v>-43.4954916560134</v>
      </c>
      <c r="J3743">
        <v>1.91365983431333</v>
      </c>
      <c r="K3743">
        <v>20.835014837006501</v>
      </c>
      <c r="L3743">
        <v>19.7952097251037</v>
      </c>
      <c r="M3743">
        <v>53.542903870813298</v>
      </c>
      <c r="N3743">
        <v>0.97285955444151695</v>
      </c>
      <c r="O3743">
        <v>57.970320727620802</v>
      </c>
      <c r="P3743">
        <v>72.644628099173502</v>
      </c>
      <c r="Q3743">
        <v>5.0326017501647002E-2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E3744">
        <v>31.3</v>
      </c>
      <c r="F3744">
        <v>15.93</v>
      </c>
      <c r="G3744">
        <v>6.1678559525947696</v>
      </c>
      <c r="H3744">
        <v>-15.2278104888639</v>
      </c>
      <c r="I3744">
        <v>-23.960492337965899</v>
      </c>
      <c r="J3744">
        <v>-4.0340805811931997</v>
      </c>
      <c r="K3744">
        <v>15.711635098870101</v>
      </c>
      <c r="L3744">
        <v>14.8263710302448</v>
      </c>
      <c r="M3744">
        <v>38.184689853797899</v>
      </c>
      <c r="N3744">
        <v>0.29212089301914601</v>
      </c>
      <c r="O3744">
        <v>31.826741996233501</v>
      </c>
      <c r="P3744">
        <v>48.878504672897201</v>
      </c>
      <c r="Q3744">
        <v>3.2600806149520002E-3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290</v>
      </c>
      <c r="E3745">
        <v>31.268999999999998</v>
      </c>
      <c r="F3745">
        <v>74.400000000000006</v>
      </c>
      <c r="G3745">
        <v>43.179596553584602</v>
      </c>
      <c r="H3745">
        <v>-10.4701592983489</v>
      </c>
      <c r="I3745">
        <v>68.307066190462095</v>
      </c>
      <c r="J3745">
        <v>-1.5737215467115799</v>
      </c>
      <c r="K3745">
        <v>75.8102423548291</v>
      </c>
      <c r="L3745">
        <v>66.035701427781206</v>
      </c>
      <c r="M3745">
        <v>45.569425395700002</v>
      </c>
      <c r="N3745">
        <v>0.99076163610719303</v>
      </c>
      <c r="O3745">
        <v>27.688172043010699</v>
      </c>
      <c r="P3745">
        <v>114.53287197231801</v>
      </c>
      <c r="Q3745">
        <v>6.7795132451966E-2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1318</v>
      </c>
      <c r="E3746">
        <v>31.257184429999999</v>
      </c>
      <c r="F3746">
        <v>57.1</v>
      </c>
      <c r="G3746">
        <v>-17.6839095658374</v>
      </c>
      <c r="H3746">
        <v>-3.17715084187568</v>
      </c>
      <c r="I3746">
        <v>-11.729563846167901</v>
      </c>
      <c r="J3746">
        <v>-1.04501177613046</v>
      </c>
      <c r="K3746">
        <v>56.252307691819802</v>
      </c>
      <c r="L3746">
        <v>54.950893155481502</v>
      </c>
      <c r="M3746">
        <v>56.093149880285502</v>
      </c>
      <c r="N3746">
        <v>0.80186617885461398</v>
      </c>
      <c r="O3746">
        <v>1.36602451838878</v>
      </c>
      <c r="P3746">
        <v>11.8511263467189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31.241313850000001</v>
      </c>
      <c r="F3747">
        <v>9.89</v>
      </c>
      <c r="G3747">
        <v>-32.439973756929803</v>
      </c>
      <c r="H3747">
        <v>-25.280745155222199</v>
      </c>
      <c r="I3747">
        <v>-7.02655046912139</v>
      </c>
      <c r="J3747">
        <v>-8.8397821260251792</v>
      </c>
      <c r="K3747">
        <v>11.0587424400023</v>
      </c>
      <c r="L3747">
        <v>9.3922455110651004</v>
      </c>
      <c r="M3747">
        <v>0.59571891223825402</v>
      </c>
      <c r="N3747">
        <v>0.43340074241256699</v>
      </c>
      <c r="O3747">
        <v>37.411526794742102</v>
      </c>
      <c r="P3747">
        <v>60.551948051948003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E3748">
        <v>31.070625</v>
      </c>
      <c r="F3748">
        <v>6.81</v>
      </c>
      <c r="G3748">
        <v>33.662945612109901</v>
      </c>
      <c r="H3748">
        <v>-18.1764460928521</v>
      </c>
      <c r="I3748">
        <v>-26.236668405991701</v>
      </c>
      <c r="J3748">
        <v>-4.3440435596667699</v>
      </c>
      <c r="K3748">
        <v>6.6136073232500099</v>
      </c>
      <c r="L3748">
        <v>5.2165884963094298</v>
      </c>
      <c r="M3748">
        <v>0.148161817729346</v>
      </c>
      <c r="N3748">
        <v>0.93669763582225496</v>
      </c>
      <c r="O3748">
        <v>28.634361233480099</v>
      </c>
      <c r="P3748">
        <v>57.6388888888888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31.043667299999999</v>
      </c>
      <c r="F3749">
        <v>41.19</v>
      </c>
      <c r="G3749">
        <v>27.235510467714398</v>
      </c>
      <c r="H3749">
        <v>-4.1612945777006196</v>
      </c>
      <c r="I3749">
        <v>5.1823202420990997</v>
      </c>
      <c r="J3749">
        <v>0.54422459675781298</v>
      </c>
      <c r="K3749">
        <v>34.432268944157201</v>
      </c>
      <c r="L3749">
        <v>27.571269809238501</v>
      </c>
      <c r="M3749">
        <v>99.9993711473698</v>
      </c>
      <c r="N3749">
        <v>1.08910891089108E-2</v>
      </c>
      <c r="O3749">
        <v>0</v>
      </c>
      <c r="P3749">
        <v>51.211453744493298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133</v>
      </c>
      <c r="E3750">
        <v>31.039856212</v>
      </c>
      <c r="F3750">
        <v>3.49</v>
      </c>
      <c r="G3750">
        <v>-3.11001043053475</v>
      </c>
      <c r="H3750">
        <v>-9.6623070199084804</v>
      </c>
      <c r="I3750">
        <v>-49.192933809537799</v>
      </c>
      <c r="J3750">
        <v>-1.52153540099879</v>
      </c>
      <c r="K3750">
        <v>3.6434782951334799</v>
      </c>
      <c r="L3750">
        <v>3.80994240060034</v>
      </c>
      <c r="M3750">
        <v>50.126740428996101</v>
      </c>
      <c r="N3750">
        <v>0.94784723890768297</v>
      </c>
      <c r="O3750">
        <v>83.381088825214803</v>
      </c>
      <c r="P3750">
        <v>29.259259259259199</v>
      </c>
      <c r="Q3750">
        <v>9.4752528177689005E-2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418</v>
      </c>
      <c r="E3751">
        <v>30.99</v>
      </c>
      <c r="F3751">
        <v>32.479999999999997</v>
      </c>
      <c r="G3751">
        <v>24.111268573426699</v>
      </c>
      <c r="H3751">
        <v>-12.9002749343469</v>
      </c>
      <c r="I3751">
        <v>-26.161218785732899</v>
      </c>
      <c r="J3751">
        <v>-1.3357613241320401</v>
      </c>
      <c r="K3751">
        <v>32.079607330948299</v>
      </c>
      <c r="L3751">
        <v>29.026044134611901</v>
      </c>
      <c r="M3751">
        <v>39.686445082108001</v>
      </c>
      <c r="N3751">
        <v>0.80409797862974897</v>
      </c>
      <c r="O3751">
        <v>27.801724137931</v>
      </c>
      <c r="P3751">
        <v>76.521739130434696</v>
      </c>
      <c r="Q3751">
        <v>4.4822236593579E-2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418</v>
      </c>
      <c r="E3752">
        <v>30.936599999999999</v>
      </c>
      <c r="F3752">
        <v>57.99</v>
      </c>
      <c r="G3752">
        <v>68.315494153392393</v>
      </c>
      <c r="H3752">
        <v>-8.8337721823404092</v>
      </c>
      <c r="I3752">
        <v>59.7925014961221</v>
      </c>
      <c r="J3752">
        <v>0.62794905223231001</v>
      </c>
      <c r="K3752">
        <v>56.691747342675903</v>
      </c>
      <c r="L3752">
        <v>45.341995767691799</v>
      </c>
      <c r="M3752">
        <v>46.3466885797313</v>
      </c>
      <c r="N3752">
        <v>0.30306995782684198</v>
      </c>
      <c r="O3752">
        <v>46.611484738747997</v>
      </c>
      <c r="P3752">
        <v>182.32716650438101</v>
      </c>
      <c r="Q3752">
        <v>0.20835150853801601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541</v>
      </c>
      <c r="E3753">
        <v>30.873528</v>
      </c>
      <c r="F3753">
        <v>11.18</v>
      </c>
      <c r="G3753">
        <v>62.895387680126497</v>
      </c>
      <c r="H3753">
        <v>30.3526662421236</v>
      </c>
      <c r="I3753">
        <v>47.862019313697097</v>
      </c>
      <c r="J3753">
        <v>21.902311731251899</v>
      </c>
      <c r="K3753">
        <v>9.2044608195765303</v>
      </c>
      <c r="L3753">
        <v>8.2517140381155905</v>
      </c>
      <c r="M3753">
        <v>76.897345101170899</v>
      </c>
      <c r="N3753">
        <v>3.08512051029465</v>
      </c>
      <c r="O3753">
        <v>19.767441860465102</v>
      </c>
      <c r="P3753">
        <v>131.950207468879</v>
      </c>
      <c r="Q3753">
        <v>7.9437337298207997E-2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118</v>
      </c>
      <c r="E3754">
        <v>30.79</v>
      </c>
      <c r="F3754">
        <v>323.25</v>
      </c>
      <c r="G3754">
        <v>-15.617171189575201</v>
      </c>
      <c r="H3754">
        <v>-4.0473337578763804</v>
      </c>
      <c r="I3754">
        <v>-6.3593388330857596</v>
      </c>
      <c r="J3754">
        <v>-1.23904952529257</v>
      </c>
      <c r="K3754">
        <v>321.74862392762202</v>
      </c>
      <c r="L3754">
        <v>310.211169917056</v>
      </c>
      <c r="M3754">
        <v>0.32897047686164199</v>
      </c>
      <c r="N3754">
        <v>0</v>
      </c>
      <c r="O3754">
        <v>0.26295436968291003</v>
      </c>
      <c r="P3754">
        <v>9.9489795918367303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21</v>
      </c>
      <c r="E3755">
        <v>30.7425</v>
      </c>
      <c r="F3755">
        <v>41.47</v>
      </c>
      <c r="G3755">
        <v>7.1378492185880402</v>
      </c>
      <c r="H3755">
        <v>-2.8374572146664998</v>
      </c>
      <c r="I3755">
        <v>0.18044562002132</v>
      </c>
      <c r="J3755">
        <v>-2.56307456140234</v>
      </c>
      <c r="K3755">
        <v>41.577221194911097</v>
      </c>
      <c r="L3755">
        <v>38.512430953562799</v>
      </c>
      <c r="M3755">
        <v>41.010333207909298</v>
      </c>
      <c r="N3755">
        <v>0.98686078890893003</v>
      </c>
      <c r="O3755">
        <v>27.079816734989102</v>
      </c>
      <c r="P3755">
        <v>56.431535269709499</v>
      </c>
      <c r="Q3755">
        <v>1.4360740009556E-2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677</v>
      </c>
      <c r="E3756">
        <v>30.72</v>
      </c>
      <c r="F3756">
        <v>5.1100000000000003</v>
      </c>
      <c r="G3756">
        <v>-65.128539900276493</v>
      </c>
      <c r="H3756">
        <v>-5.5857952963379196</v>
      </c>
      <c r="I3756">
        <v>-46.4040776588486</v>
      </c>
      <c r="J3756">
        <v>4.7650912614568997</v>
      </c>
      <c r="K3756">
        <v>5.2864306860134596</v>
      </c>
      <c r="L3756">
        <v>6.5284241796430802</v>
      </c>
      <c r="M3756">
        <v>59.5155957794355</v>
      </c>
      <c r="N3756">
        <v>1.2150833377738</v>
      </c>
      <c r="O3756">
        <v>133.46379647749501</v>
      </c>
      <c r="P3756">
        <v>16.6666666666666</v>
      </c>
      <c r="Q3756">
        <v>5.4116256248775002E-2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30.686262750000001</v>
      </c>
      <c r="F3757">
        <v>83</v>
      </c>
      <c r="G3757">
        <v>62.642465998633398</v>
      </c>
      <c r="H3757">
        <v>26.905047194504501</v>
      </c>
      <c r="I3757">
        <v>71.9002983551228</v>
      </c>
      <c r="J3757">
        <v>-1.8414591638467901</v>
      </c>
      <c r="K3757">
        <v>62.969002762980502</v>
      </c>
      <c r="M3757">
        <v>64.288752748831996</v>
      </c>
      <c r="N3757">
        <v>0.42785433070866102</v>
      </c>
      <c r="O3757">
        <v>5.3012048192771104</v>
      </c>
      <c r="P3757">
        <v>157.76397515527901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418</v>
      </c>
      <c r="E3758">
        <v>30.6182425199998</v>
      </c>
      <c r="F3758">
        <v>244.45</v>
      </c>
      <c r="G3758">
        <v>-25.566150781411899</v>
      </c>
      <c r="H3758">
        <v>-4.0473337578763804</v>
      </c>
      <c r="I3758">
        <v>-16.308318424922401</v>
      </c>
      <c r="J3758">
        <v>-1.23904952529257</v>
      </c>
      <c r="K3758">
        <v>244.45</v>
      </c>
      <c r="L3758">
        <v>244.44999999999899</v>
      </c>
      <c r="M3758">
        <v>50</v>
      </c>
      <c r="O3758">
        <v>0</v>
      </c>
      <c r="P3758">
        <v>0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915</v>
      </c>
      <c r="E3759">
        <v>30.48948</v>
      </c>
      <c r="F3759">
        <v>29.43</v>
      </c>
      <c r="G3759">
        <v>77.259486709973302</v>
      </c>
      <c r="H3759">
        <v>-10.737251322873201</v>
      </c>
      <c r="I3759">
        <v>24.910491555883599</v>
      </c>
      <c r="J3759">
        <v>-1.23904952529257</v>
      </c>
      <c r="K3759">
        <v>27.2522871429092</v>
      </c>
      <c r="L3759">
        <v>25.792716494150898</v>
      </c>
      <c r="M3759">
        <v>64.151768180178905</v>
      </c>
      <c r="N3759">
        <v>0.11487758945385999</v>
      </c>
      <c r="O3759">
        <v>29.085966700645599</v>
      </c>
      <c r="P3759">
        <v>112.952243125904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541</v>
      </c>
      <c r="E3760">
        <v>30.438712500000001</v>
      </c>
      <c r="F3760">
        <v>99.75</v>
      </c>
      <c r="G3760">
        <v>58.304816960523503</v>
      </c>
      <c r="H3760">
        <v>11.604840155167</v>
      </c>
      <c r="I3760">
        <v>-5.5979965603275899</v>
      </c>
      <c r="J3760">
        <v>-1.23904952529257</v>
      </c>
      <c r="K3760">
        <v>85.530983109326598</v>
      </c>
      <c r="L3760">
        <v>74.122512399432594</v>
      </c>
      <c r="M3760">
        <v>39.0145436850976</v>
      </c>
      <c r="N3760">
        <v>0.228973607038123</v>
      </c>
      <c r="O3760">
        <v>13.363408521303199</v>
      </c>
      <c r="Q3760">
        <v>0.11368365496484201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72</v>
      </c>
      <c r="E3761">
        <v>30.344999999999999</v>
      </c>
      <c r="F3761">
        <v>1.23</v>
      </c>
      <c r="G3761">
        <v>49.433849218588001</v>
      </c>
      <c r="H3761">
        <v>11.486646824647799</v>
      </c>
      <c r="I3761">
        <v>-21.692933809537799</v>
      </c>
      <c r="J3761">
        <v>0.47035218410913199</v>
      </c>
      <c r="K3761">
        <v>1.2697132243629199</v>
      </c>
      <c r="L3761">
        <v>1.15157490628007</v>
      </c>
      <c r="M3761">
        <v>31.966750645177001</v>
      </c>
      <c r="N3761">
        <v>0.85929250871693297</v>
      </c>
      <c r="O3761">
        <v>70.731707317073102</v>
      </c>
      <c r="P3761">
        <v>95.238095238095198</v>
      </c>
      <c r="Q3761">
        <v>5.6876565688393999E-2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622</v>
      </c>
      <c r="E3762">
        <v>30.336133931999999</v>
      </c>
      <c r="F3762">
        <v>32.99</v>
      </c>
      <c r="G3762">
        <v>-18.866643392249301</v>
      </c>
      <c r="H3762">
        <v>-17.268487604030199</v>
      </c>
      <c r="I3762">
        <v>-14.203706849558801</v>
      </c>
      <c r="J3762">
        <v>-2.78450407074711</v>
      </c>
      <c r="K3762">
        <v>33.509921351955903</v>
      </c>
      <c r="L3762">
        <v>31.583119182743498</v>
      </c>
      <c r="M3762">
        <v>44.906394021677798</v>
      </c>
      <c r="N3762">
        <v>0.24608748692924301</v>
      </c>
      <c r="O3762">
        <v>22.8857229463473</v>
      </c>
      <c r="P3762">
        <v>46.426986240568098</v>
      </c>
      <c r="Q3762">
        <v>4.5988825320582002E-2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1160</v>
      </c>
      <c r="E3763">
        <v>30.3116418</v>
      </c>
      <c r="F3763">
        <v>18.71</v>
      </c>
      <c r="G3763">
        <v>-72.292608180515003</v>
      </c>
      <c r="H3763">
        <v>277.53724868323701</v>
      </c>
      <c r="I3763">
        <v>-51.567833995856702</v>
      </c>
      <c r="J3763">
        <v>-7.0530030136646698</v>
      </c>
      <c r="K3763">
        <v>20.203289068474501</v>
      </c>
      <c r="L3763">
        <v>25.2996779102135</v>
      </c>
      <c r="M3763">
        <v>27.415081169493099</v>
      </c>
      <c r="N3763">
        <v>2.2239980558891399</v>
      </c>
      <c r="O3763">
        <v>125.815072153928</v>
      </c>
      <c r="P3763">
        <v>21.257290991574799</v>
      </c>
      <c r="Q3763">
        <v>-7.316777882855E-3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251</v>
      </c>
      <c r="E3764">
        <v>30.279015000000001</v>
      </c>
      <c r="F3764">
        <v>31.59</v>
      </c>
      <c r="G3764">
        <v>55.207267159976602</v>
      </c>
      <c r="H3764">
        <v>11.552991136585</v>
      </c>
      <c r="I3764">
        <v>51.886580893728201</v>
      </c>
      <c r="J3764">
        <v>0.54422459675781298</v>
      </c>
      <c r="K3764">
        <v>23.783471308020498</v>
      </c>
      <c r="L3764">
        <v>20.051611170159799</v>
      </c>
      <c r="M3764">
        <v>99.508122192923807</v>
      </c>
      <c r="N3764">
        <v>3.3939831528279099</v>
      </c>
      <c r="O3764">
        <v>0</v>
      </c>
      <c r="P3764">
        <v>80.514285714285705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30.269605299999998</v>
      </c>
      <c r="F3765">
        <v>230.95</v>
      </c>
      <c r="G3765">
        <v>31.169512605082701</v>
      </c>
      <c r="H3765">
        <v>1.63500307462019</v>
      </c>
      <c r="I3765">
        <v>8.5295194129153291</v>
      </c>
      <c r="J3765">
        <v>-1.00095428719733</v>
      </c>
      <c r="K3765">
        <v>217.94152278152799</v>
      </c>
      <c r="L3765">
        <v>196.166370420606</v>
      </c>
      <c r="M3765">
        <v>57.3465021494046</v>
      </c>
      <c r="N3765">
        <v>0.56701156522754903</v>
      </c>
      <c r="O3765">
        <v>8.1619398138125199</v>
      </c>
      <c r="P3765">
        <v>64.085257548845405</v>
      </c>
      <c r="Q3765">
        <v>6.2664960692223007E-2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198</v>
      </c>
      <c r="E3766">
        <v>30.248000000000001</v>
      </c>
      <c r="F3766">
        <v>0.45</v>
      </c>
      <c r="G3766">
        <v>-5.5931859894901201</v>
      </c>
      <c r="H3766">
        <v>-1.87035303188851</v>
      </c>
      <c r="I3766">
        <v>-12.2495918825592</v>
      </c>
      <c r="J3766">
        <v>1.0670674632677399</v>
      </c>
      <c r="K3766">
        <v>0.59267168328142406</v>
      </c>
      <c r="L3766">
        <v>0.50771284078795198</v>
      </c>
      <c r="M3766">
        <v>92.112121951265095</v>
      </c>
      <c r="N3766">
        <v>1</v>
      </c>
      <c r="Q3766">
        <v>4.6288916988924997E-2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E3767">
        <v>30.136288</v>
      </c>
      <c r="F3767">
        <v>22.12</v>
      </c>
      <c r="G3767">
        <v>-25.566150781411899</v>
      </c>
      <c r="H3767">
        <v>-4.0473337578763804</v>
      </c>
      <c r="I3767">
        <v>31.1583482417441</v>
      </c>
      <c r="K3767">
        <v>19.375004189490902</v>
      </c>
      <c r="M3767">
        <v>100</v>
      </c>
      <c r="N3767">
        <v>10.83</v>
      </c>
      <c r="O3767">
        <v>0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1506</v>
      </c>
      <c r="E3768">
        <v>30.00445616</v>
      </c>
      <c r="F3768">
        <v>2.4500000000000002</v>
      </c>
      <c r="G3768">
        <v>3.3812176396406901</v>
      </c>
      <c r="H3768">
        <v>-6.4377720048883198</v>
      </c>
      <c r="I3768">
        <v>-60.626500243104303</v>
      </c>
      <c r="J3768">
        <v>-2.8454752281038198</v>
      </c>
      <c r="K3768">
        <v>3.24949441452971</v>
      </c>
      <c r="L3768">
        <v>3.2144567044369099</v>
      </c>
      <c r="M3768">
        <v>35.282104200471302</v>
      </c>
      <c r="N3768">
        <v>0.95827136087595699</v>
      </c>
      <c r="O3768">
        <v>87.755102040816297</v>
      </c>
      <c r="P3768">
        <v>44.117647058823501</v>
      </c>
      <c r="Q3768">
        <v>-1.385722451043E-2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622</v>
      </c>
      <c r="E3769">
        <v>30.003141360000001</v>
      </c>
      <c r="F3769">
        <v>39.85</v>
      </c>
      <c r="G3769">
        <v>-28.560308522405101</v>
      </c>
      <c r="H3769">
        <v>-1.72300943355206</v>
      </c>
      <c r="I3769">
        <v>-25.698950530424899</v>
      </c>
      <c r="J3769">
        <v>-8.8975861106584304</v>
      </c>
      <c r="K3769">
        <v>38.554327200457301</v>
      </c>
      <c r="L3769">
        <v>40.543199497383398</v>
      </c>
      <c r="M3769">
        <v>39.891122166871298</v>
      </c>
      <c r="N3769">
        <v>0.62257186159418398</v>
      </c>
      <c r="O3769">
        <v>27.979924717691301</v>
      </c>
      <c r="P3769">
        <v>24.53125</v>
      </c>
      <c r="Q3769">
        <v>-4.9665210496199E-2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72</v>
      </c>
      <c r="E3770">
        <v>29.907399999999999</v>
      </c>
      <c r="F3770">
        <v>2.25</v>
      </c>
      <c r="G3770">
        <v>-58.200881320334098</v>
      </c>
      <c r="H3770">
        <v>-29.937301395416799</v>
      </c>
      <c r="I3770">
        <v>-48.943048963844603</v>
      </c>
      <c r="J3770">
        <v>-7.7696617701905399</v>
      </c>
      <c r="M3770">
        <v>8.3051198080129502</v>
      </c>
      <c r="O3770">
        <v>59.5555555555555</v>
      </c>
      <c r="P3770">
        <v>0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138</v>
      </c>
      <c r="E3771">
        <v>29.880680000000002</v>
      </c>
      <c r="F3771">
        <v>96.3</v>
      </c>
      <c r="G3771">
        <v>46.398134932873702</v>
      </c>
      <c r="H3771">
        <v>17.2127163277964</v>
      </c>
      <c r="I3771">
        <v>9.8709268580963805</v>
      </c>
      <c r="J3771">
        <v>11.506048513923099</v>
      </c>
      <c r="K3771">
        <v>77.577713235741598</v>
      </c>
      <c r="L3771">
        <v>66.496064029988702</v>
      </c>
      <c r="M3771">
        <v>74.437842103690897</v>
      </c>
      <c r="N3771">
        <v>2.0908305585223301</v>
      </c>
      <c r="O3771">
        <v>15.202492211838001</v>
      </c>
      <c r="P3771">
        <v>133.22838459675401</v>
      </c>
      <c r="Q3771">
        <v>3.4324821648112999E-2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E3772">
        <v>29.849399999999999</v>
      </c>
      <c r="F3772">
        <v>71.069999999999993</v>
      </c>
      <c r="G3772">
        <v>81.333412537365305</v>
      </c>
      <c r="H3772">
        <v>-12.8032716189625</v>
      </c>
      <c r="I3772">
        <v>8.9251617512889396</v>
      </c>
      <c r="J3772">
        <v>-3.2384979533124301</v>
      </c>
      <c r="K3772">
        <v>72.745038978032497</v>
      </c>
      <c r="L3772">
        <v>62.212127300651701</v>
      </c>
      <c r="M3772">
        <v>22.106928300230901</v>
      </c>
      <c r="N3772">
        <v>5.0494473531122699E-2</v>
      </c>
      <c r="O3772">
        <v>31.855916701843199</v>
      </c>
      <c r="P3772">
        <v>145.068965517241</v>
      </c>
      <c r="Q3772">
        <v>0.118218714148578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418</v>
      </c>
      <c r="E3773">
        <v>29.746729839999901</v>
      </c>
      <c r="F3773">
        <v>8.93</v>
      </c>
      <c r="G3773">
        <v>-32.981405018700002</v>
      </c>
      <c r="H3773">
        <v>-3.8179759597112501</v>
      </c>
      <c r="I3773">
        <v>-27.0975292141332</v>
      </c>
      <c r="J3773">
        <v>-2.4819873783999098</v>
      </c>
      <c r="K3773">
        <v>8.8870300717015098</v>
      </c>
      <c r="L3773">
        <v>9.2070174503498805</v>
      </c>
      <c r="M3773">
        <v>41.227912564895902</v>
      </c>
      <c r="N3773">
        <v>0.67468138632656605</v>
      </c>
      <c r="O3773">
        <v>22.508398656215</v>
      </c>
      <c r="P3773">
        <v>6.3095238095238004</v>
      </c>
      <c r="Q3773">
        <v>0.12992002885123899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95</v>
      </c>
      <c r="E3774">
        <v>29.730736279999999</v>
      </c>
      <c r="F3774">
        <v>84.96</v>
      </c>
      <c r="G3774">
        <v>322.77158008930002</v>
      </c>
      <c r="H3774">
        <v>6.3130266024839603</v>
      </c>
      <c r="I3774">
        <v>218.31161068102401</v>
      </c>
      <c r="J3774">
        <v>-8.9705515190896499</v>
      </c>
      <c r="K3774">
        <v>80.013213364726397</v>
      </c>
      <c r="L3774">
        <v>50.9683008834307</v>
      </c>
      <c r="M3774">
        <v>31.435961144886399</v>
      </c>
      <c r="N3774">
        <v>0.67303794592908495</v>
      </c>
      <c r="O3774">
        <v>21.1158192090395</v>
      </c>
      <c r="P3774">
        <v>399.76470588235202</v>
      </c>
      <c r="Q3774">
        <v>0.196873574633222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29.611526895999901</v>
      </c>
      <c r="F3775">
        <v>38.47</v>
      </c>
      <c r="G3775">
        <v>26.3090959615805</v>
      </c>
      <c r="H3775">
        <v>-10.2473337578763</v>
      </c>
      <c r="I3775">
        <v>17.546935576469298</v>
      </c>
      <c r="J3775">
        <v>1.52731585405555</v>
      </c>
      <c r="K3775">
        <v>37.593546325974401</v>
      </c>
      <c r="L3775">
        <v>32.946262771372297</v>
      </c>
      <c r="M3775">
        <v>51.312624662835297</v>
      </c>
      <c r="N3775">
        <v>0.433069436702472</v>
      </c>
      <c r="O3775">
        <v>32.570834416428298</v>
      </c>
      <c r="P3775">
        <v>60.224906289046203</v>
      </c>
      <c r="Q3775">
        <v>7.9043782847649999E-2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418</v>
      </c>
      <c r="E3776">
        <v>29.6</v>
      </c>
      <c r="F3776">
        <v>3.02</v>
      </c>
      <c r="G3776">
        <v>-13.714298929560099</v>
      </c>
      <c r="H3776">
        <v>3.98186332241557</v>
      </c>
      <c r="I3776">
        <v>-55.050711934050199</v>
      </c>
      <c r="J3776">
        <v>-0.21515874030964899</v>
      </c>
      <c r="K3776">
        <v>2.93293708857632</v>
      </c>
      <c r="L3776">
        <v>2.8213303482258998</v>
      </c>
      <c r="M3776">
        <v>43.823587738739697</v>
      </c>
      <c r="N3776">
        <v>1.29237573326118</v>
      </c>
      <c r="O3776">
        <v>88.410596026489998</v>
      </c>
      <c r="P3776">
        <v>51</v>
      </c>
      <c r="Q3776">
        <v>6.8102222280526994E-2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E3777">
        <v>29.5944</v>
      </c>
      <c r="F3777">
        <v>179.95</v>
      </c>
      <c r="G3777">
        <v>-35.8155273400154</v>
      </c>
      <c r="H3777">
        <v>5.2694364284590103</v>
      </c>
      <c r="I3777">
        <v>-13.479746996351</v>
      </c>
      <c r="J3777">
        <v>-6.1039143901574402</v>
      </c>
      <c r="K3777">
        <v>165.58636449964601</v>
      </c>
      <c r="L3777">
        <v>173.90856119254499</v>
      </c>
      <c r="M3777">
        <v>51.212523027977298</v>
      </c>
      <c r="N3777">
        <v>1.2321192052980099</v>
      </c>
      <c r="O3777">
        <v>41.1503195332036</v>
      </c>
      <c r="P3777">
        <v>47.499999999999901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715</v>
      </c>
      <c r="E3778">
        <v>29.575091889999999</v>
      </c>
      <c r="F3778">
        <v>42.8</v>
      </c>
      <c r="G3778">
        <v>13.169667695087201</v>
      </c>
      <c r="H3778">
        <v>7.0367430196310403</v>
      </c>
      <c r="I3778">
        <v>-3.0508429022974601</v>
      </c>
      <c r="J3778">
        <v>-4.5566965841160902</v>
      </c>
      <c r="K3778">
        <v>38.396300458264598</v>
      </c>
      <c r="L3778">
        <v>36.085375095683403</v>
      </c>
      <c r="M3778">
        <v>56.725246441840902</v>
      </c>
      <c r="N3778">
        <v>0.79974960002577</v>
      </c>
      <c r="O3778">
        <v>0.28037383177570402</v>
      </c>
      <c r="P3778">
        <v>60.720991363124298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619</v>
      </c>
      <c r="E3779">
        <v>29.571750000000002</v>
      </c>
      <c r="F3779">
        <v>6.1</v>
      </c>
      <c r="G3779">
        <v>-20.3937369883085</v>
      </c>
      <c r="H3779">
        <v>4.2859995754569304</v>
      </c>
      <c r="I3779">
        <v>-42.368924485528503</v>
      </c>
      <c r="J3779">
        <v>6.1004000159918101</v>
      </c>
      <c r="K3779">
        <v>5.6157117047099403</v>
      </c>
      <c r="L3779">
        <v>5.8376907093777204</v>
      </c>
      <c r="M3779">
        <v>62.874443677572401</v>
      </c>
      <c r="N3779">
        <v>1.7416267942583701</v>
      </c>
      <c r="O3779">
        <v>44.262295081967203</v>
      </c>
      <c r="P3779">
        <v>27.0833333333333</v>
      </c>
      <c r="Q3779">
        <v>-3.6488803389016999E-2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E3780">
        <v>29.543944</v>
      </c>
      <c r="F3780">
        <v>0.8</v>
      </c>
      <c r="G3780">
        <v>0.58769537243419301</v>
      </c>
      <c r="H3780">
        <v>9.8415551310124894</v>
      </c>
      <c r="I3780">
        <v>24.042558768059902</v>
      </c>
      <c r="J3780">
        <v>-3.6200019062449602</v>
      </c>
      <c r="K3780">
        <v>0.78101824083935401</v>
      </c>
      <c r="L3780">
        <v>0.75170236432169901</v>
      </c>
      <c r="M3780">
        <v>51.000846259278902</v>
      </c>
      <c r="N3780">
        <v>0.99986327034150602</v>
      </c>
      <c r="O3780">
        <v>38.749999999999901</v>
      </c>
      <c r="P3780">
        <v>50.943396226415103</v>
      </c>
      <c r="Q3780">
        <v>7.7218979389512998E-2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29.538049999999998</v>
      </c>
      <c r="F3781">
        <v>17.420000000000002</v>
      </c>
      <c r="G3781">
        <v>-67.769203203442402</v>
      </c>
      <c r="H3781">
        <v>-3.30020732109476</v>
      </c>
      <c r="I3781">
        <v>-28.682563897759501</v>
      </c>
      <c r="J3781">
        <v>-6.3283835805172499</v>
      </c>
      <c r="K3781">
        <v>17.820090707689801</v>
      </c>
      <c r="L3781">
        <v>21.032104047506699</v>
      </c>
      <c r="M3781">
        <v>43.894412903792997</v>
      </c>
      <c r="N3781">
        <v>0.68298239163879404</v>
      </c>
      <c r="O3781">
        <v>90.355912743972397</v>
      </c>
      <c r="P3781">
        <v>20.137931034482701</v>
      </c>
      <c r="Q3781">
        <v>-4.3031410382360002E-3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E3782">
        <v>29.507201999999999</v>
      </c>
      <c r="F3782">
        <v>34.78</v>
      </c>
      <c r="G3782">
        <v>58.845302028768302</v>
      </c>
      <c r="H3782">
        <v>-4.3685016410880602</v>
      </c>
      <c r="I3782">
        <v>-13.5912481354954</v>
      </c>
      <c r="J3782">
        <v>-4.38798569550534</v>
      </c>
      <c r="K3782">
        <v>33.7202836746185</v>
      </c>
      <c r="L3782">
        <v>31.9788491232345</v>
      </c>
      <c r="M3782">
        <v>52.727531214312101</v>
      </c>
      <c r="N3782">
        <v>0.56843605036447897</v>
      </c>
      <c r="O3782">
        <v>23.433007475560601</v>
      </c>
      <c r="P3782">
        <v>117.23922548407199</v>
      </c>
      <c r="Q3782">
        <v>3.9353847783342999E-2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D3783" t="s">
        <v>121</v>
      </c>
      <c r="E3783">
        <v>29.477831250000001</v>
      </c>
      <c r="F3783">
        <v>16.350000000000001</v>
      </c>
      <c r="G3783">
        <v>-31.708515879000899</v>
      </c>
      <c r="H3783">
        <v>-5.4601101706527997</v>
      </c>
      <c r="I3783">
        <v>-25.474985091589101</v>
      </c>
      <c r="J3783">
        <v>-8.1416017294688992</v>
      </c>
      <c r="K3783">
        <v>18.063280854720901</v>
      </c>
      <c r="L3783">
        <v>18.318791255022202</v>
      </c>
      <c r="M3783">
        <v>42.384966003467099</v>
      </c>
      <c r="N3783">
        <v>0.29743907469238101</v>
      </c>
      <c r="O3783">
        <v>119.20489296636001</v>
      </c>
      <c r="P3783">
        <v>8.4936960849369694</v>
      </c>
      <c r="Q3783">
        <v>-3.628276217756E-3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906</v>
      </c>
      <c r="E3784">
        <v>29.326695513000001</v>
      </c>
      <c r="F3784">
        <v>26.44</v>
      </c>
      <c r="G3784">
        <v>542.11061689535495</v>
      </c>
      <c r="H3784">
        <v>-8.2480772523001704</v>
      </c>
      <c r="I3784">
        <v>-18.382392498996499</v>
      </c>
      <c r="J3784">
        <v>1.8409504747074199</v>
      </c>
      <c r="K3784">
        <v>27.480066921184399</v>
      </c>
      <c r="L3784">
        <v>25.7424435881466</v>
      </c>
      <c r="M3784">
        <v>48.427656825627601</v>
      </c>
      <c r="N3784">
        <v>0.44708948740225801</v>
      </c>
      <c r="O3784">
        <v>52.836611195158802</v>
      </c>
      <c r="P3784">
        <v>739.36507936507905</v>
      </c>
      <c r="Q3784">
        <v>9.8184996177458003E-2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715</v>
      </c>
      <c r="E3785">
        <v>29.289530723999999</v>
      </c>
      <c r="F3785">
        <v>17.87</v>
      </c>
      <c r="G3785">
        <v>29.438277916550799</v>
      </c>
      <c r="H3785">
        <v>-2.2156222524384899</v>
      </c>
      <c r="I3785">
        <v>9.2008823055171796</v>
      </c>
      <c r="J3785">
        <v>-2.0751699266303798</v>
      </c>
      <c r="K3785">
        <v>17.0349272092257</v>
      </c>
      <c r="L3785">
        <v>15.0171439742053</v>
      </c>
      <c r="M3785">
        <v>37.603805705755697</v>
      </c>
      <c r="N3785">
        <v>1.18191531799468</v>
      </c>
      <c r="O3785">
        <v>7.4426412982652401</v>
      </c>
      <c r="P3785">
        <v>60.154149489155699</v>
      </c>
      <c r="Q3785">
        <v>3.3034621500889999E-3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418</v>
      </c>
      <c r="E3786">
        <v>29.26</v>
      </c>
      <c r="F3786">
        <v>429</v>
      </c>
      <c r="G3786">
        <v>33.322738107476901</v>
      </c>
      <c r="H3786">
        <v>0.71457100402837304</v>
      </c>
      <c r="I3786">
        <v>-20.7626614093322</v>
      </c>
      <c r="J3786">
        <v>5.9404376541946</v>
      </c>
      <c r="K3786">
        <v>398.20045280097497</v>
      </c>
      <c r="L3786">
        <v>373.85579420990803</v>
      </c>
      <c r="M3786">
        <v>62.7717107059146</v>
      </c>
      <c r="N3786">
        <v>2.5670420420420399</v>
      </c>
      <c r="O3786">
        <v>24.009324009324001</v>
      </c>
      <c r="P3786">
        <v>113.539074166251</v>
      </c>
      <c r="Q3786">
        <v>0.11692547849428001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43</v>
      </c>
      <c r="E3787">
        <v>29.222000000000001</v>
      </c>
      <c r="F3787">
        <v>760</v>
      </c>
      <c r="G3787">
        <v>213.82990032195599</v>
      </c>
      <c r="H3787">
        <v>13.423320688176</v>
      </c>
      <c r="I3787">
        <v>29.845527728923599</v>
      </c>
      <c r="J3787">
        <v>-1.3689196551627101</v>
      </c>
      <c r="K3787">
        <v>627.49869211988505</v>
      </c>
      <c r="L3787">
        <v>505.593679373626</v>
      </c>
      <c r="M3787">
        <v>47.783598053754098</v>
      </c>
      <c r="N3787">
        <v>0.85152190051967303</v>
      </c>
      <c r="O3787">
        <v>15.0855263157894</v>
      </c>
      <c r="P3787">
        <v>253.07781649245001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290</v>
      </c>
      <c r="E3788">
        <v>29.203554145999998</v>
      </c>
      <c r="F3788">
        <v>5.4</v>
      </c>
      <c r="G3788">
        <v>-0.85483438418330504</v>
      </c>
      <c r="H3788">
        <v>-0.91080239256273599</v>
      </c>
      <c r="I3788">
        <v>-28.0730243072754</v>
      </c>
      <c r="J3788">
        <v>-9.5997052629974906</v>
      </c>
      <c r="K3788">
        <v>5.6898966975490604</v>
      </c>
      <c r="L3788">
        <v>5.5164370320606801</v>
      </c>
      <c r="M3788">
        <v>39.639963904542398</v>
      </c>
      <c r="N3788">
        <v>0.832452741345314</v>
      </c>
      <c r="O3788">
        <v>25.925925925925899</v>
      </c>
      <c r="P3788">
        <v>41.361256544502602</v>
      </c>
      <c r="Q3788">
        <v>6.2688068868540003E-2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302</v>
      </c>
      <c r="E3789">
        <v>29.1966432</v>
      </c>
      <c r="F3789">
        <v>17.510000000000002</v>
      </c>
      <c r="G3789">
        <v>27.846818501864401</v>
      </c>
      <c r="H3789">
        <v>-3.0928138252542499</v>
      </c>
      <c r="I3789">
        <v>-20.5729439033259</v>
      </c>
      <c r="J3789">
        <v>2.5715740312894</v>
      </c>
      <c r="K3789">
        <v>17.783431712172799</v>
      </c>
      <c r="L3789">
        <v>16.564224630734</v>
      </c>
      <c r="M3789">
        <v>53.678994993752397</v>
      </c>
      <c r="N3789">
        <v>0.84016195260228799</v>
      </c>
      <c r="O3789">
        <v>19.017704169046201</v>
      </c>
      <c r="P3789">
        <v>73.194856577645893</v>
      </c>
      <c r="Q3789">
        <v>8.6288334983424003E-2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622</v>
      </c>
      <c r="E3790">
        <v>29.155875000000002</v>
      </c>
      <c r="F3790">
        <v>152.25</v>
      </c>
      <c r="G3790">
        <v>79.622528463871006</v>
      </c>
      <c r="H3790">
        <v>0.95266624212361095</v>
      </c>
      <c r="I3790">
        <v>-9.1654612820653405</v>
      </c>
      <c r="J3790">
        <v>-0.41123495575615399</v>
      </c>
      <c r="K3790">
        <v>147.47223099902499</v>
      </c>
      <c r="L3790">
        <v>132.655112066691</v>
      </c>
      <c r="M3790">
        <v>62.0785653114581</v>
      </c>
      <c r="N3790">
        <v>0.95259433278227301</v>
      </c>
      <c r="O3790">
        <v>24.1050903119868</v>
      </c>
      <c r="P3790">
        <v>110.872576177285</v>
      </c>
      <c r="Q3790">
        <v>0.14483359174868199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496</v>
      </c>
      <c r="E3791">
        <v>29.113</v>
      </c>
      <c r="F3791">
        <v>41.03</v>
      </c>
      <c r="G3791">
        <v>-84.037810700440204</v>
      </c>
      <c r="H3791">
        <v>7.7838036446511802</v>
      </c>
      <c r="I3791">
        <v>-37.6314248487</v>
      </c>
      <c r="J3791">
        <v>16.114223612404899</v>
      </c>
      <c r="K3791">
        <v>37.440193767864699</v>
      </c>
      <c r="L3791">
        <v>45.425743510912</v>
      </c>
      <c r="M3791">
        <v>71.733252432378904</v>
      </c>
      <c r="N3791">
        <v>2.2834653683014601</v>
      </c>
      <c r="O3791">
        <v>207.21423348769099</v>
      </c>
      <c r="P3791">
        <v>22.441062369441902</v>
      </c>
      <c r="Q3791">
        <v>-5.85416597508E-3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28.968</v>
      </c>
      <c r="F3792">
        <v>71</v>
      </c>
      <c r="G3792">
        <v>-38.980784927753398</v>
      </c>
      <c r="H3792">
        <v>10.4687952743816</v>
      </c>
      <c r="I3792">
        <v>-27.558318424922401</v>
      </c>
      <c r="J3792">
        <v>13.2770795069654</v>
      </c>
      <c r="K3792">
        <v>62.751972141471398</v>
      </c>
      <c r="L3792">
        <v>69.892247702442702</v>
      </c>
      <c r="M3792">
        <v>80.289744982986804</v>
      </c>
      <c r="N3792">
        <v>1.76638176638176</v>
      </c>
      <c r="O3792">
        <v>36.563380281690101</v>
      </c>
      <c r="P3792">
        <v>39.901477832512299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28.88</v>
      </c>
      <c r="F3793">
        <v>148</v>
      </c>
      <c r="G3793">
        <v>-45.021933094337101</v>
      </c>
      <c r="H3793">
        <v>6.8589642451958204</v>
      </c>
      <c r="I3793">
        <v>-35.764100737847599</v>
      </c>
      <c r="J3793">
        <v>8.9899581082952107</v>
      </c>
      <c r="K3793">
        <v>137.051264935831</v>
      </c>
      <c r="M3793">
        <v>69.570473372627006</v>
      </c>
      <c r="N3793">
        <v>0.45365853658536498</v>
      </c>
      <c r="O3793">
        <v>29.594594594594501</v>
      </c>
      <c r="P3793">
        <v>24.5791245791245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54</v>
      </c>
      <c r="E3794">
        <v>28.842875639999999</v>
      </c>
      <c r="F3794">
        <v>42.92</v>
      </c>
      <c r="G3794">
        <v>6.58529152628034</v>
      </c>
      <c r="H3794">
        <v>-12.4223337578763</v>
      </c>
      <c r="I3794">
        <v>-35.449237791915699</v>
      </c>
      <c r="J3794">
        <v>0.49585678976640801</v>
      </c>
      <c r="K3794">
        <v>44.850087353441502</v>
      </c>
      <c r="L3794">
        <v>43.902044762304399</v>
      </c>
      <c r="M3794">
        <v>51.1420786001569</v>
      </c>
      <c r="N3794">
        <v>1.44206544836379</v>
      </c>
      <c r="O3794">
        <v>68.825722273998096</v>
      </c>
      <c r="P3794">
        <v>36.253968253968203</v>
      </c>
      <c r="Q3794">
        <v>3.5096579849318001E-2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138</v>
      </c>
      <c r="E3795">
        <v>28.81007181</v>
      </c>
      <c r="F3795">
        <v>53.37</v>
      </c>
      <c r="G3795">
        <v>36.3689592997004</v>
      </c>
      <c r="H3795">
        <v>-13.696598344913699</v>
      </c>
      <c r="I3795">
        <v>-27.4027711985356</v>
      </c>
      <c r="J3795">
        <v>-5.1083530506580104</v>
      </c>
      <c r="K3795">
        <v>57.2413985870649</v>
      </c>
      <c r="L3795">
        <v>51.618615986003398</v>
      </c>
      <c r="M3795">
        <v>37.7677092514406</v>
      </c>
      <c r="N3795">
        <v>0.55668365846485601</v>
      </c>
      <c r="O3795">
        <v>43.901068015739099</v>
      </c>
      <c r="P3795">
        <v>71.057692307692193</v>
      </c>
      <c r="Q3795">
        <v>3.9193551538752001E-2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E3796">
        <v>28.770067560000001</v>
      </c>
      <c r="F3796">
        <v>50.05</v>
      </c>
      <c r="G3796">
        <v>-76.328570850275696</v>
      </c>
      <c r="H3796">
        <v>24.099934650674601</v>
      </c>
      <c r="I3796">
        <v>-28.5013008810628</v>
      </c>
      <c r="J3796">
        <v>18.6498393635963</v>
      </c>
      <c r="K3796">
        <v>46.096643089894698</v>
      </c>
      <c r="M3796">
        <v>74.363591699336595</v>
      </c>
      <c r="N3796">
        <v>2.66491228070175</v>
      </c>
      <c r="O3796">
        <v>113.786213786213</v>
      </c>
      <c r="P3796">
        <v>56.406249999999901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409</v>
      </c>
      <c r="E3797">
        <v>28.719067500000001</v>
      </c>
      <c r="F3797">
        <v>82.84</v>
      </c>
      <c r="G3797">
        <v>341.13807457069998</v>
      </c>
      <c r="H3797">
        <v>17.526087786780501</v>
      </c>
      <c r="I3797">
        <v>245.43840646590701</v>
      </c>
      <c r="J3797">
        <v>-12.5867160171646</v>
      </c>
      <c r="K3797">
        <v>66.245195920846299</v>
      </c>
      <c r="L3797">
        <v>40.355095474085097</v>
      </c>
      <c r="M3797">
        <v>48.169043140030197</v>
      </c>
      <c r="N3797">
        <v>0.70360903929644802</v>
      </c>
      <c r="O3797">
        <v>15.101400289715</v>
      </c>
      <c r="P3797">
        <v>442.85714285714198</v>
      </c>
      <c r="Q3797">
        <v>0.139715197251114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915</v>
      </c>
      <c r="E3798">
        <v>28.628432682</v>
      </c>
      <c r="F3798">
        <v>21.55</v>
      </c>
      <c r="G3798">
        <v>-15.335971753278899</v>
      </c>
      <c r="H3798">
        <v>-4.7843213212112499</v>
      </c>
      <c r="I3798">
        <v>-22.4085362898462</v>
      </c>
      <c r="J3798">
        <v>0.55594338920907005</v>
      </c>
      <c r="K3798">
        <v>21.881391091927298</v>
      </c>
      <c r="L3798">
        <v>22.0764948671074</v>
      </c>
      <c r="M3798">
        <v>39.273041171440603</v>
      </c>
      <c r="N3798">
        <v>0.17833158385307599</v>
      </c>
      <c r="O3798">
        <v>62.180974477958202</v>
      </c>
      <c r="P3798">
        <v>21.067415730337</v>
      </c>
      <c r="Q3798">
        <v>3.6953703207018997E-2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1160</v>
      </c>
      <c r="E3799">
        <v>28.42784</v>
      </c>
      <c r="F3799">
        <v>25.39</v>
      </c>
      <c r="G3799">
        <v>-78.063812147174303</v>
      </c>
      <c r="H3799">
        <v>-1.31032463451265</v>
      </c>
      <c r="I3799">
        <v>-55.142334324705601</v>
      </c>
      <c r="J3799">
        <v>-12.510032738721801</v>
      </c>
      <c r="K3799">
        <v>27.149342787617599</v>
      </c>
      <c r="L3799">
        <v>32.390803323300297</v>
      </c>
      <c r="M3799">
        <v>38.322047261610997</v>
      </c>
      <c r="N3799">
        <v>1.3767744794262999</v>
      </c>
      <c r="O3799">
        <v>181.88263095706901</v>
      </c>
      <c r="P3799">
        <v>15.304268846503099</v>
      </c>
      <c r="Q3799">
        <v>6.9177708114902994E-2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1318</v>
      </c>
      <c r="E3800">
        <v>28.388294607999999</v>
      </c>
      <c r="F3800">
        <v>234.53</v>
      </c>
      <c r="G3800">
        <v>-18.301350414270999</v>
      </c>
      <c r="H3800">
        <v>-4.1584448689874902</v>
      </c>
      <c r="I3800">
        <v>-11.5138590862272</v>
      </c>
      <c r="J3800">
        <v>-0.92145295876896904</v>
      </c>
      <c r="K3800">
        <v>232.07951576174099</v>
      </c>
      <c r="L3800">
        <v>226.47141575960899</v>
      </c>
      <c r="M3800">
        <v>54.0220772595234</v>
      </c>
      <c r="N3800">
        <v>0.75644149586360598</v>
      </c>
      <c r="O3800">
        <v>13.844710697991699</v>
      </c>
      <c r="P3800">
        <v>9.6959775491113103</v>
      </c>
      <c r="Q3800">
        <v>-6.2435120747125997E-2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95</v>
      </c>
      <c r="E3801">
        <v>28.349499999999999</v>
      </c>
      <c r="F3801">
        <v>5.93</v>
      </c>
      <c r="G3801">
        <v>-17.9019172047696</v>
      </c>
      <c r="H3801">
        <v>-4.3851715957142101</v>
      </c>
      <c r="I3801">
        <v>-36.281327871616099</v>
      </c>
      <c r="J3801">
        <v>-4.8338207671226296</v>
      </c>
      <c r="K3801">
        <v>5.9936968400819302</v>
      </c>
      <c r="L3801">
        <v>6.5565307205258998</v>
      </c>
      <c r="M3801">
        <v>50.007013556117101</v>
      </c>
      <c r="N3801">
        <v>0.62770819798424904</v>
      </c>
      <c r="O3801">
        <v>56.661045531197203</v>
      </c>
      <c r="P3801">
        <v>14.038461538461499</v>
      </c>
      <c r="Q3801">
        <v>0.131980004931397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622</v>
      </c>
      <c r="E3802">
        <v>28.298400000000001</v>
      </c>
      <c r="F3802">
        <v>18.5</v>
      </c>
      <c r="G3802">
        <v>164.85771107102099</v>
      </c>
      <c r="H3802">
        <v>31.9346752376258</v>
      </c>
      <c r="I3802">
        <v>33.854019237415102</v>
      </c>
      <c r="J3802">
        <v>6.8658372446716598</v>
      </c>
      <c r="K3802">
        <v>13.865914693791201</v>
      </c>
      <c r="L3802">
        <v>12.1047886023673</v>
      </c>
      <c r="M3802">
        <v>94.698314463640898</v>
      </c>
      <c r="N3802">
        <v>1.64859020596662</v>
      </c>
      <c r="O3802">
        <v>17.6216216216216</v>
      </c>
      <c r="P3802">
        <v>190.42386185243299</v>
      </c>
      <c r="Q3802">
        <v>0.230838449873253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28.270368000000001</v>
      </c>
      <c r="F3803">
        <v>71.239999999999995</v>
      </c>
      <c r="G3803">
        <v>47.178757075038</v>
      </c>
      <c r="H3803">
        <v>-2.6388830536510302</v>
      </c>
      <c r="I3803">
        <v>9.1142167863451107</v>
      </c>
      <c r="J3803">
        <v>3.7172186962817699</v>
      </c>
      <c r="K3803">
        <v>66.619405498956198</v>
      </c>
      <c r="L3803">
        <v>56.356969454887398</v>
      </c>
      <c r="M3803">
        <v>64.314848824470701</v>
      </c>
      <c r="N3803">
        <v>0.80232558139534804</v>
      </c>
      <c r="O3803">
        <v>12.0157215047726</v>
      </c>
      <c r="P3803">
        <v>115.87878787878699</v>
      </c>
      <c r="Q3803">
        <v>0.10545538031835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28.269682319999902</v>
      </c>
      <c r="F3804">
        <v>39.159999999999997</v>
      </c>
      <c r="G3804">
        <v>-10.3896801931766</v>
      </c>
      <c r="H3804">
        <v>-4.0473337578763804</v>
      </c>
      <c r="I3804">
        <v>-6.3083184249224997</v>
      </c>
      <c r="J3804">
        <v>-1.23904952529257</v>
      </c>
      <c r="K3804">
        <v>38.9837979996652</v>
      </c>
      <c r="L3804">
        <v>36.493716034771801</v>
      </c>
      <c r="M3804">
        <v>99.990699005494903</v>
      </c>
      <c r="O3804">
        <v>0</v>
      </c>
      <c r="P3804">
        <v>21.2383900928792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28.215250000000001</v>
      </c>
      <c r="F3805">
        <v>7.35</v>
      </c>
      <c r="G3805">
        <v>-11.7890609981302</v>
      </c>
      <c r="H3805">
        <v>3.1392105846312499</v>
      </c>
      <c r="I3805">
        <v>-27.432864978731399</v>
      </c>
      <c r="J3805">
        <v>-1.6651858889289399</v>
      </c>
      <c r="K3805">
        <v>7.0377599211730502</v>
      </c>
      <c r="L3805">
        <v>6.4031669380392398</v>
      </c>
      <c r="M3805">
        <v>49.683468640477201</v>
      </c>
      <c r="N3805">
        <v>0.89700150386350597</v>
      </c>
      <c r="O3805">
        <v>31.156462585033999</v>
      </c>
      <c r="P3805">
        <v>46.123260437375698</v>
      </c>
      <c r="Q3805">
        <v>7.3364392048528002E-2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622</v>
      </c>
      <c r="E3806">
        <v>28.134106675291001</v>
      </c>
      <c r="F3806">
        <v>26.46</v>
      </c>
      <c r="G3806">
        <v>19.984883709075199</v>
      </c>
      <c r="H3806">
        <v>-4.1612945777006196</v>
      </c>
      <c r="I3806">
        <v>53.2787555980048</v>
      </c>
      <c r="J3806">
        <v>0.54422459675781298</v>
      </c>
      <c r="K3806">
        <v>20.7770867505652</v>
      </c>
      <c r="L3806">
        <v>18.418935271524798</v>
      </c>
      <c r="M3806">
        <v>88.6084252441009</v>
      </c>
      <c r="N3806">
        <v>0</v>
      </c>
      <c r="O3806">
        <v>0</v>
      </c>
      <c r="P3806">
        <v>85.034965034964998</v>
      </c>
      <c r="Q3806">
        <v>0.16540025724671301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622</v>
      </c>
      <c r="E3807">
        <v>28.129529999999999</v>
      </c>
      <c r="F3807">
        <v>79</v>
      </c>
      <c r="G3807">
        <v>-4.9462611914994401</v>
      </c>
      <c r="H3807">
        <v>-8.5890710112839699</v>
      </c>
      <c r="I3807">
        <v>-11.3089078280763</v>
      </c>
      <c r="J3807">
        <v>0.54422459675781298</v>
      </c>
      <c r="K3807">
        <v>75.999486424088801</v>
      </c>
      <c r="L3807">
        <v>53.452300975320298</v>
      </c>
      <c r="M3807">
        <v>2.7141348678664499</v>
      </c>
      <c r="N3807">
        <v>1.2154882154882101</v>
      </c>
      <c r="O3807">
        <v>9.8607594936708907</v>
      </c>
      <c r="P3807">
        <v>23.4375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E3808">
        <v>28.105497</v>
      </c>
      <c r="F3808">
        <v>5.49</v>
      </c>
      <c r="G3808">
        <v>19.671944456683299</v>
      </c>
      <c r="H3808">
        <v>17.017481056938401</v>
      </c>
      <c r="I3808">
        <v>24.822786973534999</v>
      </c>
      <c r="J3808">
        <v>-3.1152221331724901</v>
      </c>
      <c r="K3808">
        <v>4.9992335573736399</v>
      </c>
      <c r="L3808">
        <v>4.6723767349219498</v>
      </c>
      <c r="M3808">
        <v>44.938409113410202</v>
      </c>
      <c r="N3808">
        <v>1.6327606182049299</v>
      </c>
      <c r="O3808">
        <v>24.772313296903398</v>
      </c>
      <c r="P3808">
        <v>52.077562326869803</v>
      </c>
      <c r="Q3808">
        <v>-5.3021310465413002E-2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21</v>
      </c>
      <c r="E3809">
        <v>28.063961643786399</v>
      </c>
      <c r="F3809">
        <v>67</v>
      </c>
      <c r="G3809">
        <v>-15.7300852076414</v>
      </c>
      <c r="H3809">
        <v>-13.750837801003</v>
      </c>
      <c r="I3809">
        <v>-24.9778931250315</v>
      </c>
      <c r="J3809">
        <v>-1.23904952529257</v>
      </c>
      <c r="K3809">
        <v>72.042135922924402</v>
      </c>
      <c r="L3809">
        <v>69.432966591162497</v>
      </c>
      <c r="M3809">
        <v>1.4649220408959999E-3</v>
      </c>
      <c r="N3809">
        <v>0</v>
      </c>
      <c r="O3809">
        <v>14.179104477611901</v>
      </c>
      <c r="P3809">
        <v>21.818181818181799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290</v>
      </c>
      <c r="E3810">
        <v>28.015574399999998</v>
      </c>
      <c r="F3810">
        <v>27.78</v>
      </c>
      <c r="G3810">
        <v>-11.9598142445208</v>
      </c>
      <c r="H3810">
        <v>10.882183683168901</v>
      </c>
      <c r="I3810">
        <v>12.2919331172622</v>
      </c>
      <c r="J3810">
        <v>10.7942245967578</v>
      </c>
      <c r="K3810">
        <v>23.5260508620478</v>
      </c>
      <c r="L3810">
        <v>22.573627872018701</v>
      </c>
      <c r="M3810">
        <v>99.957975064841406</v>
      </c>
      <c r="N3810">
        <v>2.2895880149812702</v>
      </c>
      <c r="O3810">
        <v>0</v>
      </c>
      <c r="P3810">
        <v>50.732501356483901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146</v>
      </c>
      <c r="E3811">
        <v>27.982340000000001</v>
      </c>
      <c r="F3811">
        <v>21.4</v>
      </c>
      <c r="G3811">
        <v>-55.055442379435</v>
      </c>
      <c r="H3811">
        <v>1.8639962913846899</v>
      </c>
      <c r="I3811">
        <v>-37.4869556256591</v>
      </c>
      <c r="J3811">
        <v>-11.280890529476601</v>
      </c>
      <c r="K3811">
        <v>21.758143155941099</v>
      </c>
      <c r="M3811">
        <v>43.616859054902903</v>
      </c>
      <c r="N3811">
        <v>1.35135135135135</v>
      </c>
      <c r="O3811">
        <v>65.420560747663501</v>
      </c>
      <c r="P3811">
        <v>17.582417582417499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124</v>
      </c>
      <c r="E3812">
        <v>27.971800000000002</v>
      </c>
      <c r="F3812">
        <v>0.38</v>
      </c>
      <c r="G3812">
        <v>1.1005158852547201</v>
      </c>
      <c r="H3812">
        <v>-11.364406928608</v>
      </c>
      <c r="I3812">
        <v>-31.863873980478001</v>
      </c>
      <c r="J3812">
        <v>-1.23904952529257</v>
      </c>
      <c r="K3812">
        <v>0.41703172069077399</v>
      </c>
      <c r="L3812">
        <v>0.53926694166897304</v>
      </c>
      <c r="M3812">
        <v>5.3146314101759904</v>
      </c>
      <c r="N3812">
        <v>0.358650987413133</v>
      </c>
      <c r="O3812">
        <v>71.052631578947299</v>
      </c>
      <c r="P3812">
        <v>52</v>
      </c>
      <c r="Q3812">
        <v>-2.515112567175E-3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27.968000889999999</v>
      </c>
      <c r="F3813">
        <v>13.13</v>
      </c>
      <c r="G3813">
        <v>36.732983952827801</v>
      </c>
      <c r="H3813">
        <v>26.952666242123598</v>
      </c>
      <c r="I3813">
        <v>24.420513300693798</v>
      </c>
      <c r="J3813">
        <v>8.8449840881527901</v>
      </c>
      <c r="K3813">
        <v>10.345932315128399</v>
      </c>
      <c r="L3813">
        <v>9.1652153753020595</v>
      </c>
      <c r="M3813">
        <v>83.053215160880796</v>
      </c>
      <c r="N3813">
        <v>2.3906482945561298</v>
      </c>
      <c r="O3813">
        <v>4.1888804265041797</v>
      </c>
      <c r="P3813">
        <v>91.6788321167883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418</v>
      </c>
      <c r="E3814">
        <v>27.93</v>
      </c>
      <c r="F3814">
        <v>0.37</v>
      </c>
      <c r="G3814">
        <v>-51.098065675028899</v>
      </c>
      <c r="H3814">
        <v>-4.0473337578763804</v>
      </c>
      <c r="I3814">
        <v>-30.261806797015499</v>
      </c>
      <c r="J3814">
        <v>-6.6444549306979797</v>
      </c>
      <c r="K3814">
        <v>0.364858353858035</v>
      </c>
      <c r="L3814">
        <v>0.38489566543442699</v>
      </c>
      <c r="M3814">
        <v>33.3321645816306</v>
      </c>
      <c r="N3814">
        <v>0.91459859683558797</v>
      </c>
      <c r="O3814">
        <v>54.054054054053999</v>
      </c>
      <c r="P3814">
        <v>19.354838709677399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622</v>
      </c>
      <c r="E3815">
        <v>27.929355455</v>
      </c>
      <c r="F3815">
        <v>3.91</v>
      </c>
      <c r="G3815">
        <v>-79.835156629365102</v>
      </c>
      <c r="H3815">
        <v>2.7094229988803602</v>
      </c>
      <c r="I3815">
        <v>-14.7498768664809</v>
      </c>
      <c r="J3815">
        <v>-2.48904952529257</v>
      </c>
      <c r="K3815">
        <v>3.6813600405094502</v>
      </c>
      <c r="L3815">
        <v>4.0699823147633998</v>
      </c>
      <c r="M3815">
        <v>66.833986432222105</v>
      </c>
      <c r="N3815">
        <v>1.2662870278110401</v>
      </c>
      <c r="O3815">
        <v>130.17902813299199</v>
      </c>
      <c r="P3815">
        <v>32.542372881355902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622</v>
      </c>
      <c r="E3816">
        <v>27.897585750000001</v>
      </c>
      <c r="F3816">
        <v>49.29</v>
      </c>
      <c r="G3816">
        <v>41.518594981299898</v>
      </c>
      <c r="H3816">
        <v>-7.0559917665343903</v>
      </c>
      <c r="I3816">
        <v>-4.26012565383816</v>
      </c>
      <c r="J3816">
        <v>-2.0579959617688801</v>
      </c>
      <c r="K3816">
        <v>44.199473270414799</v>
      </c>
      <c r="L3816">
        <v>43.390431239048198</v>
      </c>
      <c r="M3816">
        <v>56.602878396495797</v>
      </c>
      <c r="N3816">
        <v>2.7760600020270898</v>
      </c>
      <c r="O3816">
        <v>31.466828971393699</v>
      </c>
      <c r="P3816">
        <v>73.862433862433804</v>
      </c>
      <c r="Q3816">
        <v>6.0395308449764998E-2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715</v>
      </c>
      <c r="E3817">
        <v>27.800666394</v>
      </c>
      <c r="F3817">
        <v>43.61</v>
      </c>
      <c r="G3817">
        <v>14.1647047136216</v>
      </c>
      <c r="H3817">
        <v>9.3481389451862</v>
      </c>
      <c r="I3817">
        <v>-2.9177828034976301</v>
      </c>
      <c r="J3817">
        <v>-2.1927596904472701</v>
      </c>
      <c r="K3817">
        <v>39.0898091402753</v>
      </c>
      <c r="L3817">
        <v>36.701722012246002</v>
      </c>
      <c r="M3817">
        <v>53.1716620480071</v>
      </c>
      <c r="N3817">
        <v>1.8677749929221501</v>
      </c>
      <c r="O3817">
        <v>0.18344416418252199</v>
      </c>
      <c r="P3817">
        <v>43.453947368420998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E3818">
        <v>27.711632000000002</v>
      </c>
      <c r="F3818">
        <v>90.08</v>
      </c>
      <c r="G3818">
        <v>316.43581192712497</v>
      </c>
      <c r="H3818">
        <v>55.551073720053303</v>
      </c>
      <c r="I3818">
        <v>21.808823556064901</v>
      </c>
      <c r="J3818">
        <v>-5.1273013756000898</v>
      </c>
      <c r="K3818">
        <v>78.983642054252797</v>
      </c>
      <c r="L3818">
        <v>65.822353720270897</v>
      </c>
      <c r="M3818">
        <v>49.275819352508101</v>
      </c>
      <c r="N3818">
        <v>2.8961663359191698</v>
      </c>
      <c r="O3818">
        <v>32.615452930728203</v>
      </c>
      <c r="P3818">
        <v>364.09067490984</v>
      </c>
      <c r="Q3818">
        <v>0.13455797051291499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2993</v>
      </c>
      <c r="E3819">
        <v>27.649179894</v>
      </c>
      <c r="F3819">
        <v>21.02</v>
      </c>
      <c r="G3819">
        <v>-6.0353269952690001</v>
      </c>
      <c r="H3819">
        <v>-9.3218689935011092</v>
      </c>
      <c r="I3819">
        <v>-47.794628724792098</v>
      </c>
      <c r="J3819">
        <v>0.76281267210034398</v>
      </c>
      <c r="K3819">
        <v>21.9967857009309</v>
      </c>
      <c r="L3819">
        <v>22.468156260337899</v>
      </c>
      <c r="M3819">
        <v>60.954611777483997</v>
      </c>
      <c r="N3819">
        <v>1.5715722345520799</v>
      </c>
      <c r="O3819">
        <v>83.158896289248304</v>
      </c>
      <c r="P3819">
        <v>33.800127307447397</v>
      </c>
      <c r="Q3819">
        <v>9.3612846418974993E-2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D3820" t="s">
        <v>1428</v>
      </c>
      <c r="E3820">
        <v>27.599490575999901</v>
      </c>
      <c r="F3820">
        <v>49.08</v>
      </c>
      <c r="G3820">
        <v>55.923210920715697</v>
      </c>
      <c r="H3820">
        <v>4.2242972977614199</v>
      </c>
      <c r="I3820">
        <v>-11.9937594451137</v>
      </c>
      <c r="J3820">
        <v>-4.3072313434743901</v>
      </c>
      <c r="K3820">
        <v>46.191465273734899</v>
      </c>
      <c r="L3820">
        <v>42.9390778401945</v>
      </c>
      <c r="M3820">
        <v>54.086686395847003</v>
      </c>
      <c r="N3820">
        <v>3.0826024844720399</v>
      </c>
      <c r="O3820">
        <v>29.176854115729402</v>
      </c>
      <c r="P3820">
        <v>83.476635514018696</v>
      </c>
      <c r="Q3820">
        <v>2.0851731961632002E-2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E3821">
        <v>27.598680600000002</v>
      </c>
      <c r="F3821">
        <v>128.44999999999999</v>
      </c>
      <c r="G3821">
        <v>114.75190347490199</v>
      </c>
      <c r="H3821">
        <v>20.281934534806499</v>
      </c>
      <c r="I3821">
        <v>13.4916007343337</v>
      </c>
      <c r="J3821">
        <v>28.5646640025588</v>
      </c>
      <c r="K3821">
        <v>96.931536803232206</v>
      </c>
      <c r="L3821">
        <v>86.642056956473297</v>
      </c>
      <c r="M3821">
        <v>87.101368464563706</v>
      </c>
      <c r="N3821">
        <v>2.4673715253811799</v>
      </c>
      <c r="O3821">
        <v>0</v>
      </c>
      <c r="P3821">
        <v>152.854330708661</v>
      </c>
      <c r="Q3821">
        <v>7.3473061800347003E-2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27.542483900000001</v>
      </c>
      <c r="F3822">
        <v>14.6</v>
      </c>
      <c r="G3822">
        <v>-4.4043250552708804</v>
      </c>
      <c r="H3822">
        <v>-3.8414312184117301</v>
      </c>
      <c r="I3822">
        <v>-18.974985091589101</v>
      </c>
      <c r="J3822">
        <v>2.3070497654875601</v>
      </c>
      <c r="K3822">
        <v>15.0797813181248</v>
      </c>
      <c r="L3822">
        <v>14.729037224851901</v>
      </c>
      <c r="M3822">
        <v>50.079591250201801</v>
      </c>
      <c r="N3822">
        <v>0.114415862808145</v>
      </c>
      <c r="O3822">
        <v>35</v>
      </c>
      <c r="P3822">
        <v>35.185185185185098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21</v>
      </c>
      <c r="E3823">
        <v>27.541193400000001</v>
      </c>
      <c r="F3823">
        <v>9</v>
      </c>
      <c r="G3823">
        <v>255.78978142197701</v>
      </c>
      <c r="H3823">
        <v>28.0389971773754</v>
      </c>
      <c r="I3823">
        <v>66.991070577114101</v>
      </c>
      <c r="J3823">
        <v>-8.7919196159270196</v>
      </c>
      <c r="K3823">
        <v>7.8382493564898201</v>
      </c>
      <c r="L3823">
        <v>5.5689079463611799</v>
      </c>
      <c r="M3823">
        <v>33.847565311478498</v>
      </c>
      <c r="N3823">
        <v>0.16410637576731399</v>
      </c>
      <c r="O3823">
        <v>29.2222222222222</v>
      </c>
      <c r="P3823">
        <v>289.61038961038901</v>
      </c>
      <c r="Q3823">
        <v>0.15993769465298799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541</v>
      </c>
      <c r="E3824">
        <v>27.490500000000001</v>
      </c>
      <c r="F3824">
        <v>87.63</v>
      </c>
      <c r="G3824">
        <v>8.3223136952878001</v>
      </c>
      <c r="H3824">
        <v>45.052065841856702</v>
      </c>
      <c r="I3824">
        <v>-4.6065975836223103</v>
      </c>
      <c r="J3824">
        <v>1.76820937550244</v>
      </c>
      <c r="K3824">
        <v>69.960177932351499</v>
      </c>
      <c r="L3824">
        <v>65.769518640387304</v>
      </c>
      <c r="M3824">
        <v>86.3119315083038</v>
      </c>
      <c r="N3824">
        <v>4.0758777893305602</v>
      </c>
      <c r="O3824">
        <v>7.8397808969530898</v>
      </c>
      <c r="P3824">
        <v>69.825581395348806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133</v>
      </c>
      <c r="E3825">
        <v>27.478290000000001</v>
      </c>
      <c r="F3825">
        <v>9.0299999999999994</v>
      </c>
      <c r="G3825">
        <v>11.2520310367698</v>
      </c>
      <c r="H3825">
        <v>0.95266624212360895</v>
      </c>
      <c r="I3825">
        <v>-2.0045209565680699</v>
      </c>
      <c r="J3825">
        <v>-1.23904952529257</v>
      </c>
      <c r="K3825">
        <v>7.9859518249569499</v>
      </c>
      <c r="L3825">
        <v>5.7582015086463203</v>
      </c>
      <c r="M3825">
        <v>58.283255962507198</v>
      </c>
      <c r="N3825">
        <v>2.4432638435807399</v>
      </c>
      <c r="O3825">
        <v>5.2048726467331203</v>
      </c>
      <c r="P3825">
        <v>36.818181818181799</v>
      </c>
      <c r="Q3825">
        <v>6.8625479778844006E-2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27.3624744</v>
      </c>
      <c r="F3826">
        <v>46</v>
      </c>
      <c r="G3826">
        <v>196.11217089690899</v>
      </c>
      <c r="H3826">
        <v>2.9294104281701201</v>
      </c>
      <c r="I3826">
        <v>49.338062561753702</v>
      </c>
      <c r="J3826">
        <v>7.8949955518129897</v>
      </c>
      <c r="K3826">
        <v>47.351484314519901</v>
      </c>
      <c r="L3826">
        <v>43.745546508200903</v>
      </c>
      <c r="M3826">
        <v>58.361713357803403</v>
      </c>
      <c r="N3826">
        <v>1.19128243143068</v>
      </c>
      <c r="O3826">
        <v>94.108695652173907</v>
      </c>
      <c r="P3826">
        <v>257.142857142857</v>
      </c>
      <c r="Q3826">
        <v>0.140953667331284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E3827">
        <v>27.350652</v>
      </c>
      <c r="F3827">
        <v>4.01</v>
      </c>
      <c r="G3827">
        <v>-65.536210661651396</v>
      </c>
      <c r="H3827">
        <v>-13.365515576058201</v>
      </c>
      <c r="I3827">
        <v>-53.5540148255484</v>
      </c>
      <c r="J3827">
        <v>-5.0944712120395597</v>
      </c>
      <c r="K3827">
        <v>4.2821540845266703</v>
      </c>
      <c r="L3827">
        <v>4.78370660495046</v>
      </c>
      <c r="M3827">
        <v>44.376779215660697</v>
      </c>
      <c r="N3827">
        <v>0.78443111544089505</v>
      </c>
      <c r="O3827">
        <v>85.785536159600994</v>
      </c>
      <c r="P3827">
        <v>22.256097560975601</v>
      </c>
      <c r="Q3827">
        <v>-1.3119118903697999E-2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121</v>
      </c>
      <c r="E3828">
        <v>27.35</v>
      </c>
      <c r="F3828">
        <v>25</v>
      </c>
      <c r="G3828">
        <v>-23.5253344548813</v>
      </c>
      <c r="H3828">
        <v>-6.77106916643669</v>
      </c>
      <c r="I3828">
        <v>-8.5961254046726001</v>
      </c>
      <c r="J3828">
        <v>6.2416039570805797</v>
      </c>
      <c r="K3828">
        <v>23.901382527612501</v>
      </c>
      <c r="L3828">
        <v>21.032595619021301</v>
      </c>
      <c r="M3828">
        <v>81.452778064479403</v>
      </c>
      <c r="N3828">
        <v>0.30493183708809302</v>
      </c>
      <c r="O3828">
        <v>18.399999999999999</v>
      </c>
      <c r="P3828">
        <v>79.597701149425205</v>
      </c>
      <c r="Q3828">
        <v>7.9735108013489001E-2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54</v>
      </c>
      <c r="E3829">
        <v>27.302</v>
      </c>
      <c r="F3829">
        <v>67.45</v>
      </c>
      <c r="G3829">
        <v>61.8470195436783</v>
      </c>
      <c r="H3829">
        <v>10.666951956409299</v>
      </c>
      <c r="I3829">
        <v>12.290346970692299</v>
      </c>
      <c r="J3829">
        <v>5.2772827579108501</v>
      </c>
      <c r="K3829">
        <v>55.944692450123902</v>
      </c>
      <c r="L3829">
        <v>50.228396064297399</v>
      </c>
      <c r="M3829">
        <v>73.7706878337776</v>
      </c>
      <c r="N3829">
        <v>5.2346385592722502</v>
      </c>
      <c r="O3829">
        <v>19.733135656041501</v>
      </c>
      <c r="P3829">
        <v>132.586206896551</v>
      </c>
      <c r="Q3829">
        <v>0.122308980175204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27.277774999999998</v>
      </c>
      <c r="F3830">
        <v>0.52</v>
      </c>
      <c r="G3830">
        <v>-42.753650781411899</v>
      </c>
      <c r="H3830">
        <v>-4.0473337578763804</v>
      </c>
      <c r="I3830">
        <v>-14.347534111197</v>
      </c>
      <c r="J3830">
        <v>-1.23904952529257</v>
      </c>
      <c r="K3830">
        <v>0.532395925429207</v>
      </c>
      <c r="L3830">
        <v>0.60001044968835204</v>
      </c>
      <c r="M3830">
        <v>50.865724496512797</v>
      </c>
      <c r="N3830">
        <v>1.1124007742784801</v>
      </c>
      <c r="O3830">
        <v>50</v>
      </c>
      <c r="P3830">
        <v>20.930232558139501</v>
      </c>
      <c r="Q3830">
        <v>-0.109972853147767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541</v>
      </c>
      <c r="E3831">
        <v>27.2332863</v>
      </c>
      <c r="F3831">
        <v>15.45</v>
      </c>
      <c r="G3831">
        <v>21.436703642945801</v>
      </c>
      <c r="H3831">
        <v>-4.0473337578763804</v>
      </c>
      <c r="I3831">
        <v>-6.0299458339160701</v>
      </c>
      <c r="J3831">
        <v>-1.23904952529257</v>
      </c>
      <c r="K3831">
        <v>15.4191334886267</v>
      </c>
      <c r="L3831">
        <v>14.183968890758999</v>
      </c>
      <c r="M3831">
        <v>99.999999954906997</v>
      </c>
      <c r="N3831">
        <v>0</v>
      </c>
      <c r="O3831">
        <v>4.9190938511326898</v>
      </c>
      <c r="P3831">
        <v>54.6546546546546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E3832">
        <v>27.123538082</v>
      </c>
      <c r="F3832">
        <v>13.69</v>
      </c>
      <c r="G3832">
        <v>44.707481059384001</v>
      </c>
      <c r="H3832">
        <v>11.093812520994399</v>
      </c>
      <c r="I3832">
        <v>18.435776063266399</v>
      </c>
      <c r="J3832">
        <v>3.1020357460252499</v>
      </c>
      <c r="K3832">
        <v>12.572325367865799</v>
      </c>
      <c r="L3832">
        <v>10.631914443438401</v>
      </c>
      <c r="M3832">
        <v>50.511153536156499</v>
      </c>
      <c r="N3832">
        <v>0.90734731215850295</v>
      </c>
      <c r="O3832">
        <v>12.7100073046019</v>
      </c>
      <c r="P3832">
        <v>78.023407022106596</v>
      </c>
      <c r="Q3832">
        <v>6.2030614576958E-2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295</v>
      </c>
      <c r="E3833">
        <v>27.112179600000001</v>
      </c>
      <c r="F3833">
        <v>37.15</v>
      </c>
      <c r="G3833">
        <v>24.474236940720498</v>
      </c>
      <c r="H3833">
        <v>-0.33304804359068202</v>
      </c>
      <c r="I3833">
        <v>-18.9040184773608</v>
      </c>
      <c r="J3833">
        <v>-1.75974012545702</v>
      </c>
      <c r="K3833">
        <v>35.760577079061299</v>
      </c>
      <c r="L3833">
        <v>34.5432891927165</v>
      </c>
      <c r="M3833">
        <v>57.341976564047201</v>
      </c>
      <c r="N3833">
        <v>1.49199466310873</v>
      </c>
      <c r="O3833">
        <v>47.106325706594902</v>
      </c>
      <c r="P3833">
        <v>76.904761904761898</v>
      </c>
      <c r="Q3833">
        <v>7.494250837791E-2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541</v>
      </c>
      <c r="E3834">
        <v>27.103255745999999</v>
      </c>
      <c r="F3834">
        <v>25.59</v>
      </c>
      <c r="G3834">
        <v>165.22930376404199</v>
      </c>
      <c r="H3834">
        <v>-20.561694071192299</v>
      </c>
      <c r="I3834">
        <v>36.194661312860497</v>
      </c>
      <c r="J3834">
        <v>-5.8624648869629796</v>
      </c>
      <c r="K3834">
        <v>30.960670163016101</v>
      </c>
      <c r="L3834">
        <v>25.748551962974101</v>
      </c>
      <c r="M3834">
        <v>29.4750160131759</v>
      </c>
      <c r="N3834">
        <v>1.02970539784133</v>
      </c>
      <c r="O3834">
        <v>68.034388432981601</v>
      </c>
      <c r="P3834">
        <v>223.514538558786</v>
      </c>
      <c r="Q3834">
        <v>0.210930518743007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1100</v>
      </c>
      <c r="E3835">
        <v>27.09628</v>
      </c>
      <c r="F3835">
        <v>67.599999999999994</v>
      </c>
      <c r="G3835">
        <v>15.2671825519213</v>
      </c>
      <c r="H3835">
        <v>-5.41498081669992</v>
      </c>
      <c r="I3835">
        <v>-6.1388268994987696</v>
      </c>
      <c r="J3835">
        <v>-9.3497496211961302</v>
      </c>
      <c r="K3835">
        <v>65.782691319302103</v>
      </c>
      <c r="L3835">
        <v>60.692438704419899</v>
      </c>
      <c r="M3835">
        <v>45.333204042906402</v>
      </c>
      <c r="N3835">
        <v>0.69046006522795</v>
      </c>
      <c r="O3835">
        <v>11.967455621301699</v>
      </c>
      <c r="P3835">
        <v>44.877839691384402</v>
      </c>
      <c r="Q3835">
        <v>3.0229288819610001E-2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622</v>
      </c>
      <c r="E3836">
        <v>27.092669999999998</v>
      </c>
      <c r="F3836">
        <v>22.4</v>
      </c>
      <c r="G3836">
        <v>-16.137718929921899</v>
      </c>
      <c r="H3836">
        <v>4.4478118731915703</v>
      </c>
      <c r="I3836">
        <v>-25.103106698538099</v>
      </c>
      <c r="J3836">
        <v>-1.90571619195923</v>
      </c>
      <c r="K3836">
        <v>22.075955195199001</v>
      </c>
      <c r="L3836">
        <v>23.817430623374602</v>
      </c>
      <c r="M3836">
        <v>48.230328069864697</v>
      </c>
      <c r="N3836">
        <v>0.67815288384960803</v>
      </c>
      <c r="O3836">
        <v>90.446428571428498</v>
      </c>
      <c r="P3836">
        <v>35.675348273773402</v>
      </c>
      <c r="Q3836">
        <v>-6.7012034255998998E-2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27.06024</v>
      </c>
      <c r="F3837">
        <v>65.84</v>
      </c>
      <c r="G3837">
        <v>-16.829569443674501</v>
      </c>
      <c r="H3837">
        <v>7.1500991081935297</v>
      </c>
      <c r="I3837">
        <v>-15.7431740840029</v>
      </c>
      <c r="J3837">
        <v>-5.5413751066879096</v>
      </c>
      <c r="K3837">
        <v>61.501775700372399</v>
      </c>
      <c r="L3837">
        <v>61.180948617969101</v>
      </c>
      <c r="M3837">
        <v>61.097148320284902</v>
      </c>
      <c r="N3837">
        <v>1.1117313040791099</v>
      </c>
      <c r="O3837">
        <v>10.722964763061899</v>
      </c>
      <c r="P3837">
        <v>35.334018499486099</v>
      </c>
      <c r="Q3837">
        <v>3.1222136194483999E-2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27</v>
      </c>
      <c r="F3838">
        <v>18.489999999999998</v>
      </c>
      <c r="G3838">
        <v>56.243092089777797</v>
      </c>
      <c r="H3838">
        <v>10.602347770786</v>
      </c>
      <c r="I3838">
        <v>-16.200034721619801</v>
      </c>
      <c r="J3838">
        <v>-7.9264523246704899</v>
      </c>
      <c r="K3838">
        <v>17.201756490910199</v>
      </c>
      <c r="L3838">
        <v>16.5507626157342</v>
      </c>
      <c r="M3838">
        <v>48.685355630837698</v>
      </c>
      <c r="N3838">
        <v>0.98547511809293598</v>
      </c>
      <c r="O3838">
        <v>54.894537587885303</v>
      </c>
      <c r="P3838">
        <v>90.815273477812099</v>
      </c>
      <c r="Q3838">
        <v>7.7513535217790003E-2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54</v>
      </c>
      <c r="E3839">
        <v>26.995099679999999</v>
      </c>
      <c r="F3839">
        <v>45.6</v>
      </c>
      <c r="G3839">
        <v>-25.566150781411899</v>
      </c>
      <c r="H3839">
        <v>-4.0473337578763804</v>
      </c>
      <c r="I3839">
        <v>-16.308318424922401</v>
      </c>
      <c r="J3839">
        <v>-1.23904952529257</v>
      </c>
      <c r="K3839">
        <v>45.600000081854297</v>
      </c>
      <c r="L3839">
        <v>45.601944279522201</v>
      </c>
      <c r="M3839">
        <v>0</v>
      </c>
      <c r="O3839">
        <v>5.26315789473683</v>
      </c>
      <c r="P3839">
        <v>0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715</v>
      </c>
      <c r="E3840">
        <v>26.973934176</v>
      </c>
      <c r="F3840">
        <v>138.36000000000001</v>
      </c>
      <c r="G3840">
        <v>21.719350602450099</v>
      </c>
      <c r="H3840">
        <v>3.7686662421236101</v>
      </c>
      <c r="I3840">
        <v>6.1449960276839404</v>
      </c>
      <c r="J3840">
        <v>7.6542115062255597E-2</v>
      </c>
      <c r="K3840">
        <v>128.09863344854901</v>
      </c>
      <c r="L3840">
        <v>116.360188075588</v>
      </c>
      <c r="M3840">
        <v>49.068310851650402</v>
      </c>
      <c r="N3840">
        <v>1.44619425366183</v>
      </c>
      <c r="O3840">
        <v>0.39751373229255299</v>
      </c>
      <c r="P3840">
        <v>61.446907817969603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290</v>
      </c>
      <c r="E3841">
        <v>26.951013982999999</v>
      </c>
      <c r="F3841">
        <v>9.31</v>
      </c>
      <c r="G3841">
        <v>11.189801599540401</v>
      </c>
      <c r="H3841">
        <v>-10.1760365157926</v>
      </c>
      <c r="I3841">
        <v>-28.890478049335599</v>
      </c>
      <c r="J3841">
        <v>-3.6806631134029799</v>
      </c>
      <c r="K3841">
        <v>9.4359578809695499</v>
      </c>
      <c r="L3841">
        <v>9.4682453982080492</v>
      </c>
      <c r="M3841">
        <v>42.2566665669884</v>
      </c>
      <c r="N3841">
        <v>0.64129506367428901</v>
      </c>
      <c r="O3841">
        <v>47.690655209452103</v>
      </c>
      <c r="P3841">
        <v>67.4460431654676</v>
      </c>
      <c r="Q3841">
        <v>2.4828761180815E-2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715</v>
      </c>
      <c r="E3842">
        <v>26.947385721</v>
      </c>
      <c r="F3842">
        <v>42.08</v>
      </c>
      <c r="G3842">
        <v>13.8546960809563</v>
      </c>
      <c r="H3842">
        <v>10.2109607307444</v>
      </c>
      <c r="I3842">
        <v>-2.8698496285887498</v>
      </c>
      <c r="J3842">
        <v>-1.1429649708847001</v>
      </c>
      <c r="K3842">
        <v>37.770598544281697</v>
      </c>
      <c r="L3842">
        <v>35.4429482245123</v>
      </c>
      <c r="N3842">
        <v>0.51172789943840102</v>
      </c>
      <c r="O3842">
        <v>5.5608365019011501</v>
      </c>
      <c r="P3842">
        <v>41.721675872288799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E3843">
        <v>26.885366639999901</v>
      </c>
      <c r="F3843">
        <v>2.44</v>
      </c>
      <c r="G3843">
        <v>2.1261569108957499</v>
      </c>
      <c r="H3843">
        <v>6.1296573925661102</v>
      </c>
      <c r="I3843">
        <v>-7.37974699635107</v>
      </c>
      <c r="J3843">
        <v>7.9714767904969097</v>
      </c>
      <c r="K3843">
        <v>2.4138288035050199</v>
      </c>
      <c r="L3843">
        <v>2.3935663348831802</v>
      </c>
      <c r="M3843">
        <v>68.186232839762098</v>
      </c>
      <c r="N3843">
        <v>0.94739498205694705</v>
      </c>
      <c r="O3843">
        <v>26.639344262295001</v>
      </c>
      <c r="P3843">
        <v>26.424870466321199</v>
      </c>
      <c r="Q3843">
        <v>1.7217794689406998E-2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E3844">
        <v>26.850453332999901</v>
      </c>
      <c r="F3844">
        <v>64</v>
      </c>
      <c r="G3844">
        <v>-15.674393912136299</v>
      </c>
      <c r="H3844">
        <v>-5.4812396578017104</v>
      </c>
      <c r="I3844">
        <v>-26.167473354499901</v>
      </c>
      <c r="J3844">
        <v>-6.9676209538640101</v>
      </c>
      <c r="K3844">
        <v>67.992306710829396</v>
      </c>
      <c r="L3844">
        <v>71.910889506183096</v>
      </c>
      <c r="M3844">
        <v>48.926679726707199</v>
      </c>
      <c r="N3844">
        <v>1.2780701754385899</v>
      </c>
      <c r="O3844">
        <v>85.171875</v>
      </c>
      <c r="P3844">
        <v>8.4745762711864394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541</v>
      </c>
      <c r="E3845">
        <v>26.846316000000002</v>
      </c>
      <c r="F3845">
        <v>0.8</v>
      </c>
      <c r="G3845">
        <v>-73.973794093513803</v>
      </c>
      <c r="H3845">
        <v>-5.2668459529983203</v>
      </c>
      <c r="I3845">
        <v>-84.935769405314602</v>
      </c>
      <c r="J3845">
        <v>-1.23904952529257</v>
      </c>
      <c r="K3845">
        <v>0.81712425644395603</v>
      </c>
      <c r="L3845">
        <v>1.1746838315752199</v>
      </c>
      <c r="M3845">
        <v>51.8452646223679</v>
      </c>
      <c r="N3845">
        <v>0.79240340225610795</v>
      </c>
      <c r="O3845">
        <v>270</v>
      </c>
      <c r="P3845">
        <v>23.076923076922998</v>
      </c>
      <c r="Q3845">
        <v>5.1956218528106002E-2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622</v>
      </c>
      <c r="E3846">
        <v>26.830369935</v>
      </c>
      <c r="F3846">
        <v>12.5</v>
      </c>
      <c r="G3846">
        <v>-21.831710947386998</v>
      </c>
      <c r="H3846">
        <v>-2.7128883867337601</v>
      </c>
      <c r="I3846">
        <v>-49.641651758255797</v>
      </c>
      <c r="J3846">
        <v>6.2830743685127199</v>
      </c>
      <c r="K3846">
        <v>12.170519427611501</v>
      </c>
      <c r="L3846">
        <v>13.436633115860101</v>
      </c>
      <c r="M3846">
        <v>68.573922222666297</v>
      </c>
      <c r="N3846">
        <v>1.130304638518</v>
      </c>
      <c r="O3846">
        <v>80</v>
      </c>
      <c r="P3846">
        <v>25</v>
      </c>
      <c r="Q3846">
        <v>-4.8358406008727997E-2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E3847">
        <v>26.789111999999999</v>
      </c>
      <c r="F3847">
        <v>0.56000000000000005</v>
      </c>
      <c r="G3847">
        <v>51.024056723221001</v>
      </c>
      <c r="H3847">
        <v>7.8387054222993804</v>
      </c>
      <c r="I3847">
        <v>-11.5525725454252</v>
      </c>
      <c r="J3847">
        <v>-2.9040512653111299</v>
      </c>
      <c r="K3847">
        <v>0.45813537510743801</v>
      </c>
      <c r="L3847">
        <v>0.29081216170951402</v>
      </c>
      <c r="M3847">
        <v>43.797745913370598</v>
      </c>
      <c r="N3847">
        <v>0.90722260990928105</v>
      </c>
      <c r="O3847">
        <v>7.1428571428571397</v>
      </c>
      <c r="P3847">
        <v>80.645161290322505</v>
      </c>
      <c r="Q3847">
        <v>0.15516334761557901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E3848">
        <v>26.769600000000001</v>
      </c>
      <c r="F3848">
        <v>206</v>
      </c>
      <c r="G3848">
        <v>27.139557150389301</v>
      </c>
      <c r="H3848">
        <v>9.0955233849807495</v>
      </c>
      <c r="I3848">
        <v>36.397389506878802</v>
      </c>
      <c r="J3848">
        <v>-4.2752885066833599</v>
      </c>
      <c r="M3848">
        <v>42.983509262369303</v>
      </c>
      <c r="O3848">
        <v>13.7864077669902</v>
      </c>
      <c r="P3848">
        <v>69.1297208538587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95</v>
      </c>
      <c r="E3849">
        <v>26.740263003999999</v>
      </c>
      <c r="F3849">
        <v>17.420000000000002</v>
      </c>
      <c r="G3849">
        <v>21.562227596966402</v>
      </c>
      <c r="H3849">
        <v>0.35665919573488503</v>
      </c>
      <c r="I3849">
        <v>-32.759157753459597</v>
      </c>
      <c r="J3849">
        <v>5.5477372614942198</v>
      </c>
      <c r="K3849">
        <v>17.258023343036001</v>
      </c>
      <c r="L3849">
        <v>16.6963672344176</v>
      </c>
      <c r="M3849">
        <v>58.184257318610399</v>
      </c>
      <c r="N3849">
        <v>1.8128958750476301</v>
      </c>
      <c r="O3849">
        <v>44.948335246842603</v>
      </c>
      <c r="P3849">
        <v>58.363636363636303</v>
      </c>
      <c r="Q3849">
        <v>1.6162625170930998E-2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21</v>
      </c>
      <c r="E3850">
        <v>26.740046795000001</v>
      </c>
      <c r="F3850">
        <v>359.9</v>
      </c>
      <c r="G3850">
        <v>2.0127219587510901</v>
      </c>
      <c r="H3850">
        <v>-1.3321402281247801</v>
      </c>
      <c r="I3850">
        <v>-2.2354182664438902</v>
      </c>
      <c r="J3850">
        <v>-5.9039288818609297</v>
      </c>
      <c r="K3850">
        <v>351.06451632375399</v>
      </c>
      <c r="L3850">
        <v>320.02693916220801</v>
      </c>
      <c r="M3850">
        <v>74.284915173060398</v>
      </c>
      <c r="N3850">
        <v>0.94941317222435495</v>
      </c>
      <c r="O3850">
        <v>10.8641289247013</v>
      </c>
      <c r="P3850">
        <v>71.340157105450999</v>
      </c>
      <c r="Q3850">
        <v>2.0518194718030999E-2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906</v>
      </c>
      <c r="E3851">
        <v>26.673867903999898</v>
      </c>
      <c r="F3851">
        <v>3.11</v>
      </c>
      <c r="G3851">
        <v>-100.074347502723</v>
      </c>
      <c r="H3851">
        <v>-18.841854305821499</v>
      </c>
      <c r="I3851">
        <v>-81.559715072967194</v>
      </c>
      <c r="J3851">
        <v>-1.23904952529257</v>
      </c>
      <c r="K3851">
        <v>4.8089156557412798</v>
      </c>
      <c r="L3851">
        <v>8.7341361162779805</v>
      </c>
      <c r="M3851">
        <v>7.7776286571445601</v>
      </c>
      <c r="N3851">
        <v>0.32546788098580198</v>
      </c>
      <c r="O3851">
        <v>359.80707395498399</v>
      </c>
      <c r="P3851">
        <v>4.0133779264214002</v>
      </c>
      <c r="Q3851">
        <v>-0.167818810702829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E3852">
        <v>26.6175</v>
      </c>
      <c r="F3852">
        <v>67.36</v>
      </c>
      <c r="G3852">
        <v>22.4452752787946</v>
      </c>
      <c r="H3852">
        <v>-4.2812176929735903</v>
      </c>
      <c r="I3852">
        <v>-30.771810488414499</v>
      </c>
      <c r="J3852">
        <v>-3.73904952529257</v>
      </c>
      <c r="K3852">
        <v>68.369777009136598</v>
      </c>
      <c r="L3852">
        <v>63.419883773539297</v>
      </c>
      <c r="M3852">
        <v>47.714716423995299</v>
      </c>
      <c r="N3852">
        <v>1.74570393276545</v>
      </c>
      <c r="O3852">
        <v>36.579572446555801</v>
      </c>
      <c r="P3852">
        <v>53.090909090909101</v>
      </c>
      <c r="Q3852">
        <v>6.7153795603345001E-2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285</v>
      </c>
      <c r="E3853">
        <v>26.5794</v>
      </c>
      <c r="F3853">
        <v>31</v>
      </c>
      <c r="G3853">
        <v>-67.350188340097304</v>
      </c>
      <c r="H3853">
        <v>-4.0473337578763804</v>
      </c>
      <c r="I3853">
        <v>-36.821138937743001</v>
      </c>
      <c r="J3853">
        <v>1.9223481452565001</v>
      </c>
      <c r="K3853">
        <v>31.347369279210898</v>
      </c>
      <c r="M3853">
        <v>50.350940398218903</v>
      </c>
      <c r="N3853">
        <v>0.59841954022988497</v>
      </c>
      <c r="O3853">
        <v>88.870967741935402</v>
      </c>
      <c r="P3853">
        <v>26.530612244897899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E3854">
        <v>26.552302640000001</v>
      </c>
      <c r="F3854">
        <v>37.950000000000003</v>
      </c>
      <c r="G3854">
        <v>-45.248690463951597</v>
      </c>
      <c r="H3854">
        <v>-22.696039293553</v>
      </c>
      <c r="I3854">
        <v>-35.990858107462103</v>
      </c>
      <c r="J3854">
        <v>0.47147679049689101</v>
      </c>
      <c r="M3854">
        <v>39.601091971652302</v>
      </c>
      <c r="O3854">
        <v>58.8669301712779</v>
      </c>
      <c r="P3854">
        <v>2.9850746268656798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26.457149999999999</v>
      </c>
      <c r="F3855">
        <v>22.48</v>
      </c>
      <c r="G3855">
        <v>148.58019068200201</v>
      </c>
      <c r="H3855">
        <v>51.287823560865</v>
      </c>
      <c r="I3855">
        <v>23.841307510239599</v>
      </c>
      <c r="J3855">
        <v>0.41717249798405998</v>
      </c>
      <c r="K3855">
        <v>19.8983926876788</v>
      </c>
      <c r="L3855">
        <v>16.266097201796399</v>
      </c>
      <c r="M3855">
        <v>44.3892218587036</v>
      </c>
      <c r="N3855">
        <v>1.19452241142411</v>
      </c>
      <c r="O3855">
        <v>27.1797153024911</v>
      </c>
      <c r="P3855">
        <v>190.064516129032</v>
      </c>
      <c r="Q3855">
        <v>0.118020194903386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60</v>
      </c>
      <c r="E3856">
        <v>26.455248000000001</v>
      </c>
      <c r="F3856">
        <v>58.2</v>
      </c>
      <c r="G3856">
        <v>-52.633819954344197</v>
      </c>
      <c r="H3856">
        <v>-7.1242568347994597</v>
      </c>
      <c r="I3856">
        <v>-38.5008317939064</v>
      </c>
      <c r="J3856">
        <v>3.4121132654050901</v>
      </c>
      <c r="K3856">
        <v>66.2088630492064</v>
      </c>
      <c r="M3856">
        <v>39.557177966397902</v>
      </c>
      <c r="N3856">
        <v>0.68550724637681104</v>
      </c>
      <c r="O3856">
        <v>44.329896907216401</v>
      </c>
      <c r="P3856">
        <v>1.39372822299652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541</v>
      </c>
      <c r="E3857">
        <v>26.450559999999999</v>
      </c>
      <c r="F3857">
        <v>46.78</v>
      </c>
      <c r="G3857">
        <v>-8.6161507814119407</v>
      </c>
      <c r="H3857">
        <v>-17.655505957803399</v>
      </c>
      <c r="I3857">
        <v>-28.293266684565001</v>
      </c>
      <c r="J3857">
        <v>-4.1102554317732896</v>
      </c>
      <c r="K3857">
        <v>53.801366525296103</v>
      </c>
      <c r="L3857">
        <v>54.394158504754301</v>
      </c>
      <c r="M3857">
        <v>30.946844540331</v>
      </c>
      <c r="N3857">
        <v>3.2669855561808201</v>
      </c>
      <c r="O3857">
        <v>85.934159897391993</v>
      </c>
      <c r="P3857">
        <v>21.348897535667898</v>
      </c>
      <c r="Q3857">
        <v>2.7599669452456999E-2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418</v>
      </c>
      <c r="E3858">
        <v>26.4342164</v>
      </c>
      <c r="F3858">
        <v>42.12</v>
      </c>
      <c r="G3858">
        <v>17.699155341036999</v>
      </c>
      <c r="H3858">
        <v>21.4098505672324</v>
      </c>
      <c r="I3858">
        <v>-6.3631343998637702</v>
      </c>
      <c r="J3858">
        <v>-4.7658352395782799</v>
      </c>
      <c r="K3858">
        <v>37.486546859589701</v>
      </c>
      <c r="L3858">
        <v>35.545569602835698</v>
      </c>
      <c r="M3858">
        <v>65.735756576711097</v>
      </c>
      <c r="N3858">
        <v>0.70452374262433204</v>
      </c>
      <c r="O3858">
        <v>22.032288698955298</v>
      </c>
      <c r="P3858">
        <v>66.811881188118804</v>
      </c>
      <c r="Q3858">
        <v>1.224065428008E-3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E3859">
        <v>26.362400000000001</v>
      </c>
      <c r="F3859">
        <v>21.18</v>
      </c>
      <c r="G3859">
        <v>21.9268854302872</v>
      </c>
      <c r="H3859">
        <v>1.7238105207305701</v>
      </c>
      <c r="I3859">
        <v>-33.3795791923461</v>
      </c>
      <c r="J3859">
        <v>-4.6026858889289297</v>
      </c>
      <c r="K3859">
        <v>21.435575383450502</v>
      </c>
      <c r="L3859">
        <v>21.3219168144742</v>
      </c>
      <c r="M3859">
        <v>45.0685820573526</v>
      </c>
      <c r="N3859">
        <v>0.96542340390064996</v>
      </c>
      <c r="O3859">
        <v>52.313503305004701</v>
      </c>
      <c r="P3859">
        <v>74.896779521056899</v>
      </c>
      <c r="Q3859">
        <v>8.3481353583080994E-2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1428</v>
      </c>
      <c r="E3860">
        <v>26.351631999999999</v>
      </c>
      <c r="F3860">
        <v>1.86</v>
      </c>
      <c r="G3860">
        <v>157.767182551921</v>
      </c>
      <c r="H3860">
        <v>8.5354476990772401</v>
      </c>
      <c r="I3860">
        <v>26.768604652000501</v>
      </c>
      <c r="J3860">
        <v>18.4792603338623</v>
      </c>
      <c r="K3860">
        <v>1.5160841681536501</v>
      </c>
      <c r="L3860">
        <v>1.37579895481731</v>
      </c>
      <c r="M3860">
        <v>85.927099566251101</v>
      </c>
      <c r="N3860">
        <v>2.0199897997176199</v>
      </c>
      <c r="O3860">
        <v>4.8387096774193497</v>
      </c>
      <c r="P3860">
        <v>210</v>
      </c>
      <c r="Q3860">
        <v>7.4400250083662994E-2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E3861">
        <v>26.25723</v>
      </c>
      <c r="F3861">
        <v>21.9</v>
      </c>
      <c r="G3861">
        <v>153.41474093833301</v>
      </c>
      <c r="H3861">
        <v>23.2959498242131</v>
      </c>
      <c r="I3861">
        <v>82.782590665986504</v>
      </c>
      <c r="J3861">
        <v>0.33237904613598501</v>
      </c>
      <c r="K3861">
        <v>18.463236963787502</v>
      </c>
      <c r="L3861">
        <v>14.121349278133099</v>
      </c>
      <c r="M3861">
        <v>51.686936116018998</v>
      </c>
      <c r="N3861">
        <v>2.1850220264317102</v>
      </c>
      <c r="O3861">
        <v>10.730593607305901</v>
      </c>
      <c r="P3861">
        <v>247.619047619047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D3862" t="s">
        <v>395</v>
      </c>
      <c r="E3862">
        <v>26.246488124999999</v>
      </c>
      <c r="F3862">
        <v>37.5</v>
      </c>
      <c r="G3862">
        <v>-55.077428976900599</v>
      </c>
      <c r="H3862">
        <v>10.9044347308695</v>
      </c>
      <c r="I3862">
        <v>-3.3565111960068399</v>
      </c>
      <c r="J3862">
        <v>8.7609504747074194</v>
      </c>
      <c r="K3862">
        <v>34.277093227990797</v>
      </c>
      <c r="L3862">
        <v>37.966663437224099</v>
      </c>
      <c r="M3862">
        <v>57.840417040763803</v>
      </c>
      <c r="N3862">
        <v>1.4243816254416899</v>
      </c>
      <c r="O3862">
        <v>43.466666666666598</v>
      </c>
      <c r="P3862">
        <v>30.890052356020899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D3863" t="s">
        <v>133</v>
      </c>
      <c r="E3863">
        <v>26.162244459</v>
      </c>
      <c r="F3863">
        <v>19.05</v>
      </c>
      <c r="G3863">
        <v>1.1671825519213901</v>
      </c>
      <c r="H3863">
        <v>-12.9596480846612</v>
      </c>
      <c r="I3863">
        <v>-43.902389120475497</v>
      </c>
      <c r="J3863">
        <v>-2.5370765242541502</v>
      </c>
      <c r="K3863">
        <v>20.249457825859</v>
      </c>
      <c r="L3863">
        <v>21.073810166000399</v>
      </c>
      <c r="M3863">
        <v>35.457622686273197</v>
      </c>
      <c r="N3863">
        <v>0.58969303501013004</v>
      </c>
      <c r="O3863">
        <v>96.167979002624605</v>
      </c>
      <c r="P3863">
        <v>36.071428571428498</v>
      </c>
      <c r="Q3863">
        <v>0.111534620441988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21</v>
      </c>
      <c r="E3864">
        <v>26.153423352000001</v>
      </c>
      <c r="F3864">
        <v>16.91</v>
      </c>
      <c r="G3864">
        <v>-9.7442329731927604</v>
      </c>
      <c r="H3864">
        <v>-1.5018792124218301</v>
      </c>
      <c r="I3864">
        <v>-25.394339930298798</v>
      </c>
      <c r="J3864">
        <v>-6.0223922377292496</v>
      </c>
      <c r="K3864">
        <v>16.852514819360099</v>
      </c>
      <c r="L3864">
        <v>16.677297783611198</v>
      </c>
      <c r="M3864">
        <v>49.176070907057102</v>
      </c>
      <c r="N3864">
        <v>0.93839350384753295</v>
      </c>
      <c r="O3864">
        <v>37.492607924305098</v>
      </c>
      <c r="P3864">
        <v>40.9166666666666</v>
      </c>
      <c r="Q3864">
        <v>2.6823134883128999E-2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E3865">
        <v>26.115526500000001</v>
      </c>
      <c r="F3865">
        <v>359.55</v>
      </c>
      <c r="G3865">
        <v>895.01290116295297</v>
      </c>
      <c r="H3865">
        <v>-1.0975674027361899</v>
      </c>
      <c r="I3865">
        <v>149.43447536665099</v>
      </c>
      <c r="J3865">
        <v>4.8557586011182501</v>
      </c>
      <c r="K3865">
        <v>329.69189759228402</v>
      </c>
      <c r="L3865">
        <v>213.93053767195701</v>
      </c>
      <c r="M3865">
        <v>67.846524258409005</v>
      </c>
      <c r="N3865">
        <v>0.19175904052334999</v>
      </c>
      <c r="O3865">
        <v>16.3676818245028</v>
      </c>
      <c r="P3865">
        <v>920.57905194436501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E3866">
        <v>26.076000000000001</v>
      </c>
      <c r="F3866">
        <v>43.76</v>
      </c>
      <c r="G3866">
        <v>-18.153288729374601</v>
      </c>
      <c r="H3866">
        <v>4.6026662421236102</v>
      </c>
      <c r="I3866">
        <v>-25.122654744989099</v>
      </c>
      <c r="J3866">
        <v>-1.4227886157840699</v>
      </c>
      <c r="K3866">
        <v>43.125002912396198</v>
      </c>
      <c r="L3866">
        <v>44.235637877953302</v>
      </c>
      <c r="M3866">
        <v>56.273344130490301</v>
      </c>
      <c r="N3866">
        <v>0.79269044451440496</v>
      </c>
      <c r="O3866">
        <v>47.143510054844597</v>
      </c>
      <c r="P3866">
        <v>30.005941770647599</v>
      </c>
      <c r="Q3866">
        <v>5.8939488083104001E-2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D3867" t="s">
        <v>21</v>
      </c>
      <c r="E3867">
        <v>26.048999999999999</v>
      </c>
      <c r="F3867">
        <v>91.17</v>
      </c>
      <c r="G3867">
        <v>114.607716447249</v>
      </c>
      <c r="H3867">
        <v>8.7335468759721699</v>
      </c>
      <c r="I3867">
        <v>3.4001899784388501</v>
      </c>
      <c r="J3867">
        <v>-27.5168556044231</v>
      </c>
      <c r="K3867">
        <v>79.899145213130197</v>
      </c>
      <c r="L3867">
        <v>66.796717826463507</v>
      </c>
      <c r="M3867">
        <v>41.255434945015203</v>
      </c>
      <c r="N3867">
        <v>1.7864053233664201</v>
      </c>
      <c r="O3867">
        <v>29.187232642316498</v>
      </c>
      <c r="P3867">
        <v>152.548476454293</v>
      </c>
      <c r="Q3867">
        <v>0.12839782583135001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E3868">
        <v>25.916</v>
      </c>
      <c r="F3868">
        <v>104.5</v>
      </c>
      <c r="G3868">
        <v>154.31966258207501</v>
      </c>
      <c r="H3868">
        <v>-9.1612945777006196</v>
      </c>
      <c r="I3868">
        <v>10.647338208702299</v>
      </c>
      <c r="J3868">
        <v>0.54422459675781298</v>
      </c>
      <c r="K3868">
        <v>107.15269567188101</v>
      </c>
      <c r="L3868">
        <v>89.478260675591301</v>
      </c>
      <c r="M3868">
        <v>1.6279377643483499</v>
      </c>
      <c r="N3868">
        <v>0.83497053045186598</v>
      </c>
      <c r="O3868">
        <v>19.6172248803827</v>
      </c>
      <c r="P3868">
        <v>188.67403314917101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E3869">
        <v>25.706105324999999</v>
      </c>
      <c r="F3869">
        <v>42.95</v>
      </c>
      <c r="G3869">
        <v>264.88839467313301</v>
      </c>
      <c r="H3869">
        <v>-11.2388038123228</v>
      </c>
      <c r="I3869">
        <v>74.072887248836395</v>
      </c>
      <c r="J3869">
        <v>-5.65493737575986</v>
      </c>
      <c r="K3869">
        <v>42.488709149932298</v>
      </c>
      <c r="L3869">
        <v>34.5842881228821</v>
      </c>
      <c r="M3869">
        <v>31.5312216361081</v>
      </c>
      <c r="N3869">
        <v>0.80663107130554601</v>
      </c>
      <c r="O3869">
        <v>31.711292200232801</v>
      </c>
      <c r="P3869">
        <v>290.45454545454498</v>
      </c>
      <c r="Q3869">
        <v>8.967526631943E-2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D3870" t="s">
        <v>72</v>
      </c>
      <c r="E3870">
        <v>25.671240000000001</v>
      </c>
      <c r="F3870">
        <v>26.04</v>
      </c>
      <c r="G3870">
        <v>23.489372973596598</v>
      </c>
      <c r="H3870">
        <v>-14.4669141774568</v>
      </c>
      <c r="I3870">
        <v>4.8079606448449397</v>
      </c>
      <c r="J3870">
        <v>7.7822270704520999</v>
      </c>
      <c r="K3870">
        <v>24.0314834419225</v>
      </c>
      <c r="L3870">
        <v>22.588511019477199</v>
      </c>
      <c r="M3870">
        <v>71.788427825886203</v>
      </c>
      <c r="N3870">
        <v>0.95607760235640005</v>
      </c>
      <c r="O3870">
        <v>10.2150537634408</v>
      </c>
      <c r="P3870">
        <v>62.851782363977399</v>
      </c>
      <c r="Q3870">
        <v>7.7399113824104998E-2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E3871">
        <v>25.636800000000001</v>
      </c>
      <c r="F3871">
        <v>667.1</v>
      </c>
      <c r="G3871">
        <v>23.340099218588001</v>
      </c>
      <c r="H3871">
        <v>1.43653720986554</v>
      </c>
      <c r="I3871">
        <v>4.9825906659865904</v>
      </c>
      <c r="J3871">
        <v>5.9740652288057801</v>
      </c>
      <c r="K3871">
        <v>635.94372032357001</v>
      </c>
      <c r="L3871">
        <v>592.16120106834103</v>
      </c>
      <c r="M3871">
        <v>59.436811228964999</v>
      </c>
      <c r="N3871">
        <v>0.51090410958904098</v>
      </c>
      <c r="O3871">
        <v>42.714735421975703</v>
      </c>
      <c r="P3871">
        <v>66.775000000000006</v>
      </c>
      <c r="Q3871">
        <v>-4.4775570664768997E-2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E3872">
        <v>25.619767199999998</v>
      </c>
      <c r="F3872">
        <v>42.45</v>
      </c>
      <c r="G3872">
        <v>90.5743787501562</v>
      </c>
      <c r="H3872">
        <v>32.652666242123601</v>
      </c>
      <c r="I3872">
        <v>60.7142003407155</v>
      </c>
      <c r="J3872">
        <v>-8.0133164041286804</v>
      </c>
      <c r="K3872">
        <v>33.189463542169399</v>
      </c>
      <c r="L3872">
        <v>26.795629925779402</v>
      </c>
      <c r="M3872">
        <v>77.7224458954406</v>
      </c>
      <c r="N3872">
        <v>1.7638559396617599</v>
      </c>
      <c r="O3872">
        <v>3.6277974087161202</v>
      </c>
      <c r="P3872">
        <v>164.485981308411</v>
      </c>
      <c r="Q3872">
        <v>5.6389354403179999E-2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E3873">
        <v>25.531600000000001</v>
      </c>
      <c r="F3873">
        <v>84</v>
      </c>
      <c r="G3873">
        <v>235.72417179923301</v>
      </c>
      <c r="H3873">
        <v>-4.8184180952257796</v>
      </c>
      <c r="I3873">
        <v>150.86725409416101</v>
      </c>
      <c r="J3873">
        <v>-1.3118473898885501</v>
      </c>
      <c r="K3873">
        <v>85.102529051459399</v>
      </c>
      <c r="L3873">
        <v>59.578318981708101</v>
      </c>
      <c r="M3873">
        <v>37.036585238127998</v>
      </c>
      <c r="N3873">
        <v>0.54989209238355097</v>
      </c>
      <c r="O3873">
        <v>21.035714285714199</v>
      </c>
      <c r="P3873">
        <v>273.33333333333297</v>
      </c>
      <c r="Q3873">
        <v>0.117843579364902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Row],[Ticker]],[1]!Table1[[Symbol]:[Industry]],2,FALSE),"-")</f>
        <v>-</v>
      </c>
      <c r="D3874" t="s">
        <v>72</v>
      </c>
      <c r="E3874">
        <v>25.4658382</v>
      </c>
      <c r="F3874">
        <v>12.04</v>
      </c>
      <c r="G3874">
        <v>-68.205502853827298</v>
      </c>
      <c r="H3874">
        <v>-10.023128009011</v>
      </c>
      <c r="I3874">
        <v>-32.464307282861199</v>
      </c>
      <c r="J3874">
        <v>-1.39969209557369</v>
      </c>
      <c r="K3874">
        <v>12.743524152271</v>
      </c>
      <c r="L3874">
        <v>15.845985445258901</v>
      </c>
      <c r="M3874">
        <v>42.401434294890599</v>
      </c>
      <c r="N3874">
        <v>1.09959794504384</v>
      </c>
      <c r="O3874">
        <v>81.063122923587997</v>
      </c>
      <c r="P3874">
        <v>12.3134328358208</v>
      </c>
      <c r="Q3874">
        <v>6.1571554002552001E-2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Row],[Ticker]],[1]!Table1[[Symbol]:[Industry]],2,FALSE),"-")</f>
        <v>-</v>
      </c>
      <c r="D3875" t="s">
        <v>1506</v>
      </c>
      <c r="E3875">
        <v>25.464841803999999</v>
      </c>
      <c r="F3875">
        <v>9.44</v>
      </c>
      <c r="G3875">
        <v>152.08090804211699</v>
      </c>
      <c r="H3875">
        <v>73.730444019901398</v>
      </c>
      <c r="I3875">
        <v>38.445779935733199</v>
      </c>
      <c r="J3875">
        <v>-4.7155321428794803</v>
      </c>
      <c r="K3875">
        <v>7.07853629571889</v>
      </c>
      <c r="L3875">
        <v>5.8662606519813396</v>
      </c>
      <c r="M3875">
        <v>68.718021793792104</v>
      </c>
      <c r="N3875">
        <v>0.894971711631255</v>
      </c>
      <c r="O3875">
        <v>8.6864406779661092</v>
      </c>
      <c r="Q3875">
        <v>8.2874996483829996E-2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Row],[Ticker]],[1]!Table1[[Symbol]:[Industry]],2,FALSE),"-")</f>
        <v>-</v>
      </c>
      <c r="D3876" t="s">
        <v>409</v>
      </c>
      <c r="E3876">
        <v>25.458159999999999</v>
      </c>
      <c r="F3876">
        <v>20.45</v>
      </c>
      <c r="G3876">
        <v>188.08415596705399</v>
      </c>
      <c r="H3876">
        <v>52.007778642413598</v>
      </c>
      <c r="I3876">
        <v>9.0748820655741405</v>
      </c>
      <c r="J3876">
        <v>-1.60941989566295</v>
      </c>
      <c r="K3876">
        <v>16.534958705443501</v>
      </c>
      <c r="L3876">
        <v>13.5287931736451</v>
      </c>
      <c r="M3876">
        <v>64.371038625090407</v>
      </c>
      <c r="N3876">
        <v>2.5666246451120802</v>
      </c>
      <c r="O3876">
        <v>22.249388753056198</v>
      </c>
      <c r="P3876">
        <v>243.120805369127</v>
      </c>
      <c r="Q3876">
        <v>0.14814051586941501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Row],[Ticker]],[1]!Table1[[Symbol]:[Industry]],2,FALSE),"-")</f>
        <v>-</v>
      </c>
      <c r="D3877" t="s">
        <v>72</v>
      </c>
      <c r="E3877">
        <v>25.372843124999999</v>
      </c>
      <c r="F3877">
        <v>50.75</v>
      </c>
      <c r="G3877">
        <v>79.153494236740499</v>
      </c>
      <c r="H3877">
        <v>-13.4223337578763</v>
      </c>
      <c r="I3877">
        <v>8.9384732828761102</v>
      </c>
      <c r="J3877">
        <v>-5.2851830098832302</v>
      </c>
      <c r="K3877">
        <v>50.434267419766499</v>
      </c>
      <c r="L3877">
        <v>43.566438304364397</v>
      </c>
      <c r="M3877">
        <v>34.452483112762501</v>
      </c>
      <c r="N3877">
        <v>0.48529199364498499</v>
      </c>
      <c r="O3877">
        <v>33.990147783251203</v>
      </c>
      <c r="P3877">
        <v>120.652173913043</v>
      </c>
      <c r="Q3877">
        <v>8.5431091829439004E-2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Row],[Ticker]],[1]!Table1[[Symbol]:[Industry]],2,FALSE),"-")</f>
        <v>-</v>
      </c>
      <c r="E3878">
        <v>25.360965</v>
      </c>
      <c r="F3878">
        <v>21.81</v>
      </c>
      <c r="G3878">
        <v>15.6903259025258</v>
      </c>
      <c r="H3878">
        <v>2.2875078710828798</v>
      </c>
      <c r="I3878">
        <v>-21.0681437524334</v>
      </c>
      <c r="J3878">
        <v>-12.223898010140999</v>
      </c>
      <c r="K3878">
        <v>22.697531559804101</v>
      </c>
      <c r="L3878">
        <v>21.7080273611625</v>
      </c>
      <c r="M3878">
        <v>55.0179361709109</v>
      </c>
      <c r="N3878">
        <v>2.2668411800672499</v>
      </c>
      <c r="O3878">
        <v>42.044933516735398</v>
      </c>
      <c r="P3878">
        <v>56.344086021505298</v>
      </c>
      <c r="Q3878">
        <v>-3.47702506214E-4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Row],[Ticker]],[1]!Table1[[Symbol]:[Industry]],2,FALSE),"-")</f>
        <v>-</v>
      </c>
      <c r="D3879" t="s">
        <v>124</v>
      </c>
      <c r="E3879">
        <v>25.34</v>
      </c>
      <c r="F3879">
        <v>7.45</v>
      </c>
      <c r="G3879">
        <v>-19.718197565037599</v>
      </c>
      <c r="H3879">
        <v>-5.9443527280660797</v>
      </c>
      <c r="I3879">
        <v>-45.558081008018398</v>
      </c>
      <c r="J3879">
        <v>-0.68349396973702203</v>
      </c>
      <c r="K3879">
        <v>7.6116742547535701</v>
      </c>
      <c r="L3879">
        <v>8.5566692211150901</v>
      </c>
      <c r="M3879">
        <v>45.637599653886298</v>
      </c>
      <c r="N3879">
        <v>0.77980336267892902</v>
      </c>
      <c r="O3879">
        <v>66.979865771812001</v>
      </c>
      <c r="P3879">
        <v>14.615384615384601</v>
      </c>
      <c r="Q3879">
        <v>9.0716621058309996E-3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Row],[Ticker]],[1]!Table1[[Symbol]:[Industry]],2,FALSE),"-")</f>
        <v>-</v>
      </c>
      <c r="E3880">
        <v>25.31</v>
      </c>
      <c r="F3880">
        <v>51.2</v>
      </c>
      <c r="G3880">
        <v>69.201067379419101</v>
      </c>
      <c r="H3880">
        <v>-2.7870817074663101</v>
      </c>
      <c r="I3880">
        <v>-12.0950068026957</v>
      </c>
      <c r="J3880">
        <v>-7.4983087845518401</v>
      </c>
      <c r="K3880">
        <v>51.050588202495199</v>
      </c>
      <c r="L3880">
        <v>46.119318507625401</v>
      </c>
      <c r="M3880">
        <v>48.268885321943998</v>
      </c>
      <c r="N3880">
        <v>0.44794441010657199</v>
      </c>
      <c r="O3880">
        <v>23.828125</v>
      </c>
      <c r="P3880">
        <v>112.271973466003</v>
      </c>
      <c r="Q3880">
        <v>6.0032072103933E-2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Row],[Ticker]],[1]!Table1[[Symbol]:[Industry]],2,FALSE),"-")</f>
        <v>-</v>
      </c>
      <c r="D3881" t="s">
        <v>1461</v>
      </c>
      <c r="E3881">
        <v>25.18299</v>
      </c>
      <c r="F3881">
        <v>39.409999999999997</v>
      </c>
      <c r="G3881">
        <v>138.93266246037899</v>
      </c>
      <c r="H3881">
        <v>6.4574410542661501E-3</v>
      </c>
      <c r="I3881">
        <v>36.7298402182833</v>
      </c>
      <c r="J3881">
        <v>2.04168652569183</v>
      </c>
      <c r="K3881">
        <v>26.8500315247237</v>
      </c>
      <c r="L3881">
        <v>23.8081683026683</v>
      </c>
      <c r="M3881">
        <v>99.416704797960094</v>
      </c>
      <c r="N3881">
        <v>7.5</v>
      </c>
      <c r="O3881">
        <v>2.25831007358539</v>
      </c>
      <c r="P3881">
        <v>162.90860573715801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Row],[Ticker]],[1]!Table1[[Symbol]:[Industry]],2,FALSE),"-")</f>
        <v>-</v>
      </c>
      <c r="E3882">
        <v>25.180399999999999</v>
      </c>
      <c r="F3882">
        <v>54.62</v>
      </c>
      <c r="G3882">
        <v>-31.186840436584301</v>
      </c>
      <c r="H3882">
        <v>-12.814000424543</v>
      </c>
      <c r="I3882">
        <v>-25.3356335481736</v>
      </c>
      <c r="J3882">
        <v>-6.7293810170052799</v>
      </c>
      <c r="K3882">
        <v>55.4374563007758</v>
      </c>
      <c r="L3882">
        <v>56.511192147511302</v>
      </c>
      <c r="M3882">
        <v>47.741481152547102</v>
      </c>
      <c r="N3882">
        <v>0.59481153185407598</v>
      </c>
      <c r="O3882">
        <v>34.108385206883902</v>
      </c>
      <c r="P3882">
        <v>23.630602082390201</v>
      </c>
      <c r="Q3882">
        <v>-2.3769174909080001E-3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Row],[Ticker]],[1]!Table1[[Symbol]:[Industry]],2,FALSE),"-")</f>
        <v>-</v>
      </c>
      <c r="D3883" t="s">
        <v>418</v>
      </c>
      <c r="E3883">
        <v>25.156269000000002</v>
      </c>
      <c r="F3883">
        <v>36.54</v>
      </c>
      <c r="G3883">
        <v>30.795856387046801</v>
      </c>
      <c r="H3883">
        <v>-5.8757444470465598</v>
      </c>
      <c r="I3883">
        <v>-27.142871865625199</v>
      </c>
      <c r="J3883">
        <v>0.214438846800445</v>
      </c>
      <c r="K3883">
        <v>35.1125994657909</v>
      </c>
      <c r="L3883">
        <v>34.447467373561302</v>
      </c>
      <c r="M3883">
        <v>57.095794114927003</v>
      </c>
      <c r="N3883">
        <v>0.94195149882115103</v>
      </c>
      <c r="O3883">
        <v>31.308155446086399</v>
      </c>
      <c r="P3883">
        <v>73.917182294145604</v>
      </c>
      <c r="Q3883">
        <v>6.3523251068956996E-2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Row],[Ticker]],[1]!Table1[[Symbol]:[Industry]],2,FALSE),"-")</f>
        <v>-</v>
      </c>
      <c r="E3884">
        <v>25.035789000000001</v>
      </c>
      <c r="F3884">
        <v>26.7</v>
      </c>
      <c r="G3884">
        <v>-21.269275781411899</v>
      </c>
      <c r="H3884">
        <v>1.0707764783440801</v>
      </c>
      <c r="I3884">
        <v>-13.6160107326148</v>
      </c>
      <c r="J3884">
        <v>-1.23904952529257</v>
      </c>
      <c r="K3884">
        <v>26.356205847643299</v>
      </c>
      <c r="L3884">
        <v>26.081536436941398</v>
      </c>
      <c r="M3884">
        <v>51.607257851214698</v>
      </c>
      <c r="N3884">
        <v>1.6137566137566099</v>
      </c>
      <c r="O3884">
        <v>13.483146067415699</v>
      </c>
      <c r="P3884">
        <v>23.3256351039261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Row],[Ticker]],[1]!Table1[[Symbol]:[Industry]],2,FALSE),"-")</f>
        <v>-</v>
      </c>
      <c r="E3885">
        <v>24.999600000000001</v>
      </c>
      <c r="F3885">
        <v>9.4700000000000006</v>
      </c>
      <c r="G3885">
        <v>-58.164015550095201</v>
      </c>
      <c r="H3885">
        <v>-14.8028893134319</v>
      </c>
      <c r="I3885">
        <v>-44.6202033605773</v>
      </c>
      <c r="J3885">
        <v>-0.23301330798875799</v>
      </c>
      <c r="K3885">
        <v>10.175478154265599</v>
      </c>
      <c r="L3885">
        <v>11.567699162449999</v>
      </c>
      <c r="M3885">
        <v>52.526043444769698</v>
      </c>
      <c r="N3885">
        <v>0.58352941176470496</v>
      </c>
      <c r="O3885">
        <v>105.279831045406</v>
      </c>
      <c r="P3885">
        <v>11.4117647058823</v>
      </c>
      <c r="Q3885">
        <v>-4.1281402899381002E-2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Row],[Ticker]],[1]!Table1[[Symbol]:[Industry]],2,FALSE),"-")</f>
        <v>-</v>
      </c>
      <c r="D3886" t="s">
        <v>622</v>
      </c>
      <c r="E3886">
        <v>24.9916968</v>
      </c>
      <c r="F3886">
        <v>9.84</v>
      </c>
      <c r="G3886">
        <v>-37.315029705178702</v>
      </c>
      <c r="H3886">
        <v>-13.4193144342048</v>
      </c>
      <c r="I3886">
        <v>-23.390471399426701</v>
      </c>
      <c r="J3886">
        <v>-5.52476381100686</v>
      </c>
      <c r="K3886">
        <v>9.8154020275565195</v>
      </c>
      <c r="L3886">
        <v>9.3994354661339798</v>
      </c>
      <c r="M3886">
        <v>42.0403623724902</v>
      </c>
      <c r="N3886">
        <v>1.5483611568642901</v>
      </c>
      <c r="O3886">
        <v>42.276422764227597</v>
      </c>
      <c r="P3886">
        <v>40.571428571428498</v>
      </c>
      <c r="Q3886">
        <v>1.7627755627010001E-2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Row],[Ticker]],[1]!Table1[[Symbol]:[Industry]],2,FALSE),"-")</f>
        <v>-</v>
      </c>
      <c r="D3887" t="s">
        <v>21</v>
      </c>
      <c r="E3887">
        <v>24.970943399999999</v>
      </c>
      <c r="F3887">
        <v>2.2999999999999998</v>
      </c>
      <c r="G3887">
        <v>48.280003064741798</v>
      </c>
      <c r="H3887">
        <v>2.5564398270292501</v>
      </c>
      <c r="I3887">
        <v>36.009562369779403</v>
      </c>
      <c r="J3887">
        <v>-4.6578529440959997</v>
      </c>
      <c r="K3887">
        <v>2.4570509369381699</v>
      </c>
      <c r="L3887">
        <v>2.0552393830512101</v>
      </c>
      <c r="M3887">
        <v>32.283744303378498</v>
      </c>
      <c r="N3887">
        <v>0.54277292261640597</v>
      </c>
      <c r="O3887">
        <v>59.565217391304301</v>
      </c>
      <c r="P3887">
        <v>123.300970873786</v>
      </c>
      <c r="Q3887">
        <v>6.4085147239917997E-2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Row],[Ticker]],[1]!Table1[[Symbol]:[Industry]],2,FALSE),"-")</f>
        <v>-</v>
      </c>
      <c r="D3888" t="s">
        <v>60</v>
      </c>
      <c r="E3888">
        <v>24.887787345</v>
      </c>
      <c r="F3888">
        <v>39.450000000000003</v>
      </c>
      <c r="G3888">
        <v>-13.124974310823699</v>
      </c>
      <c r="H3888">
        <v>-9.0659672982490598</v>
      </c>
      <c r="I3888">
        <v>-41.761833164151497</v>
      </c>
      <c r="J3888">
        <v>-6.6805533590793704</v>
      </c>
      <c r="K3888">
        <v>41.427890776981798</v>
      </c>
      <c r="L3888">
        <v>43.305258360299703</v>
      </c>
      <c r="M3888">
        <v>33.459330131598101</v>
      </c>
      <c r="N3888">
        <v>0.99995280792826802</v>
      </c>
      <c r="O3888">
        <v>77.439797211660306</v>
      </c>
      <c r="P3888">
        <v>26.038338658146898</v>
      </c>
      <c r="Q3888">
        <v>-1.2597054143342E-2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Row],[Ticker]],[1]!Table1[[Symbol]:[Industry]],2,FALSE),"-")</f>
        <v>-</v>
      </c>
      <c r="D3889" t="s">
        <v>715</v>
      </c>
      <c r="E3889">
        <v>24.859794348000001</v>
      </c>
      <c r="F3889">
        <v>774.82</v>
      </c>
      <c r="G3889">
        <v>36.739191751645102</v>
      </c>
      <c r="H3889">
        <v>-1.99557281870883</v>
      </c>
      <c r="I3889">
        <v>17.6833116376791</v>
      </c>
      <c r="J3889">
        <v>-1.6893123955231799</v>
      </c>
      <c r="K3889">
        <v>742.83829583403895</v>
      </c>
      <c r="L3889">
        <v>639.973967290735</v>
      </c>
      <c r="M3889">
        <v>42.579740679890797</v>
      </c>
      <c r="N3889">
        <v>1.23096666968187</v>
      </c>
      <c r="O3889">
        <v>1.7010402416044901</v>
      </c>
      <c r="P3889">
        <v>73.862896892179904</v>
      </c>
      <c r="Q3889">
        <v>-2.2826330923839998E-3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Row],[Ticker]],[1]!Table1[[Symbol]:[Industry]],2,FALSE),"-")</f>
        <v>-</v>
      </c>
      <c r="D3890" t="s">
        <v>72</v>
      </c>
      <c r="E3890">
        <v>24.84</v>
      </c>
      <c r="F3890">
        <v>108</v>
      </c>
      <c r="G3890">
        <v>144.55613870350399</v>
      </c>
      <c r="H3890">
        <v>51.029785827210098</v>
      </c>
      <c r="I3890">
        <v>154.86182083924001</v>
      </c>
      <c r="J3890">
        <v>5.6038715488870698</v>
      </c>
      <c r="M3890">
        <v>100</v>
      </c>
      <c r="O3890">
        <v>0</v>
      </c>
      <c r="P3890">
        <v>168.65671641790999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Row],[Ticker]],[1]!Table1[[Symbol]:[Industry]],2,FALSE),"-")</f>
        <v>-</v>
      </c>
      <c r="D3891" t="s">
        <v>46</v>
      </c>
      <c r="E3891">
        <v>24.82245</v>
      </c>
      <c r="F3891">
        <v>34.049999999999997</v>
      </c>
      <c r="G3891">
        <v>-75.785449027025905</v>
      </c>
      <c r="H3891">
        <v>-15.4759051864478</v>
      </c>
      <c r="I3891">
        <v>-45.074008801491502</v>
      </c>
      <c r="J3891">
        <v>-2.39846981514764</v>
      </c>
      <c r="K3891">
        <v>36.271876633206098</v>
      </c>
      <c r="M3891">
        <v>36.803238276447999</v>
      </c>
      <c r="N3891">
        <v>0.465988864681675</v>
      </c>
      <c r="O3891">
        <v>119.970631424375</v>
      </c>
      <c r="P3891">
        <v>8.0952380952380807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Row],[Ticker]],[1]!Table1[[Symbol]:[Industry]],2,FALSE),"-")</f>
        <v>-</v>
      </c>
      <c r="D3892" t="s">
        <v>46</v>
      </c>
      <c r="E3892">
        <v>24.819839999999999</v>
      </c>
      <c r="F3892">
        <v>27.9</v>
      </c>
      <c r="G3892">
        <v>102.56140441073801</v>
      </c>
      <c r="H3892">
        <v>10.9567882536652</v>
      </c>
      <c r="I3892">
        <v>138.71910387854999</v>
      </c>
      <c r="J3892">
        <v>-1.23904952529257</v>
      </c>
      <c r="K3892">
        <v>25.302425874879798</v>
      </c>
      <c r="L3892">
        <v>18.464741704335498</v>
      </c>
      <c r="M3892">
        <v>61.754134718066702</v>
      </c>
      <c r="N3892">
        <v>0.115942028985507</v>
      </c>
      <c r="O3892">
        <v>1.57706093189964</v>
      </c>
      <c r="P3892">
        <v>243.17343173431701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Row],[Ticker]],[1]!Table1[[Symbol]:[Industry]],2,FALSE),"-")</f>
        <v>-</v>
      </c>
      <c r="D3893" t="s">
        <v>302</v>
      </c>
      <c r="E3893">
        <v>24.790037900000002</v>
      </c>
      <c r="F3893">
        <v>21.8</v>
      </c>
      <c r="G3893">
        <v>76.098974102954301</v>
      </c>
      <c r="H3893">
        <v>-8.0558625425245598</v>
      </c>
      <c r="I3893">
        <v>10.509598968911099</v>
      </c>
      <c r="J3893">
        <v>-3.3269138141137899</v>
      </c>
      <c r="K3893">
        <v>22.376667375828902</v>
      </c>
      <c r="L3893">
        <v>20.365771277982901</v>
      </c>
      <c r="M3893">
        <v>65.751186723762601</v>
      </c>
      <c r="N3893">
        <v>0.72855894303273705</v>
      </c>
      <c r="O3893">
        <v>48.761467889908197</v>
      </c>
      <c r="P3893">
        <v>131.91489361702099</v>
      </c>
      <c r="Q3893">
        <v>3.6036783527118997E-2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Row],[Ticker]],[1]!Table1[[Symbol]:[Industry]],2,FALSE),"-")</f>
        <v>-</v>
      </c>
      <c r="D3894" t="s">
        <v>228</v>
      </c>
      <c r="E3894">
        <v>24.712</v>
      </c>
      <c r="F3894">
        <v>63.01</v>
      </c>
      <c r="G3894">
        <v>116.780003064741</v>
      </c>
      <c r="H3894">
        <v>-13.194392581405699</v>
      </c>
      <c r="I3894">
        <v>81.339109429531703</v>
      </c>
      <c r="J3894">
        <v>6.9192137800295503</v>
      </c>
      <c r="K3894">
        <v>60.912657206451897</v>
      </c>
      <c r="L3894">
        <v>49.060036867564797</v>
      </c>
      <c r="M3894">
        <v>57.287651983810903</v>
      </c>
      <c r="N3894">
        <v>0.38657232267605701</v>
      </c>
      <c r="O3894">
        <v>36.6449769877797</v>
      </c>
      <c r="P3894">
        <v>142.34615384615299</v>
      </c>
      <c r="Q3894">
        <v>3.7611905224773999E-2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Row],[Ticker]],[1]!Table1[[Symbol]:[Industry]],2,FALSE),"-")</f>
        <v>-</v>
      </c>
      <c r="D3895" t="s">
        <v>622</v>
      </c>
      <c r="E3895">
        <v>24.689259</v>
      </c>
      <c r="F3895">
        <v>1.9</v>
      </c>
      <c r="G3895">
        <v>-5.9458976168549897</v>
      </c>
      <c r="H3895">
        <v>-10.0174830116077</v>
      </c>
      <c r="I3895">
        <v>-12.4831818129006</v>
      </c>
      <c r="J3895">
        <v>-4.3159726022156502</v>
      </c>
      <c r="K3895">
        <v>1.88238302775609</v>
      </c>
      <c r="L3895">
        <v>1.8462187812231501</v>
      </c>
      <c r="M3895">
        <v>45.211289776275301</v>
      </c>
      <c r="N3895">
        <v>1.1414474917147801</v>
      </c>
      <c r="O3895">
        <v>42.105263157894697</v>
      </c>
      <c r="P3895">
        <v>41.7910447761193</v>
      </c>
      <c r="Q3895">
        <v>-4.1749352478149997E-3</v>
      </c>
    </row>
    <row r="3896" spans="1:17" hidden="1" x14ac:dyDescent="0.3">
      <c r="A3896" t="s">
        <v>7955</v>
      </c>
      <c r="B3896" t="s">
        <v>7956</v>
      </c>
      <c r="C3896" t="str">
        <f>IFERROR(VLOOKUP(Table1[[#This Row],[Ticker]],[1]!Table1[[Symbol]:[Industry]],2,FALSE),"-")</f>
        <v>-</v>
      </c>
      <c r="D3896" t="s">
        <v>715</v>
      </c>
      <c r="E3896">
        <v>24.652576575000001</v>
      </c>
      <c r="F3896">
        <v>13.93</v>
      </c>
      <c r="G3896">
        <v>19.008317303694401</v>
      </c>
      <c r="H3896">
        <v>4.1143144196196504</v>
      </c>
      <c r="I3896">
        <v>6.3149210116972201</v>
      </c>
      <c r="J3896">
        <v>0.474810385288647</v>
      </c>
      <c r="K3896">
        <v>12.9094319760567</v>
      </c>
      <c r="L3896">
        <v>11.7100725799902</v>
      </c>
      <c r="M3896">
        <v>43.246163025678499</v>
      </c>
      <c r="N3896">
        <v>0.54952253656903605</v>
      </c>
      <c r="O3896">
        <v>3.8765254845656898</v>
      </c>
      <c r="P3896">
        <v>68.440145102781102</v>
      </c>
    </row>
    <row r="3897" spans="1:17" hidden="1" x14ac:dyDescent="0.3">
      <c r="A3897" t="s">
        <v>7957</v>
      </c>
      <c r="B3897" t="s">
        <v>7958</v>
      </c>
      <c r="C3897" t="str">
        <f>IFERROR(VLOOKUP(Table1[[#This Row],[Ticker]],[1]!Table1[[Symbol]:[Industry]],2,FALSE),"-")</f>
        <v>-</v>
      </c>
      <c r="E3897">
        <v>24.637876203999902</v>
      </c>
      <c r="F3897">
        <v>1.91</v>
      </c>
      <c r="G3897">
        <v>-30.541275159521302</v>
      </c>
      <c r="H3897">
        <v>-0.17993044295926999</v>
      </c>
      <c r="I3897">
        <v>-5.2618067970155202</v>
      </c>
      <c r="J3897">
        <v>-9.0821867801945402</v>
      </c>
      <c r="K3897">
        <v>1.7017901624726099</v>
      </c>
      <c r="L3897">
        <v>1.9298957372118</v>
      </c>
      <c r="M3897">
        <v>51.8793227026651</v>
      </c>
      <c r="N3897">
        <v>2.8580105213798199</v>
      </c>
      <c r="O3897">
        <v>52.3560209424083</v>
      </c>
      <c r="P3897">
        <v>59.1666666666666</v>
      </c>
    </row>
    <row r="3898" spans="1:17" hidden="1" x14ac:dyDescent="0.3">
      <c r="A3898" t="s">
        <v>7959</v>
      </c>
      <c r="B3898" t="s">
        <v>7960</v>
      </c>
      <c r="C3898" t="str">
        <f>IFERROR(VLOOKUP(Table1[[#This Row],[Ticker]],[1]!Table1[[Symbol]:[Industry]],2,FALSE),"-")</f>
        <v>-</v>
      </c>
      <c r="E3898">
        <v>24.529499999999999</v>
      </c>
      <c r="F3898">
        <v>572.35</v>
      </c>
      <c r="G3898">
        <v>103.37384921858801</v>
      </c>
      <c r="H3898">
        <v>4.9726662421236103</v>
      </c>
      <c r="I3898">
        <v>15.5239975948863</v>
      </c>
      <c r="J3898">
        <v>20.1911130944445</v>
      </c>
      <c r="K3898">
        <v>498.952879611443</v>
      </c>
      <c r="L3898">
        <v>452.48775566293898</v>
      </c>
      <c r="M3898">
        <v>81.174389164025996</v>
      </c>
      <c r="N3898">
        <v>1.6173913043478201</v>
      </c>
      <c r="O3898">
        <v>1.36280248099938</v>
      </c>
      <c r="P3898">
        <v>128.94</v>
      </c>
    </row>
    <row r="3899" spans="1:17" hidden="1" x14ac:dyDescent="0.3">
      <c r="A3899" t="s">
        <v>7961</v>
      </c>
      <c r="B3899" t="s">
        <v>7962</v>
      </c>
      <c r="C3899" t="str">
        <f>IFERROR(VLOOKUP(Table1[[#This Row],[Ticker]],[1]!Table1[[Symbol]:[Industry]],2,FALSE),"-")</f>
        <v>-</v>
      </c>
      <c r="E3899">
        <v>24.522171070999999</v>
      </c>
      <c r="F3899">
        <v>11.6</v>
      </c>
      <c r="G3899">
        <v>17.115276032856102</v>
      </c>
      <c r="H3899">
        <v>-3.8794076453658901</v>
      </c>
      <c r="I3899">
        <v>20.969788083953201</v>
      </c>
      <c r="J3899">
        <v>5.0889362144578598</v>
      </c>
      <c r="K3899">
        <v>10.9763081772811</v>
      </c>
      <c r="L3899">
        <v>9.0335252351341406</v>
      </c>
      <c r="M3899">
        <v>50.524432281778601</v>
      </c>
      <c r="N3899">
        <v>0.94551160782579102</v>
      </c>
      <c r="O3899">
        <v>22.327586206896498</v>
      </c>
      <c r="P3899">
        <v>95.945945945945894</v>
      </c>
      <c r="Q3899">
        <v>0.111086469098235</v>
      </c>
    </row>
    <row r="3900" spans="1:17" hidden="1" x14ac:dyDescent="0.3">
      <c r="A3900" t="s">
        <v>7963</v>
      </c>
      <c r="B3900" t="s">
        <v>7964</v>
      </c>
      <c r="C3900" t="str">
        <f>IFERROR(VLOOKUP(Table1[[#This Row],[Ticker]],[1]!Table1[[Symbol]:[Industry]],2,FALSE),"-")</f>
        <v>-</v>
      </c>
      <c r="D3900" t="s">
        <v>622</v>
      </c>
      <c r="E3900">
        <v>24.427013599999999</v>
      </c>
      <c r="F3900">
        <v>49.5</v>
      </c>
      <c r="G3900">
        <v>207.767182551921</v>
      </c>
      <c r="H3900">
        <v>-3.4222035224106699</v>
      </c>
      <c r="I3900">
        <v>83.449550824472098</v>
      </c>
      <c r="J3900">
        <v>-0.65583769442400597</v>
      </c>
      <c r="K3900">
        <v>43.410751487421898</v>
      </c>
      <c r="L3900">
        <v>32.220015222280097</v>
      </c>
      <c r="M3900">
        <v>47.647227380663303</v>
      </c>
      <c r="N3900">
        <v>0.23267980860423601</v>
      </c>
      <c r="O3900">
        <v>6.8686868686868596</v>
      </c>
      <c r="P3900">
        <v>309.09090909090901</v>
      </c>
      <c r="Q3900">
        <v>0.101121767324101</v>
      </c>
    </row>
    <row r="3901" spans="1:17" hidden="1" x14ac:dyDescent="0.3">
      <c r="A3901" t="s">
        <v>7965</v>
      </c>
      <c r="B3901" t="s">
        <v>7966</v>
      </c>
      <c r="C3901" t="str">
        <f>IFERROR(VLOOKUP(Table1[[#This Row],[Ticker]],[1]!Table1[[Symbol]:[Industry]],2,FALSE),"-")</f>
        <v>-</v>
      </c>
      <c r="D3901" t="s">
        <v>133</v>
      </c>
      <c r="E3901">
        <v>24.423317879999999</v>
      </c>
      <c r="F3901">
        <v>16.399999999999999</v>
      </c>
      <c r="G3901">
        <v>-5.5931859894901201</v>
      </c>
      <c r="H3901">
        <v>-1.87035303188851</v>
      </c>
      <c r="I3901">
        <v>-12.2495918825592</v>
      </c>
      <c r="J3901">
        <v>1.0670674632677399</v>
      </c>
      <c r="K3901">
        <v>20.078539679257499</v>
      </c>
      <c r="L3901">
        <v>20.567302919445201</v>
      </c>
      <c r="M3901">
        <v>33.686981725690302</v>
      </c>
      <c r="N3901">
        <v>1</v>
      </c>
      <c r="Q3901">
        <v>-3.2586267451102997E-2</v>
      </c>
    </row>
    <row r="3902" spans="1:17" hidden="1" x14ac:dyDescent="0.3">
      <c r="A3902" t="s">
        <v>7967</v>
      </c>
      <c r="B3902" t="s">
        <v>7968</v>
      </c>
      <c r="C3902" t="str">
        <f>IFERROR(VLOOKUP(Table1[[#This Row],[Ticker]],[1]!Table1[[Symbol]:[Industry]],2,FALSE),"-")</f>
        <v>-</v>
      </c>
      <c r="E3902">
        <v>24.396089199999999</v>
      </c>
      <c r="F3902">
        <v>40.76</v>
      </c>
      <c r="G3902">
        <v>193.61944044803201</v>
      </c>
      <c r="H3902">
        <v>37.891586696669002</v>
      </c>
      <c r="I3902">
        <v>244.399646176847</v>
      </c>
      <c r="J3902">
        <v>6.9341575112432698</v>
      </c>
      <c r="K3902">
        <v>27.3124071897753</v>
      </c>
      <c r="L3902">
        <v>17.141530203708601</v>
      </c>
      <c r="M3902">
        <v>98.112757303078695</v>
      </c>
      <c r="N3902">
        <v>0.54276631303589595</v>
      </c>
      <c r="O3902">
        <v>0</v>
      </c>
      <c r="P3902">
        <v>376.168224299065</v>
      </c>
      <c r="Q3902">
        <v>0.12784245421099499</v>
      </c>
    </row>
    <row r="3903" spans="1:17" hidden="1" x14ac:dyDescent="0.3">
      <c r="A3903" t="s">
        <v>7969</v>
      </c>
      <c r="B3903" t="s">
        <v>7970</v>
      </c>
      <c r="C3903" t="str">
        <f>IFERROR(VLOOKUP(Table1[[#This Row],[Ticker]],[1]!Table1[[Symbol]:[Industry]],2,FALSE),"-")</f>
        <v>-</v>
      </c>
      <c r="E3903">
        <v>24.368960000000001</v>
      </c>
      <c r="F3903">
        <v>158</v>
      </c>
      <c r="G3903">
        <v>-57.4627025055498</v>
      </c>
      <c r="H3903">
        <v>-4.6924950481989596</v>
      </c>
      <c r="I3903">
        <v>-19.966855010288299</v>
      </c>
      <c r="J3903">
        <v>1.2909105279697399</v>
      </c>
      <c r="K3903">
        <v>162.542368318874</v>
      </c>
      <c r="L3903">
        <v>180.22097633132</v>
      </c>
      <c r="M3903">
        <v>41.878659637148999</v>
      </c>
      <c r="N3903">
        <v>0.91851851851851796</v>
      </c>
      <c r="O3903">
        <v>46.835443037974599</v>
      </c>
      <c r="P3903">
        <v>7.22768917543263</v>
      </c>
      <c r="Q3903">
        <v>7.2583816070724005E-2</v>
      </c>
    </row>
    <row r="3904" spans="1:17" hidden="1" x14ac:dyDescent="0.3">
      <c r="A3904" t="s">
        <v>7971</v>
      </c>
      <c r="B3904" t="s">
        <v>7972</v>
      </c>
      <c r="C3904" t="str">
        <f>IFERROR(VLOOKUP(Table1[[#This Row],[Ticker]],[1]!Table1[[Symbol]:[Industry]],2,FALSE),"-")</f>
        <v>-</v>
      </c>
      <c r="D3904" t="s">
        <v>138</v>
      </c>
      <c r="E3904">
        <v>24.332848500000001</v>
      </c>
      <c r="F3904">
        <v>19.05</v>
      </c>
      <c r="G3904">
        <v>6.0855423768465098</v>
      </c>
      <c r="H3904">
        <v>-0.29871192766690802</v>
      </c>
      <c r="I3904">
        <v>-29.322017055059401</v>
      </c>
      <c r="J3904">
        <v>-1.5040203784987201</v>
      </c>
      <c r="K3904">
        <v>19.4058481304764</v>
      </c>
      <c r="L3904">
        <v>18.836417040995698</v>
      </c>
      <c r="M3904">
        <v>39.153599326933303</v>
      </c>
      <c r="N3904">
        <v>2.17361817701453</v>
      </c>
      <c r="O3904">
        <v>65.091863517060304</v>
      </c>
      <c r="P3904">
        <v>46.538461538461497</v>
      </c>
      <c r="Q3904">
        <v>3.8376009005344998E-2</v>
      </c>
    </row>
    <row r="3905" spans="1:17" hidden="1" x14ac:dyDescent="0.3">
      <c r="A3905" t="s">
        <v>7973</v>
      </c>
      <c r="B3905" t="s">
        <v>7974</v>
      </c>
      <c r="C3905" t="str">
        <f>IFERROR(VLOOKUP(Table1[[#This Row],[Ticker]],[1]!Table1[[Symbol]:[Industry]],2,FALSE),"-")</f>
        <v>-</v>
      </c>
      <c r="D3905" t="s">
        <v>785</v>
      </c>
      <c r="E3905">
        <v>24.31</v>
      </c>
      <c r="F3905">
        <v>22.1</v>
      </c>
      <c r="G3905">
        <v>-52.265984943932601</v>
      </c>
      <c r="H3905">
        <v>-4.0473337578763804</v>
      </c>
      <c r="I3905">
        <v>9.9773958607917894</v>
      </c>
      <c r="J3905">
        <v>-1.23904952529257</v>
      </c>
      <c r="K3905">
        <v>21.384441149412801</v>
      </c>
      <c r="L3905">
        <v>21.195059893725801</v>
      </c>
      <c r="M3905">
        <v>99.991342128637498</v>
      </c>
      <c r="N3905">
        <v>0</v>
      </c>
      <c r="O3905">
        <v>43.891402714932099</v>
      </c>
      <c r="P3905">
        <v>35.582822085889497</v>
      </c>
    </row>
    <row r="3906" spans="1:17" hidden="1" x14ac:dyDescent="0.3">
      <c r="A3906" t="s">
        <v>7975</v>
      </c>
      <c r="B3906" t="s">
        <v>7976</v>
      </c>
      <c r="C3906" t="str">
        <f>IFERROR(VLOOKUP(Table1[[#This Row],[Ticker]],[1]!Table1[[Symbol]:[Industry]],2,FALSE),"-")</f>
        <v>-</v>
      </c>
      <c r="D3906" t="s">
        <v>418</v>
      </c>
      <c r="E3906">
        <v>24.2928</v>
      </c>
      <c r="F3906">
        <v>48.96</v>
      </c>
      <c r="G3906">
        <v>168.487903272642</v>
      </c>
      <c r="H3906">
        <v>-2.2013757693340601</v>
      </c>
      <c r="I3906">
        <v>-30.564010193749102</v>
      </c>
      <c r="J3906">
        <v>-3.25987010092026</v>
      </c>
      <c r="K3906">
        <v>51.277060548959</v>
      </c>
      <c r="L3906">
        <v>50.973777091909298</v>
      </c>
      <c r="M3906">
        <v>31.311246538021301</v>
      </c>
      <c r="N3906">
        <v>0.45124817812509599</v>
      </c>
      <c r="O3906">
        <v>123.99918300653501</v>
      </c>
      <c r="P3906">
        <v>194.05405405405401</v>
      </c>
    </row>
    <row r="3907" spans="1:17" hidden="1" x14ac:dyDescent="0.3">
      <c r="A3907" t="s">
        <v>7977</v>
      </c>
      <c r="B3907" t="s">
        <v>7978</v>
      </c>
      <c r="C3907" t="str">
        <f>IFERROR(VLOOKUP(Table1[[#This Row],[Ticker]],[1]!Table1[[Symbol]:[Industry]],2,FALSE),"-")</f>
        <v>-</v>
      </c>
      <c r="D3907" t="s">
        <v>174</v>
      </c>
      <c r="E3907">
        <v>24.274999999999999</v>
      </c>
      <c r="F3907">
        <v>51.23</v>
      </c>
      <c r="G3907">
        <v>22.4974330336169</v>
      </c>
      <c r="H3907">
        <v>20.703165244119599</v>
      </c>
      <c r="I3907">
        <v>-4.15858112194526</v>
      </c>
      <c r="J3907">
        <v>-14.282527786162101</v>
      </c>
      <c r="K3907">
        <v>43.155207054183002</v>
      </c>
      <c r="L3907">
        <v>41.453419695900898</v>
      </c>
      <c r="M3907">
        <v>63.8283130639022</v>
      </c>
      <c r="N3907">
        <v>3.7988259682353802</v>
      </c>
      <c r="O3907">
        <v>19.773570173726299</v>
      </c>
      <c r="P3907">
        <v>51.1209439528023</v>
      </c>
      <c r="Q3907">
        <v>4.1485712801238001E-2</v>
      </c>
    </row>
    <row r="3908" spans="1:17" hidden="1" x14ac:dyDescent="0.3">
      <c r="A3908" t="s">
        <v>7979</v>
      </c>
      <c r="B3908" t="s">
        <v>7980</v>
      </c>
      <c r="C3908" t="str">
        <f>IFERROR(VLOOKUP(Table1[[#This Row],[Ticker]],[1]!Table1[[Symbol]:[Industry]],2,FALSE),"-")</f>
        <v>-</v>
      </c>
      <c r="D3908" t="s">
        <v>1506</v>
      </c>
      <c r="E3908">
        <v>24.268626143999999</v>
      </c>
      <c r="F3908">
        <v>3.38</v>
      </c>
      <c r="G3908">
        <v>-38.899484114745199</v>
      </c>
      <c r="H3908">
        <v>-2.8425144807679499</v>
      </c>
      <c r="I3908">
        <v>-33.869294034678497</v>
      </c>
      <c r="J3908">
        <v>-2.7053251851166298</v>
      </c>
      <c r="K3908">
        <v>3.2847813060264199</v>
      </c>
      <c r="L3908">
        <v>3.71629032480813</v>
      </c>
      <c r="M3908">
        <v>63.769865029292099</v>
      </c>
      <c r="N3908">
        <v>1.0975980843448401</v>
      </c>
      <c r="O3908">
        <v>74.556213017751503</v>
      </c>
      <c r="P3908">
        <v>20.714285714285701</v>
      </c>
      <c r="Q3908">
        <v>-9.6010846596008004E-2</v>
      </c>
    </row>
    <row r="3909" spans="1:17" hidden="1" x14ac:dyDescent="0.3">
      <c r="A3909" t="s">
        <v>7981</v>
      </c>
      <c r="B3909" t="s">
        <v>7982</v>
      </c>
      <c r="C3909" t="str">
        <f>IFERROR(VLOOKUP(Table1[[#This Row],[Ticker]],[1]!Table1[[Symbol]:[Industry]],2,FALSE),"-")</f>
        <v>-</v>
      </c>
      <c r="D3909" t="s">
        <v>54</v>
      </c>
      <c r="E3909">
        <v>24.2323032</v>
      </c>
      <c r="F3909">
        <v>47.33</v>
      </c>
      <c r="G3909">
        <v>142.89669663775899</v>
      </c>
      <c r="H3909">
        <v>112.683435472892</v>
      </c>
      <c r="I3909">
        <v>41.458348241744098</v>
      </c>
      <c r="J3909">
        <v>14.4693693658778</v>
      </c>
      <c r="K3909">
        <v>31.848573562049801</v>
      </c>
      <c r="L3909">
        <v>27.409949267156701</v>
      </c>
      <c r="M3909">
        <v>86.126909349399298</v>
      </c>
      <c r="N3909">
        <v>1.99285714285714</v>
      </c>
      <c r="O3909">
        <v>0</v>
      </c>
      <c r="P3909">
        <v>308.01724137931001</v>
      </c>
    </row>
    <row r="3910" spans="1:17" hidden="1" x14ac:dyDescent="0.3">
      <c r="A3910" t="s">
        <v>7983</v>
      </c>
      <c r="B3910" t="s">
        <v>7984</v>
      </c>
      <c r="C3910" t="str">
        <f>IFERROR(VLOOKUP(Table1[[#This Row],[Ticker]],[1]!Table1[[Symbol]:[Industry]],2,FALSE),"-")</f>
        <v>-</v>
      </c>
      <c r="D3910" t="s">
        <v>418</v>
      </c>
      <c r="E3910">
        <v>24.211700499999999</v>
      </c>
      <c r="F3910">
        <v>42.97</v>
      </c>
      <c r="G3910">
        <v>4.3703475554492499</v>
      </c>
      <c r="H3910">
        <v>0.75225776624920604</v>
      </c>
      <c r="I3910">
        <v>13.9432729664082</v>
      </c>
      <c r="J3910">
        <v>-0.20533059839128601</v>
      </c>
      <c r="K3910">
        <v>41.340584461721498</v>
      </c>
      <c r="L3910">
        <v>37.843533877557</v>
      </c>
      <c r="M3910">
        <v>46.427947549274698</v>
      </c>
      <c r="N3910">
        <v>1.55636276160692</v>
      </c>
      <c r="O3910">
        <v>11.682569234349501</v>
      </c>
      <c r="P3910">
        <v>48.942807625649898</v>
      </c>
      <c r="Q3910">
        <v>6.9742410487109996E-2</v>
      </c>
    </row>
    <row r="3911" spans="1:17" hidden="1" x14ac:dyDescent="0.3">
      <c r="A3911" t="s">
        <v>7985</v>
      </c>
      <c r="B3911" t="s">
        <v>7986</v>
      </c>
      <c r="C3911" t="str">
        <f>IFERROR(VLOOKUP(Table1[[#This Row],[Ticker]],[1]!Table1[[Symbol]:[Industry]],2,FALSE),"-")</f>
        <v>-</v>
      </c>
      <c r="D3911" t="s">
        <v>622</v>
      </c>
      <c r="E3911">
        <v>24.091199363999898</v>
      </c>
      <c r="F3911">
        <v>27.46</v>
      </c>
      <c r="G3911">
        <v>-0.74796896323012496</v>
      </c>
      <c r="H3911">
        <v>-5.9194637472794103</v>
      </c>
      <c r="I3911">
        <v>-36.250009387021599</v>
      </c>
      <c r="J3911">
        <v>0.14781178857604399</v>
      </c>
      <c r="K3911">
        <v>29.5754198066379</v>
      </c>
      <c r="L3911">
        <v>29.475928639728998</v>
      </c>
      <c r="M3911">
        <v>46.298680718329102</v>
      </c>
      <c r="N3911">
        <v>0.62380981532977098</v>
      </c>
      <c r="O3911">
        <v>51.310997815003603</v>
      </c>
      <c r="P3911">
        <v>91.358885017421599</v>
      </c>
      <c r="Q3911">
        <v>8.7947433352149995E-2</v>
      </c>
    </row>
    <row r="3912" spans="1:17" hidden="1" x14ac:dyDescent="0.3">
      <c r="A3912" t="s">
        <v>7987</v>
      </c>
      <c r="B3912" t="s">
        <v>7988</v>
      </c>
      <c r="C3912" t="str">
        <f>IFERROR(VLOOKUP(Table1[[#This Row],[Ticker]],[1]!Table1[[Symbol]:[Industry]],2,FALSE),"-")</f>
        <v>-</v>
      </c>
      <c r="D3912" t="s">
        <v>622</v>
      </c>
      <c r="E3912">
        <v>23.869720000000001</v>
      </c>
      <c r="F3912">
        <v>13.04</v>
      </c>
      <c r="G3912">
        <v>-74.638069648326393</v>
      </c>
      <c r="H3912">
        <v>-9.5313961742173099</v>
      </c>
      <c r="I3912">
        <v>-64.497226035037798</v>
      </c>
      <c r="J3912">
        <v>5.5361730669671401</v>
      </c>
      <c r="K3912">
        <v>16.837242728703199</v>
      </c>
      <c r="L3912">
        <v>22.238632039356499</v>
      </c>
      <c r="M3912">
        <v>72.882696718702306</v>
      </c>
      <c r="N3912">
        <v>2.5405343920905801</v>
      </c>
      <c r="O3912">
        <v>152.070552147239</v>
      </c>
      <c r="P3912">
        <v>16.014234875444799</v>
      </c>
      <c r="Q3912">
        <v>-0.193708763150509</v>
      </c>
    </row>
    <row r="3913" spans="1:17" hidden="1" x14ac:dyDescent="0.3">
      <c r="A3913" t="s">
        <v>7989</v>
      </c>
      <c r="B3913" t="s">
        <v>7990</v>
      </c>
      <c r="C3913" t="str">
        <f>IFERROR(VLOOKUP(Table1[[#This Row],[Ticker]],[1]!Table1[[Symbol]:[Industry]],2,FALSE),"-")</f>
        <v>-</v>
      </c>
      <c r="E3913">
        <v>23.868237391999902</v>
      </c>
      <c r="F3913">
        <v>24.08</v>
      </c>
      <c r="G3913">
        <v>-7.8155395344681899</v>
      </c>
      <c r="H3913">
        <v>5.9621991305888002</v>
      </c>
      <c r="I3913">
        <v>-3.0439722348942801</v>
      </c>
      <c r="J3913">
        <v>-8.9928464877226393</v>
      </c>
      <c r="K3913">
        <v>22.197180648194301</v>
      </c>
      <c r="L3913">
        <v>21.898500519701599</v>
      </c>
      <c r="M3913">
        <v>48.662728853636899</v>
      </c>
      <c r="N3913">
        <v>1.3972186298685101</v>
      </c>
      <c r="O3913">
        <v>20.4318936877076</v>
      </c>
      <c r="P3913">
        <v>31.945205479452</v>
      </c>
      <c r="Q3913">
        <v>5.2260602436759E-2</v>
      </c>
    </row>
    <row r="3914" spans="1:17" hidden="1" x14ac:dyDescent="0.3">
      <c r="A3914" t="s">
        <v>7991</v>
      </c>
      <c r="B3914" t="s">
        <v>7992</v>
      </c>
      <c r="C3914" t="str">
        <f>IFERROR(VLOOKUP(Table1[[#This Row],[Ticker]],[1]!Table1[[Symbol]:[Industry]],2,FALSE),"-")</f>
        <v>-</v>
      </c>
      <c r="D3914" t="s">
        <v>138</v>
      </c>
      <c r="E3914">
        <v>23.836787999999999</v>
      </c>
      <c r="F3914">
        <v>91.8</v>
      </c>
      <c r="G3914">
        <v>-54.237479452740601</v>
      </c>
      <c r="H3914">
        <v>-9.0162778572552593</v>
      </c>
      <c r="I3914">
        <v>-48.004746996351003</v>
      </c>
      <c r="J3914">
        <v>-1.23904952529257</v>
      </c>
      <c r="K3914">
        <v>101.96484990822201</v>
      </c>
      <c r="L3914">
        <v>116.49939158955399</v>
      </c>
      <c r="M3914">
        <v>2.8531620086240999</v>
      </c>
      <c r="N3914">
        <v>0.41077441077441001</v>
      </c>
      <c r="O3914">
        <v>46.405228758169898</v>
      </c>
      <c r="P3914">
        <v>0</v>
      </c>
    </row>
    <row r="3915" spans="1:17" hidden="1" x14ac:dyDescent="0.3">
      <c r="A3915" t="s">
        <v>7993</v>
      </c>
      <c r="B3915" t="s">
        <v>7994</v>
      </c>
      <c r="C3915" t="str">
        <f>IFERROR(VLOOKUP(Table1[[#This Row],[Ticker]],[1]!Table1[[Symbol]:[Industry]],2,FALSE),"-")</f>
        <v>-</v>
      </c>
      <c r="E3915">
        <v>23.832734815999999</v>
      </c>
      <c r="F3915">
        <v>39.71</v>
      </c>
      <c r="G3915">
        <v>-25.635180522940399</v>
      </c>
      <c r="H3915">
        <v>-4.1612945777006196</v>
      </c>
      <c r="I3915">
        <v>-15.2562762491289</v>
      </c>
      <c r="J3915">
        <v>0.54422459675781298</v>
      </c>
      <c r="K3915">
        <v>40.567990567000798</v>
      </c>
      <c r="L3915">
        <v>42.6545758947154</v>
      </c>
      <c r="M3915">
        <v>0.164024722426689</v>
      </c>
      <c r="O3915">
        <v>48.300176278015599</v>
      </c>
      <c r="P3915">
        <v>20.6624126405348</v>
      </c>
    </row>
    <row r="3916" spans="1:17" hidden="1" x14ac:dyDescent="0.3">
      <c r="A3916" t="s">
        <v>7995</v>
      </c>
      <c r="B3916" t="s">
        <v>7996</v>
      </c>
      <c r="C3916" t="str">
        <f>IFERROR(VLOOKUP(Table1[[#This Row],[Ticker]],[1]!Table1[[Symbol]:[Industry]],2,FALSE),"-")</f>
        <v>-</v>
      </c>
      <c r="E3916">
        <v>23.809100000000001</v>
      </c>
      <c r="F3916">
        <v>39.25</v>
      </c>
      <c r="G3916">
        <v>-38.6529532614828</v>
      </c>
      <c r="H3916">
        <v>-21.651500424542999</v>
      </c>
      <c r="I3916">
        <v>-29.395120904993298</v>
      </c>
      <c r="J3916">
        <v>-1.5415451138985801</v>
      </c>
      <c r="M3916">
        <v>50.065484925588002</v>
      </c>
      <c r="O3916">
        <v>33.146496815286604</v>
      </c>
      <c r="P3916">
        <v>12.4641833810888</v>
      </c>
    </row>
    <row r="3917" spans="1:17" hidden="1" x14ac:dyDescent="0.3">
      <c r="A3917" t="s">
        <v>7997</v>
      </c>
      <c r="B3917" t="s">
        <v>7998</v>
      </c>
      <c r="C3917" t="str">
        <f>IFERROR(VLOOKUP(Table1[[#This Row],[Ticker]],[1]!Table1[[Symbol]:[Industry]],2,FALSE),"-")</f>
        <v>-</v>
      </c>
      <c r="D3917" t="s">
        <v>1160</v>
      </c>
      <c r="E3917">
        <v>23.806566834000002</v>
      </c>
      <c r="F3917">
        <v>67.680000000000007</v>
      </c>
      <c r="G3917">
        <v>35.385097732262203</v>
      </c>
      <c r="H3917">
        <v>-21.3774554617303</v>
      </c>
      <c r="I3917">
        <v>-37.2151783057218</v>
      </c>
      <c r="J3917">
        <v>-5.3419907017631703</v>
      </c>
      <c r="K3917">
        <v>70.777832626659702</v>
      </c>
      <c r="L3917">
        <v>73.7500813701552</v>
      </c>
      <c r="M3917">
        <v>27.2611946179223</v>
      </c>
      <c r="N3917">
        <v>0.62232292460015204</v>
      </c>
      <c r="O3917">
        <v>75.650118203309603</v>
      </c>
      <c r="P3917">
        <v>76.664056382145603</v>
      </c>
      <c r="Q3917">
        <v>0.111507687481534</v>
      </c>
    </row>
    <row r="3918" spans="1:17" hidden="1" x14ac:dyDescent="0.3">
      <c r="A3918" t="s">
        <v>7999</v>
      </c>
      <c r="B3918" t="s">
        <v>8000</v>
      </c>
      <c r="C3918" t="str">
        <f>IFERROR(VLOOKUP(Table1[[#This Row],[Ticker]],[1]!Table1[[Symbol]:[Industry]],2,FALSE),"-")</f>
        <v>-</v>
      </c>
      <c r="D3918" t="s">
        <v>418</v>
      </c>
      <c r="E3918">
        <v>23.802510000000002</v>
      </c>
      <c r="F3918">
        <v>47.51</v>
      </c>
      <c r="G3918">
        <v>236.55275165761199</v>
      </c>
      <c r="H3918">
        <v>-4.0473337578763804</v>
      </c>
      <c r="I3918">
        <v>-16.308318424922401</v>
      </c>
      <c r="J3918">
        <v>-1.23904952529257</v>
      </c>
      <c r="K3918">
        <v>47.476710781249999</v>
      </c>
      <c r="L3918">
        <v>43.535331861598799</v>
      </c>
      <c r="M3918">
        <v>100</v>
      </c>
      <c r="O3918">
        <v>0</v>
      </c>
      <c r="P3918">
        <v>262.118902439024</v>
      </c>
    </row>
    <row r="3919" spans="1:17" hidden="1" x14ac:dyDescent="0.3">
      <c r="A3919" t="s">
        <v>8001</v>
      </c>
      <c r="B3919" t="s">
        <v>8002</v>
      </c>
      <c r="C3919" t="str">
        <f>IFERROR(VLOOKUP(Table1[[#This Row],[Ticker]],[1]!Table1[[Symbol]:[Industry]],2,FALSE),"-")</f>
        <v>-</v>
      </c>
      <c r="D3919" t="s">
        <v>622</v>
      </c>
      <c r="E3919">
        <v>23.737168</v>
      </c>
      <c r="F3919">
        <v>47.51</v>
      </c>
      <c r="G3919">
        <v>95.410593404634497</v>
      </c>
      <c r="H3919">
        <v>22.425650222574301</v>
      </c>
      <c r="I3919">
        <v>98.183780897876602</v>
      </c>
      <c r="J3919">
        <v>6.9607181866702499</v>
      </c>
      <c r="K3919">
        <v>34.684764087394598</v>
      </c>
      <c r="L3919">
        <v>24.242572827157499</v>
      </c>
      <c r="M3919">
        <v>93.191665740268405</v>
      </c>
      <c r="N3919">
        <v>1.37650181162485</v>
      </c>
      <c r="O3919">
        <v>0</v>
      </c>
      <c r="P3919">
        <v>224.07912687585201</v>
      </c>
    </row>
    <row r="3920" spans="1:17" hidden="1" x14ac:dyDescent="0.3">
      <c r="A3920" t="s">
        <v>8003</v>
      </c>
      <c r="B3920" t="s">
        <v>8004</v>
      </c>
      <c r="C3920" t="str">
        <f>IFERROR(VLOOKUP(Table1[[#This Row],[Ticker]],[1]!Table1[[Symbol]:[Industry]],2,FALSE),"-")</f>
        <v>-</v>
      </c>
      <c r="D3920" t="s">
        <v>54</v>
      </c>
      <c r="E3920">
        <v>23.718</v>
      </c>
      <c r="F3920">
        <v>2.35</v>
      </c>
      <c r="G3920">
        <v>-78.939166654427794</v>
      </c>
      <c r="H3920">
        <v>-10.3965401070827</v>
      </c>
      <c r="I3920">
        <v>-15.44994932621</v>
      </c>
      <c r="J3920">
        <v>-4.5177380498827402</v>
      </c>
      <c r="K3920">
        <v>2.3350302372604301</v>
      </c>
      <c r="L3920">
        <v>2.8673305852859001</v>
      </c>
      <c r="M3920">
        <v>49.425042044795703</v>
      </c>
      <c r="N3920">
        <v>0.57344371892524204</v>
      </c>
      <c r="O3920">
        <v>114.46808510638201</v>
      </c>
      <c r="P3920">
        <v>23.684210526315699</v>
      </c>
      <c r="Q3920">
        <v>4.7534904808028001E-2</v>
      </c>
    </row>
    <row r="3921" spans="1:17" hidden="1" x14ac:dyDescent="0.3">
      <c r="A3921" t="s">
        <v>8005</v>
      </c>
      <c r="B3921" t="s">
        <v>8006</v>
      </c>
      <c r="C3921" t="str">
        <f>IFERROR(VLOOKUP(Table1[[#This Row],[Ticker]],[1]!Table1[[Symbol]:[Industry]],2,FALSE),"-")</f>
        <v>-</v>
      </c>
      <c r="D3921" t="s">
        <v>60</v>
      </c>
      <c r="E3921">
        <v>23.715</v>
      </c>
      <c r="F3921">
        <v>17</v>
      </c>
      <c r="G3921">
        <v>-51.492076707337802</v>
      </c>
      <c r="H3921">
        <v>-22.119622914502798</v>
      </c>
      <c r="I3921">
        <v>-49.3791845666547</v>
      </c>
      <c r="J3921">
        <v>-1.23904952529257</v>
      </c>
      <c r="K3921">
        <v>19.4959025739395</v>
      </c>
      <c r="L3921">
        <v>21.795259614721999</v>
      </c>
      <c r="M3921">
        <v>16.0036341308546</v>
      </c>
      <c r="N3921">
        <v>0.93095238095237998</v>
      </c>
      <c r="O3921">
        <v>79.117647058823493</v>
      </c>
      <c r="P3921">
        <v>7.9365079365079296</v>
      </c>
    </row>
    <row r="3922" spans="1:17" hidden="1" x14ac:dyDescent="0.3">
      <c r="A3922" t="s">
        <v>8007</v>
      </c>
      <c r="B3922" t="s">
        <v>8008</v>
      </c>
      <c r="C3922" t="str">
        <f>IFERROR(VLOOKUP(Table1[[#This Row],[Ticker]],[1]!Table1[[Symbol]:[Industry]],2,FALSE),"-")</f>
        <v>-</v>
      </c>
      <c r="E3922">
        <v>23.646703200000001</v>
      </c>
      <c r="F3922">
        <v>66.459999999999994</v>
      </c>
      <c r="G3922">
        <v>396.09789945406601</v>
      </c>
      <c r="H3922">
        <v>4.5181481505449996</v>
      </c>
      <c r="I3922">
        <v>105.965929066716</v>
      </c>
      <c r="J3922">
        <v>-8.3486385663884608</v>
      </c>
      <c r="K3922">
        <v>66.020796172526801</v>
      </c>
      <c r="L3922">
        <v>48.213956752904203</v>
      </c>
      <c r="M3922">
        <v>38.505326117295802</v>
      </c>
      <c r="N3922">
        <v>0.96623539078500298</v>
      </c>
      <c r="O3922">
        <v>32.320192597050799</v>
      </c>
      <c r="P3922">
        <v>421.66405023547799</v>
      </c>
    </row>
    <row r="3923" spans="1:17" hidden="1" x14ac:dyDescent="0.3">
      <c r="A3923" t="s">
        <v>8009</v>
      </c>
      <c r="B3923" t="s">
        <v>8010</v>
      </c>
      <c r="C3923" t="str">
        <f>IFERROR(VLOOKUP(Table1[[#This Row],[Ticker]],[1]!Table1[[Symbol]:[Industry]],2,FALSE),"-")</f>
        <v>-</v>
      </c>
      <c r="E3923">
        <v>23.634694776</v>
      </c>
      <c r="F3923">
        <v>17.05</v>
      </c>
      <c r="G3923">
        <v>-22.793396109922998</v>
      </c>
      <c r="H3923">
        <v>-8.7637516683241401</v>
      </c>
      <c r="I3923">
        <v>-17.065012254957399</v>
      </c>
      <c r="J3923">
        <v>-11.877347397632899</v>
      </c>
      <c r="K3923">
        <v>16.5766891179724</v>
      </c>
      <c r="L3923">
        <v>16.9604165244637</v>
      </c>
      <c r="M3923">
        <v>35.997867206707703</v>
      </c>
      <c r="N3923">
        <v>1.41283508500834</v>
      </c>
      <c r="O3923">
        <v>27.214076246334301</v>
      </c>
      <c r="P3923">
        <v>31.1538461538461</v>
      </c>
      <c r="Q3923">
        <v>-7.1203809781974006E-2</v>
      </c>
    </row>
    <row r="3924" spans="1:17" hidden="1" x14ac:dyDescent="0.3">
      <c r="A3924" t="s">
        <v>8011</v>
      </c>
      <c r="B3924" t="s">
        <v>8012</v>
      </c>
      <c r="C3924" t="str">
        <f>IFERROR(VLOOKUP(Table1[[#This Row],[Ticker]],[1]!Table1[[Symbol]:[Industry]],2,FALSE),"-")</f>
        <v>-</v>
      </c>
      <c r="D3924" t="s">
        <v>271</v>
      </c>
      <c r="E3924">
        <v>23.630868799999998</v>
      </c>
      <c r="F3924">
        <v>31</v>
      </c>
      <c r="G3924">
        <v>16.635684080973299</v>
      </c>
      <c r="H3924">
        <v>-10.261206590246299</v>
      </c>
      <c r="I3924">
        <v>-19.584449470164198</v>
      </c>
      <c r="J3924">
        <v>-2.3362759806415498</v>
      </c>
      <c r="K3924">
        <v>32.316410165382301</v>
      </c>
      <c r="L3924">
        <v>29.339069652792698</v>
      </c>
      <c r="M3924">
        <v>51.218232756959303</v>
      </c>
      <c r="N3924">
        <v>1.1765737685892801</v>
      </c>
      <c r="O3924">
        <v>24.838709677419299</v>
      </c>
      <c r="P3924">
        <v>59.958720330237298</v>
      </c>
      <c r="Q3924">
        <v>7.5605197427177001E-2</v>
      </c>
    </row>
    <row r="3925" spans="1:17" hidden="1" x14ac:dyDescent="0.3">
      <c r="A3925" t="s">
        <v>8013</v>
      </c>
      <c r="B3925" t="s">
        <v>8014</v>
      </c>
      <c r="C3925" t="str">
        <f>IFERROR(VLOOKUP(Table1[[#This Row],[Ticker]],[1]!Table1[[Symbol]:[Industry]],2,FALSE),"-")</f>
        <v>-</v>
      </c>
      <c r="E3925">
        <v>23.608952639999998</v>
      </c>
      <c r="F3925">
        <v>4.57</v>
      </c>
      <c r="G3925">
        <v>-58.517440179692699</v>
      </c>
      <c r="H3925">
        <v>-13.873923353252099</v>
      </c>
      <c r="I3925">
        <v>-31.047124395071702</v>
      </c>
      <c r="J3925">
        <v>-4.9427532289962901</v>
      </c>
      <c r="K3925">
        <v>4.5680972869161902</v>
      </c>
      <c r="L3925">
        <v>4.4982425513590698</v>
      </c>
      <c r="M3925">
        <v>41.059897217022197</v>
      </c>
      <c r="N3925">
        <v>0.807677125974673</v>
      </c>
      <c r="O3925">
        <v>63.457330415754797</v>
      </c>
      <c r="P3925">
        <v>46.945337620578798</v>
      </c>
      <c r="Q3925">
        <v>5.8646012757626001E-2</v>
      </c>
    </row>
    <row r="3926" spans="1:17" hidden="1" x14ac:dyDescent="0.3">
      <c r="A3926" t="s">
        <v>8015</v>
      </c>
      <c r="B3926" t="s">
        <v>8016</v>
      </c>
      <c r="C3926" t="str">
        <f>IFERROR(VLOOKUP(Table1[[#This Row],[Ticker]],[1]!Table1[[Symbol]:[Industry]],2,FALSE),"-")</f>
        <v>-</v>
      </c>
      <c r="D3926" t="s">
        <v>541</v>
      </c>
      <c r="E3926">
        <v>23.603117999999998</v>
      </c>
      <c r="F3926">
        <v>74.569999999999993</v>
      </c>
      <c r="G3926">
        <v>45.4267407572259</v>
      </c>
      <c r="H3926">
        <v>-11.198035405222299</v>
      </c>
      <c r="I3926">
        <v>15.092562632346199</v>
      </c>
      <c r="J3926">
        <v>-3.18492581395236</v>
      </c>
      <c r="K3926">
        <v>74.488755246398497</v>
      </c>
      <c r="L3926">
        <v>58.150214946583297</v>
      </c>
      <c r="M3926">
        <v>39.098766303592498</v>
      </c>
      <c r="N3926">
        <v>9.18367346938775E-2</v>
      </c>
      <c r="O3926">
        <v>20.691967279066599</v>
      </c>
      <c r="P3926">
        <v>145.53836022390499</v>
      </c>
    </row>
    <row r="3927" spans="1:17" hidden="1" x14ac:dyDescent="0.3">
      <c r="A3927" t="s">
        <v>8017</v>
      </c>
      <c r="B3927" t="s">
        <v>8018</v>
      </c>
      <c r="C3927" t="str">
        <f>IFERROR(VLOOKUP(Table1[[#This Row],[Ticker]],[1]!Table1[[Symbol]:[Industry]],2,FALSE),"-")</f>
        <v>-</v>
      </c>
      <c r="E3927">
        <v>23.55</v>
      </c>
      <c r="F3927">
        <v>72.099999999999994</v>
      </c>
      <c r="G3927">
        <v>15.806398238195801</v>
      </c>
      <c r="H3927">
        <v>-2.5212085638774102</v>
      </c>
      <c r="I3927">
        <v>18.710408166837698</v>
      </c>
      <c r="J3927">
        <v>3.4276171413740801</v>
      </c>
      <c r="K3927">
        <v>77.323527539742003</v>
      </c>
      <c r="L3927">
        <v>66.528826594943993</v>
      </c>
      <c r="M3927">
        <v>57.0725074114401</v>
      </c>
      <c r="N3927">
        <v>1.53688883146606</v>
      </c>
      <c r="O3927">
        <v>37.226074895977803</v>
      </c>
      <c r="P3927">
        <v>100.277777777777</v>
      </c>
      <c r="Q3927">
        <v>5.8772410713664999E-2</v>
      </c>
    </row>
    <row r="3928" spans="1:17" hidden="1" x14ac:dyDescent="0.3">
      <c r="A3928" t="s">
        <v>8019</v>
      </c>
      <c r="B3928" t="s">
        <v>8020</v>
      </c>
      <c r="C3928" t="str">
        <f>IFERROR(VLOOKUP(Table1[[#This Row],[Ticker]],[1]!Table1[[Symbol]:[Industry]],2,FALSE),"-")</f>
        <v>-</v>
      </c>
      <c r="E3928">
        <v>23.467937500000001</v>
      </c>
      <c r="F3928">
        <v>21.75</v>
      </c>
      <c r="G3928">
        <v>-26.926694999098999</v>
      </c>
      <c r="H3928">
        <v>-11.3485569994666</v>
      </c>
      <c r="I3928">
        <v>-42.8285886951927</v>
      </c>
      <c r="J3928">
        <v>-13.057231343474299</v>
      </c>
      <c r="K3928">
        <v>24.808885563189001</v>
      </c>
      <c r="L3928">
        <v>24.756603261014099</v>
      </c>
      <c r="M3928">
        <v>50.260881338447199</v>
      </c>
      <c r="N3928">
        <v>2.2306878306878302</v>
      </c>
      <c r="O3928">
        <v>49.425287356321803</v>
      </c>
      <c r="P3928">
        <v>25.5049047893825</v>
      </c>
      <c r="Q3928">
        <v>9.6399621723069998E-2</v>
      </c>
    </row>
    <row r="3929" spans="1:17" hidden="1" x14ac:dyDescent="0.3">
      <c r="A3929" t="s">
        <v>8021</v>
      </c>
      <c r="B3929" t="s">
        <v>8022</v>
      </c>
      <c r="C3929" t="str">
        <f>IFERROR(VLOOKUP(Table1[[#This Row],[Ticker]],[1]!Table1[[Symbol]:[Industry]],2,FALSE),"-")</f>
        <v>-</v>
      </c>
      <c r="D3929" t="s">
        <v>124</v>
      </c>
      <c r="E3929">
        <v>23.454689999999999</v>
      </c>
      <c r="F3929">
        <v>67.510000000000005</v>
      </c>
      <c r="G3929">
        <v>88.140718481012797</v>
      </c>
      <c r="H3929">
        <v>23.523115594751101</v>
      </c>
      <c r="I3929">
        <v>31.739927189112599</v>
      </c>
      <c r="J3929">
        <v>-5.8925289617519399</v>
      </c>
      <c r="K3929">
        <v>59.076888784840598</v>
      </c>
      <c r="L3929">
        <v>45.792358897431001</v>
      </c>
      <c r="M3929">
        <v>47.412403131801199</v>
      </c>
      <c r="N3929">
        <v>1.2375443060584099</v>
      </c>
      <c r="O3929">
        <v>36.779736335357697</v>
      </c>
      <c r="P3929">
        <v>159.65384615384599</v>
      </c>
      <c r="Q3929">
        <v>8.9818590535731005E-2</v>
      </c>
    </row>
    <row r="3930" spans="1:17" hidden="1" x14ac:dyDescent="0.3">
      <c r="A3930" t="s">
        <v>8023</v>
      </c>
      <c r="B3930" t="s">
        <v>8024</v>
      </c>
      <c r="C3930" t="str">
        <f>IFERROR(VLOOKUP(Table1[[#This Row],[Ticker]],[1]!Table1[[Symbol]:[Industry]],2,FALSE),"-")</f>
        <v>-</v>
      </c>
      <c r="E3930">
        <v>23.327909419999902</v>
      </c>
      <c r="F3930">
        <v>155.9</v>
      </c>
      <c r="G3930">
        <v>-37.137336260708601</v>
      </c>
      <c r="H3930">
        <v>2.0070880108310898</v>
      </c>
      <c r="I3930">
        <v>-18.258003959513601</v>
      </c>
      <c r="J3930">
        <v>-1.9396864679677299</v>
      </c>
      <c r="K3930">
        <v>154.623990796036</v>
      </c>
      <c r="L3930">
        <v>153.08745984721301</v>
      </c>
      <c r="M3930">
        <v>48.665334518878304</v>
      </c>
      <c r="N3930">
        <v>0.42446220036877602</v>
      </c>
      <c r="O3930">
        <v>16.7415009621552</v>
      </c>
      <c r="P3930">
        <v>19.555214723926301</v>
      </c>
      <c r="Q3930">
        <v>9.8877071811810005E-2</v>
      </c>
    </row>
    <row r="3931" spans="1:17" hidden="1" x14ac:dyDescent="0.3">
      <c r="A3931" t="s">
        <v>8025</v>
      </c>
      <c r="B3931" t="s">
        <v>8026</v>
      </c>
      <c r="C3931" t="str">
        <f>IFERROR(VLOOKUP(Table1[[#This Row],[Ticker]],[1]!Table1[[Symbol]:[Industry]],2,FALSE),"-")</f>
        <v>-</v>
      </c>
      <c r="D3931" t="s">
        <v>715</v>
      </c>
      <c r="E3931">
        <v>23.31605892</v>
      </c>
      <c r="F3931">
        <v>80.349999999999994</v>
      </c>
      <c r="G3931">
        <v>-15.986456458267799</v>
      </c>
      <c r="H3931">
        <v>-10.399315109857699</v>
      </c>
      <c r="I3931">
        <v>-2.3528511153210299</v>
      </c>
      <c r="J3931">
        <v>-10.1392762826622</v>
      </c>
      <c r="K3931">
        <v>85.861426272146105</v>
      </c>
      <c r="L3931">
        <v>78.517612431756206</v>
      </c>
      <c r="M3931">
        <v>58.062255720738897</v>
      </c>
      <c r="N3931">
        <v>1.48050482659477</v>
      </c>
      <c r="O3931">
        <v>15.8058494088363</v>
      </c>
      <c r="P3931">
        <v>21.631849833484601</v>
      </c>
    </row>
    <row r="3932" spans="1:17" hidden="1" x14ac:dyDescent="0.3">
      <c r="A3932" t="s">
        <v>8027</v>
      </c>
      <c r="B3932" t="s">
        <v>8028</v>
      </c>
      <c r="C3932" t="str">
        <f>IFERROR(VLOOKUP(Table1[[#This Row],[Ticker]],[1]!Table1[[Symbol]:[Industry]],2,FALSE),"-")</f>
        <v>-</v>
      </c>
      <c r="E3932">
        <v>23.231384550000001</v>
      </c>
      <c r="F3932">
        <v>30.8</v>
      </c>
      <c r="G3932">
        <v>21.9434277626493</v>
      </c>
      <c r="H3932">
        <v>49.045449747278198</v>
      </c>
      <c r="I3932">
        <v>58.195930866862199</v>
      </c>
      <c r="J3932">
        <v>-11.266313990606101</v>
      </c>
      <c r="K3932">
        <v>23.537872645318501</v>
      </c>
      <c r="L3932">
        <v>20.2948024883786</v>
      </c>
      <c r="M3932">
        <v>62.549592951360403</v>
      </c>
      <c r="N3932">
        <v>2.61330205926788</v>
      </c>
      <c r="O3932">
        <v>7.17532467532466</v>
      </c>
      <c r="P3932">
        <v>105.333333333333</v>
      </c>
      <c r="Q3932">
        <v>-1.1206436380030001E-2</v>
      </c>
    </row>
    <row r="3933" spans="1:17" hidden="1" x14ac:dyDescent="0.3">
      <c r="A3933" t="s">
        <v>8029</v>
      </c>
      <c r="B3933" t="s">
        <v>8030</v>
      </c>
      <c r="C3933" t="str">
        <f>IFERROR(VLOOKUP(Table1[[#This Row],[Ticker]],[1]!Table1[[Symbol]:[Industry]],2,FALSE),"-")</f>
        <v>-</v>
      </c>
      <c r="E3933">
        <v>23.1632</v>
      </c>
      <c r="F3933">
        <v>59.49</v>
      </c>
      <c r="G3933">
        <v>28.953329738068501</v>
      </c>
      <c r="H3933">
        <v>-4.2485410013371503</v>
      </c>
      <c r="I3933">
        <v>-10.265537676259299</v>
      </c>
      <c r="J3933">
        <v>-1.64065595099538</v>
      </c>
      <c r="K3933">
        <v>50.429188535584899</v>
      </c>
      <c r="L3933">
        <v>50.001852608071196</v>
      </c>
      <c r="M3933">
        <v>38.788201909091299</v>
      </c>
      <c r="N3933">
        <v>0.588607594936708</v>
      </c>
      <c r="O3933">
        <v>6.9927718944360304</v>
      </c>
      <c r="P3933">
        <v>68.7659574468085</v>
      </c>
    </row>
    <row r="3934" spans="1:17" hidden="1" x14ac:dyDescent="0.3">
      <c r="A3934" t="s">
        <v>8031</v>
      </c>
      <c r="B3934" t="s">
        <v>8032</v>
      </c>
      <c r="C3934" t="str">
        <f>IFERROR(VLOOKUP(Table1[[#This Row],[Ticker]],[1]!Table1[[Symbol]:[Industry]],2,FALSE),"-")</f>
        <v>-</v>
      </c>
      <c r="E3934">
        <v>23.152799999999999</v>
      </c>
      <c r="F3934">
        <v>26.83</v>
      </c>
      <c r="G3934">
        <v>234.08532374941899</v>
      </c>
      <c r="H3934">
        <v>124.140003622869</v>
      </c>
      <c r="I3934">
        <v>194.58391795978099</v>
      </c>
      <c r="J3934">
        <v>6.8990515844484799</v>
      </c>
      <c r="K3934">
        <v>15.1859279311112</v>
      </c>
      <c r="L3934">
        <v>8.13895135805652</v>
      </c>
      <c r="M3934">
        <v>100</v>
      </c>
      <c r="N3934">
        <v>2.04302449916658</v>
      </c>
      <c r="O3934">
        <v>0</v>
      </c>
      <c r="P3934">
        <v>259.65147453083102</v>
      </c>
      <c r="Q3934">
        <v>0.17190357364775399</v>
      </c>
    </row>
    <row r="3935" spans="1:17" hidden="1" x14ac:dyDescent="0.3">
      <c r="A3935" t="s">
        <v>8033</v>
      </c>
      <c r="B3935" t="s">
        <v>8034</v>
      </c>
      <c r="C3935" t="str">
        <f>IFERROR(VLOOKUP(Table1[[#This Row],[Ticker]],[1]!Table1[[Symbol]:[Industry]],2,FALSE),"-")</f>
        <v>-</v>
      </c>
      <c r="E3935">
        <v>23.150400000000001</v>
      </c>
      <c r="F3935">
        <v>43.4</v>
      </c>
      <c r="G3935">
        <v>71.348549763052603</v>
      </c>
      <c r="H3935">
        <v>16.971401605121201</v>
      </c>
      <c r="I3935">
        <v>69.003380977297795</v>
      </c>
      <c r="J3935">
        <v>20.241996610469901</v>
      </c>
      <c r="K3935">
        <v>33.022447992185803</v>
      </c>
      <c r="L3935">
        <v>28.3973888769494</v>
      </c>
      <c r="M3935">
        <v>87.299647583530103</v>
      </c>
      <c r="N3935">
        <v>0.365525208803267</v>
      </c>
      <c r="O3935">
        <v>0</v>
      </c>
      <c r="P3935">
        <v>114.63897131552901</v>
      </c>
      <c r="Q3935">
        <v>0.12472060299974901</v>
      </c>
    </row>
    <row r="3936" spans="1:17" hidden="1" x14ac:dyDescent="0.3">
      <c r="A3936" t="s">
        <v>8035</v>
      </c>
      <c r="B3936" t="s">
        <v>8036</v>
      </c>
      <c r="C3936" t="str">
        <f>IFERROR(VLOOKUP(Table1[[#This Row],[Ticker]],[1]!Table1[[Symbol]:[Industry]],2,FALSE),"-")</f>
        <v>-</v>
      </c>
      <c r="D3936" t="s">
        <v>46</v>
      </c>
      <c r="E3936">
        <v>23.140925231000001</v>
      </c>
      <c r="F3936">
        <v>1.43</v>
      </c>
      <c r="G3936">
        <v>-46.5606259195335</v>
      </c>
      <c r="H3936">
        <v>-4.7719714390357897</v>
      </c>
      <c r="I3936">
        <v>-65.053838138184105</v>
      </c>
      <c r="J3936">
        <v>-5.4348537210967596</v>
      </c>
      <c r="K3936">
        <v>1.5316022609183799</v>
      </c>
      <c r="L3936">
        <v>1.8935371463992601</v>
      </c>
      <c r="M3936">
        <v>34.566452518589102</v>
      </c>
      <c r="N3936">
        <v>0.66888321099355497</v>
      </c>
      <c r="O3936">
        <v>151.74825174825099</v>
      </c>
      <c r="P3936">
        <v>10.852713178294501</v>
      </c>
      <c r="Q3936">
        <v>1.1519782733182E-2</v>
      </c>
    </row>
    <row r="3937" spans="1:17" hidden="1" x14ac:dyDescent="0.3">
      <c r="A3937" t="s">
        <v>8037</v>
      </c>
      <c r="B3937" t="s">
        <v>8038</v>
      </c>
      <c r="C3937" t="str">
        <f>IFERROR(VLOOKUP(Table1[[#This Row],[Ticker]],[1]!Table1[[Symbol]:[Industry]],2,FALSE),"-")</f>
        <v>-</v>
      </c>
      <c r="D3937" t="s">
        <v>170</v>
      </c>
      <c r="E3937">
        <v>23.130770999999999</v>
      </c>
      <c r="F3937">
        <v>15.79</v>
      </c>
      <c r="G3937">
        <v>90.271003805988997</v>
      </c>
      <c r="H3937">
        <v>-9.8926378612827097</v>
      </c>
      <c r="I3937">
        <v>-15.0659209191797</v>
      </c>
      <c r="J3937">
        <v>-4.3925604724775802</v>
      </c>
      <c r="K3937">
        <v>13.631651307446401</v>
      </c>
      <c r="L3937">
        <v>10.968359641287</v>
      </c>
      <c r="M3937">
        <v>25.117913580241002</v>
      </c>
      <c r="N3937">
        <v>0.337631168313339</v>
      </c>
      <c r="O3937">
        <v>11.146295123495801</v>
      </c>
      <c r="P3937">
        <v>118.698060941828</v>
      </c>
    </row>
    <row r="3938" spans="1:17" hidden="1" x14ac:dyDescent="0.3">
      <c r="A3938" t="s">
        <v>8039</v>
      </c>
      <c r="B3938" t="s">
        <v>8040</v>
      </c>
      <c r="C3938" t="str">
        <f>IFERROR(VLOOKUP(Table1[[#This Row],[Ticker]],[1]!Table1[[Symbol]:[Industry]],2,FALSE),"-")</f>
        <v>-</v>
      </c>
      <c r="D3938" t="s">
        <v>54</v>
      </c>
      <c r="E3938">
        <v>23.127500000000001</v>
      </c>
      <c r="F3938">
        <v>2.09</v>
      </c>
      <c r="G3938">
        <v>4.3039790887179201</v>
      </c>
      <c r="H3938">
        <v>-5.52516627019165</v>
      </c>
      <c r="I3938">
        <v>-38.900911017515099</v>
      </c>
      <c r="J3938">
        <v>-2.7168820376078302</v>
      </c>
      <c r="K3938">
        <v>2.0589795623331701</v>
      </c>
      <c r="L3938">
        <v>2.1063966112520598</v>
      </c>
      <c r="M3938">
        <v>41.713535194191799</v>
      </c>
      <c r="N3938">
        <v>1.1947951321910999</v>
      </c>
      <c r="O3938">
        <v>53.110047846889898</v>
      </c>
      <c r="P3938">
        <v>44.137931034482698</v>
      </c>
      <c r="Q3938">
        <v>2.7010867145193001E-2</v>
      </c>
    </row>
    <row r="3939" spans="1:17" hidden="1" x14ac:dyDescent="0.3">
      <c r="A3939" t="s">
        <v>8041</v>
      </c>
      <c r="B3939" t="s">
        <v>8042</v>
      </c>
      <c r="C3939" t="str">
        <f>IFERROR(VLOOKUP(Table1[[#This Row],[Ticker]],[1]!Table1[[Symbol]:[Industry]],2,FALSE),"-")</f>
        <v>-</v>
      </c>
      <c r="D3939" t="s">
        <v>290</v>
      </c>
      <c r="E3939">
        <v>23.118277866</v>
      </c>
      <c r="F3939">
        <v>26.82</v>
      </c>
      <c r="G3939">
        <v>-55.227834495023203</v>
      </c>
      <c r="H3939">
        <v>-3.4892980435906602</v>
      </c>
      <c r="I3939">
        <v>-30.8943056860689</v>
      </c>
      <c r="J3939">
        <v>-2.2280605143035599</v>
      </c>
      <c r="K3939">
        <v>27.238502799178399</v>
      </c>
      <c r="L3939">
        <v>30.357190919222099</v>
      </c>
      <c r="M3939">
        <v>42.520203969076199</v>
      </c>
      <c r="N3939">
        <v>1.3191821704979201</v>
      </c>
      <c r="O3939">
        <v>50.559284116331099</v>
      </c>
      <c r="P3939">
        <v>15.703192407247601</v>
      </c>
      <c r="Q3939">
        <v>-1.8116757850461001E-2</v>
      </c>
    </row>
    <row r="3940" spans="1:17" hidden="1" x14ac:dyDescent="0.3">
      <c r="A3940" t="s">
        <v>8043</v>
      </c>
      <c r="B3940" t="s">
        <v>8044</v>
      </c>
      <c r="C3940" t="str">
        <f>IFERROR(VLOOKUP(Table1[[#This Row],[Ticker]],[1]!Table1[[Symbol]:[Industry]],2,FALSE),"-")</f>
        <v>-</v>
      </c>
      <c r="E3940">
        <v>23.091247410000001</v>
      </c>
      <c r="F3940">
        <v>2.6</v>
      </c>
      <c r="K3940">
        <v>2.9214051989229399</v>
      </c>
      <c r="L3940">
        <v>4.2861502767889696</v>
      </c>
      <c r="M3940">
        <v>64.437260219561196</v>
      </c>
      <c r="N3940">
        <v>1</v>
      </c>
      <c r="Q3940">
        <v>-8.2544193203107005E-2</v>
      </c>
    </row>
    <row r="3941" spans="1:17" hidden="1" x14ac:dyDescent="0.3">
      <c r="A3941" t="s">
        <v>8045</v>
      </c>
      <c r="B3941" t="s">
        <v>8046</v>
      </c>
      <c r="C3941" t="str">
        <f>IFERROR(VLOOKUP(Table1[[#This Row],[Ticker]],[1]!Table1[[Symbol]:[Industry]],2,FALSE),"-")</f>
        <v>-</v>
      </c>
      <c r="D3941" t="s">
        <v>622</v>
      </c>
      <c r="E3941">
        <v>23.074329599999999</v>
      </c>
      <c r="F3941">
        <v>30.45</v>
      </c>
      <c r="G3941">
        <v>5.6838492185880503</v>
      </c>
      <c r="H3941">
        <v>-6.0004587578763804</v>
      </c>
      <c r="I3941">
        <v>-34.122083607108699</v>
      </c>
      <c r="J3941">
        <v>-1.07277084221974</v>
      </c>
      <c r="K3941">
        <v>29.191872061024299</v>
      </c>
      <c r="L3941">
        <v>28.546194720019699</v>
      </c>
      <c r="M3941">
        <v>58.619539510182697</v>
      </c>
      <c r="N3941">
        <v>0.95157249737634897</v>
      </c>
      <c r="O3941">
        <v>50.574712643678097</v>
      </c>
      <c r="P3941">
        <v>44.999999999999901</v>
      </c>
      <c r="Q3941">
        <v>3.2771482214093997E-2</v>
      </c>
    </row>
    <row r="3942" spans="1:17" hidden="1" x14ac:dyDescent="0.3">
      <c r="A3942" t="s">
        <v>8047</v>
      </c>
      <c r="B3942" t="s">
        <v>8048</v>
      </c>
      <c r="C3942" t="str">
        <f>IFERROR(VLOOKUP(Table1[[#This Row],[Ticker]],[1]!Table1[[Symbol]:[Industry]],2,FALSE),"-")</f>
        <v>-</v>
      </c>
      <c r="D3942" t="s">
        <v>54</v>
      </c>
      <c r="E3942">
        <v>23.003050000000002</v>
      </c>
      <c r="F3942">
        <v>938.9</v>
      </c>
      <c r="G3942">
        <v>-4.6284293928629703</v>
      </c>
      <c r="H3942">
        <v>-4.0473337578763804</v>
      </c>
      <c r="I3942">
        <v>-16.308318424922401</v>
      </c>
      <c r="J3942">
        <v>-1.23904952529257</v>
      </c>
      <c r="K3942">
        <v>938.87430943596803</v>
      </c>
      <c r="L3942">
        <v>900.136486604232</v>
      </c>
      <c r="M3942">
        <v>100</v>
      </c>
      <c r="O3942">
        <v>0</v>
      </c>
      <c r="P3942">
        <v>20.937721388548901</v>
      </c>
    </row>
    <row r="3943" spans="1:17" hidden="1" x14ac:dyDescent="0.3">
      <c r="A3943" t="s">
        <v>8049</v>
      </c>
      <c r="B3943" t="s">
        <v>8050</v>
      </c>
      <c r="C3943" t="str">
        <f>IFERROR(VLOOKUP(Table1[[#This Row],[Ticker]],[1]!Table1[[Symbol]:[Industry]],2,FALSE),"-")</f>
        <v>-</v>
      </c>
      <c r="D3943" t="s">
        <v>174</v>
      </c>
      <c r="E3943">
        <v>22.962307500000001</v>
      </c>
      <c r="F3943">
        <v>45.14</v>
      </c>
      <c r="G3943">
        <v>51.453457061725302</v>
      </c>
      <c r="H3943">
        <v>4.5240948135521801</v>
      </c>
      <c r="I3943">
        <v>-15.120244002147301</v>
      </c>
      <c r="J3943">
        <v>-1.23904952529257</v>
      </c>
      <c r="K3943">
        <v>46.044244127015503</v>
      </c>
      <c r="L3943">
        <v>40.185498750690201</v>
      </c>
      <c r="M3943">
        <v>85.983051991449599</v>
      </c>
      <c r="N3943">
        <v>0.370149253731343</v>
      </c>
      <c r="O3943">
        <v>12.760301284891399</v>
      </c>
      <c r="P3943">
        <v>93.733905579399107</v>
      </c>
    </row>
    <row r="3944" spans="1:17" hidden="1" x14ac:dyDescent="0.3">
      <c r="A3944" t="s">
        <v>8051</v>
      </c>
      <c r="B3944" t="s">
        <v>8052</v>
      </c>
      <c r="C3944" t="str">
        <f>IFERROR(VLOOKUP(Table1[[#This Row],[Ticker]],[1]!Table1[[Symbol]:[Industry]],2,FALSE),"-")</f>
        <v>-</v>
      </c>
      <c r="D3944" t="s">
        <v>418</v>
      </c>
      <c r="E3944">
        <v>22.944104094</v>
      </c>
      <c r="F3944">
        <v>21.77</v>
      </c>
      <c r="G3944">
        <v>406.70768784939401</v>
      </c>
      <c r="H3944">
        <v>-24.856803020953901</v>
      </c>
      <c r="I3944">
        <v>117.275372562201</v>
      </c>
      <c r="J3944">
        <v>8.4964002101571499</v>
      </c>
      <c r="K3944">
        <v>23.229479202843201</v>
      </c>
      <c r="L3944">
        <v>17.462139023772998</v>
      </c>
      <c r="M3944">
        <v>41.682958882083497</v>
      </c>
      <c r="N3944">
        <v>0.725019185571249</v>
      </c>
      <c r="O3944">
        <v>37.574644005512098</v>
      </c>
      <c r="P3944">
        <v>456.77749360613802</v>
      </c>
      <c r="Q3944">
        <v>0.12811668647872601</v>
      </c>
    </row>
    <row r="3945" spans="1:17" hidden="1" x14ac:dyDescent="0.3">
      <c r="A3945" t="s">
        <v>8053</v>
      </c>
      <c r="B3945" t="s">
        <v>8054</v>
      </c>
      <c r="C3945" t="str">
        <f>IFERROR(VLOOKUP(Table1[[#This Row],[Ticker]],[1]!Table1[[Symbol]:[Industry]],2,FALSE),"-")</f>
        <v>-</v>
      </c>
      <c r="D3945" t="s">
        <v>198</v>
      </c>
      <c r="E3945">
        <v>22.903788599999999</v>
      </c>
      <c r="F3945">
        <v>13.26</v>
      </c>
      <c r="G3945">
        <v>32.479141232890697</v>
      </c>
      <c r="H3945">
        <v>11.356496383672299</v>
      </c>
      <c r="I3945">
        <v>20.958762320419101</v>
      </c>
      <c r="J3945">
        <v>6.2028109398236904</v>
      </c>
      <c r="K3945">
        <v>12.7823929021904</v>
      </c>
      <c r="L3945">
        <v>10.977345952182301</v>
      </c>
      <c r="M3945">
        <v>49.637646620142199</v>
      </c>
      <c r="N3945">
        <v>0.54819733232551604</v>
      </c>
      <c r="O3945">
        <v>35.746606334841601</v>
      </c>
      <c r="P3945">
        <v>82.896551724137893</v>
      </c>
      <c r="Q3945">
        <v>5.0047454263733998E-2</v>
      </c>
    </row>
    <row r="3946" spans="1:17" hidden="1" x14ac:dyDescent="0.3">
      <c r="A3946" t="s">
        <v>8055</v>
      </c>
      <c r="B3946" t="s">
        <v>8056</v>
      </c>
      <c r="C3946" t="str">
        <f>IFERROR(VLOOKUP(Table1[[#This Row],[Ticker]],[1]!Table1[[Symbol]:[Industry]],2,FALSE),"-")</f>
        <v>-</v>
      </c>
      <c r="D3946" t="s">
        <v>285</v>
      </c>
      <c r="E3946">
        <v>22.881579422000002</v>
      </c>
      <c r="F3946">
        <v>10.78</v>
      </c>
      <c r="G3946">
        <v>25.2030799878188</v>
      </c>
      <c r="H3946">
        <v>7.7526662421235999</v>
      </c>
      <c r="I3946">
        <v>-9.5756451575957602</v>
      </c>
      <c r="J3946">
        <v>-1.4176209538640001</v>
      </c>
      <c r="K3946">
        <v>10.8730447130702</v>
      </c>
      <c r="L3946">
        <v>10.1489806664861</v>
      </c>
      <c r="M3946">
        <v>47.131769588349897</v>
      </c>
      <c r="N3946">
        <v>0.29073360706591</v>
      </c>
      <c r="O3946">
        <v>42.764378478664199</v>
      </c>
      <c r="P3946">
        <v>55.7803468208092</v>
      </c>
    </row>
    <row r="3947" spans="1:17" hidden="1" x14ac:dyDescent="0.3">
      <c r="A3947" t="s">
        <v>8057</v>
      </c>
      <c r="B3947" t="s">
        <v>8058</v>
      </c>
      <c r="C3947" t="str">
        <f>IFERROR(VLOOKUP(Table1[[#This Row],[Ticker]],[1]!Table1[[Symbol]:[Industry]],2,FALSE),"-")</f>
        <v>-</v>
      </c>
      <c r="E3947">
        <v>22.864999999999998</v>
      </c>
      <c r="F3947">
        <v>13.21</v>
      </c>
      <c r="G3947">
        <v>-33.766289766818403</v>
      </c>
      <c r="H3947">
        <v>-12.8608930799102</v>
      </c>
      <c r="I3947">
        <v>-21.203926776254299</v>
      </c>
      <c r="J3947">
        <v>-3.4919565020367598</v>
      </c>
      <c r="K3947">
        <v>13.812574814131301</v>
      </c>
      <c r="L3947">
        <v>13.756028029869199</v>
      </c>
      <c r="M3947">
        <v>48.029513460309403</v>
      </c>
      <c r="N3947">
        <v>0.197879618260172</v>
      </c>
      <c r="O3947">
        <v>36.260408781226303</v>
      </c>
      <c r="P3947">
        <v>21.9759926131117</v>
      </c>
      <c r="Q3947">
        <v>2.3056480060707998E-2</v>
      </c>
    </row>
    <row r="3948" spans="1:17" hidden="1" x14ac:dyDescent="0.3">
      <c r="A3948" t="s">
        <v>8059</v>
      </c>
      <c r="B3948" t="s">
        <v>8060</v>
      </c>
      <c r="C3948" t="str">
        <f>IFERROR(VLOOKUP(Table1[[#This Row],[Ticker]],[1]!Table1[[Symbol]:[Industry]],2,FALSE),"-")</f>
        <v>-</v>
      </c>
      <c r="D3948" t="s">
        <v>165</v>
      </c>
      <c r="E3948">
        <v>22.834512880999998</v>
      </c>
      <c r="F3948">
        <v>11.94</v>
      </c>
      <c r="G3948">
        <v>99.716868086512505</v>
      </c>
      <c r="H3948">
        <v>-16.957618221771298</v>
      </c>
      <c r="I3948">
        <v>57.998250918143199</v>
      </c>
      <c r="J3948">
        <v>2.0481477065413198</v>
      </c>
      <c r="K3948">
        <v>12.1139507899014</v>
      </c>
      <c r="L3948">
        <v>9.1926341002621896</v>
      </c>
      <c r="M3948">
        <v>37.474625071639601</v>
      </c>
      <c r="N3948">
        <v>0.50811082420765696</v>
      </c>
      <c r="O3948">
        <v>24.623115577889401</v>
      </c>
      <c r="P3948">
        <v>174.482758620689</v>
      </c>
      <c r="Q3948">
        <v>6.8063611315171996E-2</v>
      </c>
    </row>
    <row r="3949" spans="1:17" hidden="1" x14ac:dyDescent="0.3">
      <c r="A3949" t="s">
        <v>8061</v>
      </c>
      <c r="B3949" t="s">
        <v>8062</v>
      </c>
      <c r="C3949" t="str">
        <f>IFERROR(VLOOKUP(Table1[[#This Row],[Ticker]],[1]!Table1[[Symbol]:[Industry]],2,FALSE),"-")</f>
        <v>-</v>
      </c>
      <c r="D3949" t="s">
        <v>271</v>
      </c>
      <c r="E3949">
        <v>22.831241800000001</v>
      </c>
      <c r="F3949">
        <v>77.88</v>
      </c>
      <c r="G3949">
        <v>960.62631783783399</v>
      </c>
      <c r="H3949">
        <v>7.8523986741754097</v>
      </c>
      <c r="I3949">
        <v>74.014262220238706</v>
      </c>
      <c r="J3949">
        <v>-8.9831572694003192</v>
      </c>
      <c r="K3949">
        <v>70.134041128659106</v>
      </c>
      <c r="L3949">
        <v>45.224390992530203</v>
      </c>
      <c r="M3949">
        <v>34.653534023956297</v>
      </c>
      <c r="N3949">
        <v>1.39661662293594</v>
      </c>
      <c r="O3949">
        <v>19.812532100667699</v>
      </c>
      <c r="P3949">
        <v>986.19246861924603</v>
      </c>
    </row>
    <row r="3950" spans="1:17" hidden="1" x14ac:dyDescent="0.3">
      <c r="A3950" t="s">
        <v>8063</v>
      </c>
      <c r="B3950" t="s">
        <v>8064</v>
      </c>
      <c r="C3950" t="str">
        <f>IFERROR(VLOOKUP(Table1[[#This Row],[Ticker]],[1]!Table1[[Symbol]:[Industry]],2,FALSE),"-")</f>
        <v>-</v>
      </c>
      <c r="D3950" t="s">
        <v>444</v>
      </c>
      <c r="E3950">
        <v>22.78994544</v>
      </c>
      <c r="F3950">
        <v>22.5</v>
      </c>
      <c r="G3950">
        <v>14.2722581682462</v>
      </c>
      <c r="H3950">
        <v>5.3526662421236004</v>
      </c>
      <c r="I3950">
        <v>-9.7742275158315906</v>
      </c>
      <c r="J3950">
        <v>8.1609504747074109</v>
      </c>
      <c r="K3950">
        <v>21.4528006898522</v>
      </c>
      <c r="L3950">
        <v>21.756830375821199</v>
      </c>
      <c r="M3950">
        <v>72.958706929746995</v>
      </c>
      <c r="N3950">
        <v>1.4605769230769201</v>
      </c>
      <c r="O3950">
        <v>23.911111111111101</v>
      </c>
      <c r="P3950">
        <v>43.769968051118198</v>
      </c>
      <c r="Q3950">
        <v>0.12162347931219</v>
      </c>
    </row>
    <row r="3951" spans="1:17" hidden="1" x14ac:dyDescent="0.3">
      <c r="A3951" t="s">
        <v>8065</v>
      </c>
      <c r="B3951" t="s">
        <v>8066</v>
      </c>
      <c r="C3951" t="str">
        <f>IFERROR(VLOOKUP(Table1[[#This Row],[Ticker]],[1]!Table1[[Symbol]:[Industry]],2,FALSE),"-")</f>
        <v>-</v>
      </c>
      <c r="D3951" t="s">
        <v>622</v>
      </c>
      <c r="E3951">
        <v>22.777200000000001</v>
      </c>
      <c r="F3951">
        <v>43.52</v>
      </c>
      <c r="G3951">
        <v>-31.2853882164206</v>
      </c>
      <c r="H3951">
        <v>1.40266624212361</v>
      </c>
      <c r="I3951">
        <v>35.912737888473799</v>
      </c>
      <c r="J3951">
        <v>9.7609504747074194</v>
      </c>
      <c r="K3951">
        <v>39.417855765013897</v>
      </c>
      <c r="L3951">
        <v>38.3933812624268</v>
      </c>
      <c r="M3951">
        <v>78.227973483918603</v>
      </c>
      <c r="N3951">
        <v>1.21019245106966</v>
      </c>
      <c r="O3951">
        <v>10.294117647058799</v>
      </c>
      <c r="P3951">
        <v>78.580221583914593</v>
      </c>
      <c r="Q3951">
        <v>-1.3448101157361E-2</v>
      </c>
    </row>
    <row r="3952" spans="1:17" hidden="1" x14ac:dyDescent="0.3">
      <c r="A3952" t="s">
        <v>8067</v>
      </c>
      <c r="B3952" t="s">
        <v>8068</v>
      </c>
      <c r="C3952" t="str">
        <f>IFERROR(VLOOKUP(Table1[[#This Row],[Ticker]],[1]!Table1[[Symbol]:[Industry]],2,FALSE),"-")</f>
        <v>-</v>
      </c>
      <c r="D3952" t="s">
        <v>60</v>
      </c>
      <c r="E3952">
        <v>22.636571</v>
      </c>
      <c r="F3952">
        <v>74.94</v>
      </c>
      <c r="G3952">
        <v>-28.241475456736602</v>
      </c>
      <c r="H3952">
        <v>4.8892038734374799</v>
      </c>
      <c r="I3952">
        <v>-9.3275903735306294</v>
      </c>
      <c r="J3952">
        <v>3.1747435781557001</v>
      </c>
      <c r="K3952">
        <v>68.778240510039694</v>
      </c>
      <c r="L3952">
        <v>68.714956309614905</v>
      </c>
      <c r="M3952">
        <v>61.246932779202602</v>
      </c>
      <c r="N3952">
        <v>4.46855060296138</v>
      </c>
      <c r="O3952">
        <v>31.265012009607599</v>
      </c>
      <c r="P3952">
        <v>33.821428571428498</v>
      </c>
      <c r="Q3952">
        <v>4.5704421607305E-2</v>
      </c>
    </row>
    <row r="3953" spans="1:17" hidden="1" x14ac:dyDescent="0.3">
      <c r="A3953" t="s">
        <v>8069</v>
      </c>
      <c r="B3953" t="s">
        <v>8070</v>
      </c>
      <c r="C3953" t="str">
        <f>IFERROR(VLOOKUP(Table1[[#This Row],[Ticker]],[1]!Table1[[Symbol]:[Industry]],2,FALSE),"-")</f>
        <v>-</v>
      </c>
      <c r="E3953">
        <v>22.6266</v>
      </c>
      <c r="F3953">
        <v>52.97</v>
      </c>
      <c r="G3953">
        <v>148.88980776781</v>
      </c>
      <c r="H3953">
        <v>19.444804237899199</v>
      </c>
      <c r="I3953">
        <v>36.563254446650298</v>
      </c>
      <c r="J3953">
        <v>3.16571237946932</v>
      </c>
      <c r="K3953">
        <v>42.8332027500756</v>
      </c>
      <c r="L3953">
        <v>32.933578261703502</v>
      </c>
      <c r="M3953">
        <v>81.393260491469206</v>
      </c>
      <c r="N3953">
        <v>1.8247488404349399</v>
      </c>
      <c r="O3953">
        <v>3.4359071172361801</v>
      </c>
      <c r="P3953">
        <v>241.301546391752</v>
      </c>
      <c r="Q3953">
        <v>0.14825977900440801</v>
      </c>
    </row>
    <row r="3954" spans="1:17" hidden="1" x14ac:dyDescent="0.3">
      <c r="A3954" t="s">
        <v>8071</v>
      </c>
      <c r="B3954" t="s">
        <v>8072</v>
      </c>
      <c r="C3954" t="str">
        <f>IFERROR(VLOOKUP(Table1[[#This Row],[Ticker]],[1]!Table1[[Symbol]:[Industry]],2,FALSE),"-")</f>
        <v>-</v>
      </c>
      <c r="E3954">
        <v>22.5821024</v>
      </c>
      <c r="F3954">
        <v>53</v>
      </c>
      <c r="G3954">
        <v>105.370668390701</v>
      </c>
      <c r="H3954">
        <v>37.5885501471368</v>
      </c>
      <c r="I3954">
        <v>35.163530674820201</v>
      </c>
      <c r="J3954">
        <v>7.9110114751140896</v>
      </c>
      <c r="K3954">
        <v>43.289265883477398</v>
      </c>
      <c r="L3954">
        <v>34.571381359674497</v>
      </c>
      <c r="M3954">
        <v>70.437024604946203</v>
      </c>
      <c r="N3954">
        <v>0.68017122529913299</v>
      </c>
      <c r="O3954">
        <v>6.0188679245283003</v>
      </c>
      <c r="P3954">
        <v>147.89522918615501</v>
      </c>
      <c r="Q3954">
        <v>0.104657366676113</v>
      </c>
    </row>
    <row r="3955" spans="1:17" hidden="1" x14ac:dyDescent="0.3">
      <c r="A3955" t="s">
        <v>8073</v>
      </c>
      <c r="B3955" t="s">
        <v>8074</v>
      </c>
      <c r="C3955" t="str">
        <f>IFERROR(VLOOKUP(Table1[[#This Row],[Ticker]],[1]!Table1[[Symbol]:[Industry]],2,FALSE),"-")</f>
        <v>-</v>
      </c>
      <c r="E3955">
        <v>22.569266043999999</v>
      </c>
      <c r="F3955">
        <v>43.16</v>
      </c>
      <c r="G3955">
        <v>-35.649484114745199</v>
      </c>
      <c r="H3955">
        <v>-10.667844359347599</v>
      </c>
      <c r="I3955">
        <v>-24.3807358903112</v>
      </c>
      <c r="J3955">
        <v>-4.2502854803487597</v>
      </c>
      <c r="K3955">
        <v>46.927748307005402</v>
      </c>
      <c r="L3955">
        <v>47.440829918707401</v>
      </c>
      <c r="M3955">
        <v>6.2140394972507202</v>
      </c>
      <c r="N3955">
        <v>1.1631255581007101</v>
      </c>
      <c r="O3955">
        <v>31.371640407784898</v>
      </c>
      <c r="P3955">
        <v>1.8404907975460001</v>
      </c>
    </row>
    <row r="3956" spans="1:17" hidden="1" x14ac:dyDescent="0.3">
      <c r="A3956" t="s">
        <v>8075</v>
      </c>
      <c r="B3956" t="s">
        <v>8076</v>
      </c>
      <c r="C3956" t="str">
        <f>IFERROR(VLOOKUP(Table1[[#This Row],[Ticker]],[1]!Table1[[Symbol]:[Industry]],2,FALSE),"-")</f>
        <v>-</v>
      </c>
      <c r="E3956">
        <v>22.5690472</v>
      </c>
      <c r="F3956">
        <v>91.85</v>
      </c>
      <c r="G3956">
        <v>-61.1100104305347</v>
      </c>
      <c r="H3956">
        <v>-10.714000424543</v>
      </c>
      <c r="I3956">
        <v>-51.852178074045298</v>
      </c>
      <c r="J3956">
        <v>-1.55904952529257</v>
      </c>
      <c r="K3956">
        <v>97.8475999999999</v>
      </c>
      <c r="M3956">
        <v>18.723619781335898</v>
      </c>
      <c r="O3956">
        <v>70.713119216113199</v>
      </c>
      <c r="P3956">
        <v>18.363402061855599</v>
      </c>
    </row>
    <row r="3957" spans="1:17" hidden="1" x14ac:dyDescent="0.3">
      <c r="A3957" t="s">
        <v>8077</v>
      </c>
      <c r="B3957" t="s">
        <v>8078</v>
      </c>
      <c r="C3957" t="str">
        <f>IFERROR(VLOOKUP(Table1[[#This Row],[Ticker]],[1]!Table1[[Symbol]:[Industry]],2,FALSE),"-")</f>
        <v>-</v>
      </c>
      <c r="D3957" t="s">
        <v>72</v>
      </c>
      <c r="E3957">
        <v>22.5</v>
      </c>
      <c r="F3957">
        <v>23.6</v>
      </c>
      <c r="G3957">
        <v>-34.446459661720802</v>
      </c>
      <c r="H3957">
        <v>-24.401316058761299</v>
      </c>
      <c r="I3957">
        <v>-19.587006949512599</v>
      </c>
      <c r="J3957">
        <v>-11.239049525292501</v>
      </c>
      <c r="K3957">
        <v>26.6506108035483</v>
      </c>
      <c r="L3957">
        <v>26.075205416447201</v>
      </c>
      <c r="M3957">
        <v>27.5145212113291</v>
      </c>
      <c r="N3957">
        <v>1.3055116632125301</v>
      </c>
      <c r="O3957">
        <v>94.025423728813493</v>
      </c>
      <c r="P3957">
        <v>12.3809523809523</v>
      </c>
    </row>
    <row r="3958" spans="1:17" hidden="1" x14ac:dyDescent="0.3">
      <c r="A3958" t="s">
        <v>8079</v>
      </c>
      <c r="B3958" t="s">
        <v>8080</v>
      </c>
      <c r="C3958" t="str">
        <f>IFERROR(VLOOKUP(Table1[[#This Row],[Ticker]],[1]!Table1[[Symbol]:[Industry]],2,FALSE),"-")</f>
        <v>-</v>
      </c>
      <c r="D3958" t="s">
        <v>541</v>
      </c>
      <c r="E3958">
        <v>22.472742</v>
      </c>
      <c r="F3958">
        <v>1.07</v>
      </c>
      <c r="G3958">
        <v>-19.566150781411899</v>
      </c>
      <c r="H3958">
        <v>-4.98191319712872</v>
      </c>
      <c r="I3958">
        <v>-51.850487099621198</v>
      </c>
      <c r="J3958">
        <v>0.68402739778434596</v>
      </c>
      <c r="K3958">
        <v>1.0902366495323801</v>
      </c>
      <c r="L3958">
        <v>1.2375073376875301</v>
      </c>
      <c r="M3958">
        <v>49.8276075583112</v>
      </c>
      <c r="N3958">
        <v>1.62356994622713</v>
      </c>
      <c r="O3958">
        <v>138.317757009345</v>
      </c>
      <c r="P3958">
        <v>25.8823529411764</v>
      </c>
      <c r="Q3958">
        <v>2.5226673227395E-2</v>
      </c>
    </row>
    <row r="3959" spans="1:17" hidden="1" x14ac:dyDescent="0.3">
      <c r="A3959" t="s">
        <v>8081</v>
      </c>
      <c r="B3959" t="s">
        <v>8082</v>
      </c>
      <c r="C3959" t="str">
        <f>IFERROR(VLOOKUP(Table1[[#This Row],[Ticker]],[1]!Table1[[Symbol]:[Industry]],2,FALSE),"-")</f>
        <v>-</v>
      </c>
      <c r="D3959" t="s">
        <v>715</v>
      </c>
      <c r="E3959">
        <v>22.46870916</v>
      </c>
      <c r="F3959">
        <v>119.77</v>
      </c>
      <c r="G3959">
        <v>15.1576184583953</v>
      </c>
      <c r="H3959">
        <v>0.75152450632840595</v>
      </c>
      <c r="I3959">
        <v>6.4068455095037304</v>
      </c>
      <c r="J3959">
        <v>-0.55347235501235004</v>
      </c>
      <c r="K3959">
        <v>113.06887084505099</v>
      </c>
      <c r="L3959">
        <v>102.16348645191199</v>
      </c>
      <c r="M3959">
        <v>31.967359018905899</v>
      </c>
      <c r="N3959">
        <v>1.68980410115757</v>
      </c>
      <c r="O3959">
        <v>1.1856057443433199</v>
      </c>
      <c r="P3959">
        <v>45.140571982549602</v>
      </c>
    </row>
    <row r="3960" spans="1:17" hidden="1" x14ac:dyDescent="0.3">
      <c r="A3960" t="s">
        <v>8083</v>
      </c>
      <c r="B3960" t="s">
        <v>8084</v>
      </c>
      <c r="C3960" t="str">
        <f>IFERROR(VLOOKUP(Table1[[#This Row],[Ticker]],[1]!Table1[[Symbol]:[Industry]],2,FALSE),"-")</f>
        <v>-</v>
      </c>
      <c r="E3960">
        <v>22.384277999999998</v>
      </c>
      <c r="F3960">
        <v>42.18</v>
      </c>
      <c r="G3960">
        <v>-63.427081836214498</v>
      </c>
      <c r="H3960">
        <v>56.672666242123597</v>
      </c>
      <c r="I3960">
        <v>-31.524398826932501</v>
      </c>
      <c r="J3960">
        <v>20.518526232283101</v>
      </c>
      <c r="K3960">
        <v>30.990926730118801</v>
      </c>
      <c r="L3960">
        <v>39.202661478725197</v>
      </c>
      <c r="M3960">
        <v>88.562141712464594</v>
      </c>
      <c r="N3960">
        <v>1.4375191424196001</v>
      </c>
      <c r="O3960">
        <v>135.72783309625399</v>
      </c>
      <c r="P3960">
        <v>82.045748813120298</v>
      </c>
    </row>
    <row r="3961" spans="1:17" hidden="1" x14ac:dyDescent="0.3">
      <c r="A3961" t="s">
        <v>8085</v>
      </c>
      <c r="B3961" t="s">
        <v>8086</v>
      </c>
      <c r="C3961" t="str">
        <f>IFERROR(VLOOKUP(Table1[[#This Row],[Ticker]],[1]!Table1[[Symbol]:[Industry]],2,FALSE),"-")</f>
        <v>-</v>
      </c>
      <c r="E3961">
        <v>22.372535800000001</v>
      </c>
      <c r="F3961">
        <v>45.81</v>
      </c>
      <c r="G3961">
        <v>63.418997733439497</v>
      </c>
      <c r="H3961">
        <v>6.52056747669151</v>
      </c>
      <c r="I3961">
        <v>27.748285348662399</v>
      </c>
      <c r="J3961">
        <v>7.3167669277553499E-2</v>
      </c>
      <c r="K3961">
        <v>42.0805499085197</v>
      </c>
      <c r="L3961">
        <v>35.2491207020188</v>
      </c>
      <c r="M3961">
        <v>51.029885419076898</v>
      </c>
      <c r="N3961">
        <v>2.0523283774238998</v>
      </c>
      <c r="O3961">
        <v>17.8781925343811</v>
      </c>
      <c r="P3961">
        <v>117.109004739336</v>
      </c>
      <c r="Q3961">
        <v>-8.4821196702039997E-3</v>
      </c>
    </row>
    <row r="3962" spans="1:17" hidden="1" x14ac:dyDescent="0.3">
      <c r="A3962" t="s">
        <v>8087</v>
      </c>
      <c r="B3962" t="s">
        <v>8088</v>
      </c>
      <c r="C3962" t="str">
        <f>IFERROR(VLOOKUP(Table1[[#This Row],[Ticker]],[1]!Table1[[Symbol]:[Industry]],2,FALSE),"-")</f>
        <v>-</v>
      </c>
      <c r="D3962" t="s">
        <v>418</v>
      </c>
      <c r="E3962">
        <v>22.332096</v>
      </c>
      <c r="F3962">
        <v>14.15</v>
      </c>
      <c r="G3962">
        <v>17.3631421478809</v>
      </c>
      <c r="H3962">
        <v>-11.563673627157399</v>
      </c>
      <c r="I3962">
        <v>-4.80319628150247</v>
      </c>
      <c r="J3962">
        <v>-1.23904952529257</v>
      </c>
      <c r="K3962">
        <v>14.1058306718332</v>
      </c>
      <c r="L3962">
        <v>12.9590687585799</v>
      </c>
      <c r="M3962">
        <v>19.642027233118199</v>
      </c>
      <c r="N3962">
        <v>0.78431372549019596</v>
      </c>
      <c r="O3962">
        <v>21.2014134275618</v>
      </c>
      <c r="P3962">
        <v>94.903581267217604</v>
      </c>
    </row>
    <row r="3963" spans="1:17" hidden="1" x14ac:dyDescent="0.3">
      <c r="A3963" t="s">
        <v>8089</v>
      </c>
      <c r="B3963" t="s">
        <v>8090</v>
      </c>
      <c r="C3963" t="str">
        <f>IFERROR(VLOOKUP(Table1[[#This Row],[Ticker]],[1]!Table1[[Symbol]:[Industry]],2,FALSE),"-")</f>
        <v>-</v>
      </c>
      <c r="D3963" t="s">
        <v>622</v>
      </c>
      <c r="E3963">
        <v>22.32</v>
      </c>
      <c r="F3963">
        <v>37.94</v>
      </c>
      <c r="G3963">
        <v>278.05087049518301</v>
      </c>
      <c r="H3963">
        <v>72.172467284283698</v>
      </c>
      <c r="I3963">
        <v>263.09168157507702</v>
      </c>
      <c r="J3963">
        <v>6.9319304107353403</v>
      </c>
      <c r="K3963">
        <v>23.815902713862702</v>
      </c>
      <c r="L3963">
        <v>14.58122626458</v>
      </c>
      <c r="M3963">
        <v>99.997271810081799</v>
      </c>
      <c r="N3963">
        <v>0.67832483094079898</v>
      </c>
      <c r="O3963">
        <v>0</v>
      </c>
      <c r="P3963">
        <v>321.55555555555497</v>
      </c>
    </row>
    <row r="3964" spans="1:17" hidden="1" x14ac:dyDescent="0.3">
      <c r="A3964" t="s">
        <v>8091</v>
      </c>
      <c r="B3964" t="s">
        <v>6187</v>
      </c>
      <c r="C3964" t="str">
        <f>IFERROR(VLOOKUP(Table1[[#This Row],[Ticker]],[1]!Table1[[Symbol]:[Industry]],2,FALSE),"-")</f>
        <v>-</v>
      </c>
      <c r="D3964" t="s">
        <v>138</v>
      </c>
      <c r="E3964">
        <v>22.276800000000001</v>
      </c>
      <c r="F3964">
        <v>69.31</v>
      </c>
      <c r="G3964">
        <v>189.336166347165</v>
      </c>
      <c r="H3964">
        <v>-5.8796491382206497</v>
      </c>
      <c r="I3964">
        <v>110.417229497877</v>
      </c>
      <c r="J3964">
        <v>-8.9875493948464502</v>
      </c>
      <c r="K3964">
        <v>69.418116712865498</v>
      </c>
      <c r="L3964">
        <v>44.600482143819299</v>
      </c>
      <c r="M3964">
        <v>26.755764966494301</v>
      </c>
      <c r="N3964">
        <v>0.46233322379231001</v>
      </c>
      <c r="O3964">
        <v>26.316548838551402</v>
      </c>
      <c r="P3964">
        <v>333.1875</v>
      </c>
      <c r="Q3964">
        <v>8.4423346427584006E-2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22.193750000000001</v>
      </c>
      <c r="F3965">
        <v>12.59</v>
      </c>
      <c r="G3965">
        <v>-8.9920767073378798</v>
      </c>
      <c r="H3965">
        <v>5.1859720953799897</v>
      </c>
      <c r="I3965">
        <v>-0.803731268959197</v>
      </c>
      <c r="J3965">
        <v>1.8737909416334899</v>
      </c>
      <c r="K3965">
        <v>12.411001527660799</v>
      </c>
      <c r="L3965">
        <v>11.4334357649689</v>
      </c>
      <c r="M3965">
        <v>60.712200682066999</v>
      </c>
      <c r="N3965">
        <v>3.4390624999999999</v>
      </c>
      <c r="O3965">
        <v>25.496425734710002</v>
      </c>
      <c r="P3965">
        <v>48.117647058823501</v>
      </c>
      <c r="Q3965">
        <v>7.6154753907842002E-2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622</v>
      </c>
      <c r="E3966">
        <v>22.166122080000001</v>
      </c>
      <c r="F3966">
        <v>3.16</v>
      </c>
      <c r="G3966">
        <v>29.335810002901699</v>
      </c>
      <c r="H3966">
        <v>-6.66171284284371</v>
      </c>
      <c r="I3966">
        <v>-35.489904102671801</v>
      </c>
      <c r="J3966">
        <v>-5.4191138339742402</v>
      </c>
      <c r="K3966">
        <v>3.1152608894667901</v>
      </c>
      <c r="L3966">
        <v>3.1200132947007</v>
      </c>
      <c r="M3966">
        <v>36.153614507767202</v>
      </c>
      <c r="N3966">
        <v>1.5120769765226501</v>
      </c>
      <c r="O3966">
        <v>43.354430379746802</v>
      </c>
      <c r="P3966">
        <v>57.2139303482587</v>
      </c>
      <c r="Q3966">
        <v>2.1049196546547001E-2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555</v>
      </c>
      <c r="E3967">
        <v>22.105021499999999</v>
      </c>
      <c r="F3967">
        <v>72.78</v>
      </c>
      <c r="G3967">
        <v>-4.3065706414585998</v>
      </c>
      <c r="H3967">
        <v>-7.2974783517425396E-2</v>
      </c>
      <c r="I3967">
        <v>-20.1529478343557</v>
      </c>
      <c r="J3967">
        <v>4.4516542105892496</v>
      </c>
      <c r="K3967">
        <v>71.454054261853301</v>
      </c>
      <c r="L3967">
        <v>69.966592305723495</v>
      </c>
      <c r="M3967">
        <v>57.269189928531397</v>
      </c>
      <c r="N3967">
        <v>1.2543692966314901</v>
      </c>
      <c r="O3967">
        <v>15.416323165704799</v>
      </c>
      <c r="P3967">
        <v>26.135181975736501</v>
      </c>
      <c r="Q3967">
        <v>-9.9443458511590005E-2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541</v>
      </c>
      <c r="E3968">
        <v>22.093811800000001</v>
      </c>
      <c r="F3968">
        <v>0.73</v>
      </c>
      <c r="G3968">
        <v>136.50281473582899</v>
      </c>
      <c r="H3968">
        <v>-13.571143281685901</v>
      </c>
      <c r="I3968">
        <v>-36.960492337965903</v>
      </c>
      <c r="J3968">
        <v>7.3323790461360003</v>
      </c>
      <c r="K3968">
        <v>0.78663294031008002</v>
      </c>
      <c r="L3968">
        <v>0.755513596816759</v>
      </c>
      <c r="M3968">
        <v>51.172293442770602</v>
      </c>
      <c r="N3968">
        <v>1.9012933991127701</v>
      </c>
      <c r="O3968">
        <v>56.164383561643803</v>
      </c>
      <c r="P3968">
        <v>160.71428571428501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138</v>
      </c>
      <c r="E3969">
        <v>21.998144610000001</v>
      </c>
      <c r="F3969">
        <v>18.100000000000001</v>
      </c>
      <c r="G3969">
        <v>-19.1581554845277</v>
      </c>
      <c r="H3969">
        <v>-6.4954444550557398</v>
      </c>
      <c r="I3969">
        <v>-21.741965237879601</v>
      </c>
      <c r="J3969">
        <v>-2.1043821375154002</v>
      </c>
      <c r="K3969">
        <v>18.093315088284601</v>
      </c>
      <c r="L3969">
        <v>18.434913905069099</v>
      </c>
      <c r="M3969">
        <v>57.371565375913903</v>
      </c>
      <c r="N3969">
        <v>1.3542446364410401</v>
      </c>
      <c r="O3969">
        <v>62.983425414364604</v>
      </c>
      <c r="P3969">
        <v>16.774193548387</v>
      </c>
      <c r="Q3969">
        <v>7.7499753293616996E-2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1318</v>
      </c>
      <c r="E3970">
        <v>21.997200029999998</v>
      </c>
      <c r="F3970">
        <v>56.99</v>
      </c>
      <c r="G3970">
        <v>-18.5426766030081</v>
      </c>
      <c r="H3970">
        <v>-3.6064166502926098</v>
      </c>
      <c r="I3970">
        <v>-12.671293511301799</v>
      </c>
      <c r="J3970">
        <v>-1.2916995779426199</v>
      </c>
      <c r="K3970">
        <v>56.510571025034501</v>
      </c>
      <c r="L3970">
        <v>55.264581006135401</v>
      </c>
      <c r="M3970">
        <v>48.752273491280398</v>
      </c>
      <c r="N3970">
        <v>0.79770994105159498</v>
      </c>
      <c r="O3970">
        <v>2.8250570275486901</v>
      </c>
      <c r="P3970">
        <v>8.53170824604838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72</v>
      </c>
      <c r="E3971">
        <v>21.975107000000001</v>
      </c>
      <c r="F3971">
        <v>22.83</v>
      </c>
      <c r="G3971">
        <v>-43.620709288231701</v>
      </c>
      <c r="H3971">
        <v>-8.9910636614133601</v>
      </c>
      <c r="I3971">
        <v>-31.6587077463907</v>
      </c>
      <c r="J3971">
        <v>-8.4939514860768899</v>
      </c>
      <c r="K3971">
        <v>24.427494556086199</v>
      </c>
      <c r="L3971">
        <v>27.305288518533601</v>
      </c>
      <c r="M3971">
        <v>46.8815270566839</v>
      </c>
      <c r="N3971">
        <v>0.84147928234108504</v>
      </c>
      <c r="O3971">
        <v>33.596145422689403</v>
      </c>
      <c r="P3971">
        <v>3.5843920145190502</v>
      </c>
      <c r="Q3971">
        <v>-5.4051449870479003E-2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677</v>
      </c>
      <c r="E3972">
        <v>21.956</v>
      </c>
      <c r="F3972">
        <v>19.420000000000002</v>
      </c>
      <c r="G3972">
        <v>10.4282469776917</v>
      </c>
      <c r="H3972">
        <v>-5.0884839809800102</v>
      </c>
      <c r="I3972">
        <v>-17.024064846190299</v>
      </c>
      <c r="J3972">
        <v>-8.4018402229669906</v>
      </c>
      <c r="K3972">
        <v>19.920403559710401</v>
      </c>
      <c r="L3972">
        <v>18.641116658262</v>
      </c>
      <c r="M3972">
        <v>45.975452005648002</v>
      </c>
      <c r="N3972">
        <v>0.62152545580720397</v>
      </c>
      <c r="O3972">
        <v>18.383110195674501</v>
      </c>
      <c r="P3972">
        <v>49.040675364543297</v>
      </c>
      <c r="Q3972">
        <v>3.7705748236316998E-2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121</v>
      </c>
      <c r="E3973">
        <v>21.927892</v>
      </c>
      <c r="F3973">
        <v>34</v>
      </c>
      <c r="G3973">
        <v>34.090072529822599</v>
      </c>
      <c r="H3973">
        <v>-15.7176544536054</v>
      </c>
      <c r="I3973">
        <v>-30.256276249128899</v>
      </c>
      <c r="J3973">
        <v>5.5150745507314101</v>
      </c>
      <c r="K3973">
        <v>40.501082450835398</v>
      </c>
      <c r="L3973">
        <v>38.5700707776193</v>
      </c>
      <c r="M3973">
        <v>46.511369129128198</v>
      </c>
      <c r="N3973">
        <v>1.08177025867353</v>
      </c>
      <c r="O3973">
        <v>63.411764705882298</v>
      </c>
      <c r="P3973">
        <v>64.251207729468504</v>
      </c>
      <c r="Q3973">
        <v>4.6446375498756999E-2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21.904133049999999</v>
      </c>
      <c r="F3974">
        <v>35.18</v>
      </c>
      <c r="G3974">
        <v>-27.843928559189699</v>
      </c>
      <c r="H3974">
        <v>-13.3384729983827</v>
      </c>
      <c r="I3974">
        <v>-17.571299059219399</v>
      </c>
      <c r="J3974">
        <v>-1.7112717475148</v>
      </c>
      <c r="K3974">
        <v>36.137818606480202</v>
      </c>
      <c r="L3974">
        <v>35.679738028277903</v>
      </c>
      <c r="M3974">
        <v>54.998435839814597</v>
      </c>
      <c r="N3974">
        <v>1.1579779256475</v>
      </c>
      <c r="O3974">
        <v>71.063104036384303</v>
      </c>
      <c r="P3974">
        <v>20.686106346483701</v>
      </c>
      <c r="Q3974">
        <v>0.19927750078675699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418</v>
      </c>
      <c r="E3975">
        <v>21.889734609999898</v>
      </c>
      <c r="F3975">
        <v>32.74</v>
      </c>
      <c r="G3975">
        <v>58.056956341414697</v>
      </c>
      <c r="H3975">
        <v>-3.4668758410753502</v>
      </c>
      <c r="I3975">
        <v>-25.288023734903</v>
      </c>
      <c r="J3975">
        <v>9.2462498016645593</v>
      </c>
      <c r="K3975">
        <v>28.6569058992186</v>
      </c>
      <c r="L3975">
        <v>25.971844593817401</v>
      </c>
      <c r="M3975">
        <v>71.233021154809407</v>
      </c>
      <c r="N3975">
        <v>0.75980862153340301</v>
      </c>
      <c r="O3975">
        <v>27.794746487476999</v>
      </c>
      <c r="P3975">
        <v>107.215189873417</v>
      </c>
      <c r="Q3975">
        <v>0.122384218338635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54</v>
      </c>
      <c r="E3976">
        <v>21.863368202</v>
      </c>
      <c r="F3976">
        <v>7.89</v>
      </c>
      <c r="G3976">
        <v>152.364883701346</v>
      </c>
      <c r="H3976">
        <v>7.6845098175426001</v>
      </c>
      <c r="I3976">
        <v>-21.248077461066998</v>
      </c>
      <c r="J3976">
        <v>-9.9148486120505606</v>
      </c>
      <c r="K3976">
        <v>8.4273314626202005</v>
      </c>
      <c r="L3976">
        <v>7.3857702999571</v>
      </c>
      <c r="M3976">
        <v>27.63980071908</v>
      </c>
      <c r="N3976">
        <v>0.32099005046274498</v>
      </c>
      <c r="O3976">
        <v>48.288973384030399</v>
      </c>
      <c r="Q3976">
        <v>0.116324222600449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E3977">
        <v>21.849588000000001</v>
      </c>
      <c r="F3977">
        <v>24.25</v>
      </c>
      <c r="G3977">
        <v>16.3460560736692</v>
      </c>
      <c r="H3977">
        <v>0.84155513101250701</v>
      </c>
      <c r="I3977">
        <v>17.080020408960799</v>
      </c>
      <c r="J3977">
        <v>-8.6900299174494293</v>
      </c>
      <c r="K3977">
        <v>22.740880397814699</v>
      </c>
      <c r="L3977">
        <v>20.190292408837401</v>
      </c>
      <c r="M3977">
        <v>48.569082723013899</v>
      </c>
      <c r="N3977">
        <v>0.48596619712074102</v>
      </c>
      <c r="O3977">
        <v>24.453608247422601</v>
      </c>
      <c r="P3977">
        <v>73.214285714285694</v>
      </c>
      <c r="Q3977">
        <v>0.12825272558394901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989</v>
      </c>
      <c r="E3978">
        <v>21.848500000000001</v>
      </c>
      <c r="F3978">
        <v>11.58</v>
      </c>
      <c r="G3978">
        <v>93.752031036769793</v>
      </c>
      <c r="H3978">
        <v>-27.059067786559499</v>
      </c>
      <c r="I3978">
        <v>56.269923005777898</v>
      </c>
      <c r="J3978">
        <v>-8.9012856472628492</v>
      </c>
      <c r="K3978">
        <v>11.4395926388004</v>
      </c>
      <c r="L3978">
        <v>8.3548239912759001</v>
      </c>
      <c r="M3978">
        <v>17.609232681882801</v>
      </c>
      <c r="N3978">
        <v>4.9696778360936403E-2</v>
      </c>
      <c r="O3978">
        <v>45.9412780656303</v>
      </c>
      <c r="P3978">
        <v>130.21868787276301</v>
      </c>
      <c r="Q3978">
        <v>0.13322764648035601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541</v>
      </c>
      <c r="E3979">
        <v>21.736719999999998</v>
      </c>
      <c r="F3979">
        <v>16.72</v>
      </c>
      <c r="G3979">
        <v>10.0171825519213</v>
      </c>
      <c r="H3979">
        <v>-12.0224468800483</v>
      </c>
      <c r="I3979">
        <v>-17.3734071823189</v>
      </c>
      <c r="J3979">
        <v>0.258143238275721</v>
      </c>
      <c r="K3979">
        <v>17.3340990425617</v>
      </c>
      <c r="L3979">
        <v>17.474799575866399</v>
      </c>
      <c r="M3979">
        <v>43.914392567323802</v>
      </c>
      <c r="N3979">
        <v>0.50783449845553497</v>
      </c>
      <c r="O3979">
        <v>98.863636363636303</v>
      </c>
      <c r="P3979">
        <v>53.394495412844002</v>
      </c>
      <c r="Q3979">
        <v>3.9592521244803003E-2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E3980">
        <v>21.715199999999999</v>
      </c>
      <c r="F3980">
        <v>60.32</v>
      </c>
      <c r="G3980">
        <v>18.087099992581798</v>
      </c>
      <c r="H3980">
        <v>16.592666242123599</v>
      </c>
      <c r="I3980">
        <v>-17.341952551255499</v>
      </c>
      <c r="J3980">
        <v>-16.5912807910798</v>
      </c>
      <c r="K3980">
        <v>54.434759568153503</v>
      </c>
      <c r="L3980">
        <v>55.152793563578399</v>
      </c>
      <c r="M3980">
        <v>58.660768689865797</v>
      </c>
      <c r="N3980">
        <v>4.5104125839682201</v>
      </c>
      <c r="O3980">
        <v>37.433687002652498</v>
      </c>
      <c r="P3980">
        <v>55.664516129032201</v>
      </c>
      <c r="Q3980">
        <v>0.13884183442777501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622</v>
      </c>
      <c r="E3981">
        <v>21.640999999999998</v>
      </c>
      <c r="F3981">
        <v>22.8</v>
      </c>
      <c r="G3981">
        <v>6.7611852603756297</v>
      </c>
      <c r="H3981">
        <v>-3.8714322627136601</v>
      </c>
      <c r="I3981">
        <v>-17.6924014699051</v>
      </c>
      <c r="J3981">
        <v>2.1653989540537601</v>
      </c>
      <c r="K3981">
        <v>22.100847497139199</v>
      </c>
      <c r="L3981">
        <v>21.497822040778999</v>
      </c>
      <c r="M3981">
        <v>59.801681020087301</v>
      </c>
      <c r="N3981">
        <v>0.75041827025372398</v>
      </c>
      <c r="O3981">
        <v>45.789473684210499</v>
      </c>
      <c r="P3981">
        <v>40.653917334978402</v>
      </c>
      <c r="Q3981">
        <v>4.8415255863295002E-2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6609</v>
      </c>
      <c r="E3982">
        <v>21.639150000000001</v>
      </c>
      <c r="F3982">
        <v>92</v>
      </c>
      <c r="G3982">
        <v>-34.652419285750902</v>
      </c>
      <c r="H3982">
        <v>42.046416242123598</v>
      </c>
      <c r="I3982">
        <v>-6.1286777063596096</v>
      </c>
      <c r="J3982">
        <v>25.283277944260799</v>
      </c>
      <c r="K3982">
        <v>73.257210175645596</v>
      </c>
      <c r="L3982">
        <v>81.672818088452402</v>
      </c>
      <c r="M3982">
        <v>91.720172791230297</v>
      </c>
      <c r="N3982">
        <v>1.81642512077294</v>
      </c>
      <c r="O3982">
        <v>25</v>
      </c>
      <c r="P3982">
        <v>84</v>
      </c>
      <c r="Q3982">
        <v>3.3038060768857E-2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395</v>
      </c>
      <c r="E3983">
        <v>21.634319999999999</v>
      </c>
      <c r="F3983">
        <v>39.21</v>
      </c>
      <c r="G3983">
        <v>-9.5602336216486208</v>
      </c>
      <c r="H3983">
        <v>2.0327072888142301</v>
      </c>
      <c r="I3983">
        <v>-25.101060923177901</v>
      </c>
      <c r="J3983">
        <v>6.4432421413740899</v>
      </c>
      <c r="K3983">
        <v>38.828778285191397</v>
      </c>
      <c r="L3983">
        <v>38.508868808619503</v>
      </c>
      <c r="M3983">
        <v>67.685923394602895</v>
      </c>
      <c r="N3983">
        <v>0.687614716727731</v>
      </c>
      <c r="O3983">
        <v>22.4177505738331</v>
      </c>
      <c r="P3983">
        <v>26.4838709677419</v>
      </c>
      <c r="Q3983">
        <v>-4.7881239846093E-2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21.558209999999999</v>
      </c>
      <c r="F3984">
        <v>51</v>
      </c>
      <c r="G3984">
        <v>-36.405311620572697</v>
      </c>
      <c r="H3984">
        <v>2.5357383424370799</v>
      </c>
      <c r="I3984">
        <v>-22.901725018329</v>
      </c>
      <c r="J3984">
        <v>-6.4435104918353199</v>
      </c>
      <c r="K3984">
        <v>51.835087590740599</v>
      </c>
      <c r="L3984">
        <v>53.329005819958901</v>
      </c>
      <c r="M3984">
        <v>47.023102267094302</v>
      </c>
      <c r="N3984">
        <v>0.95781342840166295</v>
      </c>
      <c r="O3984">
        <v>30.8823529411764</v>
      </c>
      <c r="P3984">
        <v>38.211382113821102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370</v>
      </c>
      <c r="E3985">
        <v>21.514135679999999</v>
      </c>
      <c r="F3985">
        <v>36.47</v>
      </c>
      <c r="G3985">
        <v>-42.303638977823603</v>
      </c>
      <c r="H3985">
        <v>-14.0957907841451</v>
      </c>
      <c r="I3985">
        <v>-20.208186672616801</v>
      </c>
      <c r="J3985">
        <v>-10.756750910618299</v>
      </c>
      <c r="K3985">
        <v>37.742337453016901</v>
      </c>
      <c r="L3985">
        <v>38.250932642143603</v>
      </c>
      <c r="M3985">
        <v>31.107019916210799</v>
      </c>
      <c r="N3985">
        <v>1.3445711844494199</v>
      </c>
      <c r="O3985">
        <v>57.828352070194697</v>
      </c>
      <c r="P3985">
        <v>12.492288710672399</v>
      </c>
      <c r="Q3985">
        <v>8.3632339128086E-2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622</v>
      </c>
      <c r="E3986">
        <v>21.504338400000002</v>
      </c>
      <c r="F3986">
        <v>44.34</v>
      </c>
      <c r="G3986">
        <v>539.20146541049201</v>
      </c>
      <c r="H3986">
        <v>38.1371005128888</v>
      </c>
      <c r="I3986">
        <v>296.15679785414699</v>
      </c>
      <c r="J3986">
        <v>6.6517693332682102</v>
      </c>
      <c r="K3986">
        <v>31.3506106520632</v>
      </c>
      <c r="L3986">
        <v>18.3066999158521</v>
      </c>
      <c r="M3986">
        <v>97.201645031870498</v>
      </c>
      <c r="N3986">
        <v>0.54558302530804503</v>
      </c>
      <c r="O3986">
        <v>0</v>
      </c>
      <c r="P3986">
        <v>645.21008403361304</v>
      </c>
      <c r="Q3986">
        <v>0.181373022089207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5311</v>
      </c>
      <c r="E3987">
        <v>21.498266999999998</v>
      </c>
      <c r="F3987">
        <v>41.2</v>
      </c>
      <c r="G3987">
        <v>13.5494954770914</v>
      </c>
      <c r="H3987">
        <v>5.0193329087902701</v>
      </c>
      <c r="I3987">
        <v>-4.6552018937571598</v>
      </c>
      <c r="J3987">
        <v>9.3014910152479509</v>
      </c>
      <c r="K3987">
        <v>37.2480518344233</v>
      </c>
      <c r="L3987">
        <v>34.878492686359003</v>
      </c>
      <c r="M3987">
        <v>66.437584474199795</v>
      </c>
      <c r="N3987">
        <v>0.59322144870989701</v>
      </c>
      <c r="O3987">
        <v>12.2815533980582</v>
      </c>
      <c r="P3987">
        <v>55.354449472096498</v>
      </c>
      <c r="Q3987">
        <v>3.5797847571359002E-2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46</v>
      </c>
      <c r="E3988">
        <v>21.478394999999999</v>
      </c>
      <c r="F3988">
        <v>13</v>
      </c>
      <c r="G3988">
        <v>268.37324315798099</v>
      </c>
      <c r="H3988">
        <v>6.1514562161944797</v>
      </c>
      <c r="I3988">
        <v>181.17451910368101</v>
      </c>
      <c r="J3988">
        <v>4.9224825313269003</v>
      </c>
      <c r="K3988">
        <v>10.387604715024599</v>
      </c>
      <c r="L3988">
        <v>6.7990762736675698</v>
      </c>
      <c r="M3988">
        <v>60.509499445307704</v>
      </c>
      <c r="N3988">
        <v>1.35154311429785</v>
      </c>
      <c r="O3988">
        <v>8.2307692307692406</v>
      </c>
      <c r="P3988">
        <v>306.25</v>
      </c>
      <c r="Q3988">
        <v>9.8131794231782005E-2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46</v>
      </c>
      <c r="E3989">
        <v>21.475999999999999</v>
      </c>
      <c r="F3989">
        <v>66.08</v>
      </c>
      <c r="G3989">
        <v>333.32273810747603</v>
      </c>
      <c r="H3989">
        <v>-3.16183757467028</v>
      </c>
      <c r="I3989">
        <v>96.099267560291196</v>
      </c>
      <c r="J3989">
        <v>0.65763513160796705</v>
      </c>
      <c r="K3989">
        <v>53.724093194686802</v>
      </c>
      <c r="L3989">
        <v>34.144959525107303</v>
      </c>
      <c r="M3989">
        <v>63.448633654488802</v>
      </c>
      <c r="N3989">
        <v>0.54399392270439595</v>
      </c>
      <c r="O3989">
        <v>5.1755447941888599</v>
      </c>
      <c r="P3989">
        <v>363.71929824561403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402</v>
      </c>
      <c r="E3990">
        <v>21.458083175999999</v>
      </c>
      <c r="F3990">
        <v>14.58</v>
      </c>
      <c r="G3990">
        <v>41.062420647159399</v>
      </c>
      <c r="H3990">
        <v>-0.77595829319236298</v>
      </c>
      <c r="I3990">
        <v>1.93985675755925</v>
      </c>
      <c r="J3990">
        <v>10.2376759963767</v>
      </c>
      <c r="K3990">
        <v>13.420630258196599</v>
      </c>
      <c r="L3990">
        <v>12.503841777768701</v>
      </c>
      <c r="M3990">
        <v>71.515671390280602</v>
      </c>
      <c r="N3990">
        <v>2.2083938660209799</v>
      </c>
      <c r="O3990">
        <v>14.951989026063099</v>
      </c>
      <c r="P3990">
        <v>76.513317191283207</v>
      </c>
      <c r="Q3990">
        <v>2.3453988239766001E-2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785</v>
      </c>
      <c r="E3991">
        <v>21.4539413</v>
      </c>
      <c r="F3991">
        <v>21.47</v>
      </c>
      <c r="G3991">
        <v>-13.1577738180611</v>
      </c>
      <c r="H3991">
        <v>10.1995395428305</v>
      </c>
      <c r="I3991">
        <v>-5.06479510886032</v>
      </c>
      <c r="J3991">
        <v>7.7339795203505703</v>
      </c>
      <c r="K3991">
        <v>18.525439451866699</v>
      </c>
      <c r="L3991">
        <v>18.0467747875566</v>
      </c>
      <c r="M3991">
        <v>70.911009818809205</v>
      </c>
      <c r="N3991">
        <v>2.4911504514868001</v>
      </c>
      <c r="O3991">
        <v>7.6385654401490397</v>
      </c>
      <c r="P3991">
        <v>62.037735849056503</v>
      </c>
      <c r="Q3991">
        <v>6.1599890307559996E-3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285</v>
      </c>
      <c r="E3992">
        <v>21.453655749999999</v>
      </c>
      <c r="F3992">
        <v>59.75</v>
      </c>
      <c r="G3992">
        <v>23.1396730115198</v>
      </c>
      <c r="H3992">
        <v>28.5830768969515</v>
      </c>
      <c r="I3992">
        <v>13.5829859229035</v>
      </c>
      <c r="J3992">
        <v>-6.2318941746803898</v>
      </c>
      <c r="K3992">
        <v>54.446162296354103</v>
      </c>
      <c r="L3992">
        <v>48.082040148908298</v>
      </c>
      <c r="M3992">
        <v>50.705816369674899</v>
      </c>
      <c r="N3992">
        <v>0.84722222222222199</v>
      </c>
      <c r="O3992">
        <v>10.510460251046</v>
      </c>
      <c r="P3992">
        <v>140.442655935613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715</v>
      </c>
      <c r="E3993">
        <v>21.450464595</v>
      </c>
      <c r="F3993">
        <v>43.75</v>
      </c>
      <c r="G3993">
        <v>10.7424242903126</v>
      </c>
      <c r="H3993">
        <v>8.7163793222923793</v>
      </c>
      <c r="I3993">
        <v>-3.2300036148940499</v>
      </c>
      <c r="J3993">
        <v>-2.2575680438111001</v>
      </c>
      <c r="K3993">
        <v>39.3144599860792</v>
      </c>
      <c r="L3993">
        <v>36.897877205596998</v>
      </c>
      <c r="M3993">
        <v>53.954400247966703</v>
      </c>
      <c r="N3993">
        <v>1.2174975533439301</v>
      </c>
      <c r="O3993">
        <v>0.22857142857142199</v>
      </c>
      <c r="P3993">
        <v>41.677461139896302</v>
      </c>
      <c r="Q3993">
        <v>5.7901449305412002E-2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72</v>
      </c>
      <c r="E3994">
        <v>21.427603859999898</v>
      </c>
      <c r="F3994">
        <v>6.38</v>
      </c>
      <c r="G3994">
        <v>-80.3179238310573</v>
      </c>
      <c r="H3994">
        <v>-5.1259161923910304</v>
      </c>
      <c r="I3994">
        <v>-49.221041873923497</v>
      </c>
      <c r="J3994">
        <v>0.66571237946932804</v>
      </c>
      <c r="K3994">
        <v>6.6714362977758199</v>
      </c>
      <c r="L3994">
        <v>8.6213843831362897</v>
      </c>
      <c r="M3994">
        <v>57.3575927753622</v>
      </c>
      <c r="N3994">
        <v>0.78478205050315197</v>
      </c>
      <c r="O3994">
        <v>191.37931034482699</v>
      </c>
      <c r="P3994">
        <v>328.47548690396201</v>
      </c>
      <c r="Q3994">
        <v>6.2636002737635005E-2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143</v>
      </c>
      <c r="E3995">
        <v>21.421883699999999</v>
      </c>
      <c r="F3995">
        <v>39.69</v>
      </c>
      <c r="G3995">
        <v>5.3074443453709002</v>
      </c>
      <c r="H3995">
        <v>-6.9636172234971303</v>
      </c>
      <c r="I3995">
        <v>55.087071390356002</v>
      </c>
      <c r="J3995">
        <v>2.3960764486096702</v>
      </c>
      <c r="K3995">
        <v>36.3665710718941</v>
      </c>
      <c r="L3995">
        <v>29.792602346174402</v>
      </c>
      <c r="M3995">
        <v>85.062865297770301</v>
      </c>
      <c r="N3995">
        <v>0.12997442444277199</v>
      </c>
      <c r="O3995">
        <v>16.351725875535301</v>
      </c>
      <c r="P3995">
        <v>103.434136340338</v>
      </c>
      <c r="Q3995">
        <v>0.153697181875735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D3996" t="s">
        <v>1815</v>
      </c>
      <c r="E3996">
        <v>21.340838000000002</v>
      </c>
      <c r="F3996">
        <v>22.08</v>
      </c>
      <c r="G3996">
        <v>136.85809164283</v>
      </c>
      <c r="H3996">
        <v>12.601373138675299</v>
      </c>
      <c r="I3996">
        <v>92.3873337489905</v>
      </c>
      <c r="J3996">
        <v>-1.33134301860131</v>
      </c>
      <c r="K3996">
        <v>18.765582072023999</v>
      </c>
      <c r="L3996">
        <v>14.363053133667201</v>
      </c>
      <c r="M3996">
        <v>54.587248339410699</v>
      </c>
      <c r="N3996">
        <v>0.93321568374785602</v>
      </c>
      <c r="O3996">
        <v>6.3405797101449402</v>
      </c>
      <c r="P3996">
        <v>209.67741935483801</v>
      </c>
      <c r="Q3996">
        <v>4.3051019851192002E-2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409</v>
      </c>
      <c r="E3997">
        <v>21.331440000000001</v>
      </c>
      <c r="F3997">
        <v>29.05</v>
      </c>
      <c r="G3997">
        <v>15.8037122322866</v>
      </c>
      <c r="H3997">
        <v>4.9283790193147397</v>
      </c>
      <c r="I3997">
        <v>-36.958414027216897</v>
      </c>
      <c r="J3997">
        <v>-6.41515978562947</v>
      </c>
      <c r="K3997">
        <v>28.873751359154198</v>
      </c>
      <c r="L3997">
        <v>28.3698610863581</v>
      </c>
      <c r="M3997">
        <v>63.245485470646301</v>
      </c>
      <c r="N3997">
        <v>1.5459505093949999</v>
      </c>
      <c r="O3997">
        <v>42.685025817555903</v>
      </c>
      <c r="P3997">
        <v>38.3333333333333</v>
      </c>
      <c r="Q3997">
        <v>2.1289860968829E-2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E3998">
        <v>21.29665</v>
      </c>
      <c r="F3998">
        <v>32.64</v>
      </c>
      <c r="G3998">
        <v>25.195973929904401</v>
      </c>
      <c r="H3998">
        <v>-4.0473337578763804</v>
      </c>
      <c r="I3998">
        <v>-11.3227925323525</v>
      </c>
      <c r="J3998">
        <v>-1.23904952529257</v>
      </c>
      <c r="K3998">
        <v>32.4796822398296</v>
      </c>
      <c r="L3998">
        <v>29.904644207093899</v>
      </c>
      <c r="M3998">
        <v>1.5738798927461899</v>
      </c>
      <c r="N3998">
        <v>0</v>
      </c>
      <c r="O3998">
        <v>0.24509803921568499</v>
      </c>
      <c r="P3998">
        <v>94.285714285714207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418</v>
      </c>
      <c r="E3999">
        <v>21.270600000000002</v>
      </c>
      <c r="F3999">
        <v>21.5</v>
      </c>
      <c r="G3999">
        <v>46.709490244229002</v>
      </c>
      <c r="H3999">
        <v>-23.604247432437099</v>
      </c>
      <c r="I3999">
        <v>17.9827496575259</v>
      </c>
      <c r="J3999">
        <v>-7.6390495252925801</v>
      </c>
      <c r="K3999">
        <v>21.500944159622801</v>
      </c>
      <c r="L3999">
        <v>18.1301144773571</v>
      </c>
      <c r="M3999">
        <v>32.9023748542037</v>
      </c>
      <c r="N3999">
        <v>0.34051899454974299</v>
      </c>
      <c r="O3999">
        <v>29.209302325581401</v>
      </c>
      <c r="P3999">
        <v>84.391080617495703</v>
      </c>
      <c r="Q3999">
        <v>8.7892705563427001E-2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677</v>
      </c>
      <c r="E4000">
        <v>21.258900000000001</v>
      </c>
      <c r="F4000">
        <v>72.3</v>
      </c>
      <c r="G4000">
        <v>-22.2804364956976</v>
      </c>
      <c r="H4000">
        <v>-3.6544922039698</v>
      </c>
      <c r="I4000">
        <v>-17.806956027102299</v>
      </c>
      <c r="J4000">
        <v>-5.6182069532304801</v>
      </c>
      <c r="K4000">
        <v>67.837725870805201</v>
      </c>
      <c r="L4000">
        <v>67.904065427689204</v>
      </c>
      <c r="M4000">
        <v>44.417042030600904</v>
      </c>
      <c r="N4000">
        <v>3.8749999999999898</v>
      </c>
      <c r="O4000">
        <v>6.5006915629322197</v>
      </c>
      <c r="P4000">
        <v>13.750786658275601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1428</v>
      </c>
      <c r="E4001">
        <v>21.206874048</v>
      </c>
      <c r="F4001">
        <v>9.6199999999999992</v>
      </c>
      <c r="G4001">
        <v>-40.0550396703008</v>
      </c>
      <c r="H4001">
        <v>-7.7436374541800701</v>
      </c>
      <c r="I4001">
        <v>-39.163170068867899</v>
      </c>
      <c r="J4001">
        <v>-0.82238285862590099</v>
      </c>
      <c r="K4001">
        <v>9.8919129487314397</v>
      </c>
      <c r="L4001">
        <v>12.0054314678686</v>
      </c>
      <c r="M4001">
        <v>46.674352487147402</v>
      </c>
      <c r="N4001">
        <v>0.80666856902848005</v>
      </c>
      <c r="O4001">
        <v>72.557172557172507</v>
      </c>
      <c r="P4001">
        <v>6.8888888888888697</v>
      </c>
      <c r="Q4001">
        <v>-3.7244424452718999E-2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E4002">
        <v>21.089244000000001</v>
      </c>
      <c r="F4002">
        <v>70</v>
      </c>
      <c r="G4002">
        <v>-41.228801383821498</v>
      </c>
      <c r="H4002">
        <v>-5.5324072538606099</v>
      </c>
      <c r="I4002">
        <v>-17.716769129147799</v>
      </c>
      <c r="J4002">
        <v>-5.6361083488219803</v>
      </c>
      <c r="K4002">
        <v>67.085350747275299</v>
      </c>
      <c r="L4002">
        <v>68.785553541503802</v>
      </c>
      <c r="M4002">
        <v>41.2174442720504</v>
      </c>
      <c r="N4002">
        <v>0.99473684210526303</v>
      </c>
      <c r="O4002">
        <v>25.714285714285701</v>
      </c>
      <c r="P4002">
        <v>25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1595</v>
      </c>
      <c r="E4003">
        <v>21.0813582</v>
      </c>
      <c r="F4003">
        <v>47.41</v>
      </c>
      <c r="G4003">
        <v>70.947384903575696</v>
      </c>
      <c r="H4003">
        <v>-4.1932278804274503</v>
      </c>
      <c r="I4003">
        <v>-8.5583184249225006</v>
      </c>
      <c r="J4003">
        <v>2.9357710878841798</v>
      </c>
      <c r="K4003">
        <v>46.122695102857797</v>
      </c>
      <c r="L4003">
        <v>46.054843014737898</v>
      </c>
      <c r="M4003">
        <v>76.577416479864794</v>
      </c>
      <c r="N4003">
        <v>1.5111060645807901</v>
      </c>
      <c r="O4003">
        <v>33.6005062223159</v>
      </c>
      <c r="P4003">
        <v>104.1774332472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315</v>
      </c>
      <c r="E4004">
        <v>21.069820128</v>
      </c>
      <c r="F4004">
        <v>15.28</v>
      </c>
      <c r="G4004">
        <v>9.2807405011228905</v>
      </c>
      <c r="H4004">
        <v>4.4114476041307897</v>
      </c>
      <c r="I4004">
        <v>-52.160543445913198</v>
      </c>
      <c r="J4004">
        <v>-2.1558799116710898</v>
      </c>
      <c r="K4004">
        <v>16.013862802838801</v>
      </c>
      <c r="L4004">
        <v>16.335146420332102</v>
      </c>
      <c r="M4004">
        <v>41.148639649883101</v>
      </c>
      <c r="N4004">
        <v>0.69881808118234401</v>
      </c>
      <c r="O4004">
        <v>62.756401061464501</v>
      </c>
      <c r="P4004">
        <v>39.449174261460897</v>
      </c>
      <c r="Q4004">
        <v>5.0443714923408003E-2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95</v>
      </c>
      <c r="E4005">
        <v>21.062350034999898</v>
      </c>
      <c r="F4005">
        <v>4.46</v>
      </c>
      <c r="G4005">
        <v>25.1095248942637</v>
      </c>
      <c r="H4005">
        <v>-11.924795464659701</v>
      </c>
      <c r="I4005">
        <v>3.9073149982580899</v>
      </c>
      <c r="J4005">
        <v>-6.6323079522588699</v>
      </c>
      <c r="K4005">
        <v>4.2942761561859699</v>
      </c>
      <c r="L4005">
        <v>4.0260942407392601</v>
      </c>
      <c r="M4005">
        <v>39.5673047417432</v>
      </c>
      <c r="N4005">
        <v>0.67125536058637802</v>
      </c>
      <c r="O4005">
        <v>45.291479820627799</v>
      </c>
      <c r="P4005">
        <v>74.21875</v>
      </c>
      <c r="Q4005">
        <v>-2.9483086670836E-2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715</v>
      </c>
      <c r="E4006">
        <v>20.996392725</v>
      </c>
      <c r="F4006">
        <v>129.33000000000001</v>
      </c>
      <c r="G4006">
        <v>12.4846414912166</v>
      </c>
      <c r="H4006">
        <v>0.64515661965207305</v>
      </c>
      <c r="I4006">
        <v>6.2909800867847903</v>
      </c>
      <c r="J4006">
        <v>0.21321616790637199</v>
      </c>
      <c r="K4006">
        <v>122.16379513515599</v>
      </c>
      <c r="L4006">
        <v>110.42157924677301</v>
      </c>
      <c r="M4006">
        <v>31.0272649847048</v>
      </c>
      <c r="N4006">
        <v>1.1044692163513801</v>
      </c>
      <c r="O4006">
        <v>0.71135854016854905</v>
      </c>
      <c r="P4006">
        <v>44.615900704461502</v>
      </c>
      <c r="Q4006">
        <v>7.1200898966220002E-3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138</v>
      </c>
      <c r="E4007">
        <v>20.9917254</v>
      </c>
      <c r="F4007">
        <v>41.22</v>
      </c>
      <c r="G4007">
        <v>116.05166867931401</v>
      </c>
      <c r="H4007">
        <v>-17.414995961789799</v>
      </c>
      <c r="I4007">
        <v>119.234538717934</v>
      </c>
      <c r="J4007">
        <v>-8.9617349136207807</v>
      </c>
      <c r="K4007">
        <v>46.267125365031099</v>
      </c>
      <c r="L4007">
        <v>36.768854284668102</v>
      </c>
      <c r="M4007">
        <v>15.313092527664599</v>
      </c>
      <c r="N4007">
        <v>0.212985802831057</v>
      </c>
      <c r="O4007">
        <v>63.0761766132945</v>
      </c>
      <c r="P4007">
        <v>182.13552361396299</v>
      </c>
      <c r="Q4007">
        <v>6.8363139369237005E-2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E4008">
        <v>20.960360000000001</v>
      </c>
      <c r="F4008">
        <v>22.57</v>
      </c>
      <c r="G4008">
        <v>-5.1928174480786096</v>
      </c>
      <c r="H4008">
        <v>-9.4749653368237503</v>
      </c>
      <c r="I4008">
        <v>-14.4121558967057</v>
      </c>
      <c r="J4008">
        <v>-3.3667090997606599</v>
      </c>
      <c r="K4008">
        <v>23.6269695248135</v>
      </c>
      <c r="L4008">
        <v>21.494002199906099</v>
      </c>
      <c r="M4008">
        <v>49.5507514449911</v>
      </c>
      <c r="N4008">
        <v>0.92579197949093495</v>
      </c>
      <c r="O4008">
        <v>41.736818785999098</v>
      </c>
      <c r="P4008">
        <v>69.699248120300695</v>
      </c>
      <c r="Q4008">
        <v>0.110577124801834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127</v>
      </c>
      <c r="E4009">
        <v>20.9</v>
      </c>
      <c r="F4009">
        <v>52.25</v>
      </c>
      <c r="G4009">
        <v>7.1407443016401304</v>
      </c>
      <c r="H4009">
        <v>1.39426097785493</v>
      </c>
      <c r="I4009">
        <v>41.180849499373998</v>
      </c>
      <c r="J4009">
        <v>0.54422459675781298</v>
      </c>
      <c r="K4009">
        <v>46.2089045229961</v>
      </c>
      <c r="L4009">
        <v>38.952741720491801</v>
      </c>
      <c r="M4009">
        <v>52.939569968741502</v>
      </c>
      <c r="N4009">
        <v>0.486686000527287</v>
      </c>
      <c r="O4009">
        <v>5.4928229665071697</v>
      </c>
      <c r="P4009">
        <v>57.142857142857103</v>
      </c>
      <c r="Q4009">
        <v>0.111964292219769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622</v>
      </c>
      <c r="E4010">
        <v>20.866476599999999</v>
      </c>
      <c r="F4010">
        <v>3.4</v>
      </c>
      <c r="G4010">
        <v>-67.247111330297002</v>
      </c>
      <c r="H4010">
        <v>-7.4564246669673002</v>
      </c>
      <c r="I4010">
        <v>-37.238550983061998</v>
      </c>
      <c r="J4010">
        <v>-1.23904952529257</v>
      </c>
      <c r="K4010">
        <v>3.4706470320946701</v>
      </c>
      <c r="L4010">
        <v>4.1921013459221399</v>
      </c>
      <c r="M4010">
        <v>6.8476147238816498</v>
      </c>
      <c r="N4010">
        <v>9.1591591591591595E-2</v>
      </c>
      <c r="O4010">
        <v>116.17647058823501</v>
      </c>
      <c r="P4010">
        <v>4.2944785276073496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20.815597319999998</v>
      </c>
      <c r="F4011">
        <v>14.77</v>
      </c>
      <c r="G4011">
        <v>42.274758309497102</v>
      </c>
      <c r="H4011">
        <v>-17.723546498963401</v>
      </c>
      <c r="I4011">
        <v>-32.2445734050021</v>
      </c>
      <c r="J4011">
        <v>-4.0040264838179196</v>
      </c>
      <c r="K4011">
        <v>16.0940052746909</v>
      </c>
      <c r="L4011">
        <v>15.4838996001157</v>
      </c>
      <c r="M4011">
        <v>27.102379581158299</v>
      </c>
      <c r="N4011">
        <v>1.6097210564617801</v>
      </c>
      <c r="O4011">
        <v>60.054163845632999</v>
      </c>
      <c r="P4011">
        <v>81.672816728167206</v>
      </c>
      <c r="Q4011">
        <v>5.0983115906543003E-2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541</v>
      </c>
      <c r="E4012">
        <v>20.803499463999898</v>
      </c>
      <c r="F4012">
        <v>15.03</v>
      </c>
      <c r="G4012">
        <v>76.994496118857597</v>
      </c>
      <c r="H4012">
        <v>24.3498787856776</v>
      </c>
      <c r="I4012">
        <v>117.803831107787</v>
      </c>
      <c r="J4012">
        <v>6.8254666037396703</v>
      </c>
      <c r="K4012">
        <v>10.583464889195699</v>
      </c>
      <c r="L4012">
        <v>9.1040932415010403</v>
      </c>
      <c r="M4012">
        <v>91.997782815346895</v>
      </c>
      <c r="N4012">
        <v>1.03461950879821</v>
      </c>
      <c r="O4012">
        <v>0</v>
      </c>
      <c r="P4012">
        <v>249.53488372093</v>
      </c>
      <c r="Q4012">
        <v>1.3198768302695001E-2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715</v>
      </c>
      <c r="E4013">
        <v>20.802747875000001</v>
      </c>
      <c r="F4013">
        <v>80.03</v>
      </c>
      <c r="G4013">
        <v>-16.681797039915299</v>
      </c>
      <c r="H4013">
        <v>-9.6519849206670791</v>
      </c>
      <c r="I4013">
        <v>-3.27159526108067</v>
      </c>
      <c r="J4013">
        <v>-10.3014445068093</v>
      </c>
      <c r="K4013">
        <v>85.9963541601728</v>
      </c>
      <c r="L4013">
        <v>78.728685187278401</v>
      </c>
      <c r="M4013">
        <v>59.256974662123497</v>
      </c>
      <c r="N4013">
        <v>1.78787665597151</v>
      </c>
      <c r="O4013">
        <v>17.955766587529599</v>
      </c>
      <c r="P4013">
        <v>20.891238670694801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915</v>
      </c>
      <c r="E4014">
        <v>20.71602</v>
      </c>
      <c r="F4014">
        <v>10.220000000000001</v>
      </c>
      <c r="G4014">
        <v>-46.463983598749401</v>
      </c>
      <c r="H4014">
        <v>-10.1584448689875</v>
      </c>
      <c r="I4014">
        <v>-49.815149914837903</v>
      </c>
      <c r="J4014">
        <v>-5.0341159389548</v>
      </c>
      <c r="K4014">
        <v>10.629981927300999</v>
      </c>
      <c r="L4014">
        <v>12.2318176791258</v>
      </c>
      <c r="M4014">
        <v>36.951273667758599</v>
      </c>
      <c r="N4014">
        <v>1.05073708748739</v>
      </c>
      <c r="O4014">
        <v>72.211350293541997</v>
      </c>
      <c r="P4014">
        <v>24.4823386114494</v>
      </c>
      <c r="Q4014">
        <v>-9.9323909251265996E-2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1450</v>
      </c>
      <c r="E4015">
        <v>20.7</v>
      </c>
      <c r="F4015">
        <v>2.17</v>
      </c>
      <c r="G4015">
        <v>14.2987140834529</v>
      </c>
      <c r="H4015">
        <v>13.566302605759899</v>
      </c>
      <c r="I4015">
        <v>-14.430384152622</v>
      </c>
      <c r="J4015">
        <v>4.3731953726665997</v>
      </c>
      <c r="K4015">
        <v>1.88007643298127</v>
      </c>
      <c r="L4015">
        <v>1.79051411870775</v>
      </c>
      <c r="M4015">
        <v>63.410077524090397</v>
      </c>
      <c r="N4015">
        <v>1.54670310794472</v>
      </c>
      <c r="O4015">
        <v>20.7373271889401</v>
      </c>
      <c r="P4015">
        <v>60.740740740740698</v>
      </c>
      <c r="Q4015">
        <v>0.15844886755864401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541</v>
      </c>
      <c r="E4016">
        <v>20.68264692</v>
      </c>
      <c r="F4016">
        <v>2.46</v>
      </c>
      <c r="G4016">
        <v>-83.354022324961207</v>
      </c>
      <c r="H4016">
        <v>19.534226525811501</v>
      </c>
      <c r="I4016">
        <v>-62.252499250474798</v>
      </c>
      <c r="J4016">
        <v>-0.419377394145036</v>
      </c>
      <c r="K4016">
        <v>2.1780931710725402</v>
      </c>
      <c r="L4016">
        <v>3.7449441956666099</v>
      </c>
      <c r="M4016">
        <v>64.754587480939804</v>
      </c>
      <c r="N4016">
        <v>0.688650881517477</v>
      </c>
      <c r="O4016">
        <v>230.061164388733</v>
      </c>
      <c r="P4016">
        <v>30.901722391084</v>
      </c>
      <c r="Q4016">
        <v>0.20595045173530299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20.40323072</v>
      </c>
      <c r="F4017">
        <v>21.68</v>
      </c>
      <c r="G4017">
        <v>53.755602733889901</v>
      </c>
      <c r="H4017">
        <v>-13.251980764131901</v>
      </c>
      <c r="I4017">
        <v>0.439123686009114</v>
      </c>
      <c r="J4017">
        <v>-4.4771447633878099</v>
      </c>
      <c r="K4017">
        <v>20.684593394635598</v>
      </c>
      <c r="L4017">
        <v>18.606914486687199</v>
      </c>
      <c r="M4017">
        <v>35.660641469892099</v>
      </c>
      <c r="N4017">
        <v>0.74022016905838395</v>
      </c>
      <c r="O4017">
        <v>13.929889298892901</v>
      </c>
      <c r="P4017">
        <v>83.4179357021996</v>
      </c>
      <c r="Q4017">
        <v>-1.8058601124996999E-2</v>
      </c>
    </row>
    <row r="4018" spans="1:17" hidden="1" x14ac:dyDescent="0.3">
      <c r="A4018" t="s">
        <v>8198</v>
      </c>
      <c r="B4018" t="s">
        <v>5885</v>
      </c>
      <c r="C4018" t="str">
        <f>IFERROR(VLOOKUP(Table1[[#This Row],[Ticker]],[1]!Table1[[Symbol]:[Industry]],2,FALSE),"-")</f>
        <v>-</v>
      </c>
      <c r="D4018" t="s">
        <v>469</v>
      </c>
      <c r="E4018">
        <v>20.365943399999999</v>
      </c>
      <c r="F4018">
        <v>2.42</v>
      </c>
      <c r="G4018">
        <v>12.7195635043023</v>
      </c>
      <c r="H4018">
        <v>26.365037376144201</v>
      </c>
      <c r="I4018">
        <v>11.060102627709</v>
      </c>
      <c r="J4018">
        <v>31.918845211549499</v>
      </c>
      <c r="K4018">
        <v>2.0742989282918298</v>
      </c>
      <c r="L4018">
        <v>1.84164246622356</v>
      </c>
      <c r="M4018">
        <v>90.266846903275393</v>
      </c>
      <c r="N4018">
        <v>0.90042334769289001</v>
      </c>
      <c r="O4018">
        <v>9.9173553719008307</v>
      </c>
      <c r="P4018">
        <v>71.631205673758799</v>
      </c>
      <c r="Q4018">
        <v>7.6009581224862996E-2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D4019" t="s">
        <v>418</v>
      </c>
      <c r="E4019">
        <v>20.272160249999999</v>
      </c>
      <c r="F4019">
        <v>36</v>
      </c>
      <c r="G4019">
        <v>84.346385661736704</v>
      </c>
      <c r="H4019">
        <v>-11.0063673713217</v>
      </c>
      <c r="I4019">
        <v>5.3955355304527597</v>
      </c>
      <c r="J4019">
        <v>-0.585640434383496</v>
      </c>
      <c r="K4019">
        <v>35.412323625009101</v>
      </c>
      <c r="L4019">
        <v>31.7442583750986</v>
      </c>
      <c r="M4019">
        <v>47.568915031988197</v>
      </c>
      <c r="N4019">
        <v>0.69787779850746201</v>
      </c>
      <c r="O4019">
        <v>20.0555555555555</v>
      </c>
      <c r="P4019">
        <v>132.258064516129</v>
      </c>
      <c r="Q4019">
        <v>6.9844512877695997E-2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95</v>
      </c>
      <c r="E4020">
        <v>20.262830999999998</v>
      </c>
      <c r="F4020">
        <v>33.89</v>
      </c>
      <c r="G4020">
        <v>276.61507327168403</v>
      </c>
      <c r="H4020">
        <v>0.82631384856951295</v>
      </c>
      <c r="I4020">
        <v>42.371630727615198</v>
      </c>
      <c r="J4020">
        <v>0.54422459675781298</v>
      </c>
      <c r="K4020">
        <v>25.459680277910898</v>
      </c>
      <c r="L4020">
        <v>17.680351120225801</v>
      </c>
      <c r="M4020">
        <v>99.999817200422001</v>
      </c>
      <c r="N4020">
        <v>0.52726569063328899</v>
      </c>
      <c r="O4020">
        <v>0</v>
      </c>
      <c r="P4020">
        <v>343.58638743455498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D4021" t="s">
        <v>541</v>
      </c>
      <c r="E4021">
        <v>20.234999999999999</v>
      </c>
      <c r="F4021">
        <v>42.49</v>
      </c>
      <c r="G4021">
        <v>76.190734308806498</v>
      </c>
      <c r="H4021">
        <v>-13.266714646167101</v>
      </c>
      <c r="I4021">
        <v>50.975146142006601</v>
      </c>
      <c r="J4021">
        <v>-9.6779635524419092</v>
      </c>
      <c r="K4021">
        <v>42.794674514602299</v>
      </c>
      <c r="L4021">
        <v>35.416240729343997</v>
      </c>
      <c r="M4021">
        <v>24.380122470267199</v>
      </c>
      <c r="N4021">
        <v>0.33707218599038302</v>
      </c>
      <c r="O4021">
        <v>55.377735937867698</v>
      </c>
      <c r="P4021">
        <v>128.44086021505299</v>
      </c>
      <c r="Q4021">
        <v>0.100582743326272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D4022" t="s">
        <v>715</v>
      </c>
      <c r="E4022">
        <v>20.204048429</v>
      </c>
      <c r="F4022">
        <v>202.26</v>
      </c>
      <c r="G4022">
        <v>-22.1348032999494</v>
      </c>
      <c r="K4022">
        <v>199.64482088527899</v>
      </c>
      <c r="L4022">
        <v>192.56798235863999</v>
      </c>
      <c r="M4022">
        <v>61.144137814655998</v>
      </c>
      <c r="N4022">
        <v>1</v>
      </c>
      <c r="O4022">
        <v>3.8267576386828899</v>
      </c>
      <c r="P4022">
        <v>6.6434672571970799</v>
      </c>
      <c r="Q4022">
        <v>-1.293132028575E-3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E4023">
        <v>20.164207999999999</v>
      </c>
      <c r="F4023">
        <v>26.03</v>
      </c>
      <c r="G4023">
        <v>15.74763857798</v>
      </c>
      <c r="H4023">
        <v>-12.714000424543</v>
      </c>
      <c r="I4023">
        <v>3.0953512998481498</v>
      </c>
      <c r="J4023">
        <v>-3.3819066681497199</v>
      </c>
      <c r="K4023">
        <v>27.9797725784241</v>
      </c>
      <c r="L4023">
        <v>24.472495916630599</v>
      </c>
      <c r="M4023">
        <v>29.496550864982201</v>
      </c>
      <c r="N4023">
        <v>0.57487275195113596</v>
      </c>
      <c r="O4023">
        <v>29.273914713791701</v>
      </c>
      <c r="P4023">
        <v>76.474576271186393</v>
      </c>
      <c r="Q4023">
        <v>9.9657812480602001E-2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E4024">
        <v>20.128</v>
      </c>
      <c r="F4024">
        <v>74</v>
      </c>
      <c r="G4024">
        <v>-79.200235994444498</v>
      </c>
      <c r="H4024">
        <v>9.7988200882774592</v>
      </c>
      <c r="I4024">
        <v>-40.4108825274865</v>
      </c>
      <c r="J4024">
        <v>10.039145963429201</v>
      </c>
      <c r="K4024">
        <v>70.832180937807493</v>
      </c>
      <c r="L4024">
        <v>87.4800728877198</v>
      </c>
      <c r="M4024">
        <v>60.9991797207337</v>
      </c>
      <c r="N4024">
        <v>1.3651376146788901</v>
      </c>
      <c r="O4024">
        <v>137.77027027027</v>
      </c>
      <c r="P4024">
        <v>16.078431372549002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E4025">
        <v>20.127300959999999</v>
      </c>
      <c r="F4025">
        <v>70</v>
      </c>
      <c r="G4025">
        <v>-87.0007824821447</v>
      </c>
      <c r="H4025">
        <v>4.2938096348133996</v>
      </c>
      <c r="I4025">
        <v>-77.742950125655199</v>
      </c>
      <c r="J4025">
        <v>-2.5761761255770699</v>
      </c>
      <c r="K4025">
        <v>69.535588564877301</v>
      </c>
      <c r="M4025">
        <v>51.030652213898499</v>
      </c>
      <c r="N4025">
        <v>0.50973154362416095</v>
      </c>
      <c r="O4025">
        <v>185</v>
      </c>
      <c r="P4025">
        <v>27.272727272727199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E4026">
        <v>20.075736249999999</v>
      </c>
      <c r="F4026">
        <v>55.99</v>
      </c>
      <c r="G4026">
        <v>-83.578899187861097</v>
      </c>
      <c r="H4026">
        <v>-5.2816808061769196</v>
      </c>
      <c r="I4026">
        <v>-74.321066831371596</v>
      </c>
      <c r="J4026">
        <v>-3.0180924002258598</v>
      </c>
      <c r="K4026">
        <v>76.186059284890405</v>
      </c>
      <c r="M4026">
        <v>33.297724816668797</v>
      </c>
      <c r="O4026">
        <v>189.42668333630999</v>
      </c>
      <c r="P4026">
        <v>6.7085953878406697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418</v>
      </c>
      <c r="E4027">
        <v>20.074055000000001</v>
      </c>
      <c r="F4027">
        <v>20</v>
      </c>
      <c r="G4027">
        <v>33.923482392431701</v>
      </c>
      <c r="H4027">
        <v>-3.1473337578763898</v>
      </c>
      <c r="I4027">
        <v>-15.2982174148214</v>
      </c>
      <c r="J4027">
        <v>7.3723605931143199</v>
      </c>
      <c r="K4027">
        <v>19.301396050093601</v>
      </c>
      <c r="L4027">
        <v>18.0131292787128</v>
      </c>
      <c r="M4027">
        <v>69.473837531734603</v>
      </c>
      <c r="N4027">
        <v>0.55088041482121597</v>
      </c>
      <c r="O4027">
        <v>12.9</v>
      </c>
      <c r="P4027">
        <v>69.491525423728802</v>
      </c>
      <c r="Q4027">
        <v>4.0960709281401997E-2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D4028" t="s">
        <v>18</v>
      </c>
      <c r="E4028">
        <v>20.0655</v>
      </c>
      <c r="F4028">
        <v>211.85</v>
      </c>
      <c r="G4028">
        <v>-59.977915487294297</v>
      </c>
      <c r="H4028">
        <v>-26.634139313431898</v>
      </c>
      <c r="I4028">
        <v>-3.7418997214155798</v>
      </c>
      <c r="J4028">
        <v>-15.4725559688394</v>
      </c>
      <c r="K4028">
        <v>236.28849123865399</v>
      </c>
      <c r="L4028">
        <v>210.821155970409</v>
      </c>
      <c r="M4028">
        <v>1.3088982369751001</v>
      </c>
      <c r="N4028">
        <v>0.56274538316126199</v>
      </c>
      <c r="O4028">
        <v>52.466367713004402</v>
      </c>
      <c r="P4028">
        <v>95.614035087719301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622</v>
      </c>
      <c r="E4029">
        <v>20.04100335</v>
      </c>
      <c r="F4029">
        <v>30.44</v>
      </c>
      <c r="G4029">
        <v>-0.81205242075619899</v>
      </c>
      <c r="H4029">
        <v>6.9337983175953104</v>
      </c>
      <c r="I4029">
        <v>-7.6328453795815401</v>
      </c>
      <c r="J4029">
        <v>-3.6934442184932301</v>
      </c>
      <c r="K4029">
        <v>28.233718581008901</v>
      </c>
      <c r="L4029">
        <v>27.9705780510218</v>
      </c>
      <c r="M4029">
        <v>53.129700345732203</v>
      </c>
      <c r="N4029">
        <v>0.65084164547884404</v>
      </c>
      <c r="O4029">
        <v>16.754270696452</v>
      </c>
      <c r="P4029">
        <v>31.150366221456199</v>
      </c>
      <c r="Q4029">
        <v>6.9707760090497006E-2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D4030" t="s">
        <v>715</v>
      </c>
      <c r="E4030">
        <v>20.010432867999999</v>
      </c>
      <c r="F4030">
        <v>87.99</v>
      </c>
      <c r="G4030">
        <v>28.3694485030245</v>
      </c>
      <c r="H4030">
        <v>-2.9785059448625302</v>
      </c>
      <c r="I4030">
        <v>11.3985030554838</v>
      </c>
      <c r="J4030">
        <v>-2.33100354828108</v>
      </c>
      <c r="K4030">
        <v>83.827437607761794</v>
      </c>
      <c r="L4030">
        <v>73.783312083230697</v>
      </c>
      <c r="M4030">
        <v>57.664030131014698</v>
      </c>
      <c r="N4030">
        <v>1.1611606965940799</v>
      </c>
      <c r="O4030">
        <v>2.28435049437436</v>
      </c>
      <c r="P4030">
        <v>68.240917782026699</v>
      </c>
      <c r="Q4030">
        <v>6.2739406014718002E-2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622</v>
      </c>
      <c r="E4031">
        <v>19.93646772</v>
      </c>
      <c r="F4031">
        <v>0.36</v>
      </c>
      <c r="G4031">
        <v>47.452628151792503</v>
      </c>
      <c r="H4031">
        <v>11.9677376803638</v>
      </c>
      <c r="I4031">
        <v>0.87275600893555805</v>
      </c>
      <c r="J4031">
        <v>3.40136745390067</v>
      </c>
      <c r="K4031">
        <v>0.282841278537035</v>
      </c>
      <c r="L4031">
        <v>0.23288181343579201</v>
      </c>
      <c r="M4031">
        <v>53.4706478768164</v>
      </c>
      <c r="N4031">
        <v>0.62885120034474395</v>
      </c>
      <c r="O4031">
        <v>2.7777777777777901</v>
      </c>
      <c r="P4031">
        <v>89.473684210526301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E4032">
        <v>19.915211549999999</v>
      </c>
      <c r="F4032">
        <v>158.5</v>
      </c>
      <c r="G4032">
        <v>1.8966558128783599</v>
      </c>
      <c r="H4032">
        <v>2.75211679157416</v>
      </c>
      <c r="I4032">
        <v>3.4498984243408199</v>
      </c>
      <c r="J4032">
        <v>4.57925602081154</v>
      </c>
      <c r="K4032">
        <v>141.160709153407</v>
      </c>
      <c r="L4032">
        <v>126.59213033934201</v>
      </c>
      <c r="M4032">
        <v>69.543047374408999</v>
      </c>
      <c r="N4032">
        <v>0.63257277734067596</v>
      </c>
      <c r="O4032">
        <v>5.9305993690851704</v>
      </c>
      <c r="P4032">
        <v>83.236994219653099</v>
      </c>
      <c r="Q4032">
        <v>0.22010119564678901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E4033">
        <v>19.83132144</v>
      </c>
      <c r="F4033">
        <v>9.7100000000000009</v>
      </c>
      <c r="G4033">
        <v>39.010120405028701</v>
      </c>
      <c r="H4033">
        <v>-15.680997124213</v>
      </c>
      <c r="I4033">
        <v>-5.7160632996377299</v>
      </c>
      <c r="J4033">
        <v>-11.239049525292501</v>
      </c>
      <c r="K4033">
        <v>11.482627416696101</v>
      </c>
      <c r="L4033">
        <v>10.3548080254276</v>
      </c>
      <c r="M4033">
        <v>19.332145256185299</v>
      </c>
      <c r="N4033">
        <v>0.688888888888888</v>
      </c>
      <c r="O4033">
        <v>83.316168898043202</v>
      </c>
      <c r="P4033">
        <v>74.640287769784194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E4034">
        <v>19.802827044000001</v>
      </c>
      <c r="F4034">
        <v>14.27</v>
      </c>
      <c r="G4034">
        <v>54.610616895355697</v>
      </c>
      <c r="H4034">
        <v>11.742139926334101</v>
      </c>
      <c r="I4034">
        <v>15.2124189022664</v>
      </c>
      <c r="J4034">
        <v>-6.9533352395782897</v>
      </c>
      <c r="K4034">
        <v>12.6947779310086</v>
      </c>
      <c r="L4034">
        <v>11.459693672981199</v>
      </c>
      <c r="M4034">
        <v>63.164404099265703</v>
      </c>
      <c r="N4034">
        <v>1.20120886953644</v>
      </c>
      <c r="O4034">
        <v>21.303433777154801</v>
      </c>
      <c r="P4034">
        <v>137.437603993344</v>
      </c>
      <c r="Q4034">
        <v>9.8582123702101995E-2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812</v>
      </c>
      <c r="E4035">
        <v>19.7806</v>
      </c>
      <c r="F4035">
        <v>19.88</v>
      </c>
      <c r="G4035">
        <v>74.824056723221005</v>
      </c>
      <c r="H4035">
        <v>0.80174660498151995</v>
      </c>
      <c r="I4035">
        <v>57.613288968262303</v>
      </c>
      <c r="J4035">
        <v>0.54422459675781298</v>
      </c>
      <c r="K4035">
        <v>14.275467528173101</v>
      </c>
      <c r="L4035">
        <v>11.2655549592246</v>
      </c>
      <c r="M4035">
        <v>99.9998776675138</v>
      </c>
      <c r="N4035">
        <v>1.3658947858066901</v>
      </c>
      <c r="O4035">
        <v>0</v>
      </c>
      <c r="P4035">
        <v>148.5</v>
      </c>
      <c r="Q4035">
        <v>0.105967005205093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138</v>
      </c>
      <c r="E4036">
        <v>19.77410085</v>
      </c>
      <c r="F4036">
        <v>19.95</v>
      </c>
      <c r="G4036">
        <v>-41.742621369647203</v>
      </c>
      <c r="H4036">
        <v>-21.370168403545598</v>
      </c>
      <c r="I4036">
        <v>-18.800987046623298</v>
      </c>
      <c r="J4036">
        <v>-5.4637254734442697</v>
      </c>
      <c r="K4036">
        <v>23.137437062767798</v>
      </c>
      <c r="L4036">
        <v>23.419230260550101</v>
      </c>
      <c r="M4036">
        <v>17.3833138936543</v>
      </c>
      <c r="N4036">
        <v>0.150669937926108</v>
      </c>
      <c r="O4036">
        <v>94.586466165413498</v>
      </c>
      <c r="P4036">
        <v>17.352941176470502</v>
      </c>
      <c r="Q4036">
        <v>-1.4985897746149999E-2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418</v>
      </c>
      <c r="E4037">
        <v>19.760680000000001</v>
      </c>
      <c r="F4037">
        <v>45.4</v>
      </c>
      <c r="G4037">
        <v>10.665733276558999</v>
      </c>
      <c r="H4037">
        <v>-24.7078842165919</v>
      </c>
      <c r="I4037">
        <v>-11.9405023329684</v>
      </c>
      <c r="J4037">
        <v>-10.967650777902101</v>
      </c>
      <c r="K4037">
        <v>47.051712847832597</v>
      </c>
      <c r="L4037">
        <v>42.942243430431297</v>
      </c>
      <c r="M4037">
        <v>33.491954142868501</v>
      </c>
      <c r="N4037">
        <v>8.7984392538350498E-2</v>
      </c>
      <c r="O4037">
        <v>37.268722466960298</v>
      </c>
      <c r="P4037">
        <v>77.067082683307305</v>
      </c>
      <c r="Q4037">
        <v>4.7181805732116999E-2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E4038">
        <v>19.7550472</v>
      </c>
      <c r="F4038">
        <v>8.4600000000000009</v>
      </c>
      <c r="G4038">
        <v>-85.2804364956976</v>
      </c>
      <c r="H4038">
        <v>-15.5056670912097</v>
      </c>
      <c r="I4038">
        <v>-89.044380300526697</v>
      </c>
      <c r="J4038">
        <v>-2.28677944380247</v>
      </c>
      <c r="K4038">
        <v>9.4286924832608996</v>
      </c>
      <c r="L4038">
        <v>16.896133376702899</v>
      </c>
      <c r="M4038">
        <v>41.822418725459102</v>
      </c>
      <c r="N4038">
        <v>0.34019488428745398</v>
      </c>
      <c r="O4038">
        <v>436.64302600472797</v>
      </c>
      <c r="P4038">
        <v>13.2530120481927</v>
      </c>
      <c r="Q4038">
        <v>-6.6876729811801996E-2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373</v>
      </c>
      <c r="E4039">
        <v>19.730069759999999</v>
      </c>
      <c r="F4039">
        <v>13.8</v>
      </c>
      <c r="G4039">
        <v>-101.48238114790399</v>
      </c>
      <c r="H4039">
        <v>-16.981087701094001</v>
      </c>
      <c r="I4039">
        <v>-61.108318424922402</v>
      </c>
      <c r="J4039">
        <v>0.455865728944713</v>
      </c>
      <c r="K4039">
        <v>18.983450429273901</v>
      </c>
      <c r="L4039">
        <v>37.132574074140102</v>
      </c>
      <c r="M4039">
        <v>2.2970369925746201</v>
      </c>
      <c r="N4039">
        <v>0.65000105235833505</v>
      </c>
      <c r="O4039">
        <v>376.44927536231802</v>
      </c>
      <c r="P4039">
        <v>1.6949152542372801</v>
      </c>
      <c r="Q4039">
        <v>-7.7642489964325004E-2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715</v>
      </c>
      <c r="E4040">
        <v>19.692535094</v>
      </c>
      <c r="F4040">
        <v>65.63</v>
      </c>
      <c r="G4040">
        <v>-6.4688140777449004</v>
      </c>
      <c r="H4040">
        <v>5.8546601589874196</v>
      </c>
      <c r="I4040">
        <v>-1.24871113179487</v>
      </c>
      <c r="J4040">
        <v>2.2043421928350002E-2</v>
      </c>
      <c r="K4040">
        <v>60.764893477420699</v>
      </c>
      <c r="L4040">
        <v>57.106787925706897</v>
      </c>
      <c r="M4040">
        <v>43.249617568739502</v>
      </c>
      <c r="N4040">
        <v>1.0750686711631201</v>
      </c>
      <c r="O4040">
        <v>3.5349687642846201</v>
      </c>
      <c r="P4040">
        <v>26.298976214302101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E4041">
        <v>19.664190000000001</v>
      </c>
      <c r="F4041">
        <v>10.35</v>
      </c>
      <c r="G4041">
        <v>16.409157860563301</v>
      </c>
      <c r="H4041">
        <v>-6.97186205976318</v>
      </c>
      <c r="I4041">
        <v>-43.111713050099297</v>
      </c>
      <c r="J4041">
        <v>-4.0719107150942797</v>
      </c>
      <c r="K4041">
        <v>10.7156982531442</v>
      </c>
      <c r="L4041">
        <v>10.548973538971399</v>
      </c>
      <c r="M4041">
        <v>42.648838377729199</v>
      </c>
      <c r="N4041">
        <v>0.83121865153441099</v>
      </c>
      <c r="O4041">
        <v>54.396135265700401</v>
      </c>
      <c r="P4041">
        <v>62.735849056603698</v>
      </c>
      <c r="Q4041">
        <v>3.9225421227094E-2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E4042">
        <v>19.63</v>
      </c>
      <c r="F4042">
        <v>15.1</v>
      </c>
      <c r="G4042">
        <v>13.296783995948299</v>
      </c>
      <c r="H4042">
        <v>11.4589198173989</v>
      </c>
      <c r="I4042">
        <v>25.6019327060949</v>
      </c>
      <c r="J4042">
        <v>0.54422459675781298</v>
      </c>
      <c r="K4042">
        <v>12.9909481638204</v>
      </c>
      <c r="L4042">
        <v>11.398631930551099</v>
      </c>
      <c r="M4042">
        <v>99.9999999992</v>
      </c>
      <c r="N4042">
        <v>7.1794871794871706E-2</v>
      </c>
      <c r="O4042">
        <v>0</v>
      </c>
      <c r="P4042">
        <v>55.190133607399702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418</v>
      </c>
      <c r="E4043">
        <v>19.6128</v>
      </c>
      <c r="F4043">
        <v>30</v>
      </c>
      <c r="G4043">
        <v>13.6449861095393</v>
      </c>
      <c r="H4043">
        <v>-3.1052072437444802</v>
      </c>
      <c r="I4043">
        <v>29.1814972879775</v>
      </c>
      <c r="J4043">
        <v>0.42140455806898802</v>
      </c>
      <c r="K4043">
        <v>26.438269743190201</v>
      </c>
      <c r="L4043">
        <v>18.314977129959399</v>
      </c>
      <c r="M4043">
        <v>50.384548505116399</v>
      </c>
      <c r="N4043">
        <v>0.65479662317728304</v>
      </c>
      <c r="O4043">
        <v>10</v>
      </c>
      <c r="P4043">
        <v>137.341772151898</v>
      </c>
      <c r="Q4043">
        <v>0.15588851688348601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469</v>
      </c>
      <c r="E4044">
        <v>19.604759999999999</v>
      </c>
      <c r="F4044">
        <v>7.17</v>
      </c>
      <c r="G4044">
        <v>-15.2584584737196</v>
      </c>
      <c r="H4044">
        <v>39.395289192943203</v>
      </c>
      <c r="I4044">
        <v>-15.888150357695499</v>
      </c>
      <c r="J4044">
        <v>5.7945896184382999</v>
      </c>
      <c r="K4044">
        <v>5.8509244148156103</v>
      </c>
      <c r="L4044">
        <v>6.0450790433290598</v>
      </c>
      <c r="M4044">
        <v>89.097046224599296</v>
      </c>
      <c r="N4044">
        <v>2.4274852076200499</v>
      </c>
      <c r="O4044">
        <v>49.232914923291403</v>
      </c>
      <c r="P4044">
        <v>62.954545454545404</v>
      </c>
      <c r="Q4044">
        <v>4.9825500034431001E-2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541</v>
      </c>
      <c r="E4045">
        <v>19.600000000000001</v>
      </c>
      <c r="F4045">
        <v>49</v>
      </c>
      <c r="G4045">
        <v>43.399366459967297</v>
      </c>
      <c r="H4045">
        <v>-24.695107037228599</v>
      </c>
      <c r="I4045">
        <v>-19.984355381871499</v>
      </c>
      <c r="J4045">
        <v>-15.274137244590801</v>
      </c>
      <c r="K4045">
        <v>58.599374422766097</v>
      </c>
      <c r="L4045">
        <v>54.4939159405385</v>
      </c>
      <c r="M4045">
        <v>30.9015757598584</v>
      </c>
      <c r="N4045">
        <v>3.75652441274136</v>
      </c>
      <c r="O4045">
        <v>43.142857142857103</v>
      </c>
      <c r="P4045">
        <v>82.223875046485603</v>
      </c>
      <c r="Q4045">
        <v>0.14002204301221599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E4046">
        <v>19.594004946999998</v>
      </c>
      <c r="F4046">
        <v>6.33</v>
      </c>
      <c r="G4046">
        <v>-5.6797871450483104</v>
      </c>
      <c r="H4046">
        <v>-15.845894908955501</v>
      </c>
      <c r="I4046">
        <v>-26.137378253982298</v>
      </c>
      <c r="J4046">
        <v>-7.2206446173171104</v>
      </c>
      <c r="K4046">
        <v>6.5488160960781396</v>
      </c>
      <c r="L4046">
        <v>6.4532316570205097</v>
      </c>
      <c r="M4046">
        <v>32.627013994143802</v>
      </c>
      <c r="N4046">
        <v>0.85447532335861298</v>
      </c>
      <c r="O4046">
        <v>34.123222748815103</v>
      </c>
      <c r="P4046">
        <v>31.600831600831601</v>
      </c>
      <c r="Q4046">
        <v>3.3359889306911999E-2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677</v>
      </c>
      <c r="E4047">
        <v>19.562547500000001</v>
      </c>
      <c r="F4047">
        <v>22.61</v>
      </c>
      <c r="G4047">
        <v>-75.764388666874495</v>
      </c>
      <c r="H4047">
        <v>46.922565907675398</v>
      </c>
      <c r="I4047">
        <v>1.3907966193252801</v>
      </c>
      <c r="J4047">
        <v>-12.624993773427599</v>
      </c>
      <c r="K4047">
        <v>18.074373387674299</v>
      </c>
      <c r="L4047">
        <v>17.886426231768599</v>
      </c>
      <c r="M4047">
        <v>56.503196987558397</v>
      </c>
      <c r="N4047">
        <v>4.4175208571225602</v>
      </c>
      <c r="O4047">
        <v>102.52100840336099</v>
      </c>
      <c r="P4047">
        <v>88.4166666666666</v>
      </c>
      <c r="Q4047">
        <v>9.3906905415358996E-2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622</v>
      </c>
      <c r="E4048">
        <v>19.55865</v>
      </c>
      <c r="F4048">
        <v>49.37</v>
      </c>
      <c r="G4048">
        <v>218.95583107483299</v>
      </c>
      <c r="H4048">
        <v>25.939796229253499</v>
      </c>
      <c r="I4048">
        <v>-5.9596371553650602</v>
      </c>
      <c r="J4048">
        <v>4.7865645834624004</v>
      </c>
      <c r="K4048">
        <v>41.621633197862302</v>
      </c>
      <c r="L4048">
        <v>38.397931485473698</v>
      </c>
      <c r="M4048">
        <v>75.153103702691098</v>
      </c>
      <c r="N4048">
        <v>5.2287982413287697</v>
      </c>
      <c r="O4048">
        <v>15.4344743771521</v>
      </c>
      <c r="P4048">
        <v>262.21570066030802</v>
      </c>
      <c r="Q4048">
        <v>0.152430637797761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E4049">
        <v>19.552091999999998</v>
      </c>
      <c r="F4049">
        <v>19.13</v>
      </c>
      <c r="G4049">
        <v>-79.899484114745206</v>
      </c>
      <c r="H4049">
        <v>-8.81396732292108</v>
      </c>
      <c r="I4049">
        <v>-67.951392236853707</v>
      </c>
      <c r="J4049">
        <v>1.3277953944935199</v>
      </c>
      <c r="K4049">
        <v>21.852038270596498</v>
      </c>
      <c r="L4049">
        <v>32.5569472662769</v>
      </c>
      <c r="M4049">
        <v>40.338367906219297</v>
      </c>
      <c r="N4049">
        <v>1.11799202689758</v>
      </c>
      <c r="O4049">
        <v>278.09722948248799</v>
      </c>
      <c r="P4049">
        <v>3.9673913043478199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E4050">
        <v>19.5384992</v>
      </c>
      <c r="F4050">
        <v>43.75</v>
      </c>
      <c r="G4050">
        <v>-35.489972070273303</v>
      </c>
      <c r="H4050">
        <v>-4.6123055092888103</v>
      </c>
      <c r="I4050">
        <v>-25.162485091589101</v>
      </c>
      <c r="J4050">
        <v>-8.9624237936256401E-2</v>
      </c>
      <c r="K4050">
        <v>44.293488799332003</v>
      </c>
      <c r="L4050">
        <v>44.6521833687396</v>
      </c>
      <c r="M4050">
        <v>44.924182632610297</v>
      </c>
      <c r="N4050">
        <v>0.73299086757990795</v>
      </c>
      <c r="O4050">
        <v>27.337142857142801</v>
      </c>
      <c r="P4050">
        <v>11.8925831202046</v>
      </c>
      <c r="Q4050">
        <v>1.8567568017758999E-2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60</v>
      </c>
      <c r="E4051">
        <v>19.52</v>
      </c>
      <c r="F4051">
        <v>4.8499999999999996</v>
      </c>
      <c r="G4051">
        <v>-92.002136940581494</v>
      </c>
      <c r="H4051">
        <v>-15.8014024739704</v>
      </c>
      <c r="I4051">
        <v>-54.993527021635501</v>
      </c>
      <c r="J4051">
        <v>-1.8500474886327001</v>
      </c>
      <c r="K4051">
        <v>5.6825215605570802</v>
      </c>
      <c r="L4051">
        <v>7.94999525982713</v>
      </c>
      <c r="M4051">
        <v>36.617024073349498</v>
      </c>
      <c r="N4051">
        <v>0.79730395538482701</v>
      </c>
      <c r="O4051">
        <v>201.03092783505099</v>
      </c>
      <c r="P4051">
        <v>3.63247863247864</v>
      </c>
      <c r="Q4051">
        <v>-4.2262411028059998E-2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E4052">
        <v>19.493586000000001</v>
      </c>
      <c r="F4052">
        <v>34.35</v>
      </c>
      <c r="G4052">
        <v>120.670408358373</v>
      </c>
      <c r="H4052">
        <v>49.996144502993097</v>
      </c>
      <c r="I4052">
        <v>75.5911229158596</v>
      </c>
      <c r="J4052">
        <v>-2.4657013234525902</v>
      </c>
      <c r="K4052">
        <v>27.211832346729501</v>
      </c>
      <c r="L4052">
        <v>21.558454208632</v>
      </c>
      <c r="M4052">
        <v>74.7728904978147</v>
      </c>
      <c r="N4052">
        <v>2.6422416632064198</v>
      </c>
      <c r="O4052">
        <v>8.2969432314410501</v>
      </c>
      <c r="P4052">
        <v>215.426997245179</v>
      </c>
      <c r="Q4052">
        <v>8.4333884007420007E-2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469</v>
      </c>
      <c r="E4053">
        <v>19.444500000000001</v>
      </c>
      <c r="F4053">
        <v>2.56</v>
      </c>
      <c r="G4053">
        <v>5.7159005006393304</v>
      </c>
      <c r="H4053">
        <v>-6.6592740563838602</v>
      </c>
      <c r="I4053">
        <v>-21.493503610107599</v>
      </c>
      <c r="J4053">
        <v>-1.23904952529257</v>
      </c>
      <c r="K4053">
        <v>2.54931516172921</v>
      </c>
      <c r="L4053">
        <v>2.4339443559535998</v>
      </c>
      <c r="M4053">
        <v>46.985088111487599</v>
      </c>
      <c r="N4053">
        <v>0.50399695849759396</v>
      </c>
      <c r="O4053">
        <v>23.4375</v>
      </c>
      <c r="P4053">
        <v>39.130434782608603</v>
      </c>
      <c r="Q4053">
        <v>6.3218959438784E-2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1141</v>
      </c>
      <c r="E4054">
        <v>19.424843750000001</v>
      </c>
      <c r="F4054">
        <v>85.15</v>
      </c>
      <c r="G4054">
        <v>-5.5931859894901201</v>
      </c>
      <c r="H4054">
        <v>-1.87035303188851</v>
      </c>
      <c r="I4054">
        <v>-12.2495918825592</v>
      </c>
      <c r="J4054">
        <v>1.0670674632677399</v>
      </c>
      <c r="K4054">
        <v>87.130260937810405</v>
      </c>
      <c r="M4054">
        <v>46.234414810174101</v>
      </c>
      <c r="N4054">
        <v>1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138</v>
      </c>
      <c r="E4055">
        <v>19.417389400000001</v>
      </c>
      <c r="F4055">
        <v>65.099999999999994</v>
      </c>
      <c r="G4055">
        <v>15.008239199153699</v>
      </c>
      <c r="H4055">
        <v>-2.2410940206021599</v>
      </c>
      <c r="I4055">
        <v>-11.477400550526299</v>
      </c>
      <c r="J4055">
        <v>4.1135418086071596</v>
      </c>
      <c r="K4055">
        <v>58.147877720777402</v>
      </c>
      <c r="L4055">
        <v>52.339830055015497</v>
      </c>
      <c r="M4055">
        <v>55.275196769696997</v>
      </c>
      <c r="N4055">
        <v>1.5887636491722399</v>
      </c>
      <c r="O4055">
        <v>30.568356374807902</v>
      </c>
      <c r="P4055">
        <v>114.144736842105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622</v>
      </c>
      <c r="E4056">
        <v>19.389500000000002</v>
      </c>
      <c r="F4056">
        <v>29.05</v>
      </c>
      <c r="G4056">
        <v>-17.093423508684602</v>
      </c>
      <c r="H4056">
        <v>-9.3489210594636898</v>
      </c>
      <c r="I4056">
        <v>-2.5651704217901399</v>
      </c>
      <c r="J4056">
        <v>-1.47316323766716</v>
      </c>
      <c r="K4056">
        <v>29.304814841846401</v>
      </c>
      <c r="L4056">
        <v>27.819230814794999</v>
      </c>
      <c r="M4056">
        <v>55.413582212313301</v>
      </c>
      <c r="N4056">
        <v>0.262688815715861</v>
      </c>
      <c r="O4056">
        <v>23.9242685025817</v>
      </c>
      <c r="P4056">
        <v>30.2106678619453</v>
      </c>
      <c r="Q4056">
        <v>0.16090258641795699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622</v>
      </c>
      <c r="E4057">
        <v>19.316102741999899</v>
      </c>
      <c r="F4057">
        <v>42.09</v>
      </c>
      <c r="G4057">
        <v>81.773750696420507</v>
      </c>
      <c r="H4057">
        <v>6.1647636498219702</v>
      </c>
      <c r="I4057">
        <v>46.326921142310901</v>
      </c>
      <c r="J4057">
        <v>-1.23904952529257</v>
      </c>
      <c r="K4057">
        <v>35.914689293525299</v>
      </c>
      <c r="L4057">
        <v>27.270718055543998</v>
      </c>
      <c r="M4057">
        <v>100</v>
      </c>
      <c r="N4057">
        <v>1.09073615964887E-4</v>
      </c>
      <c r="O4057">
        <v>0</v>
      </c>
      <c r="P4057">
        <v>107.339901477832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133</v>
      </c>
      <c r="E4058">
        <v>19.306641599999999</v>
      </c>
      <c r="F4058">
        <v>35.89</v>
      </c>
      <c r="G4058">
        <v>78.470233527854603</v>
      </c>
      <c r="H4058">
        <v>1.1544599640966799</v>
      </c>
      <c r="I4058">
        <v>2.1014473289541198</v>
      </c>
      <c r="J4058">
        <v>1.4455142330966599</v>
      </c>
      <c r="K4058">
        <v>32.6403527841494</v>
      </c>
      <c r="L4058">
        <v>29.5001405394448</v>
      </c>
      <c r="M4058">
        <v>64.6637746255319</v>
      </c>
      <c r="N4058">
        <v>0.70219748046096597</v>
      </c>
      <c r="O4058">
        <v>48.620785734187798</v>
      </c>
      <c r="P4058">
        <v>135.19003931847899</v>
      </c>
      <c r="Q4058">
        <v>1.0728229571091E-2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E4059">
        <v>19.303166000000001</v>
      </c>
      <c r="F4059">
        <v>48.5</v>
      </c>
      <c r="G4059">
        <v>-26.505693265072001</v>
      </c>
      <c r="H4059">
        <v>27.799111227254699</v>
      </c>
      <c r="I4059">
        <v>-25.620210721107899</v>
      </c>
      <c r="J4059">
        <v>-11.4893255650423</v>
      </c>
      <c r="K4059">
        <v>46.170796936290401</v>
      </c>
      <c r="L4059">
        <v>39.474659643631803</v>
      </c>
      <c r="M4059">
        <v>32.3920295364561</v>
      </c>
      <c r="N4059">
        <v>0.78252427184466</v>
      </c>
      <c r="O4059">
        <v>41.958762886597903</v>
      </c>
      <c r="P4059">
        <v>83.018867924528294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541</v>
      </c>
      <c r="E4060">
        <v>19.274999999999999</v>
      </c>
      <c r="F4060">
        <v>27.23</v>
      </c>
      <c r="G4060">
        <v>-35.040884823965101</v>
      </c>
      <c r="H4060">
        <v>-24.9704106809533</v>
      </c>
      <c r="I4060">
        <v>-45.341417200007101</v>
      </c>
      <c r="J4060">
        <v>-8.62643691267996</v>
      </c>
      <c r="K4060">
        <v>29.1970836207777</v>
      </c>
      <c r="L4060">
        <v>34.383503446695201</v>
      </c>
      <c r="M4060">
        <v>33.210496341792201</v>
      </c>
      <c r="N4060">
        <v>0.67106261001047895</v>
      </c>
      <c r="O4060">
        <v>116.672787366874</v>
      </c>
      <c r="P4060">
        <v>13.9807450816241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E4061">
        <v>19.2394</v>
      </c>
      <c r="F4061">
        <v>8.4499999999999993</v>
      </c>
      <c r="G4061">
        <v>-41.066150781411899</v>
      </c>
      <c r="H4061">
        <v>-6.4002749343469603</v>
      </c>
      <c r="I4061">
        <v>-32.974985091589097</v>
      </c>
      <c r="J4061">
        <v>-4.9513465090512598</v>
      </c>
      <c r="K4061">
        <v>8.6634954495988694</v>
      </c>
      <c r="L4061">
        <v>9.1901950940730899</v>
      </c>
      <c r="M4061">
        <v>36.087828219881203</v>
      </c>
      <c r="N4061">
        <v>0.59715639810426502</v>
      </c>
      <c r="O4061">
        <v>65.088757396449694</v>
      </c>
      <c r="P4061">
        <v>13.575268817204201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715</v>
      </c>
      <c r="E4062">
        <v>19.229981756999901</v>
      </c>
      <c r="F4062">
        <v>28.47</v>
      </c>
      <c r="G4062">
        <v>4.6523522404383497</v>
      </c>
      <c r="H4062">
        <v>-0.56365205637290705</v>
      </c>
      <c r="I4062">
        <v>1.3654849974136001</v>
      </c>
      <c r="J4062">
        <v>-1.69760331717971</v>
      </c>
      <c r="K4062">
        <v>27.265039316387</v>
      </c>
      <c r="L4062">
        <v>24.9788253186201</v>
      </c>
      <c r="M4062">
        <v>53.416699079583402</v>
      </c>
      <c r="N4062">
        <v>0.69574677166972299</v>
      </c>
      <c r="O4062">
        <v>7.0249385317878499</v>
      </c>
      <c r="P4062">
        <v>40.453872718302897</v>
      </c>
      <c r="Q4062">
        <v>2.8878510423630001E-3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290</v>
      </c>
      <c r="E4063">
        <v>19.162928688000001</v>
      </c>
      <c r="F4063">
        <v>28.51</v>
      </c>
      <c r="G4063">
        <v>5.3671825519213803</v>
      </c>
      <c r="H4063">
        <v>6.0835073636189403</v>
      </c>
      <c r="I4063">
        <v>-15.280678453271101</v>
      </c>
      <c r="J4063">
        <v>-14.079286211683099</v>
      </c>
      <c r="K4063">
        <v>28.0394864790299</v>
      </c>
      <c r="L4063">
        <v>27.470543163294298</v>
      </c>
      <c r="M4063">
        <v>58.898751478401103</v>
      </c>
      <c r="N4063">
        <v>1.18728948532664</v>
      </c>
      <c r="O4063">
        <v>40.301648544370302</v>
      </c>
      <c r="P4063">
        <v>41.488833746898202</v>
      </c>
      <c r="Q4063">
        <v>8.3730429997579993E-3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138</v>
      </c>
      <c r="E4064">
        <v>19.079999999999998</v>
      </c>
      <c r="F4064">
        <v>6.6</v>
      </c>
      <c r="G4064">
        <v>35.039909824648603</v>
      </c>
      <c r="H4064">
        <v>-13.3198016608721</v>
      </c>
      <c r="I4064">
        <v>-55.310166853757899</v>
      </c>
      <c r="J4064">
        <v>-5.0211977855043699</v>
      </c>
      <c r="K4064">
        <v>6.5626275902537996</v>
      </c>
      <c r="L4064">
        <v>6.3803665092134096</v>
      </c>
      <c r="M4064">
        <v>39.973610577863496</v>
      </c>
      <c r="N4064">
        <v>0.87511194622237398</v>
      </c>
      <c r="O4064">
        <v>72.121212121212096</v>
      </c>
      <c r="P4064">
        <v>92.982456140350806</v>
      </c>
      <c r="Q4064">
        <v>1.2073833640319E-2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619</v>
      </c>
      <c r="E4065">
        <v>19.054142259999999</v>
      </c>
      <c r="F4065">
        <v>29.95</v>
      </c>
      <c r="G4065">
        <v>-28.9532475556055</v>
      </c>
      <c r="H4065">
        <v>-33.374139143433297</v>
      </c>
      <c r="I4065">
        <v>-59.905305242248197</v>
      </c>
      <c r="J4065">
        <v>-5.1977986936225697</v>
      </c>
      <c r="K4065">
        <v>40.111236792447002</v>
      </c>
      <c r="L4065">
        <v>43.131032239334502</v>
      </c>
      <c r="M4065">
        <v>32.049331690015798</v>
      </c>
      <c r="N4065">
        <v>2.6082758620689601</v>
      </c>
      <c r="O4065">
        <v>148.24707846410601</v>
      </c>
      <c r="P4065">
        <v>35.5203619909502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5311</v>
      </c>
      <c r="E4066">
        <v>19.037700000000001</v>
      </c>
      <c r="F4066">
        <v>96.15</v>
      </c>
      <c r="G4066">
        <v>129.71798812163701</v>
      </c>
      <c r="H4066">
        <v>0.828877949051952</v>
      </c>
      <c r="I4066">
        <v>62.799279306426598</v>
      </c>
      <c r="J4066">
        <v>0.54422459675781298</v>
      </c>
      <c r="K4066">
        <v>73.374045918931699</v>
      </c>
      <c r="L4066">
        <v>59.498590012780397</v>
      </c>
      <c r="M4066">
        <v>99.701138094107094</v>
      </c>
      <c r="N4066">
        <v>1.7571665906573699</v>
      </c>
      <c r="O4066">
        <v>0</v>
      </c>
      <c r="P4066">
        <v>167.083333333333</v>
      </c>
      <c r="Q4066">
        <v>0.17965441303058799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361</v>
      </c>
      <c r="E4067">
        <v>19.00686</v>
      </c>
      <c r="F4067">
        <v>39.75</v>
      </c>
      <c r="G4067">
        <v>2.32960211434095</v>
      </c>
      <c r="H4067">
        <v>-7.5667512336045499</v>
      </c>
      <c r="I4067">
        <v>-16.684258274546501</v>
      </c>
      <c r="J4067">
        <v>-4.2878300130974498</v>
      </c>
      <c r="K4067">
        <v>41.496618907065702</v>
      </c>
      <c r="L4067">
        <v>39.5402171176613</v>
      </c>
      <c r="M4067">
        <v>24.641678616435399</v>
      </c>
      <c r="N4067">
        <v>0.76851063829787203</v>
      </c>
      <c r="O4067">
        <v>15.7232704402515</v>
      </c>
      <c r="P4067">
        <v>31.4484126984126</v>
      </c>
      <c r="Q4067">
        <v>8.4823489987049E-2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E4068">
        <v>19.003008000000001</v>
      </c>
      <c r="F4068">
        <v>25.72</v>
      </c>
      <c r="G4068">
        <v>65.235036162208203</v>
      </c>
      <c r="H4068">
        <v>-23.753576107937501</v>
      </c>
      <c r="I4068">
        <v>-28.765772475296899</v>
      </c>
      <c r="J4068">
        <v>-8.9097039939766098</v>
      </c>
      <c r="K4068">
        <v>27.675027765334999</v>
      </c>
      <c r="L4068">
        <v>23.085595744675899</v>
      </c>
      <c r="M4068">
        <v>19.7937222470546</v>
      </c>
      <c r="N4068">
        <v>0.49733892026086601</v>
      </c>
      <c r="O4068">
        <v>55.520995334370099</v>
      </c>
      <c r="P4068">
        <v>112.561983471074</v>
      </c>
      <c r="Q4068">
        <v>0.10017788855969099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E4069">
        <v>18.993499199999999</v>
      </c>
      <c r="F4069">
        <v>60.73</v>
      </c>
      <c r="G4069">
        <v>119.31107191122101</v>
      </c>
      <c r="H4069">
        <v>153.01933290879001</v>
      </c>
      <c r="I4069">
        <v>140.80429800183401</v>
      </c>
      <c r="J4069">
        <v>51.172017668383297</v>
      </c>
      <c r="M4069">
        <v>100</v>
      </c>
      <c r="O4069">
        <v>0</v>
      </c>
      <c r="P4069">
        <v>169.91111111111101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E4070">
        <v>18.952325999999999</v>
      </c>
      <c r="F4070">
        <v>49.05</v>
      </c>
      <c r="G4070">
        <v>-24.406150781411899</v>
      </c>
      <c r="H4070">
        <v>-3.5905313745596099</v>
      </c>
      <c r="I4070">
        <v>-4.8057041944155703</v>
      </c>
      <c r="J4070">
        <v>1.0667757174258601</v>
      </c>
      <c r="K4070">
        <v>49.315272173788401</v>
      </c>
      <c r="L4070">
        <v>48.64246149001</v>
      </c>
      <c r="M4070">
        <v>57.202723482990997</v>
      </c>
      <c r="N4070">
        <v>0.24673606928323699</v>
      </c>
      <c r="O4070">
        <v>40.285423037716598</v>
      </c>
      <c r="P4070">
        <v>27.402597402597401</v>
      </c>
      <c r="Q4070">
        <v>-1.0910052352733001E-2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619</v>
      </c>
      <c r="E4071">
        <v>18.887476717999998</v>
      </c>
      <c r="F4071">
        <v>3.59</v>
      </c>
      <c r="G4071">
        <v>-80.1593266344303</v>
      </c>
      <c r="H4071">
        <v>-7.6685036743109203</v>
      </c>
      <c r="I4071">
        <v>-20.574985091589099</v>
      </c>
      <c r="J4071">
        <v>-1.23904952529257</v>
      </c>
      <c r="K4071">
        <v>3.6204068561232599</v>
      </c>
      <c r="L4071">
        <v>4.9290685845019198</v>
      </c>
      <c r="M4071">
        <v>39.142585688934503</v>
      </c>
      <c r="N4071">
        <v>0.83731922467753905</v>
      </c>
      <c r="O4071">
        <v>112.25626740947</v>
      </c>
      <c r="P4071">
        <v>28.214285714285701</v>
      </c>
      <c r="Q4071">
        <v>-0.148737980440279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E4072">
        <v>18.875715705000001</v>
      </c>
      <c r="F4072">
        <v>24.06</v>
      </c>
      <c r="G4072">
        <v>-33.3822427354349</v>
      </c>
      <c r="H4072">
        <v>-7.4076576445160498</v>
      </c>
      <c r="I4072">
        <v>-38.994693746259202</v>
      </c>
      <c r="J4072">
        <v>-15.989049525292501</v>
      </c>
      <c r="K4072">
        <v>24.707793399724501</v>
      </c>
      <c r="L4072">
        <v>24.758719044010601</v>
      </c>
      <c r="M4072">
        <v>34.969549947399898</v>
      </c>
      <c r="N4072">
        <v>1.0804747031889901</v>
      </c>
      <c r="O4072">
        <v>47.423108894430598</v>
      </c>
      <c r="P4072">
        <v>19.701492537313399</v>
      </c>
      <c r="Q4072">
        <v>-5.0205378999472E-2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54</v>
      </c>
      <c r="E4073">
        <v>18.827741400000001</v>
      </c>
      <c r="F4073">
        <v>16.57</v>
      </c>
      <c r="G4073">
        <v>-64.954368304070499</v>
      </c>
      <c r="H4073">
        <v>-20.5405699701552</v>
      </c>
      <c r="I4073">
        <v>-67.299149539977194</v>
      </c>
      <c r="J4073">
        <v>4.3530557378653203</v>
      </c>
      <c r="K4073">
        <v>17.837412857579</v>
      </c>
      <c r="L4073">
        <v>23.272928996075301</v>
      </c>
      <c r="M4073">
        <v>39.306182890936398</v>
      </c>
      <c r="N4073">
        <v>0.57739212636279302</v>
      </c>
      <c r="O4073">
        <v>123.23476161738</v>
      </c>
      <c r="P4073">
        <v>10.688042752171</v>
      </c>
      <c r="Q4073">
        <v>-5.1670927193000003E-2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469</v>
      </c>
      <c r="E4074">
        <v>18.738321840000001</v>
      </c>
      <c r="F4074">
        <v>15.12</v>
      </c>
      <c r="G4074">
        <v>11.8883946731334</v>
      </c>
      <c r="H4074">
        <v>22.163016826430699</v>
      </c>
      <c r="I4074">
        <v>-4.3083184249224997</v>
      </c>
      <c r="J4074">
        <v>8.5648720433348693</v>
      </c>
      <c r="K4074">
        <v>12.835967804190901</v>
      </c>
      <c r="L4074">
        <v>12.5152871906872</v>
      </c>
      <c r="M4074">
        <v>82.748345669937194</v>
      </c>
      <c r="N4074">
        <v>3.40888888888888</v>
      </c>
      <c r="O4074">
        <v>0</v>
      </c>
      <c r="P4074">
        <v>71.818181818181799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E4075">
        <v>18.7257651</v>
      </c>
      <c r="F4075">
        <v>17.71</v>
      </c>
      <c r="G4075">
        <v>87.550576053726402</v>
      </c>
      <c r="H4075">
        <v>-13.221153500365601</v>
      </c>
      <c r="I4075">
        <v>6.2522352082955104</v>
      </c>
      <c r="J4075">
        <v>-14.8614985048844</v>
      </c>
      <c r="K4075">
        <v>19.217655441279302</v>
      </c>
      <c r="L4075">
        <v>16.989880187911702</v>
      </c>
      <c r="M4075">
        <v>17.1015107398438</v>
      </c>
      <c r="N4075">
        <v>0.14531285398614999</v>
      </c>
      <c r="O4075">
        <v>75.042348955392399</v>
      </c>
      <c r="P4075">
        <v>121.375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57</v>
      </c>
      <c r="E4076">
        <v>18.676583519999902</v>
      </c>
      <c r="F4076">
        <v>67.83</v>
      </c>
      <c r="G4076">
        <v>160.878105975344</v>
      </c>
      <c r="H4076">
        <v>0.95266624212361695</v>
      </c>
      <c r="I4076">
        <v>143.576739046341</v>
      </c>
      <c r="J4076">
        <v>3.7609504747074198</v>
      </c>
      <c r="K4076">
        <v>62.669308936318501</v>
      </c>
      <c r="L4076">
        <v>45.206031610284299</v>
      </c>
      <c r="M4076">
        <v>100</v>
      </c>
      <c r="N4076">
        <v>6.7777777777777697</v>
      </c>
      <c r="O4076">
        <v>0</v>
      </c>
      <c r="P4076">
        <v>186.444256756756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124</v>
      </c>
      <c r="E4077">
        <v>18.672191999999999</v>
      </c>
      <c r="F4077">
        <v>35.200000000000003</v>
      </c>
      <c r="G4077">
        <v>-38.909331480574899</v>
      </c>
      <c r="H4077">
        <v>2.3935492176301199</v>
      </c>
      <c r="I4077">
        <v>-24.879746996350999</v>
      </c>
      <c r="J4077">
        <v>0.143438953970106</v>
      </c>
      <c r="K4077">
        <v>33.812276454337002</v>
      </c>
      <c r="L4077">
        <v>34.632353199806602</v>
      </c>
      <c r="M4077">
        <v>55.923116770192301</v>
      </c>
      <c r="N4077">
        <v>0.49206349206349198</v>
      </c>
      <c r="O4077">
        <v>15.397727272727201</v>
      </c>
      <c r="P4077">
        <v>24.2937853107344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E4078">
        <v>18.630400000000002</v>
      </c>
      <c r="F4078">
        <v>0.87</v>
      </c>
      <c r="G4078">
        <v>63.564284001196697</v>
      </c>
      <c r="H4078">
        <v>18.3407259436161</v>
      </c>
      <c r="I4078">
        <v>17.5378354212313</v>
      </c>
      <c r="J4078">
        <v>-1.23904952529257</v>
      </c>
      <c r="K4078">
        <v>0.72267101834262804</v>
      </c>
      <c r="L4078">
        <v>0.63572770662091505</v>
      </c>
      <c r="M4078">
        <v>58.966122604391899</v>
      </c>
      <c r="N4078">
        <v>1.3285150706120299</v>
      </c>
      <c r="O4078">
        <v>9.1954022988505599</v>
      </c>
      <c r="P4078">
        <v>117.49999999999901</v>
      </c>
      <c r="Q4078">
        <v>3.9597464643005002E-2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418</v>
      </c>
      <c r="E4079">
        <v>18.629859799999998</v>
      </c>
      <c r="F4079">
        <v>28.66</v>
      </c>
      <c r="G4079">
        <v>33.215012653491002</v>
      </c>
      <c r="H4079">
        <v>-4.0473337578763804</v>
      </c>
      <c r="I4079">
        <v>-49.734566973122199</v>
      </c>
      <c r="J4079">
        <v>-1.23904952529257</v>
      </c>
      <c r="K4079">
        <v>33.034221558946399</v>
      </c>
      <c r="L4079">
        <v>34.973748517858297</v>
      </c>
      <c r="M4079">
        <v>1.4773565718E-4</v>
      </c>
      <c r="N4079">
        <v>0.188271604938271</v>
      </c>
      <c r="O4079">
        <v>52.930914166085103</v>
      </c>
      <c r="P4079">
        <v>67.113702623906704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E4080">
        <v>18.598659999999999</v>
      </c>
      <c r="F4080">
        <v>34.5</v>
      </c>
      <c r="G4080">
        <v>7.1261569108957401</v>
      </c>
      <c r="H4080">
        <v>-7.5908605435906802</v>
      </c>
      <c r="I4080">
        <v>-15.9592782853064</v>
      </c>
      <c r="J4080">
        <v>10.2770795069654</v>
      </c>
      <c r="K4080">
        <v>34.6587666420169</v>
      </c>
      <c r="L4080">
        <v>33.969589509890497</v>
      </c>
      <c r="M4080">
        <v>54.580731096668401</v>
      </c>
      <c r="N4080">
        <v>0.93117924070660396</v>
      </c>
      <c r="O4080">
        <v>35.884057971014499</v>
      </c>
      <c r="P4080">
        <v>41.8002466091245</v>
      </c>
      <c r="Q4080">
        <v>2.9738433947387E-2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138</v>
      </c>
      <c r="E4081">
        <v>18.576096</v>
      </c>
      <c r="F4081">
        <v>24</v>
      </c>
      <c r="G4081">
        <v>136.728931185801</v>
      </c>
      <c r="H4081">
        <v>-4.0473337578763804</v>
      </c>
      <c r="I4081">
        <v>21.227498193988598</v>
      </c>
      <c r="K4081">
        <v>20.290316905765</v>
      </c>
      <c r="L4081">
        <v>15.016789800779801</v>
      </c>
      <c r="M4081">
        <v>2.4811376447672999E-2</v>
      </c>
      <c r="N4081">
        <v>0.8</v>
      </c>
      <c r="O4081">
        <v>20.625</v>
      </c>
      <c r="P4081">
        <v>177.45664739884299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251</v>
      </c>
      <c r="E4082">
        <v>18.575770200000001</v>
      </c>
      <c r="F4082">
        <v>49.02</v>
      </c>
      <c r="G4082">
        <v>-14.131733868477101</v>
      </c>
      <c r="H4082">
        <v>-37.906982880683401</v>
      </c>
      <c r="I4082">
        <v>-37.243802295890198</v>
      </c>
      <c r="J4082">
        <v>-7.8332938553859597</v>
      </c>
      <c r="K4082">
        <v>61.945915987579497</v>
      </c>
      <c r="L4082">
        <v>57.993084455685299</v>
      </c>
      <c r="M4082">
        <v>6.7363891221626799</v>
      </c>
      <c r="N4082">
        <v>0.39818977038026898</v>
      </c>
      <c r="O4082">
        <v>74.847001223990105</v>
      </c>
      <c r="P4082">
        <v>25.692307692307701</v>
      </c>
      <c r="Q4082">
        <v>4.1711637792528997E-2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E4083">
        <v>18.483000000000001</v>
      </c>
      <c r="F4083">
        <v>18.29</v>
      </c>
      <c r="G4083">
        <v>-15.518016004035299</v>
      </c>
      <c r="H4083">
        <v>0.46437383778322899</v>
      </c>
      <c r="I4083">
        <v>-22.2239562850048</v>
      </c>
      <c r="J4083">
        <v>0.54070575835592105</v>
      </c>
      <c r="K4083">
        <v>17.468081354400901</v>
      </c>
      <c r="L4083">
        <v>17.9109424544157</v>
      </c>
      <c r="M4083">
        <v>63.967492858304098</v>
      </c>
      <c r="N4083">
        <v>0.52141782195855602</v>
      </c>
      <c r="O4083">
        <v>40.787315472936001</v>
      </c>
      <c r="P4083">
        <v>26.662049861495799</v>
      </c>
      <c r="Q4083">
        <v>-2.2548502999959998E-2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541</v>
      </c>
      <c r="E4084">
        <v>18.43752065</v>
      </c>
      <c r="F4084">
        <v>29.53</v>
      </c>
      <c r="G4084">
        <v>62.523021193110303</v>
      </c>
      <c r="H4084">
        <v>-6.6875977842790304</v>
      </c>
      <c r="I4084">
        <v>-16.880708997313</v>
      </c>
      <c r="J4084">
        <v>-1.1032722001058799</v>
      </c>
      <c r="K4084">
        <v>29.0724459345643</v>
      </c>
      <c r="L4084">
        <v>26.628498014927899</v>
      </c>
      <c r="M4084">
        <v>53.8341296015521</v>
      </c>
      <c r="N4084">
        <v>0.792306048300919</v>
      </c>
      <c r="O4084">
        <v>24.7544869624111</v>
      </c>
      <c r="P4084">
        <v>115.076474872541</v>
      </c>
      <c r="Q4084">
        <v>9.2110287840616006E-2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555</v>
      </c>
      <c r="E4085">
        <v>18.417310000000001</v>
      </c>
      <c r="F4085">
        <v>8.9499999999999993</v>
      </c>
      <c r="G4085">
        <v>-42.695780411041497</v>
      </c>
      <c r="H4085">
        <v>24.176161944129301</v>
      </c>
      <c r="I4085">
        <v>-13.4347552065316</v>
      </c>
      <c r="J4085">
        <v>3.6847488334412999</v>
      </c>
      <c r="K4085">
        <v>7.1662854620552796</v>
      </c>
      <c r="L4085">
        <v>8.2107996207967808</v>
      </c>
      <c r="M4085">
        <v>89.273463130564096</v>
      </c>
      <c r="N4085">
        <v>1.26558616384543</v>
      </c>
      <c r="O4085">
        <v>32.960893854748598</v>
      </c>
      <c r="P4085">
        <v>58.4070796460176</v>
      </c>
      <c r="Q4085">
        <v>-1.2195903547258E-2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915</v>
      </c>
      <c r="E4086">
        <v>18.344697799999999</v>
      </c>
      <c r="F4086">
        <v>19.97</v>
      </c>
      <c r="G4086">
        <v>151.79496032969899</v>
      </c>
      <c r="H4086">
        <v>-6.0002631519675198</v>
      </c>
      <c r="I4086">
        <v>14.6425012472086</v>
      </c>
      <c r="J4086">
        <v>9.7586829010112606</v>
      </c>
      <c r="K4086">
        <v>17.499365299361902</v>
      </c>
      <c r="L4086">
        <v>13.602402690323901</v>
      </c>
      <c r="M4086">
        <v>72.962306609419201</v>
      </c>
      <c r="N4086">
        <v>1.2146449499923</v>
      </c>
      <c r="O4086">
        <v>6.1592388582874404</v>
      </c>
      <c r="P4086">
        <v>258.527827648114</v>
      </c>
      <c r="Q4086">
        <v>0.17332563410132901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622</v>
      </c>
      <c r="E4087">
        <v>18.335181575</v>
      </c>
      <c r="F4087">
        <v>27.25</v>
      </c>
      <c r="G4087">
        <v>-57.441150781411899</v>
      </c>
      <c r="H4087">
        <v>-16.144107951424701</v>
      </c>
      <c r="I4087">
        <v>-54.376500243104303</v>
      </c>
      <c r="J4087">
        <v>-0.31312359936665202</v>
      </c>
      <c r="K4087">
        <v>33.262053331990401</v>
      </c>
      <c r="L4087">
        <v>36.973682998223502</v>
      </c>
      <c r="M4087">
        <v>30.2831283153294</v>
      </c>
      <c r="N4087">
        <v>1.1143790849673201</v>
      </c>
      <c r="O4087">
        <v>90.825688073394502</v>
      </c>
      <c r="P4087">
        <v>7.8780680918448098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622</v>
      </c>
      <c r="E4088">
        <v>18.333335999999999</v>
      </c>
      <c r="F4088">
        <v>3.71</v>
      </c>
      <c r="G4088">
        <v>150.83887153803499</v>
      </c>
      <c r="H4088">
        <v>37.441758857413802</v>
      </c>
      <c r="I4088">
        <v>-7.7200443650709802</v>
      </c>
      <c r="J4088">
        <v>0.54422459675781298</v>
      </c>
      <c r="K4088">
        <v>2.87486229323317</v>
      </c>
      <c r="L4088">
        <v>2.4456909355955601</v>
      </c>
      <c r="M4088">
        <v>43.285675402496899</v>
      </c>
      <c r="N4088">
        <v>1.69545172994408E-3</v>
      </c>
      <c r="O4088">
        <v>17.250673854447399</v>
      </c>
      <c r="P4088">
        <v>185.38461538461499</v>
      </c>
      <c r="Q4088">
        <v>9.5996251874904001E-2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290</v>
      </c>
      <c r="E4089">
        <v>18.333245699999999</v>
      </c>
      <c r="F4089">
        <v>14.52</v>
      </c>
      <c r="G4089">
        <v>-33.993117073546699</v>
      </c>
      <c r="H4089">
        <v>-16.6738971884898</v>
      </c>
      <c r="I4089">
        <v>-43.889365806468597</v>
      </c>
      <c r="J4089">
        <v>-5.0423282138171599</v>
      </c>
      <c r="K4089">
        <v>15.4677583792039</v>
      </c>
      <c r="L4089">
        <v>16.315468686683499</v>
      </c>
      <c r="M4089">
        <v>49.305941447389898</v>
      </c>
      <c r="N4089">
        <v>2.1763071432997898</v>
      </c>
      <c r="O4089">
        <v>67.699724517906304</v>
      </c>
      <c r="P4089">
        <v>18.241042345276799</v>
      </c>
      <c r="Q4089">
        <v>7.1985759653011003E-2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418</v>
      </c>
      <c r="E4090">
        <v>18.3</v>
      </c>
      <c r="F4090">
        <v>785.5</v>
      </c>
      <c r="G4090">
        <v>23.674432663070601</v>
      </c>
      <c r="H4090">
        <v>-4.1612945777006196</v>
      </c>
      <c r="I4090">
        <v>-8.0793080406421094</v>
      </c>
      <c r="J4090">
        <v>0.54422459675781298</v>
      </c>
      <c r="K4090">
        <v>721.997983715896</v>
      </c>
      <c r="L4090">
        <v>646.48342184920102</v>
      </c>
      <c r="M4090">
        <v>94.374910467617198</v>
      </c>
      <c r="N4090">
        <v>0</v>
      </c>
      <c r="O4090">
        <v>0</v>
      </c>
      <c r="P4090">
        <v>55.237154150197597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E4091">
        <v>18.27439</v>
      </c>
      <c r="F4091">
        <v>7.73</v>
      </c>
      <c r="G4091">
        <v>-76.846144097384098</v>
      </c>
      <c r="H4091">
        <v>-10.3358664335853</v>
      </c>
      <c r="I4091">
        <v>-37.581680009141898</v>
      </c>
      <c r="J4091">
        <v>-3.3009051953956701</v>
      </c>
      <c r="K4091">
        <v>8.28063628418513</v>
      </c>
      <c r="L4091">
        <v>10.394564520139999</v>
      </c>
      <c r="M4091">
        <v>26.472796111908998</v>
      </c>
      <c r="N4091">
        <v>0.55424510180560804</v>
      </c>
      <c r="O4091">
        <v>211.97406558062499</v>
      </c>
      <c r="P4091">
        <v>3.6193029490616699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1379</v>
      </c>
      <c r="E4092">
        <v>18.2103389</v>
      </c>
      <c r="F4092">
        <v>13.78</v>
      </c>
      <c r="G4092">
        <v>27.2054678438652</v>
      </c>
      <c r="H4092">
        <v>-10.623604944317</v>
      </c>
      <c r="I4092">
        <v>19.455228373107001</v>
      </c>
      <c r="J4092">
        <v>-2.81047809672115</v>
      </c>
      <c r="K4092">
        <v>14.132620821308601</v>
      </c>
      <c r="L4092">
        <v>11.871535022899099</v>
      </c>
      <c r="M4092">
        <v>38.025136295245602</v>
      </c>
      <c r="N4092">
        <v>4.3447293447293402</v>
      </c>
      <c r="O4092">
        <v>16.11030478955</v>
      </c>
      <c r="P4092">
        <v>177.822580645161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715</v>
      </c>
      <c r="E4093">
        <v>18.095091273000001</v>
      </c>
      <c r="F4093">
        <v>966.26</v>
      </c>
      <c r="G4093">
        <v>26.401080694291601</v>
      </c>
      <c r="H4093">
        <v>0.340418009533549</v>
      </c>
      <c r="I4093">
        <v>1.34174854208104</v>
      </c>
      <c r="J4093">
        <v>-1.3859704380778299</v>
      </c>
      <c r="K4093">
        <v>928.45709827503401</v>
      </c>
      <c r="L4093">
        <v>827.667691943867</v>
      </c>
      <c r="M4093">
        <v>55.6599041266266</v>
      </c>
      <c r="N4093">
        <v>0.76148964625384696</v>
      </c>
      <c r="O4093">
        <v>8.1334216463477595</v>
      </c>
      <c r="P4093">
        <v>58.304662669156897</v>
      </c>
      <c r="Q4093">
        <v>1.8114824755041999E-2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388</v>
      </c>
      <c r="E4094">
        <v>18.052156799999999</v>
      </c>
      <c r="F4094">
        <v>37.869999999999997</v>
      </c>
      <c r="G4094">
        <v>22.827266146487698</v>
      </c>
      <c r="H4094">
        <v>-13.284281549040999</v>
      </c>
      <c r="I4094">
        <v>-46.514731989242399</v>
      </c>
      <c r="J4094">
        <v>-0.79460508084814296</v>
      </c>
      <c r="K4094">
        <v>38.648491443805</v>
      </c>
      <c r="L4094">
        <v>38.936484396774397</v>
      </c>
      <c r="M4094">
        <v>40.3725660227188</v>
      </c>
      <c r="N4094">
        <v>1.36522421998556</v>
      </c>
      <c r="O4094">
        <v>54.211777132294699</v>
      </c>
      <c r="P4094">
        <v>56.164948453608197</v>
      </c>
      <c r="Q4094">
        <v>6.4663864950283007E-2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622</v>
      </c>
      <c r="E4095">
        <v>18.032579999999999</v>
      </c>
      <c r="F4095">
        <v>46.7</v>
      </c>
      <c r="G4095">
        <v>-23.556539597488801</v>
      </c>
      <c r="H4095">
        <v>-12.1029422134086</v>
      </c>
      <c r="I4095">
        <v>-10.1719547885588</v>
      </c>
      <c r="J4095">
        <v>3.74029381021513</v>
      </c>
      <c r="K4095">
        <v>49.5661007783632</v>
      </c>
      <c r="L4095">
        <v>48.916542414190303</v>
      </c>
      <c r="M4095">
        <v>53.972528165885997</v>
      </c>
      <c r="N4095">
        <v>2.1861271676300502</v>
      </c>
      <c r="O4095">
        <v>30.0214132762312</v>
      </c>
      <c r="P4095">
        <v>27.595628415300499</v>
      </c>
      <c r="Q4095">
        <v>0.155877311686622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E4096">
        <v>17.97</v>
      </c>
      <c r="F4096">
        <v>17.21</v>
      </c>
      <c r="G4096">
        <v>-62.7559318033097</v>
      </c>
      <c r="H4096">
        <v>-10.696684407227</v>
      </c>
      <c r="I4096">
        <v>-43.569518763045899</v>
      </c>
      <c r="J4096">
        <v>-1.40571619195925</v>
      </c>
      <c r="K4096">
        <v>18.537842836466101</v>
      </c>
      <c r="L4096">
        <v>20.885733577568899</v>
      </c>
      <c r="M4096">
        <v>57.673922016350701</v>
      </c>
      <c r="N4096">
        <v>2.1598588090351898</v>
      </c>
      <c r="O4096">
        <v>65.020337013364298</v>
      </c>
      <c r="P4096">
        <v>9.2005076142131994</v>
      </c>
      <c r="Q4096">
        <v>6.4008184686421998E-2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121</v>
      </c>
      <c r="E4097">
        <v>17.954999999999998</v>
      </c>
      <c r="F4097">
        <v>1.93</v>
      </c>
      <c r="G4097">
        <v>-11.364967349459199</v>
      </c>
      <c r="H4097">
        <v>-9.5473337578763893</v>
      </c>
      <c r="I4097">
        <v>-37.8530338720769</v>
      </c>
      <c r="J4097">
        <v>-6.7390495252925797</v>
      </c>
      <c r="K4097">
        <v>1.99094734958116</v>
      </c>
      <c r="L4097">
        <v>2.1188844753462499</v>
      </c>
      <c r="M4097">
        <v>27.1013607013242</v>
      </c>
      <c r="N4097">
        <v>0.88640920183076199</v>
      </c>
      <c r="O4097">
        <v>55.440414507771997</v>
      </c>
      <c r="P4097">
        <v>22.151898734177198</v>
      </c>
      <c r="Q4097">
        <v>-5.9528141089E-3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E4098">
        <v>17.950222199999999</v>
      </c>
      <c r="F4098">
        <v>52</v>
      </c>
      <c r="G4098">
        <v>-16.092466570885598</v>
      </c>
      <c r="H4098">
        <v>-9.9231446939282897</v>
      </c>
      <c r="I4098">
        <v>10.5209498677604</v>
      </c>
      <c r="J4098">
        <v>-1.12075299532411</v>
      </c>
      <c r="K4098">
        <v>51.124377097300602</v>
      </c>
      <c r="L4098">
        <v>48.981022065968197</v>
      </c>
      <c r="M4098">
        <v>53.797736348114299</v>
      </c>
      <c r="N4098">
        <v>1.6362567724458199</v>
      </c>
      <c r="O4098">
        <v>30.769230769230699</v>
      </c>
      <c r="P4098">
        <v>49.425287356321803</v>
      </c>
      <c r="Q4098">
        <v>5.5331279682978997E-2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60</v>
      </c>
      <c r="E4099">
        <v>17.891162699999999</v>
      </c>
      <c r="F4099">
        <v>42.8</v>
      </c>
      <c r="G4099">
        <v>-62.855528070789198</v>
      </c>
      <c r="H4099">
        <v>-4.3961709671787101</v>
      </c>
      <c r="I4099">
        <v>-30.5367753387501</v>
      </c>
      <c r="J4099">
        <v>-0.88776146908649201</v>
      </c>
      <c r="K4099">
        <v>43.335526616258697</v>
      </c>
      <c r="M4099">
        <v>65.774820040547397</v>
      </c>
      <c r="N4099">
        <v>0.86883802816901401</v>
      </c>
      <c r="O4099">
        <v>93.691588785046704</v>
      </c>
      <c r="P4099">
        <v>29.305135951661601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541</v>
      </c>
      <c r="E4100">
        <v>17.85624</v>
      </c>
      <c r="F4100">
        <v>0.94</v>
      </c>
      <c r="G4100">
        <v>-72.157059872321</v>
      </c>
      <c r="H4100">
        <v>-10.978026827183299</v>
      </c>
      <c r="I4100">
        <v>-23.239011494229398</v>
      </c>
      <c r="J4100">
        <v>-6.2895545757976299</v>
      </c>
      <c r="K4100">
        <v>0.97245199617092803</v>
      </c>
      <c r="L4100">
        <v>1.1348981864222301</v>
      </c>
      <c r="M4100">
        <v>35.955165028081197</v>
      </c>
      <c r="N4100">
        <v>0.73225554604891696</v>
      </c>
      <c r="O4100">
        <v>219.14893617021201</v>
      </c>
      <c r="P4100">
        <v>25.3333333333333</v>
      </c>
      <c r="Q4100">
        <v>-1.3423116125743E-2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138</v>
      </c>
      <c r="E4101">
        <v>17.8064</v>
      </c>
      <c r="F4101">
        <v>150.1</v>
      </c>
      <c r="G4101">
        <v>317.72977361315299</v>
      </c>
      <c r="H4101">
        <v>10.832666242123601</v>
      </c>
      <c r="I4101">
        <v>7.8028110607728802</v>
      </c>
      <c r="J4101">
        <v>20.198582610013901</v>
      </c>
      <c r="K4101">
        <v>125.18199147157399</v>
      </c>
      <c r="L4101">
        <v>102.74222130853001</v>
      </c>
      <c r="M4101">
        <v>88.1313901185801</v>
      </c>
      <c r="N4101">
        <v>3.36814771222598</v>
      </c>
      <c r="O4101">
        <v>0.39973351099267201</v>
      </c>
      <c r="P4101">
        <v>343.29592439456502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418</v>
      </c>
      <c r="E4102">
        <v>17.795000000000002</v>
      </c>
      <c r="F4102">
        <v>35.58</v>
      </c>
      <c r="G4102">
        <v>51.625084278349</v>
      </c>
      <c r="H4102">
        <v>7.4501599764594504</v>
      </c>
      <c r="I4102">
        <v>31.510543228587998</v>
      </c>
      <c r="J4102">
        <v>-1.26713941293302</v>
      </c>
      <c r="K4102">
        <v>33.438286425949997</v>
      </c>
      <c r="L4102">
        <v>28.750765948809999</v>
      </c>
      <c r="M4102">
        <v>59.250377168245102</v>
      </c>
      <c r="N4102">
        <v>1.53109508196721</v>
      </c>
      <c r="O4102">
        <v>6.5767284991568404</v>
      </c>
      <c r="P4102">
        <v>97.119113573407105</v>
      </c>
      <c r="Q4102">
        <v>0.11800214908811001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541</v>
      </c>
      <c r="E4103">
        <v>17.7872734</v>
      </c>
      <c r="F4103">
        <v>18.190000000000001</v>
      </c>
      <c r="G4103">
        <v>13.1828957479549</v>
      </c>
      <c r="H4103">
        <v>-4.0473337578763804</v>
      </c>
      <c r="I4103">
        <v>-11.345825637848</v>
      </c>
      <c r="J4103">
        <v>-1.23904952529257</v>
      </c>
      <c r="K4103">
        <v>18.1512941356924</v>
      </c>
      <c r="L4103">
        <v>16.932707168185399</v>
      </c>
      <c r="M4103">
        <v>100</v>
      </c>
      <c r="O4103">
        <v>0</v>
      </c>
      <c r="P4103">
        <v>38.7490465293669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95</v>
      </c>
      <c r="E4104">
        <v>17.778852000000001</v>
      </c>
      <c r="F4104">
        <v>6.36</v>
      </c>
      <c r="G4104">
        <v>14.2140689988078</v>
      </c>
      <c r="H4104">
        <v>4.8022237642474996</v>
      </c>
      <c r="I4104">
        <v>-23.461603096455299</v>
      </c>
      <c r="J4104">
        <v>2.1222950125225499</v>
      </c>
      <c r="K4104">
        <v>5.94314239347975</v>
      </c>
      <c r="L4104">
        <v>6.0166529832031603</v>
      </c>
      <c r="M4104">
        <v>55.3157955943121</v>
      </c>
      <c r="N4104">
        <v>1.16460080216146</v>
      </c>
      <c r="O4104">
        <v>38.364779874213802</v>
      </c>
      <c r="P4104">
        <v>44.545454545454497</v>
      </c>
      <c r="Q4104">
        <v>2.4402711614253E-2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302</v>
      </c>
      <c r="E4105">
        <v>17.66535635</v>
      </c>
      <c r="F4105">
        <v>45.39</v>
      </c>
      <c r="G4105">
        <v>-19.5642824955642</v>
      </c>
      <c r="H4105">
        <v>-4.4055961851043204</v>
      </c>
      <c r="I4105">
        <v>-19.155065000264901</v>
      </c>
      <c r="J4105">
        <v>3.29465965957939</v>
      </c>
      <c r="K4105">
        <v>42.898219431596999</v>
      </c>
      <c r="L4105">
        <v>43.554911000012602</v>
      </c>
      <c r="M4105">
        <v>71.915730757080496</v>
      </c>
      <c r="N4105">
        <v>0.42340966921119499</v>
      </c>
      <c r="O4105">
        <v>58.647279136373598</v>
      </c>
      <c r="P4105">
        <v>52.982810920121302</v>
      </c>
      <c r="Q4105">
        <v>3.6832136325722999E-2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361</v>
      </c>
      <c r="E4106">
        <v>17.653668318000001</v>
      </c>
      <c r="F4106">
        <v>33.54</v>
      </c>
      <c r="G4106">
        <v>-17.5468271099143</v>
      </c>
      <c r="H4106">
        <v>-17.581749844496599</v>
      </c>
      <c r="I4106">
        <v>-19.315837221914901</v>
      </c>
      <c r="J4106">
        <v>-5.1634264946423203</v>
      </c>
      <c r="K4106">
        <v>37.266417632378797</v>
      </c>
      <c r="L4106">
        <v>38.0889735149198</v>
      </c>
      <c r="M4106">
        <v>16.595039867990199</v>
      </c>
      <c r="N4106">
        <v>0.187154784842646</v>
      </c>
      <c r="O4106">
        <v>57.334525939177098</v>
      </c>
      <c r="P4106">
        <v>34.159999999999897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622</v>
      </c>
      <c r="E4107">
        <v>17.640213119999999</v>
      </c>
      <c r="F4107">
        <v>0.96</v>
      </c>
      <c r="G4107">
        <v>-83.827020346629297</v>
      </c>
      <c r="H4107">
        <v>-10.8434502627307</v>
      </c>
      <c r="I4107">
        <v>-50.101421873198298</v>
      </c>
      <c r="J4107">
        <v>-1.23904952529257</v>
      </c>
      <c r="K4107">
        <v>1.0472017985555</v>
      </c>
      <c r="L4107">
        <v>1.6330891805927701</v>
      </c>
      <c r="M4107">
        <v>18.666932307816101</v>
      </c>
      <c r="N4107">
        <v>0.13181941499969699</v>
      </c>
      <c r="O4107">
        <v>150</v>
      </c>
      <c r="P4107">
        <v>47.692307692307601</v>
      </c>
      <c r="Q4107">
        <v>-5.7556931913114999E-2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228</v>
      </c>
      <c r="E4108">
        <v>17.64</v>
      </c>
      <c r="F4108">
        <v>72</v>
      </c>
      <c r="G4108">
        <v>50.043605316148998</v>
      </c>
      <c r="H4108">
        <v>-16.3173471610687</v>
      </c>
      <c r="I4108">
        <v>-30.286813048578399</v>
      </c>
      <c r="J4108">
        <v>-9.0495488850877006</v>
      </c>
      <c r="K4108">
        <v>79.122130002178906</v>
      </c>
      <c r="L4108">
        <v>72.5791925258128</v>
      </c>
      <c r="M4108">
        <v>31.103532955676801</v>
      </c>
      <c r="N4108">
        <v>0.359559693013981</v>
      </c>
      <c r="O4108">
        <v>36.1111111111111</v>
      </c>
      <c r="P4108">
        <v>84.852374839537802</v>
      </c>
      <c r="Q4108">
        <v>5.9258827888410998E-2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198</v>
      </c>
      <c r="E4109">
        <v>17.63775</v>
      </c>
      <c r="F4109">
        <v>4.05</v>
      </c>
      <c r="G4109">
        <v>9.4338492185880405</v>
      </c>
      <c r="I4109">
        <v>-24.262863879467901</v>
      </c>
      <c r="K4109">
        <v>4.4249445457001002</v>
      </c>
      <c r="L4109">
        <v>4.0278917604158799</v>
      </c>
      <c r="M4109">
        <v>29.723467083117001</v>
      </c>
      <c r="N4109">
        <v>2.3940338212184402</v>
      </c>
      <c r="O4109">
        <v>33.3333333333333</v>
      </c>
      <c r="P4109">
        <v>49.999999999999901</v>
      </c>
      <c r="Q4109">
        <v>-2.0192540060606001E-2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E4110">
        <v>17.554840800000001</v>
      </c>
      <c r="F4110">
        <v>42</v>
      </c>
      <c r="G4110">
        <v>-14.754853785549299</v>
      </c>
      <c r="H4110">
        <v>-17.538579895878399</v>
      </c>
      <c r="I4110">
        <v>-29.967849515646201</v>
      </c>
      <c r="J4110">
        <v>-4.7981769650170198</v>
      </c>
      <c r="K4110">
        <v>45.1943973213642</v>
      </c>
      <c r="L4110">
        <v>44.221302066027398</v>
      </c>
      <c r="M4110">
        <v>39.580200425567703</v>
      </c>
      <c r="N4110">
        <v>0.28019863438857801</v>
      </c>
      <c r="O4110">
        <v>66.976190476190396</v>
      </c>
      <c r="P4110">
        <v>38.144750254842002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E4111">
        <v>17.474291593</v>
      </c>
      <c r="F4111">
        <v>8.1300000000000008</v>
      </c>
      <c r="G4111">
        <v>-47.0154261437307</v>
      </c>
      <c r="H4111">
        <v>-16.784763925474099</v>
      </c>
      <c r="I4111">
        <v>-42.800180992734397</v>
      </c>
      <c r="J4111">
        <v>-7.14266398312391</v>
      </c>
      <c r="K4111">
        <v>8.5463920534691802</v>
      </c>
      <c r="L4111">
        <v>9.7497158789854002</v>
      </c>
      <c r="M4111">
        <v>43.289970981918501</v>
      </c>
      <c r="N4111">
        <v>0.202309373266437</v>
      </c>
      <c r="O4111">
        <v>74.661746617466093</v>
      </c>
      <c r="P4111">
        <v>11.675824175824101</v>
      </c>
      <c r="Q4111">
        <v>2.9464471166397999E-2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E4112">
        <v>17.460899999999999</v>
      </c>
      <c r="F4112">
        <v>36.54</v>
      </c>
      <c r="G4112">
        <v>134.32005121005301</v>
      </c>
      <c r="H4112">
        <v>12.418529695938799</v>
      </c>
      <c r="I4112">
        <v>38.8509172438673</v>
      </c>
      <c r="J4112">
        <v>-11.386222259607001</v>
      </c>
      <c r="K4112">
        <v>33.406849875788197</v>
      </c>
      <c r="L4112">
        <v>26.793859784314801</v>
      </c>
      <c r="M4112">
        <v>38.518278173452302</v>
      </c>
      <c r="N4112">
        <v>1.0710136901118299</v>
      </c>
      <c r="O4112">
        <v>26.3820470717022</v>
      </c>
      <c r="P4112">
        <v>166.52078774616999</v>
      </c>
      <c r="Q4112">
        <v>9.194570440508E-2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138</v>
      </c>
      <c r="E4113">
        <v>17.459841999999998</v>
      </c>
      <c r="F4113">
        <v>8.8800000000000008</v>
      </c>
      <c r="G4113">
        <v>-39.602936841431301</v>
      </c>
      <c r="H4113">
        <v>7.9023517767148004</v>
      </c>
      <c r="I4113">
        <v>-44.463658230747697</v>
      </c>
      <c r="J4113">
        <v>-4.91870320494625</v>
      </c>
      <c r="K4113">
        <v>8.2619165783059501</v>
      </c>
      <c r="L4113">
        <v>8.2866823599184603</v>
      </c>
      <c r="M4113">
        <v>65.831603109137703</v>
      </c>
      <c r="N4113">
        <v>1.5235691047114099</v>
      </c>
      <c r="O4113">
        <v>79.054054054054006</v>
      </c>
      <c r="P4113">
        <v>42.08</v>
      </c>
      <c r="Q4113">
        <v>8.4468326045367997E-2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619</v>
      </c>
      <c r="E4114">
        <v>17.381571480000002</v>
      </c>
      <c r="F4114">
        <v>4.75</v>
      </c>
      <c r="G4114">
        <v>-2.1450981498329802</v>
      </c>
      <c r="H4114">
        <v>-7.7434323205047102</v>
      </c>
      <c r="I4114">
        <v>-21.686804480699301</v>
      </c>
      <c r="J4114">
        <v>-4.5380185974575102</v>
      </c>
      <c r="K4114">
        <v>4.8176373142922904</v>
      </c>
      <c r="L4114">
        <v>4.7584681968159099</v>
      </c>
      <c r="M4114">
        <v>45.076987585906501</v>
      </c>
      <c r="N4114">
        <v>0.94956599375031003</v>
      </c>
      <c r="O4114">
        <v>44.210526315789402</v>
      </c>
      <c r="P4114">
        <v>54.2207792207792</v>
      </c>
      <c r="Q4114">
        <v>-2.2476295051033001E-2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402</v>
      </c>
      <c r="E4115">
        <v>17.380890000000001</v>
      </c>
      <c r="F4115">
        <v>15.54</v>
      </c>
      <c r="G4115">
        <v>-26.585259061666701</v>
      </c>
      <c r="H4115">
        <v>-8.5622818969855992</v>
      </c>
      <c r="I4115">
        <v>-53.393338667837398</v>
      </c>
      <c r="J4115">
        <v>1.04853217405382</v>
      </c>
      <c r="K4115">
        <v>15.7864362601032</v>
      </c>
      <c r="L4115">
        <v>17.298294761491</v>
      </c>
      <c r="M4115">
        <v>50.762573937265003</v>
      </c>
      <c r="N4115">
        <v>0.48937510113814098</v>
      </c>
      <c r="O4115">
        <v>121.364221364221</v>
      </c>
      <c r="P4115">
        <v>15.111111111111001</v>
      </c>
      <c r="Q4115">
        <v>1.5798260105800001E-4</v>
      </c>
    </row>
    <row r="4116" spans="1:17" hidden="1" x14ac:dyDescent="0.3">
      <c r="A4116" t="s">
        <v>8393</v>
      </c>
      <c r="B4116" t="s">
        <v>3488</v>
      </c>
      <c r="C4116" t="str">
        <f>IFERROR(VLOOKUP(Table1[[#This Row],[Ticker]],[1]!Table1[[Symbol]:[Industry]],2,FALSE),"-")</f>
        <v>-</v>
      </c>
      <c r="D4116" t="s">
        <v>271</v>
      </c>
      <c r="E4116">
        <v>17.374305</v>
      </c>
      <c r="F4116">
        <v>6.85</v>
      </c>
      <c r="G4116">
        <v>14.837889622628399</v>
      </c>
      <c r="H4116">
        <v>-22.760784050274001</v>
      </c>
      <c r="I4116">
        <v>-36.6571556342248</v>
      </c>
      <c r="J4116">
        <v>0.22080448930596899</v>
      </c>
      <c r="K4116">
        <v>7.8025076207354402</v>
      </c>
      <c r="L4116">
        <v>7.7948232151604202</v>
      </c>
      <c r="M4116">
        <v>43.079137033342803</v>
      </c>
      <c r="N4116">
        <v>0.69505356735810297</v>
      </c>
      <c r="O4116">
        <v>82.481751824817493</v>
      </c>
      <c r="P4116">
        <v>47.311827956989198</v>
      </c>
      <c r="Q4116">
        <v>3.9215944822380999E-2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418</v>
      </c>
      <c r="E4117">
        <v>17.313503085000001</v>
      </c>
      <c r="F4117">
        <v>13.18</v>
      </c>
      <c r="G4117">
        <v>313.767182551921</v>
      </c>
      <c r="H4117">
        <v>-17.280710550575201</v>
      </c>
      <c r="I4117">
        <v>152.671273411812</v>
      </c>
      <c r="J4117">
        <v>-10.137064583471901</v>
      </c>
      <c r="K4117">
        <v>12.2620100406329</v>
      </c>
      <c r="L4117">
        <v>7.68715249120857</v>
      </c>
      <c r="M4117">
        <v>18.2831943442294</v>
      </c>
      <c r="N4117">
        <v>0.35178300906789001</v>
      </c>
      <c r="O4117">
        <v>33.383915022761698</v>
      </c>
      <c r="P4117">
        <v>362.45614035087698</v>
      </c>
      <c r="Q4117">
        <v>6.6782122500555999E-2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E4118">
        <v>17.296931915999998</v>
      </c>
      <c r="F4118">
        <v>5.25</v>
      </c>
      <c r="G4118">
        <v>32.055800438100199</v>
      </c>
      <c r="H4118">
        <v>17.029949614488899</v>
      </c>
      <c r="I4118">
        <v>-1.4286685343316901</v>
      </c>
      <c r="J4118">
        <v>-12.1011184908098</v>
      </c>
      <c r="K4118">
        <v>4.6376913696523898</v>
      </c>
      <c r="L4118">
        <v>4.16703959088687</v>
      </c>
      <c r="M4118">
        <v>55.077680981675798</v>
      </c>
      <c r="N4118">
        <v>2.0737815676645499</v>
      </c>
      <c r="O4118">
        <v>33.523809523809497</v>
      </c>
      <c r="P4118">
        <v>101.149425287356</v>
      </c>
      <c r="Q4118">
        <v>8.9933535202361997E-2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E4119">
        <v>17.283457812000002</v>
      </c>
      <c r="F4119">
        <v>32.24</v>
      </c>
      <c r="G4119">
        <v>101.47610273971399</v>
      </c>
      <c r="H4119">
        <v>-5.7443034548460901</v>
      </c>
      <c r="I4119">
        <v>22.477734093372799</v>
      </c>
      <c r="J4119">
        <v>1.28939548102852</v>
      </c>
      <c r="K4119">
        <v>29.156415550746299</v>
      </c>
      <c r="L4119">
        <v>23.464050222208702</v>
      </c>
      <c r="M4119">
        <v>56.6246342987167</v>
      </c>
      <c r="N4119">
        <v>0.32929682586271902</v>
      </c>
      <c r="O4119">
        <v>21.5880893300248</v>
      </c>
      <c r="P4119">
        <v>172.06751054852299</v>
      </c>
      <c r="Q4119">
        <v>6.3383666304932001E-2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D4120" t="s">
        <v>402</v>
      </c>
      <c r="E4120">
        <v>17.231732640000001</v>
      </c>
      <c r="F4120">
        <v>9.7799999999999994</v>
      </c>
      <c r="G4120">
        <v>70.033849218588003</v>
      </c>
      <c r="H4120">
        <v>-9.8612872462484695</v>
      </c>
      <c r="I4120">
        <v>-61.549079903085897</v>
      </c>
      <c r="J4120">
        <v>-5.9449318782337404</v>
      </c>
      <c r="K4120">
        <v>9.9919337141470397</v>
      </c>
      <c r="L4120">
        <v>9.6393745053289095</v>
      </c>
      <c r="M4120">
        <v>39.435185612966698</v>
      </c>
      <c r="N4120">
        <v>0.68398601723173402</v>
      </c>
      <c r="O4120">
        <v>89.877300613496899</v>
      </c>
      <c r="P4120">
        <v>123.798627002288</v>
      </c>
      <c r="Q4120">
        <v>5.1094754713928998E-2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715</v>
      </c>
      <c r="E4121">
        <v>17.228399594999999</v>
      </c>
      <c r="F4121">
        <v>83.04</v>
      </c>
      <c r="G4121">
        <v>-16.001619798646502</v>
      </c>
      <c r="H4121">
        <v>-10.778210675784299</v>
      </c>
      <c r="I4121">
        <v>-2.4613208927042098</v>
      </c>
      <c r="J4121">
        <v>-10.677935997671799</v>
      </c>
      <c r="K4121">
        <v>88.948278989665098</v>
      </c>
      <c r="L4121">
        <v>81.520427129590502</v>
      </c>
      <c r="M4121">
        <v>59.689646094536798</v>
      </c>
      <c r="N4121">
        <v>1.23821437255873</v>
      </c>
      <c r="O4121">
        <v>16.6666666666666</v>
      </c>
      <c r="P4121">
        <v>20.873362445414799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541</v>
      </c>
      <c r="E4122">
        <v>17.2279594</v>
      </c>
      <c r="F4122">
        <v>45.94</v>
      </c>
      <c r="G4122">
        <v>331.09388898001902</v>
      </c>
      <c r="H4122">
        <v>-32.209960810261002</v>
      </c>
      <c r="I4122">
        <v>161.61061684428401</v>
      </c>
      <c r="J4122">
        <v>-15.450067265722</v>
      </c>
      <c r="K4122">
        <v>56.558676441569801</v>
      </c>
      <c r="L4122">
        <v>40.592751582100902</v>
      </c>
      <c r="M4122">
        <v>31.974393821892502</v>
      </c>
      <c r="N4122">
        <v>0.52027499897081197</v>
      </c>
      <c r="O4122">
        <v>69.525468001741402</v>
      </c>
      <c r="P4122">
        <v>356.66003976143099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95</v>
      </c>
      <c r="E4123">
        <v>17.214333079999999</v>
      </c>
      <c r="F4123">
        <v>16.75</v>
      </c>
      <c r="G4123">
        <v>-4.8764956089981704</v>
      </c>
      <c r="H4123">
        <v>-8.7165944582654902</v>
      </c>
      <c r="I4123">
        <v>-33.5104934125646</v>
      </c>
      <c r="J4123">
        <v>-1.58768404010955</v>
      </c>
      <c r="K4123">
        <v>17.573268290024401</v>
      </c>
      <c r="L4123">
        <v>18.931673283514499</v>
      </c>
      <c r="M4123">
        <v>46.273733188638701</v>
      </c>
      <c r="N4123">
        <v>1.36318323704924</v>
      </c>
      <c r="O4123">
        <v>42.567164179104402</v>
      </c>
      <c r="P4123">
        <v>24.442793462109901</v>
      </c>
      <c r="Q4123">
        <v>-0.100677436702682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1529</v>
      </c>
      <c r="E4124">
        <v>17.198519999999998</v>
      </c>
      <c r="F4124">
        <v>37.65</v>
      </c>
      <c r="G4124">
        <v>-33.736882488729002</v>
      </c>
      <c r="H4124">
        <v>-4.57573534308115</v>
      </c>
      <c r="I4124">
        <v>-21.947416169283301</v>
      </c>
      <c r="J4124">
        <v>-1.23904952529257</v>
      </c>
      <c r="K4124">
        <v>36.6433086966993</v>
      </c>
      <c r="L4124">
        <v>37.212528540586703</v>
      </c>
      <c r="M4124">
        <v>50.073921262058803</v>
      </c>
      <c r="N4124">
        <v>0.66111111111111098</v>
      </c>
      <c r="O4124">
        <v>34.130146082337298</v>
      </c>
      <c r="P4124">
        <v>25.2911813643926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715</v>
      </c>
      <c r="E4125">
        <v>17.1837348</v>
      </c>
      <c r="F4125">
        <v>139.1</v>
      </c>
      <c r="G4125">
        <v>18.487040707949699</v>
      </c>
      <c r="H4125">
        <v>5.0109264177022297</v>
      </c>
      <c r="I4125">
        <v>6.7563546707158197</v>
      </c>
      <c r="J4125">
        <v>1.2894618792692401</v>
      </c>
      <c r="K4125">
        <v>128.654653740209</v>
      </c>
      <c r="L4125">
        <v>116.78694044491</v>
      </c>
      <c r="M4125">
        <v>42.376869448986099</v>
      </c>
      <c r="N4125">
        <v>0.90349651858755797</v>
      </c>
      <c r="O4125">
        <v>0.57512580877068198</v>
      </c>
      <c r="P4125">
        <v>50.965921423920101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622</v>
      </c>
      <c r="E4126">
        <v>17.180199999999999</v>
      </c>
      <c r="F4126">
        <v>10.33</v>
      </c>
      <c r="G4126">
        <v>-2.1491854289627099</v>
      </c>
      <c r="H4126">
        <v>12.4167546399136</v>
      </c>
      <c r="I4126">
        <v>8.2996429743537501</v>
      </c>
      <c r="J4126">
        <v>-0.85809714434020501</v>
      </c>
      <c r="K4126">
        <v>10.6307089636757</v>
      </c>
      <c r="L4126">
        <v>9.7101957865883204</v>
      </c>
      <c r="M4126">
        <v>39.365777677881603</v>
      </c>
      <c r="N4126">
        <v>0.20600540002842099</v>
      </c>
      <c r="O4126">
        <v>39.109390125847</v>
      </c>
      <c r="P4126">
        <v>67.152103559870497</v>
      </c>
      <c r="Q4126">
        <v>7.7871877316510005E-2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418</v>
      </c>
      <c r="E4127">
        <v>17.095680000000002</v>
      </c>
      <c r="F4127">
        <v>12.72</v>
      </c>
      <c r="G4127">
        <v>-20.615655731906902</v>
      </c>
      <c r="H4127">
        <v>-4.0473337578763804</v>
      </c>
      <c r="I4127">
        <v>-16.308318424922401</v>
      </c>
      <c r="J4127">
        <v>-1.23904952529257</v>
      </c>
      <c r="K4127">
        <v>12.717067186312599</v>
      </c>
      <c r="L4127">
        <v>12.5971417136317</v>
      </c>
      <c r="M4127">
        <v>100</v>
      </c>
      <c r="O4127">
        <v>0</v>
      </c>
      <c r="P4127">
        <v>4.9504950495049496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715</v>
      </c>
      <c r="E4128">
        <v>17.035611191999902</v>
      </c>
      <c r="F4128">
        <v>26.69</v>
      </c>
      <c r="G4128">
        <v>37.856752282374998</v>
      </c>
      <c r="H4128">
        <v>-2.2164027099605299</v>
      </c>
      <c r="I4128">
        <v>22.818036871157499</v>
      </c>
      <c r="J4128">
        <v>-0.312408598651643</v>
      </c>
      <c r="K4128">
        <v>25.084032821532499</v>
      </c>
      <c r="L4128">
        <v>21.5240588784613</v>
      </c>
      <c r="M4128">
        <v>32.576819102165203</v>
      </c>
      <c r="N4128">
        <v>1.21764321499815</v>
      </c>
      <c r="O4128">
        <v>0.78681153990256503</v>
      </c>
      <c r="P4128">
        <v>73.978228277165698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271</v>
      </c>
      <c r="E4129">
        <v>16.970231999999999</v>
      </c>
      <c r="F4129">
        <v>49.36</v>
      </c>
      <c r="G4129">
        <v>-9.6704006053142795</v>
      </c>
      <c r="H4129">
        <v>-0.23100722726414799</v>
      </c>
      <c r="I4129">
        <v>-32.774725600417497</v>
      </c>
      <c r="J4129">
        <v>-0.86414818354041201</v>
      </c>
      <c r="K4129">
        <v>50.490973105035003</v>
      </c>
      <c r="L4129">
        <v>50.346438769410597</v>
      </c>
      <c r="M4129">
        <v>52.589594900042499</v>
      </c>
      <c r="N4129">
        <v>1.5388711732170599</v>
      </c>
      <c r="O4129">
        <v>37.054294975688798</v>
      </c>
      <c r="P4129">
        <v>20.097323600973201</v>
      </c>
      <c r="Q4129">
        <v>1.1150061118833999E-2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E4130">
        <v>16.969587000000001</v>
      </c>
      <c r="F4130">
        <v>40.869999999999997</v>
      </c>
      <c r="G4130">
        <v>5.6798350888513598</v>
      </c>
      <c r="H4130">
        <v>-0.17860376854873899</v>
      </c>
      <c r="I4130">
        <v>-27.4991050394379</v>
      </c>
      <c r="J4130">
        <v>-16.3317430912685</v>
      </c>
      <c r="K4130">
        <v>40.177316527491698</v>
      </c>
      <c r="L4130">
        <v>38.099484803556599</v>
      </c>
      <c r="M4130">
        <v>25.798843235161499</v>
      </c>
      <c r="N4130">
        <v>1.1439139651974199</v>
      </c>
      <c r="O4130">
        <v>39.833618791289403</v>
      </c>
      <c r="P4130">
        <v>44.723796033994297</v>
      </c>
      <c r="Q4130">
        <v>0.200647079117558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54</v>
      </c>
      <c r="E4131">
        <v>16.948135736000001</v>
      </c>
      <c r="F4131">
        <v>12.13</v>
      </c>
      <c r="G4131">
        <v>56.565981350720101</v>
      </c>
      <c r="H4131">
        <v>-7.4899567086960603</v>
      </c>
      <c r="I4131">
        <v>-26.189447696839199</v>
      </c>
      <c r="J4131">
        <v>1.64304654457641</v>
      </c>
      <c r="K4131">
        <v>11.432967810899299</v>
      </c>
      <c r="L4131">
        <v>10.375421769568799</v>
      </c>
      <c r="M4131">
        <v>55.100850362767297</v>
      </c>
      <c r="N4131">
        <v>0.536546677923606</v>
      </c>
      <c r="O4131">
        <v>41.714756801318998</v>
      </c>
      <c r="P4131">
        <v>119.349005424954</v>
      </c>
      <c r="Q4131">
        <v>7.9428336093770993E-2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E4132">
        <v>16.947800941000001</v>
      </c>
      <c r="F4132">
        <v>30.42</v>
      </c>
      <c r="G4132">
        <v>120.749638692272</v>
      </c>
      <c r="H4132">
        <v>1.4968839291984499</v>
      </c>
      <c r="I4132">
        <v>84.219038199995097</v>
      </c>
      <c r="J4132">
        <v>-8.94279729447757</v>
      </c>
      <c r="K4132">
        <v>28.7136189535222</v>
      </c>
      <c r="L4132">
        <v>20.508359586608901</v>
      </c>
      <c r="M4132">
        <v>25.971451798356501</v>
      </c>
      <c r="N4132">
        <v>0.71474564573098898</v>
      </c>
      <c r="O4132">
        <v>19.428007889546301</v>
      </c>
      <c r="P4132">
        <v>245.68181818181799</v>
      </c>
      <c r="Q4132">
        <v>7.2660062930782005E-2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138</v>
      </c>
      <c r="E4133">
        <v>16.944009999999999</v>
      </c>
      <c r="F4133">
        <v>0.95</v>
      </c>
      <c r="G4133">
        <v>6.1610430245909296</v>
      </c>
      <c r="H4133">
        <v>-10.1018886371065</v>
      </c>
      <c r="I4133">
        <v>-36.089609582462202</v>
      </c>
      <c r="J4133">
        <v>-4.4557754032421899</v>
      </c>
      <c r="K4133">
        <v>0.85950649123814105</v>
      </c>
      <c r="L4133">
        <v>0.86870893241762004</v>
      </c>
      <c r="M4133">
        <v>22.7012869115173</v>
      </c>
      <c r="N4133">
        <v>0.42331809266274301</v>
      </c>
      <c r="O4133">
        <v>38.947368421052602</v>
      </c>
      <c r="P4133">
        <v>89.999999999999901</v>
      </c>
      <c r="Q4133">
        <v>1.1536717488208E-2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40</v>
      </c>
      <c r="E4134">
        <v>16.862091516</v>
      </c>
      <c r="F4134">
        <v>1.86</v>
      </c>
      <c r="G4134">
        <v>-3.9759432767789198</v>
      </c>
      <c r="H4134">
        <v>0.33308744477129199</v>
      </c>
      <c r="I4134">
        <v>10.4193994265467</v>
      </c>
      <c r="J4134">
        <v>0.54422459675781298</v>
      </c>
      <c r="K4134">
        <v>1.59176714467959</v>
      </c>
      <c r="L4134">
        <v>1.2594988259767299</v>
      </c>
      <c r="M4134">
        <v>99.999999999786993</v>
      </c>
      <c r="N4134">
        <v>0.66189185924097804</v>
      </c>
      <c r="O4134">
        <v>0</v>
      </c>
      <c r="P4134">
        <v>37.7777777777777</v>
      </c>
      <c r="Q4134">
        <v>4.7154102828910003E-3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121</v>
      </c>
      <c r="E4135">
        <v>16.816304385999999</v>
      </c>
      <c r="F4135">
        <v>11.7</v>
      </c>
      <c r="G4135">
        <v>-48.287418945216402</v>
      </c>
      <c r="H4135">
        <v>-7.1026599345898402</v>
      </c>
      <c r="I4135">
        <v>-67.045160530185598</v>
      </c>
      <c r="J4135">
        <v>-4.61353512200039</v>
      </c>
      <c r="K4135">
        <v>12.1966650956844</v>
      </c>
      <c r="L4135">
        <v>14.5239290037537</v>
      </c>
      <c r="M4135">
        <v>44.861564862563597</v>
      </c>
      <c r="N4135">
        <v>0.86362092148421099</v>
      </c>
      <c r="O4135">
        <v>158.119658119658</v>
      </c>
      <c r="P4135">
        <v>18.181818181818102</v>
      </c>
      <c r="Q4135">
        <v>2.0338000918479999E-2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E4136">
        <v>16.794699128000001</v>
      </c>
      <c r="F4136">
        <v>12.46</v>
      </c>
      <c r="G4136">
        <v>29.7954452285631</v>
      </c>
      <c r="H4136">
        <v>1.3763950556829201</v>
      </c>
      <c r="I4136">
        <v>-8.6160107326147894</v>
      </c>
      <c r="J4136">
        <v>-5.4730756992725604</v>
      </c>
      <c r="K4136">
        <v>11.777411990593301</v>
      </c>
      <c r="L4136">
        <v>11.564865545259099</v>
      </c>
      <c r="M4136">
        <v>58.0471089487</v>
      </c>
      <c r="N4136">
        <v>1.98995169082125</v>
      </c>
      <c r="O4136">
        <v>28.4109149277688</v>
      </c>
      <c r="P4136">
        <v>66.133333333333297</v>
      </c>
      <c r="Q4136">
        <v>2.4617736439390002E-3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E4137">
        <v>16.79</v>
      </c>
      <c r="F4137">
        <v>33.58</v>
      </c>
      <c r="G4137">
        <v>-3.63441512418609</v>
      </c>
      <c r="H4137">
        <v>-10.821348194300599</v>
      </c>
      <c r="I4137">
        <v>-27.800147628928801</v>
      </c>
      <c r="J4137">
        <v>-7.9612717475148003</v>
      </c>
      <c r="K4137">
        <v>36.992239217377602</v>
      </c>
      <c r="L4137">
        <v>35.349680162762503</v>
      </c>
      <c r="M4137">
        <v>23.350676692517599</v>
      </c>
      <c r="N4137">
        <v>4.6180453581334602</v>
      </c>
      <c r="O4137">
        <v>29.392495533055399</v>
      </c>
      <c r="P4137">
        <v>89.183098591549296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60</v>
      </c>
      <c r="E4138">
        <v>16.784763300000002</v>
      </c>
      <c r="F4138">
        <v>69.8</v>
      </c>
      <c r="G4138">
        <v>73.350919609012607</v>
      </c>
      <c r="H4138">
        <v>53.470396738577499</v>
      </c>
      <c r="I4138">
        <v>66.653673711381501</v>
      </c>
      <c r="J4138">
        <v>8.8749812134282902</v>
      </c>
      <c r="K4138">
        <v>55.851580943689299</v>
      </c>
      <c r="L4138">
        <v>45.573227507666203</v>
      </c>
      <c r="M4138">
        <v>54.495045843945903</v>
      </c>
      <c r="N4138">
        <v>0.55840887660461802</v>
      </c>
      <c r="O4138">
        <v>20.916905444126002</v>
      </c>
      <c r="P4138">
        <v>109.295352323838</v>
      </c>
      <c r="Q4138">
        <v>8.2134727614063999E-2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418</v>
      </c>
      <c r="E4139">
        <v>16.714500000000001</v>
      </c>
      <c r="F4139">
        <v>30.12</v>
      </c>
      <c r="G4139">
        <v>56.979303764042598</v>
      </c>
      <c r="H4139">
        <v>-23.9893780149891</v>
      </c>
      <c r="I4139">
        <v>19.245236930613</v>
      </c>
      <c r="J4139">
        <v>1.8128324686036601</v>
      </c>
      <c r="K4139">
        <v>27.345008741656901</v>
      </c>
      <c r="L4139">
        <v>22.377954185122402</v>
      </c>
      <c r="M4139">
        <v>56.193715826481302</v>
      </c>
      <c r="N4139">
        <v>0.784942219680836</v>
      </c>
      <c r="O4139">
        <v>30.179282868525799</v>
      </c>
      <c r="P4139">
        <v>150.79100749375499</v>
      </c>
      <c r="Q4139">
        <v>8.9869381149142002E-2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625</v>
      </c>
      <c r="E4140">
        <v>16.5669</v>
      </c>
      <c r="F4140">
        <v>14.4</v>
      </c>
      <c r="G4140">
        <v>83.129501392500998</v>
      </c>
      <c r="H4140">
        <v>-12.7005939650671</v>
      </c>
      <c r="I4140">
        <v>29.146227029622899</v>
      </c>
      <c r="J4140">
        <v>-0.76988062448828598</v>
      </c>
      <c r="K4140">
        <v>14.8860480383678</v>
      </c>
      <c r="L4140">
        <v>12.4543971645524</v>
      </c>
      <c r="M4140">
        <v>47.155093853427097</v>
      </c>
      <c r="N4140">
        <v>0.95037514831194003</v>
      </c>
      <c r="O4140">
        <v>37.8472222222222</v>
      </c>
      <c r="Q4140">
        <v>4.3133938454355002E-2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E4141">
        <v>16.562246160000001</v>
      </c>
      <c r="F4141">
        <v>21.03</v>
      </c>
      <c r="G4141">
        <v>36.827671612410398</v>
      </c>
      <c r="H4141">
        <v>-28.831411865273999</v>
      </c>
      <c r="I4141">
        <v>-10.2033739244179</v>
      </c>
      <c r="J4141">
        <v>-11.1355857376182</v>
      </c>
      <c r="K4141">
        <v>23.076926888551501</v>
      </c>
      <c r="L4141">
        <v>21.391348520256699</v>
      </c>
      <c r="M4141">
        <v>7.5261769044166904</v>
      </c>
      <c r="N4141">
        <v>0.79146262518563604</v>
      </c>
      <c r="O4141">
        <v>74.988112220637106</v>
      </c>
      <c r="P4141">
        <v>71.673469387755105</v>
      </c>
      <c r="Q4141">
        <v>4.1392191400068001E-2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95</v>
      </c>
      <c r="E4142">
        <v>16.513169705999999</v>
      </c>
      <c r="F4142">
        <v>28.32</v>
      </c>
      <c r="G4142">
        <v>-2.8564733620571001</v>
      </c>
      <c r="H4142">
        <v>-4.4661819254156399</v>
      </c>
      <c r="I4142">
        <v>-17.2180455067979</v>
      </c>
      <c r="J4142">
        <v>-2.1421408764561698</v>
      </c>
      <c r="K4142">
        <v>28.430139381246601</v>
      </c>
      <c r="L4142">
        <v>27.285365381995199</v>
      </c>
      <c r="M4142">
        <v>50.5196626629806</v>
      </c>
      <c r="N4142">
        <v>1.99088326156708</v>
      </c>
      <c r="O4142">
        <v>33.439265536723099</v>
      </c>
      <c r="P4142">
        <v>28.727272727272702</v>
      </c>
      <c r="Q4142">
        <v>9.2396892356714E-2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46</v>
      </c>
      <c r="E4143">
        <v>16.498052999999999</v>
      </c>
      <c r="F4143">
        <v>40</v>
      </c>
      <c r="G4143">
        <v>-67.595136288658296</v>
      </c>
      <c r="H4143">
        <v>-9.1481641256106592</v>
      </c>
      <c r="I4143">
        <v>-53.710509348240102</v>
      </c>
      <c r="J4143">
        <v>1.3250530388099799</v>
      </c>
      <c r="K4143">
        <v>43.794289752298198</v>
      </c>
      <c r="L4143">
        <v>55.218672293491203</v>
      </c>
      <c r="M4143">
        <v>20.139136003280399</v>
      </c>
      <c r="N4143">
        <v>0.48863636363636298</v>
      </c>
      <c r="O4143">
        <v>92.25</v>
      </c>
      <c r="P4143">
        <v>4.9868766404199398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1771</v>
      </c>
      <c r="E4144">
        <v>16.491599999999998</v>
      </c>
      <c r="F4144">
        <v>20.05</v>
      </c>
      <c r="G4144">
        <v>1.76343020670562</v>
      </c>
      <c r="H4144">
        <v>0.79303699392586502</v>
      </c>
      <c r="I4144">
        <v>-20.191348146878301</v>
      </c>
      <c r="J4144">
        <v>1.0725082636521399</v>
      </c>
      <c r="K4144">
        <v>19.829413603456999</v>
      </c>
      <c r="L4144">
        <v>19.282923152388999</v>
      </c>
      <c r="M4144">
        <v>53.959482833361001</v>
      </c>
      <c r="N4144">
        <v>1.1763693979176</v>
      </c>
      <c r="O4144">
        <v>15.1122194513715</v>
      </c>
      <c r="P4144">
        <v>30.4489264801561</v>
      </c>
      <c r="Q4144">
        <v>-4.5019487865020002E-3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541</v>
      </c>
      <c r="E4145">
        <v>16.488855999999998</v>
      </c>
      <c r="F4145">
        <v>16.059999999999999</v>
      </c>
      <c r="G4145">
        <v>5.64299954538542</v>
      </c>
      <c r="H4145">
        <v>-4.6623399079378904</v>
      </c>
      <c r="I4145">
        <v>-24.326646030878901</v>
      </c>
      <c r="J4145">
        <v>4.8673194832432003</v>
      </c>
      <c r="K4145">
        <v>16.771718974379599</v>
      </c>
      <c r="L4145">
        <v>18.004130163397999</v>
      </c>
      <c r="M4145">
        <v>51.509403609382801</v>
      </c>
      <c r="N4145">
        <v>0.32847680937893498</v>
      </c>
      <c r="O4145">
        <v>65.006226650062203</v>
      </c>
      <c r="P4145">
        <v>33.8333333333333</v>
      </c>
      <c r="Q4145">
        <v>-6.9386957393622994E-2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E4146">
        <v>16.475861600000002</v>
      </c>
      <c r="F4146">
        <v>42.79</v>
      </c>
      <c r="G4146">
        <v>30.2222549214192</v>
      </c>
      <c r="H4146">
        <v>0.38304942425393301</v>
      </c>
      <c r="I4146">
        <v>11.717017519417</v>
      </c>
      <c r="J4146">
        <v>0.1253276919405</v>
      </c>
      <c r="K4146">
        <v>31.053425454296001</v>
      </c>
      <c r="L4146">
        <v>19.833225275497998</v>
      </c>
      <c r="M4146">
        <v>76.921614523944896</v>
      </c>
      <c r="N4146">
        <v>1.1888648858947699</v>
      </c>
      <c r="O4146">
        <v>0.42065903248422698</v>
      </c>
      <c r="P4146">
        <v>54.198198198198199</v>
      </c>
      <c r="Q4146">
        <v>9.2467381952939007E-2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E4147">
        <v>16.429226</v>
      </c>
      <c r="F4147">
        <v>9.6199999999999992</v>
      </c>
      <c r="G4147">
        <v>-18.7958955094918</v>
      </c>
      <c r="H4147">
        <v>-4.0473337578763804</v>
      </c>
      <c r="I4147">
        <v>8.6267465101424197</v>
      </c>
      <c r="J4147">
        <v>-7.8207905019380002</v>
      </c>
      <c r="K4147">
        <v>8.5000535595801594</v>
      </c>
      <c r="L4147">
        <v>7.7495100190619697</v>
      </c>
      <c r="M4147">
        <v>35.508562455183103</v>
      </c>
      <c r="N4147">
        <v>1.0705618966697801</v>
      </c>
      <c r="O4147">
        <v>11.7463617463617</v>
      </c>
      <c r="P4147">
        <v>76.513761467889793</v>
      </c>
      <c r="Q4147">
        <v>5.3888976423690997E-2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541</v>
      </c>
      <c r="E4148">
        <v>16.403144000000001</v>
      </c>
      <c r="F4148">
        <v>4.79</v>
      </c>
      <c r="G4148">
        <v>606.84975135926004</v>
      </c>
      <c r="H4148">
        <v>79.687606001159693</v>
      </c>
      <c r="I4148">
        <v>130.21767231105201</v>
      </c>
      <c r="J4148">
        <v>-8.6394290319339397</v>
      </c>
      <c r="K4148">
        <v>3.5264674007917201</v>
      </c>
      <c r="L4148">
        <v>2.36753794477923</v>
      </c>
      <c r="M4148">
        <v>64.386444063953803</v>
      </c>
      <c r="N4148">
        <v>1.78521521361094</v>
      </c>
      <c r="O4148">
        <v>12.108559498956099</v>
      </c>
      <c r="P4148">
        <v>795.32710280373794</v>
      </c>
      <c r="Q4148">
        <v>6.6639494917227995E-2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715</v>
      </c>
      <c r="E4149">
        <v>16.390346701999999</v>
      </c>
      <c r="F4149">
        <v>119.85</v>
      </c>
      <c r="G4149">
        <v>12.7951592315003</v>
      </c>
      <c r="H4149">
        <v>1.31977278715948</v>
      </c>
      <c r="I4149">
        <v>6.7409628892458704</v>
      </c>
      <c r="J4149">
        <v>0.16736029400507399</v>
      </c>
      <c r="K4149">
        <v>113.046100405347</v>
      </c>
      <c r="L4149">
        <v>102.16826431763199</v>
      </c>
      <c r="M4149">
        <v>36.790095614213499</v>
      </c>
      <c r="N4149">
        <v>1.0024471064632501</v>
      </c>
      <c r="O4149">
        <v>10.972048393825601</v>
      </c>
      <c r="P4149">
        <v>46.605504587155899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E4150">
        <v>16.383078314999999</v>
      </c>
      <c r="F4150">
        <v>41.48</v>
      </c>
      <c r="G4150">
        <v>-23.999059694242501</v>
      </c>
      <c r="H4150">
        <v>50.469678365705903</v>
      </c>
      <c r="I4150">
        <v>-4.3515033102126397</v>
      </c>
      <c r="J4150">
        <v>9.0009058318502593</v>
      </c>
      <c r="K4150">
        <v>32.246078533659698</v>
      </c>
      <c r="L4150">
        <v>33.937218296956402</v>
      </c>
      <c r="M4150">
        <v>90.872482030876299</v>
      </c>
      <c r="N4150">
        <v>4.2098765432098704</v>
      </c>
      <c r="O4150">
        <v>33.6306653809064</v>
      </c>
      <c r="P4150">
        <v>97.523809523809504</v>
      </c>
      <c r="Q4150">
        <v>8.6651356004593005E-2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541</v>
      </c>
      <c r="E4151">
        <v>16.358184000000001</v>
      </c>
      <c r="F4151">
        <v>53.6</v>
      </c>
      <c r="G4151">
        <v>205.707025980021</v>
      </c>
      <c r="H4151">
        <v>17.494616355502199</v>
      </c>
      <c r="I4151">
        <v>292.85198691858898</v>
      </c>
      <c r="J4151">
        <v>-5.2333178398188096</v>
      </c>
      <c r="K4151">
        <v>46.565050492778802</v>
      </c>
      <c r="L4151">
        <v>30.295307478533701</v>
      </c>
      <c r="M4151">
        <v>53.768668019673399</v>
      </c>
      <c r="N4151">
        <v>0.14735169099981499</v>
      </c>
      <c r="O4151">
        <v>12.891791044776101</v>
      </c>
      <c r="P4151">
        <v>574.213836477987</v>
      </c>
      <c r="Q4151">
        <v>0.13361121438978901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388</v>
      </c>
      <c r="E4152">
        <v>16.324698456</v>
      </c>
      <c r="F4152">
        <v>3.72</v>
      </c>
      <c r="G4152">
        <v>-85.349934565195696</v>
      </c>
      <c r="H4152">
        <v>-2.1295255386982901</v>
      </c>
      <c r="I4152">
        <v>-82.179878057950006</v>
      </c>
      <c r="J4152">
        <v>-2.0390495252925702</v>
      </c>
      <c r="K4152">
        <v>4.3101305989104901</v>
      </c>
      <c r="L4152">
        <v>8.71562428770015</v>
      </c>
      <c r="M4152">
        <v>55.641741844348999</v>
      </c>
      <c r="N4152">
        <v>0.56800435077569</v>
      </c>
      <c r="O4152">
        <v>276.34408602150501</v>
      </c>
      <c r="P4152">
        <v>27.397260273972599</v>
      </c>
      <c r="Q4152">
        <v>-0.20098660753058001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27</v>
      </c>
      <c r="E4153">
        <v>16.3215</v>
      </c>
      <c r="F4153">
        <v>81</v>
      </c>
      <c r="G4153">
        <v>-53.630093943045999</v>
      </c>
      <c r="H4153">
        <v>8.0633928857222195</v>
      </c>
      <c r="I4153">
        <v>-27.297329413933401</v>
      </c>
      <c r="J4153">
        <v>-1.23904952529257</v>
      </c>
      <c r="K4153">
        <v>82.560459045205107</v>
      </c>
      <c r="L4153">
        <v>104.771526443269</v>
      </c>
      <c r="M4153">
        <v>67.434125705679605</v>
      </c>
      <c r="N4153">
        <v>1.32558139534883</v>
      </c>
      <c r="O4153">
        <v>47.160493827160501</v>
      </c>
      <c r="P4153">
        <v>16.379310344827601</v>
      </c>
      <c r="Q4153">
        <v>-0.124865948854863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21</v>
      </c>
      <c r="E4154">
        <v>16.222660000000001</v>
      </c>
      <c r="F4154">
        <v>92</v>
      </c>
      <c r="G4154">
        <v>68.485737005974599</v>
      </c>
      <c r="H4154">
        <v>-12.56566106815</v>
      </c>
      <c r="I4154">
        <v>25.5575258310528</v>
      </c>
      <c r="J4154">
        <v>2.9962445923544698</v>
      </c>
      <c r="K4154">
        <v>89.0053691681142</v>
      </c>
      <c r="L4154">
        <v>72.254970045824905</v>
      </c>
      <c r="M4154">
        <v>60.548259966566697</v>
      </c>
      <c r="N4154">
        <v>0.60132665440457</v>
      </c>
      <c r="O4154">
        <v>35.315217391304301</v>
      </c>
      <c r="P4154">
        <v>103.045685279187</v>
      </c>
      <c r="Q4154">
        <v>6.9313380798958005E-2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418</v>
      </c>
      <c r="E4155">
        <v>16.2129178</v>
      </c>
      <c r="F4155">
        <v>31.42</v>
      </c>
      <c r="G4155">
        <v>52.450846385726798</v>
      </c>
      <c r="H4155">
        <v>45.629489880166098</v>
      </c>
      <c r="I4155">
        <v>52.253913334734101</v>
      </c>
      <c r="J4155">
        <v>3.7820065161716201</v>
      </c>
      <c r="K4155">
        <v>24.3571669236606</v>
      </c>
      <c r="L4155">
        <v>20.818623859740001</v>
      </c>
      <c r="M4155">
        <v>77.966235774997799</v>
      </c>
      <c r="N4155">
        <v>2.51499209190044</v>
      </c>
      <c r="O4155">
        <v>9.8981540420114609</v>
      </c>
      <c r="P4155">
        <v>108.909574468085</v>
      </c>
      <c r="Q4155">
        <v>0.150800195163935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715</v>
      </c>
      <c r="E4156">
        <v>16.197496464</v>
      </c>
      <c r="F4156">
        <v>256.20999999999998</v>
      </c>
      <c r="G4156">
        <v>17.856374968699999</v>
      </c>
      <c r="H4156">
        <v>-3.0913719963468398</v>
      </c>
      <c r="I4156">
        <v>5.1757972697195003</v>
      </c>
      <c r="J4156">
        <v>-1.15577897531041</v>
      </c>
      <c r="K4156">
        <v>243.889755156436</v>
      </c>
      <c r="L4156">
        <v>218.41526589054601</v>
      </c>
      <c r="M4156">
        <v>41.917729329093497</v>
      </c>
      <c r="N4156">
        <v>0.88109153657851402</v>
      </c>
      <c r="O4156">
        <v>2.2598649545295002</v>
      </c>
      <c r="P4156">
        <v>43.897781522044298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276</v>
      </c>
      <c r="E4157">
        <v>16.185678488000001</v>
      </c>
      <c r="F4157">
        <v>28.63</v>
      </c>
      <c r="G4157">
        <v>263.42841443597899</v>
      </c>
      <c r="H4157">
        <v>159.76845571580699</v>
      </c>
      <c r="I4157">
        <v>181.92084824174401</v>
      </c>
      <c r="J4157">
        <v>20.223520790587902</v>
      </c>
      <c r="K4157">
        <v>16.517665995775001</v>
      </c>
      <c r="L4157">
        <v>12.4745271181374</v>
      </c>
      <c r="M4157">
        <v>98.9985506818619</v>
      </c>
      <c r="N4157">
        <v>3.2254895188378101</v>
      </c>
      <c r="O4157">
        <v>0</v>
      </c>
      <c r="P4157">
        <v>321.029411764705</v>
      </c>
      <c r="Q4157">
        <v>8.9380707302293E-2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E4158">
        <v>16.143750000000001</v>
      </c>
      <c r="F4158">
        <v>41</v>
      </c>
      <c r="G4158">
        <v>-29.186273019305599</v>
      </c>
      <c r="H4158">
        <v>1.08087137032874</v>
      </c>
      <c r="I4158">
        <v>20.267297830906902</v>
      </c>
      <c r="J4158">
        <v>1.2609504747074201</v>
      </c>
      <c r="K4158">
        <v>37.3968950032097</v>
      </c>
      <c r="M4158">
        <v>61.714901296131202</v>
      </c>
      <c r="N4158">
        <v>0.90539682539682498</v>
      </c>
      <c r="O4158">
        <v>7.2926829268292703</v>
      </c>
      <c r="P4158">
        <v>81.818181818181799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1160</v>
      </c>
      <c r="E4159">
        <v>16.1254515</v>
      </c>
      <c r="F4159">
        <v>6.5</v>
      </c>
      <c r="G4159">
        <v>-88.402057013544507</v>
      </c>
      <c r="H4159">
        <v>9.1105609789657098</v>
      </c>
      <c r="I4159">
        <v>-63.419791166989199</v>
      </c>
      <c r="J4159">
        <v>-3.8070253561082801</v>
      </c>
      <c r="K4159">
        <v>6.7836594530086698</v>
      </c>
      <c r="L4159">
        <v>11.2716567667451</v>
      </c>
      <c r="M4159">
        <v>43.833772112085697</v>
      </c>
      <c r="N4159">
        <v>0.19401319527153499</v>
      </c>
      <c r="O4159">
        <v>211.53846153846101</v>
      </c>
      <c r="P4159">
        <v>38.297872340425499</v>
      </c>
      <c r="Q4159">
        <v>-9.3209251091429992E-3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174</v>
      </c>
      <c r="E4160">
        <v>16.125</v>
      </c>
      <c r="F4160">
        <v>270.89999999999998</v>
      </c>
      <c r="G4160">
        <v>22.466636103833899</v>
      </c>
      <c r="H4160">
        <v>-16.899892447286899</v>
      </c>
      <c r="I4160">
        <v>24.785431575077499</v>
      </c>
      <c r="J4160">
        <v>-6.2289224768668703</v>
      </c>
      <c r="K4160">
        <v>272.63093540705398</v>
      </c>
      <c r="L4160">
        <v>233.84498963579901</v>
      </c>
      <c r="M4160">
        <v>35.563163795512999</v>
      </c>
      <c r="N4160">
        <v>0.29991949334478302</v>
      </c>
      <c r="O4160">
        <v>26.2458471760797</v>
      </c>
      <c r="P4160">
        <v>62.947368421052602</v>
      </c>
      <c r="Q4160">
        <v>4.75327503631E-2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E4161">
        <v>16.098109560000001</v>
      </c>
      <c r="F4161">
        <v>36.119999999999997</v>
      </c>
      <c r="G4161">
        <v>1237.45271714311</v>
      </c>
      <c r="H4161">
        <v>-13.350242484054901</v>
      </c>
      <c r="I4161">
        <v>-1.3496933453553499</v>
      </c>
      <c r="J4161">
        <v>-4.0078667295936503</v>
      </c>
      <c r="K4161">
        <v>36.641707010134198</v>
      </c>
      <c r="L4161">
        <v>29.9684322104819</v>
      </c>
      <c r="M4161">
        <v>45.319342384905603</v>
      </c>
      <c r="N4161">
        <v>0.76056565928541398</v>
      </c>
      <c r="O4161">
        <v>91.279069767441797</v>
      </c>
      <c r="P4161">
        <v>1263.01886792452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402</v>
      </c>
      <c r="E4162">
        <v>16.092291599999999</v>
      </c>
      <c r="F4162">
        <v>93.24</v>
      </c>
      <c r="G4162">
        <v>87.500582012402205</v>
      </c>
      <c r="H4162">
        <v>0.83870542229937595</v>
      </c>
      <c r="I4162">
        <v>5.8346328417801301</v>
      </c>
      <c r="J4162">
        <v>0.54422459675781298</v>
      </c>
      <c r="K4162">
        <v>65.315305066726296</v>
      </c>
      <c r="L4162">
        <v>55.255609876651398</v>
      </c>
      <c r="M4162">
        <v>99.750481439665606</v>
      </c>
      <c r="N4162">
        <v>0.31922563904458501</v>
      </c>
      <c r="O4162">
        <v>0</v>
      </c>
      <c r="P4162">
        <v>147.320954907161</v>
      </c>
      <c r="Q4162">
        <v>0.10433383730145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60</v>
      </c>
      <c r="E4163">
        <v>16.077289</v>
      </c>
      <c r="F4163">
        <v>31.26</v>
      </c>
      <c r="G4163">
        <v>76.111268573426699</v>
      </c>
      <c r="H4163">
        <v>-10.976282671558099</v>
      </c>
      <c r="I4163">
        <v>-8.8856380125513592</v>
      </c>
      <c r="J4163">
        <v>0.98603915577803602</v>
      </c>
      <c r="K4163">
        <v>32.811982061999501</v>
      </c>
      <c r="L4163">
        <v>29.742680801384701</v>
      </c>
      <c r="M4163">
        <v>54.339160188929696</v>
      </c>
      <c r="N4163">
        <v>0.41980622932474698</v>
      </c>
      <c r="O4163">
        <v>43.889955214331302</v>
      </c>
      <c r="P4163">
        <v>119.36842105263101</v>
      </c>
      <c r="Q4163">
        <v>9.8790557068395998E-2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622</v>
      </c>
      <c r="E4164">
        <v>16.060500000000001</v>
      </c>
      <c r="F4164">
        <v>36.5</v>
      </c>
      <c r="G4164">
        <v>-21.011581889976799</v>
      </c>
      <c r="H4164">
        <v>6.5865524980477899</v>
      </c>
      <c r="I4164">
        <v>-9.2701952577670692</v>
      </c>
      <c r="J4164">
        <v>3.7061598031704599</v>
      </c>
      <c r="K4164">
        <v>36.731022910493202</v>
      </c>
      <c r="L4164">
        <v>36.051444475954</v>
      </c>
      <c r="M4164">
        <v>61.648324058089003</v>
      </c>
      <c r="N4164">
        <v>0.18971326745504599</v>
      </c>
      <c r="O4164">
        <v>50.684931506849303</v>
      </c>
      <c r="P4164">
        <v>30.496961029674601</v>
      </c>
      <c r="Q4164">
        <v>-4.8024024714294997E-2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361</v>
      </c>
      <c r="E4165">
        <v>16.0327515</v>
      </c>
      <c r="F4165">
        <v>30.45</v>
      </c>
      <c r="G4165">
        <v>70.127936622186994</v>
      </c>
      <c r="H4165">
        <v>-13.5072151191002</v>
      </c>
      <c r="I4165">
        <v>120.65666211982401</v>
      </c>
      <c r="J4165">
        <v>-7.6906624285183796</v>
      </c>
      <c r="K4165">
        <v>29.578810734641099</v>
      </c>
      <c r="L4165">
        <v>23.730322328202</v>
      </c>
      <c r="M4165">
        <v>41.4854403598397</v>
      </c>
      <c r="N4165">
        <v>1.85569294316444</v>
      </c>
      <c r="O4165">
        <v>8.0788177339901193</v>
      </c>
      <c r="P4165">
        <v>143.6</v>
      </c>
      <c r="Q4165">
        <v>0.112382617555463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E4166">
        <v>16.026675000000001</v>
      </c>
      <c r="F4166">
        <v>43.5</v>
      </c>
      <c r="G4166">
        <v>-70.243754749363106</v>
      </c>
      <c r="H4166">
        <v>-4.4501985743490797</v>
      </c>
      <c r="I4166">
        <v>-60.985922392873597</v>
      </c>
      <c r="J4166">
        <v>0.35912399068916301</v>
      </c>
      <c r="K4166">
        <v>47.472485441477801</v>
      </c>
      <c r="M4166">
        <v>50.830955061867101</v>
      </c>
      <c r="N4166">
        <v>0.25400372439478502</v>
      </c>
      <c r="O4166">
        <v>81.034482758620598</v>
      </c>
      <c r="P4166">
        <v>5.5825242718446404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138</v>
      </c>
      <c r="E4167">
        <v>16.013438716</v>
      </c>
      <c r="F4167">
        <v>41.17</v>
      </c>
      <c r="G4167">
        <v>359.92913223745597</v>
      </c>
      <c r="H4167">
        <v>184.10398672749099</v>
      </c>
      <c r="I4167">
        <v>369.18696459394499</v>
      </c>
      <c r="J4167">
        <v>16.801886147222</v>
      </c>
      <c r="M4167">
        <v>100</v>
      </c>
      <c r="O4167">
        <v>0</v>
      </c>
      <c r="P4167">
        <v>385.49528301886699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E4168">
        <v>16.009779300000002</v>
      </c>
      <c r="F4168">
        <v>24.34</v>
      </c>
      <c r="G4168">
        <v>-51.584387863478803</v>
      </c>
      <c r="H4168">
        <v>-12.4319491424917</v>
      </c>
      <c r="I4168">
        <v>-35.202020524222696</v>
      </c>
      <c r="J4168">
        <v>3.5563750237615301</v>
      </c>
      <c r="K4168">
        <v>24.368245289560001</v>
      </c>
      <c r="L4168">
        <v>28.846496219213499</v>
      </c>
      <c r="M4168">
        <v>57.1828627427697</v>
      </c>
      <c r="N4168">
        <v>0.51535308720872997</v>
      </c>
      <c r="O4168">
        <v>121.815940838126</v>
      </c>
      <c r="P4168">
        <v>24.183673469387699</v>
      </c>
      <c r="Q4168">
        <v>0.11066962259039199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E4169">
        <v>15.970011</v>
      </c>
      <c r="F4169">
        <v>83.88</v>
      </c>
      <c r="G4169">
        <v>-6.04191379756994</v>
      </c>
      <c r="H4169">
        <v>8.4737930026869908</v>
      </c>
      <c r="I4169">
        <v>130.397563928018</v>
      </c>
      <c r="J4169">
        <v>14.258998761536899</v>
      </c>
      <c r="K4169">
        <v>62.5931463700162</v>
      </c>
      <c r="L4169">
        <v>56.448303034521402</v>
      </c>
      <c r="M4169">
        <v>79.062020596962199</v>
      </c>
      <c r="N4169">
        <v>0.70617128463475998</v>
      </c>
      <c r="O4169">
        <v>0</v>
      </c>
      <c r="P4169">
        <v>183.18703578662999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541</v>
      </c>
      <c r="E4170">
        <v>15.968769</v>
      </c>
      <c r="F4170">
        <v>53.06</v>
      </c>
      <c r="G4170">
        <v>155.620918640951</v>
      </c>
      <c r="H4170">
        <v>7.1363397115113596</v>
      </c>
      <c r="I4170">
        <v>84.600428261938504</v>
      </c>
      <c r="J4170">
        <v>5.7103026537415698</v>
      </c>
      <c r="K4170">
        <v>49.8100801707267</v>
      </c>
      <c r="L4170">
        <v>38.548438040776297</v>
      </c>
      <c r="M4170">
        <v>56.806507053096901</v>
      </c>
      <c r="N4170">
        <v>0.177973401843735</v>
      </c>
      <c r="O4170">
        <v>30.701093102148501</v>
      </c>
      <c r="P4170">
        <v>212.117647058823</v>
      </c>
      <c r="Q4170">
        <v>0.13100658379032901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715</v>
      </c>
      <c r="E4171">
        <v>15.966448</v>
      </c>
      <c r="F4171">
        <v>144.91</v>
      </c>
      <c r="G4171">
        <v>14.7101195688593</v>
      </c>
      <c r="H4171">
        <v>3.4362746527046699</v>
      </c>
      <c r="I4171">
        <v>3.6800892922258002</v>
      </c>
      <c r="J4171">
        <v>-1.5744792946846</v>
      </c>
      <c r="K4171">
        <v>135.140010648219</v>
      </c>
      <c r="L4171">
        <v>123.249900816926</v>
      </c>
      <c r="M4171">
        <v>48.680230268627398</v>
      </c>
      <c r="N4171">
        <v>0.95699670296435202</v>
      </c>
      <c r="O4171">
        <v>1.4422745152163401</v>
      </c>
      <c r="P4171">
        <v>45.171308355039002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46</v>
      </c>
      <c r="E4172">
        <v>15.9657</v>
      </c>
      <c r="F4172">
        <v>570</v>
      </c>
      <c r="G4172">
        <v>14.9490717010236</v>
      </c>
      <c r="H4172">
        <v>-8.8887360951051004</v>
      </c>
      <c r="I4172">
        <v>76.846544333464394</v>
      </c>
      <c r="J4172">
        <v>-7.6429904119920797</v>
      </c>
      <c r="K4172">
        <v>529.31090926017202</v>
      </c>
      <c r="L4172">
        <v>457.23871751728302</v>
      </c>
      <c r="M4172">
        <v>57.653751138706497</v>
      </c>
      <c r="N4172">
        <v>1.3555555555555501</v>
      </c>
      <c r="O4172">
        <v>10.342105263157899</v>
      </c>
      <c r="P4172">
        <v>93.417034272141095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541</v>
      </c>
      <c r="E4173">
        <v>15.9495</v>
      </c>
      <c r="F4173">
        <v>90.21</v>
      </c>
      <c r="G4173">
        <v>-13.0848540233072</v>
      </c>
      <c r="H4173">
        <v>-7.97295359258713</v>
      </c>
      <c r="I4173">
        <v>-20.3402333185395</v>
      </c>
      <c r="J4173">
        <v>-7.0141255131345197</v>
      </c>
      <c r="K4173">
        <v>94.032890684091399</v>
      </c>
      <c r="L4173">
        <v>93.423926711882004</v>
      </c>
      <c r="M4173">
        <v>43.739168639547103</v>
      </c>
      <c r="N4173">
        <v>6.4594171422799093E-2</v>
      </c>
      <c r="O4173">
        <v>24.6979270590843</v>
      </c>
      <c r="P4173">
        <v>12.495323606434701</v>
      </c>
      <c r="Q4173">
        <v>9.5422015803781998E-2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133</v>
      </c>
      <c r="E4174">
        <v>15.942640000000001</v>
      </c>
      <c r="F4174">
        <v>24.01</v>
      </c>
      <c r="G4174">
        <v>-25.524484114745199</v>
      </c>
      <c r="H4174">
        <v>-8.1990303646628107</v>
      </c>
      <c r="I4174">
        <v>-51.817316544718302</v>
      </c>
      <c r="J4174">
        <v>-12.1150703122265</v>
      </c>
      <c r="K4174">
        <v>25.2010018928496</v>
      </c>
      <c r="L4174">
        <v>26.456224413192299</v>
      </c>
      <c r="M4174">
        <v>41.832160343906899</v>
      </c>
      <c r="N4174">
        <v>2.3678531452876599</v>
      </c>
      <c r="O4174">
        <v>70.762182423989998</v>
      </c>
      <c r="P4174">
        <v>17.580803134182101</v>
      </c>
      <c r="Q4174">
        <v>7.2575083860664996E-2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E4175">
        <v>15.9266785</v>
      </c>
      <c r="F4175">
        <v>22.14</v>
      </c>
      <c r="G4175">
        <v>44.741541526280301</v>
      </c>
      <c r="H4175">
        <v>-0.84046835588903102</v>
      </c>
      <c r="I4175">
        <v>-29.586814312114001</v>
      </c>
      <c r="J4175">
        <v>-10.311870854381301</v>
      </c>
      <c r="K4175">
        <v>22.572704984059399</v>
      </c>
      <c r="L4175">
        <v>19.939492350321199</v>
      </c>
      <c r="M4175">
        <v>49.696830744003599</v>
      </c>
      <c r="N4175">
        <v>1.27279009004966</v>
      </c>
      <c r="O4175">
        <v>32.294489611562703</v>
      </c>
      <c r="P4175">
        <v>89.879931389365296</v>
      </c>
      <c r="Q4175">
        <v>6.8719594147180998E-2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174</v>
      </c>
      <c r="E4176">
        <v>15.913720365</v>
      </c>
      <c r="F4176">
        <v>36.93</v>
      </c>
      <c r="G4176">
        <v>-35.492980049704599</v>
      </c>
      <c r="H4176">
        <v>-7.4515890770253304</v>
      </c>
      <c r="I4176">
        <v>-23.682283812431798</v>
      </c>
      <c r="J4176">
        <v>3.8211170899496301</v>
      </c>
      <c r="K4176">
        <v>34.722825370180601</v>
      </c>
      <c r="L4176">
        <v>37.611090255516302</v>
      </c>
      <c r="M4176">
        <v>47.5103952225573</v>
      </c>
      <c r="N4176">
        <v>1.3683021922116301</v>
      </c>
      <c r="O4176">
        <v>24.559978337394998</v>
      </c>
      <c r="P4176">
        <v>26.994497936726201</v>
      </c>
      <c r="Q4176">
        <v>-9.5649027467090003E-2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271</v>
      </c>
      <c r="E4177">
        <v>15.884854109999999</v>
      </c>
      <c r="F4177">
        <v>5.23</v>
      </c>
      <c r="G4177">
        <v>101.825153566414</v>
      </c>
      <c r="H4177">
        <v>27.030360477712499</v>
      </c>
      <c r="I4177">
        <v>25.043032926428801</v>
      </c>
      <c r="J4177">
        <v>-1.23904952529257</v>
      </c>
      <c r="K4177">
        <v>4.09039340895756</v>
      </c>
      <c r="L4177">
        <v>3.4395808916998001</v>
      </c>
      <c r="M4177">
        <v>53.781516792630001</v>
      </c>
      <c r="N4177">
        <v>0.89077515432004795</v>
      </c>
      <c r="O4177">
        <v>10.8986615678776</v>
      </c>
      <c r="P4177">
        <v>182.702702702702</v>
      </c>
      <c r="Q4177">
        <v>5.5540097116178001E-2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118</v>
      </c>
      <c r="E4178">
        <v>15.884</v>
      </c>
      <c r="F4178">
        <v>18.489999999999998</v>
      </c>
      <c r="G4178">
        <v>-8.2438157560312408</v>
      </c>
      <c r="H4178">
        <v>-18.339831383707299</v>
      </c>
      <c r="I4178">
        <v>-55.665484708949997</v>
      </c>
      <c r="J4178">
        <v>-9.6146840430590697</v>
      </c>
      <c r="K4178">
        <v>20.703210251173601</v>
      </c>
      <c r="L4178">
        <v>22.171825932953201</v>
      </c>
      <c r="M4178">
        <v>25.723937038498299</v>
      </c>
      <c r="N4178">
        <v>0.11031104450223</v>
      </c>
      <c r="O4178">
        <v>99.459167117360707</v>
      </c>
      <c r="P4178">
        <v>23.266666666666602</v>
      </c>
      <c r="Q4178">
        <v>7.0672258931890001E-3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484</v>
      </c>
      <c r="E4179">
        <v>15.8834</v>
      </c>
      <c r="F4179">
        <v>53.04</v>
      </c>
      <c r="G4179">
        <v>130.665733276559</v>
      </c>
      <c r="H4179">
        <v>-8.2654218035569897</v>
      </c>
      <c r="I4179">
        <v>27.0042997863717</v>
      </c>
      <c r="J4179">
        <v>-6.4523196674726702</v>
      </c>
      <c r="K4179">
        <v>46.370430821233498</v>
      </c>
      <c r="L4179">
        <v>36.774075808339099</v>
      </c>
      <c r="M4179">
        <v>55.278624545028798</v>
      </c>
      <c r="N4179">
        <v>0.84134339490783905</v>
      </c>
      <c r="O4179">
        <v>21.040723981900399</v>
      </c>
      <c r="P4179">
        <v>156.85230024213001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915</v>
      </c>
      <c r="E4180">
        <v>15.8498007919999</v>
      </c>
      <c r="F4180">
        <v>25.05</v>
      </c>
      <c r="G4180">
        <v>-18.970406100560801</v>
      </c>
      <c r="H4180">
        <v>4.7786445934974697</v>
      </c>
      <c r="I4180">
        <v>-37.904562556377797</v>
      </c>
      <c r="J4180">
        <v>-2.2613895480112398</v>
      </c>
      <c r="K4180">
        <v>24.609270256260299</v>
      </c>
      <c r="L4180">
        <v>25.749265335780201</v>
      </c>
      <c r="M4180">
        <v>52.5279542085445</v>
      </c>
      <c r="N4180">
        <v>3.3203858785960998</v>
      </c>
      <c r="O4180">
        <v>56.487025948103799</v>
      </c>
      <c r="P4180">
        <v>31.427072402937998</v>
      </c>
      <c r="Q4180">
        <v>0.120645636970167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54</v>
      </c>
      <c r="E4181">
        <v>15.8452476</v>
      </c>
      <c r="F4181">
        <v>50.02</v>
      </c>
      <c r="G4181">
        <v>60.3818046089226</v>
      </c>
      <c r="H4181">
        <v>50.098282884025501</v>
      </c>
      <c r="I4181">
        <v>87.854946881199893</v>
      </c>
      <c r="J4181">
        <v>5.2920656934381602</v>
      </c>
      <c r="K4181">
        <v>40.674134133825703</v>
      </c>
      <c r="L4181">
        <v>32.7560332785052</v>
      </c>
      <c r="M4181">
        <v>72.3665523656055</v>
      </c>
      <c r="N4181">
        <v>3.2859651757533399</v>
      </c>
      <c r="O4181">
        <v>11.4354258296681</v>
      </c>
      <c r="P4181">
        <v>132.65116279069699</v>
      </c>
      <c r="Q4181">
        <v>0.114541473283002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228</v>
      </c>
      <c r="E4182">
        <v>15.8436655</v>
      </c>
      <c r="F4182">
        <v>22.4</v>
      </c>
      <c r="G4182">
        <v>229.93546734156499</v>
      </c>
      <c r="H4182">
        <v>43.799234209822103</v>
      </c>
      <c r="I4182">
        <v>54.553619027403897</v>
      </c>
      <c r="J4182">
        <v>6.9342641133090899</v>
      </c>
      <c r="K4182">
        <v>15.5189293504485</v>
      </c>
      <c r="L4182">
        <v>10.890073598225699</v>
      </c>
      <c r="M4182">
        <v>99.983583377452405</v>
      </c>
      <c r="N4182">
        <v>3.5869705809284902</v>
      </c>
      <c r="O4182">
        <v>0</v>
      </c>
      <c r="P4182">
        <v>289.56521739130397</v>
      </c>
      <c r="Q4182">
        <v>0.11539199832758799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60</v>
      </c>
      <c r="E4183">
        <v>15.84</v>
      </c>
      <c r="F4183">
        <v>36.799999999999997</v>
      </c>
      <c r="G4183">
        <v>27.703320272315601</v>
      </c>
      <c r="H4183">
        <v>33.619970257419901</v>
      </c>
      <c r="I4183">
        <v>-27.5694710653854</v>
      </c>
      <c r="J4183">
        <v>3.7172186962817699</v>
      </c>
      <c r="K4183">
        <v>32.161732336065903</v>
      </c>
      <c r="L4183">
        <v>30.219207354308999</v>
      </c>
      <c r="M4183">
        <v>65.082597106921597</v>
      </c>
      <c r="N4183">
        <v>0.930572524506322</v>
      </c>
      <c r="O4183">
        <v>12.6902173913043</v>
      </c>
      <c r="P4183">
        <v>83.084577114427802</v>
      </c>
      <c r="Q4183">
        <v>0.117614567315326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915</v>
      </c>
      <c r="E4184">
        <v>15.838416</v>
      </c>
      <c r="F4184">
        <v>4.88</v>
      </c>
      <c r="G4184">
        <v>-65.020245074215893</v>
      </c>
      <c r="H4184">
        <v>-18.685781729657599</v>
      </c>
      <c r="I4184">
        <v>-51.328291793764002</v>
      </c>
      <c r="J4184">
        <v>-9.7456657823814208</v>
      </c>
      <c r="K4184">
        <v>5.6070643050872899</v>
      </c>
      <c r="L4184">
        <v>11.1671831526451</v>
      </c>
      <c r="M4184">
        <v>24.9656385881845</v>
      </c>
      <c r="N4184">
        <v>1.33653372232472</v>
      </c>
      <c r="O4184">
        <v>86.270491803278603</v>
      </c>
      <c r="P4184">
        <v>9.9099099099098904</v>
      </c>
      <c r="Q4184">
        <v>-0.13648516816196499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72</v>
      </c>
      <c r="E4185">
        <v>15.8144217</v>
      </c>
      <c r="F4185">
        <v>49.98</v>
      </c>
      <c r="G4185">
        <v>338.93199048252802</v>
      </c>
      <c r="H4185">
        <v>-12.458548711147399</v>
      </c>
      <c r="I4185">
        <v>42.358348241744103</v>
      </c>
      <c r="J4185">
        <v>-2.1490596365160402</v>
      </c>
      <c r="K4185">
        <v>51.446905850384198</v>
      </c>
      <c r="L4185">
        <v>40.7740923430949</v>
      </c>
      <c r="M4185">
        <v>29.166434993006899</v>
      </c>
      <c r="N4185">
        <v>0.23759427729150701</v>
      </c>
      <c r="O4185">
        <v>32.633053221288499</v>
      </c>
      <c r="P4185">
        <v>390</v>
      </c>
      <c r="Q4185">
        <v>0.12001139742163699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72</v>
      </c>
      <c r="E4186">
        <v>15.778</v>
      </c>
      <c r="F4186">
        <v>11.28</v>
      </c>
      <c r="G4186">
        <v>37.295120894888598</v>
      </c>
      <c r="H4186">
        <v>-9.9738779982770591</v>
      </c>
      <c r="I4186">
        <v>19.105847241344001</v>
      </c>
      <c r="J4186">
        <v>1.21549592925287</v>
      </c>
      <c r="K4186">
        <v>11.5144691516474</v>
      </c>
      <c r="L4186">
        <v>9.9040156412634506</v>
      </c>
      <c r="M4186">
        <v>44.226388226463897</v>
      </c>
      <c r="N4186">
        <v>0.31120647849750399</v>
      </c>
      <c r="O4186">
        <v>63.031914893617</v>
      </c>
      <c r="P4186">
        <v>80.191693290734804</v>
      </c>
      <c r="Q4186">
        <v>1.561564179258E-3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D4187" t="s">
        <v>622</v>
      </c>
      <c r="E4187">
        <v>15.742167</v>
      </c>
      <c r="F4187">
        <v>28.61</v>
      </c>
      <c r="G4187">
        <v>58.776632723742601</v>
      </c>
      <c r="H4187">
        <v>-24.162276286611998</v>
      </c>
      <c r="I4187">
        <v>44.965638734040297</v>
      </c>
      <c r="J4187">
        <v>-6.2813397009594496</v>
      </c>
      <c r="K4187">
        <v>39.097475499864402</v>
      </c>
      <c r="L4187">
        <v>32.076914331883401</v>
      </c>
      <c r="M4187">
        <v>17.597344112816199</v>
      </c>
      <c r="N4187">
        <v>0.189524113701692</v>
      </c>
      <c r="O4187">
        <v>132.61097518350201</v>
      </c>
      <c r="P4187">
        <v>130.16894609814901</v>
      </c>
      <c r="Q4187">
        <v>0.128218621264441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622</v>
      </c>
      <c r="E4188">
        <v>15.703004822</v>
      </c>
      <c r="F4188">
        <v>13.6</v>
      </c>
      <c r="G4188">
        <v>-6.1856198079606202</v>
      </c>
      <c r="H4188">
        <v>-2.61876232930496</v>
      </c>
      <c r="I4188">
        <v>-22.644406579192399</v>
      </c>
      <c r="J4188">
        <v>5.2329315323238399</v>
      </c>
      <c r="K4188">
        <v>12.9995144365057</v>
      </c>
      <c r="L4188">
        <v>12.501672622511901</v>
      </c>
      <c r="M4188">
        <v>58.532053044517497</v>
      </c>
      <c r="N4188">
        <v>0.62006206490001203</v>
      </c>
      <c r="O4188">
        <v>16.102941176470502</v>
      </c>
      <c r="P4188">
        <v>35.864135864135797</v>
      </c>
      <c r="Q4188">
        <v>2.0190983448839999E-2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E4189">
        <v>15.6798114</v>
      </c>
      <c r="F4189">
        <v>0.95</v>
      </c>
      <c r="G4189">
        <v>66.741541526280301</v>
      </c>
      <c r="H4189">
        <v>-32.104887714710898</v>
      </c>
      <c r="I4189">
        <v>-25.832127948732001</v>
      </c>
      <c r="J4189">
        <v>-0.228948515191567</v>
      </c>
      <c r="K4189">
        <v>0.98247670280492705</v>
      </c>
      <c r="L4189">
        <v>0.87028633079740403</v>
      </c>
      <c r="M4189">
        <v>50.929092653727899</v>
      </c>
      <c r="N4189">
        <v>0.46080097622528599</v>
      </c>
      <c r="O4189">
        <v>52.631578947368403</v>
      </c>
      <c r="P4189">
        <v>120.930232558139</v>
      </c>
      <c r="Q4189">
        <v>4.5751344388287998E-2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E4190">
        <v>15.660315000000001</v>
      </c>
      <c r="F4190">
        <v>51</v>
      </c>
      <c r="G4190">
        <v>-62.727313915960899</v>
      </c>
      <c r="H4190">
        <v>-2.0473337578763799</v>
      </c>
      <c r="I4190">
        <v>-55.709459109333103</v>
      </c>
      <c r="J4190">
        <v>-8.5117767980198504</v>
      </c>
      <c r="K4190">
        <v>51.998562166053503</v>
      </c>
      <c r="M4190">
        <v>41.164695559266498</v>
      </c>
      <c r="N4190">
        <v>3.88888888888888</v>
      </c>
      <c r="O4190">
        <v>76.470588235294102</v>
      </c>
      <c r="P4190">
        <v>8.5106382978723296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915</v>
      </c>
      <c r="E4191">
        <v>15.6059176</v>
      </c>
      <c r="F4191">
        <v>40.64</v>
      </c>
      <c r="G4191">
        <v>-21.2272547608728</v>
      </c>
      <c r="H4191">
        <v>-9.0028893134319308</v>
      </c>
      <c r="I4191">
        <v>-26.989637106241101</v>
      </c>
      <c r="J4191">
        <v>-11.1969442621346</v>
      </c>
      <c r="K4191">
        <v>44.435537736776801</v>
      </c>
      <c r="L4191">
        <v>43.758821219355397</v>
      </c>
      <c r="M4191">
        <v>42.081434021861398</v>
      </c>
      <c r="N4191">
        <v>4.2684719250431096</v>
      </c>
      <c r="O4191">
        <v>47.613188976377899</v>
      </c>
      <c r="P4191">
        <v>23.039660914320301</v>
      </c>
      <c r="Q4191">
        <v>3.4422600373513003E-2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E4192">
        <v>15.572802599999999</v>
      </c>
      <c r="F4192">
        <v>31.14</v>
      </c>
      <c r="G4192">
        <v>30.949429857549401</v>
      </c>
      <c r="H4192">
        <v>0.82859078979769496</v>
      </c>
      <c r="I4192">
        <v>12.3143915099861</v>
      </c>
      <c r="J4192">
        <v>0.54422459675781298</v>
      </c>
      <c r="K4192">
        <v>22.803283205888899</v>
      </c>
      <c r="L4192">
        <v>16.7722725304621</v>
      </c>
      <c r="M4192">
        <v>100</v>
      </c>
      <c r="N4192">
        <v>1.2213310649329601</v>
      </c>
      <c r="O4192">
        <v>0</v>
      </c>
      <c r="P4192">
        <v>54.925373134328296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80</v>
      </c>
      <c r="E4193">
        <v>15.529783119999999</v>
      </c>
      <c r="F4193">
        <v>32.950000000000003</v>
      </c>
      <c r="G4193">
        <v>295.76927965315701</v>
      </c>
      <c r="H4193">
        <v>-13.8873219749608</v>
      </c>
      <c r="I4193">
        <v>3.73975119760272</v>
      </c>
      <c r="J4193">
        <v>0.54422459675781298</v>
      </c>
      <c r="K4193">
        <v>24.747596295338202</v>
      </c>
      <c r="L4193">
        <v>16.835592627991598</v>
      </c>
      <c r="M4193">
        <v>0.18954625982176801</v>
      </c>
      <c r="N4193">
        <v>0.188721384701284</v>
      </c>
      <c r="O4193">
        <v>66.130500758725304</v>
      </c>
      <c r="P4193">
        <v>319.74522292993601</v>
      </c>
      <c r="Q4193">
        <v>0.113210731583403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E4194">
        <v>15.524699999999999</v>
      </c>
      <c r="F4194">
        <v>30</v>
      </c>
      <c r="G4194">
        <v>-36.0139119754418</v>
      </c>
      <c r="H4194">
        <v>-4.5448461956873203</v>
      </c>
      <c r="I4194">
        <v>-35.814623764337497</v>
      </c>
      <c r="J4194">
        <v>-1.23904952529257</v>
      </c>
      <c r="K4194">
        <v>30.5515333627419</v>
      </c>
      <c r="L4194">
        <v>31.610413341477201</v>
      </c>
      <c r="M4194">
        <v>39.898294647261203</v>
      </c>
      <c r="N4194">
        <v>0.54705882352941104</v>
      </c>
      <c r="O4194">
        <v>43.1</v>
      </c>
      <c r="P4194">
        <v>19.047619047619001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715</v>
      </c>
      <c r="E4195">
        <v>15.501888424000001</v>
      </c>
      <c r="F4195">
        <v>92.24</v>
      </c>
      <c r="G4195">
        <v>19.9897638921497</v>
      </c>
      <c r="H4195">
        <v>5.5384080532989399</v>
      </c>
      <c r="I4195">
        <v>2.4505331265130499</v>
      </c>
      <c r="J4195">
        <v>-0.90828877556821497</v>
      </c>
      <c r="K4195">
        <v>85.220148414412193</v>
      </c>
      <c r="L4195">
        <v>77.379418721552994</v>
      </c>
      <c r="M4195">
        <v>40.888200527429397</v>
      </c>
      <c r="N4195">
        <v>0.93407432615149799</v>
      </c>
      <c r="O4195">
        <v>0.28187337380747302</v>
      </c>
      <c r="P4195">
        <v>52.4376136175838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95</v>
      </c>
      <c r="E4196">
        <v>15.493499999999999</v>
      </c>
      <c r="F4196">
        <v>3.76</v>
      </c>
      <c r="G4196">
        <v>-58.061662451070802</v>
      </c>
      <c r="H4196">
        <v>-7.14810895167484</v>
      </c>
      <c r="I4196">
        <v>-43.013971446364899</v>
      </c>
      <c r="J4196">
        <v>-11.740242842715</v>
      </c>
      <c r="K4196">
        <v>3.8950491101407501</v>
      </c>
      <c r="L4196">
        <v>4.1764740552710498</v>
      </c>
      <c r="M4196">
        <v>42.091612453700897</v>
      </c>
      <c r="N4196">
        <v>2.3014386139574299</v>
      </c>
      <c r="O4196">
        <v>64.627659574468098</v>
      </c>
      <c r="P4196">
        <v>17.499999999999901</v>
      </c>
      <c r="Q4196">
        <v>1.4990880918224E-2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541</v>
      </c>
      <c r="E4197">
        <v>15.3964625</v>
      </c>
      <c r="F4197">
        <v>36.25</v>
      </c>
      <c r="G4197">
        <v>125.472630382022</v>
      </c>
      <c r="H4197">
        <v>2.5703133009471402</v>
      </c>
      <c r="I4197">
        <v>-42.283405212751703</v>
      </c>
      <c r="J4197">
        <v>15.0213738230076</v>
      </c>
      <c r="K4197">
        <v>35.637377462641702</v>
      </c>
      <c r="L4197">
        <v>33.3701895560719</v>
      </c>
      <c r="M4197">
        <v>63.427296246071101</v>
      </c>
      <c r="N4197">
        <v>2.3881932177516001</v>
      </c>
      <c r="O4197">
        <v>43.393103448275802</v>
      </c>
      <c r="P4197">
        <v>151.56141568355301</v>
      </c>
      <c r="Q4197">
        <v>0.14019447869777199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21</v>
      </c>
      <c r="E4198">
        <v>15.331950000000001</v>
      </c>
      <c r="F4198">
        <v>36.17</v>
      </c>
      <c r="G4198">
        <v>-64.045643945799995</v>
      </c>
      <c r="H4198">
        <v>9.6660714809525601</v>
      </c>
      <c r="I4198">
        <v>-38.2042372329553</v>
      </c>
      <c r="J4198">
        <v>-1.34733322859522</v>
      </c>
      <c r="K4198">
        <v>36.534363952827498</v>
      </c>
      <c r="L4198">
        <v>44.986920554122698</v>
      </c>
      <c r="M4198">
        <v>55.749001215324803</v>
      </c>
      <c r="N4198">
        <v>0.74026467089265502</v>
      </c>
      <c r="O4198">
        <v>93.254077965164498</v>
      </c>
      <c r="P4198">
        <v>27.809187279151899</v>
      </c>
      <c r="Q4198">
        <v>6.5414809558842005E-2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E4199">
        <v>15.3122992</v>
      </c>
      <c r="F4199">
        <v>47.08</v>
      </c>
      <c r="G4199">
        <v>81.434178887269894</v>
      </c>
      <c r="H4199">
        <v>17.178911607866301</v>
      </c>
      <c r="I4199">
        <v>-2.35459759205462</v>
      </c>
      <c r="J4199">
        <v>5.5397642934571696</v>
      </c>
      <c r="K4199">
        <v>38.445671984502297</v>
      </c>
      <c r="L4199">
        <v>30.369822133285101</v>
      </c>
      <c r="M4199">
        <v>87.053383396428998</v>
      </c>
      <c r="N4199">
        <v>0.51865771812080497</v>
      </c>
      <c r="O4199">
        <v>0.27612574341546697</v>
      </c>
      <c r="P4199">
        <v>128.98832684824899</v>
      </c>
      <c r="Q4199">
        <v>8.9127744375291001E-2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418</v>
      </c>
      <c r="E4200">
        <v>15.3</v>
      </c>
      <c r="F4200">
        <v>52.54</v>
      </c>
      <c r="G4200">
        <v>33.597738948972697</v>
      </c>
      <c r="H4200">
        <v>-16.070794168433501</v>
      </c>
      <c r="I4200">
        <v>15.0088522824006</v>
      </c>
      <c r="J4200">
        <v>-1.0425858710686</v>
      </c>
      <c r="K4200">
        <v>48.73731035027</v>
      </c>
      <c r="L4200">
        <v>39.680244204161603</v>
      </c>
      <c r="M4200">
        <v>41.533968864754598</v>
      </c>
      <c r="N4200">
        <v>0.37260688519827601</v>
      </c>
      <c r="O4200">
        <v>19.432813094784901</v>
      </c>
      <c r="P4200">
        <v>136.24100719424399</v>
      </c>
      <c r="Q4200">
        <v>0.123181194592707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D4201" t="s">
        <v>715</v>
      </c>
      <c r="E4201">
        <v>15.224317124999899</v>
      </c>
      <c r="F4201">
        <v>26.32</v>
      </c>
      <c r="G4201">
        <v>4.3794749051897996</v>
      </c>
      <c r="H4201">
        <v>-0.19200784372694901</v>
      </c>
      <c r="I4201">
        <v>1.56002013307124</v>
      </c>
      <c r="J4201">
        <v>-1.0857340787613401</v>
      </c>
      <c r="K4201">
        <v>25.165514899075401</v>
      </c>
      <c r="L4201">
        <v>23.056864635772499</v>
      </c>
      <c r="M4201">
        <v>59.890528015670299</v>
      </c>
      <c r="N4201">
        <v>0.66710097011354197</v>
      </c>
      <c r="O4201">
        <v>0.68389057750759497</v>
      </c>
      <c r="P4201">
        <v>39.185616076150097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715</v>
      </c>
      <c r="E4202">
        <v>15.1879762019999</v>
      </c>
      <c r="F4202">
        <v>164.79</v>
      </c>
      <c r="G4202">
        <v>28.630536782918501</v>
      </c>
      <c r="H4202">
        <v>-1.7230742997825399</v>
      </c>
      <c r="I4202">
        <v>4.2667894992744797</v>
      </c>
      <c r="J4202">
        <v>-1.07830763966661</v>
      </c>
      <c r="K4202">
        <v>156.33632076110001</v>
      </c>
      <c r="L4202">
        <v>139.10206670236201</v>
      </c>
      <c r="M4202">
        <v>55.3773054855941</v>
      </c>
      <c r="N4202">
        <v>0.90984317367695</v>
      </c>
      <c r="O4202">
        <v>0.64324291522543897</v>
      </c>
      <c r="P4202">
        <v>57.543021032504697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418</v>
      </c>
      <c r="E4203">
        <v>15.152799999999999</v>
      </c>
      <c r="F4203">
        <v>14.78</v>
      </c>
      <c r="G4203">
        <v>99.738727267368503</v>
      </c>
      <c r="H4203">
        <v>-1.44169995505947</v>
      </c>
      <c r="I4203">
        <v>31.787873959847001</v>
      </c>
      <c r="J4203">
        <v>-5.8493969737022998E-2</v>
      </c>
      <c r="K4203">
        <v>14.245945332998399</v>
      </c>
      <c r="L4203">
        <v>12.045688555120501</v>
      </c>
      <c r="M4203">
        <v>48.621962506760397</v>
      </c>
      <c r="N4203">
        <v>1.38265106717762</v>
      </c>
      <c r="O4203">
        <v>20.094722598105498</v>
      </c>
      <c r="P4203">
        <v>140.325203252032</v>
      </c>
      <c r="Q4203">
        <v>8.4745493085200005E-2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111</v>
      </c>
      <c r="E4204">
        <v>15.1498542</v>
      </c>
      <c r="F4204">
        <v>50.87</v>
      </c>
      <c r="G4204">
        <v>32.415215678215297</v>
      </c>
      <c r="H4204">
        <v>-8.1813462970613404</v>
      </c>
      <c r="I4204">
        <v>-13.4367309628395</v>
      </c>
      <c r="J4204">
        <v>0.91126362710825903</v>
      </c>
      <c r="K4204">
        <v>45.569379702351199</v>
      </c>
      <c r="L4204">
        <v>43.129521790377702</v>
      </c>
      <c r="M4204">
        <v>70.361513449709506</v>
      </c>
      <c r="N4204">
        <v>0.82968412398768199</v>
      </c>
      <c r="O4204">
        <v>26.597208570866901</v>
      </c>
      <c r="P4204">
        <v>67.611202635914296</v>
      </c>
      <c r="Q4204">
        <v>8.0503926517234994E-2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60</v>
      </c>
      <c r="E4205">
        <v>15.148783296</v>
      </c>
      <c r="F4205">
        <v>21.82</v>
      </c>
      <c r="G4205">
        <v>-34.4659062826344</v>
      </c>
      <c r="H4205">
        <v>-14.333602559429</v>
      </c>
      <c r="I4205">
        <v>-17.126500243104299</v>
      </c>
      <c r="J4205">
        <v>-6.3211850489065498</v>
      </c>
      <c r="K4205">
        <v>19.3580345543945</v>
      </c>
      <c r="L4205">
        <v>19.786812476161298</v>
      </c>
      <c r="M4205">
        <v>36.031149697443297</v>
      </c>
      <c r="N4205">
        <v>3.2449495338424201</v>
      </c>
      <c r="O4205">
        <v>20.760769935838599</v>
      </c>
      <c r="P4205">
        <v>34.691358024691297</v>
      </c>
      <c r="Q4205">
        <v>-8.0407269636737E-2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541</v>
      </c>
      <c r="E4206">
        <v>15.12</v>
      </c>
      <c r="F4206">
        <v>50.4</v>
      </c>
      <c r="G4206">
        <v>-51.9142437231042</v>
      </c>
      <c r="H4206">
        <v>-7.9741351303506498</v>
      </c>
      <c r="I4206">
        <v>-36.308318424922497</v>
      </c>
      <c r="J4206">
        <v>-3.22271346928324</v>
      </c>
      <c r="K4206">
        <v>53.108101586469601</v>
      </c>
      <c r="L4206">
        <v>54.546548615204102</v>
      </c>
      <c r="M4206">
        <v>9.7472161372137691</v>
      </c>
      <c r="N4206">
        <v>0.43077782858304098</v>
      </c>
      <c r="O4206">
        <v>103.37301587301501</v>
      </c>
      <c r="P4206">
        <v>51.305914139897901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906</v>
      </c>
      <c r="E4207">
        <v>15.086924</v>
      </c>
      <c r="F4207">
        <v>35.6</v>
      </c>
      <c r="G4207">
        <v>5.7144028070097797</v>
      </c>
      <c r="H4207">
        <v>-4.1612945777006196</v>
      </c>
      <c r="I4207">
        <v>-8.5096495624722799</v>
      </c>
      <c r="J4207">
        <v>0.54422459675781298</v>
      </c>
      <c r="K4207">
        <v>28.608053106202998</v>
      </c>
      <c r="L4207">
        <v>17.5825802003943</v>
      </c>
      <c r="M4207">
        <v>99.878821696181802</v>
      </c>
      <c r="N4207">
        <v>0.798811279438709</v>
      </c>
      <c r="O4207">
        <v>0</v>
      </c>
      <c r="P4207">
        <v>29.6903460837887</v>
      </c>
      <c r="Q4207">
        <v>0.21099732792916701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138</v>
      </c>
      <c r="E4208">
        <v>15.078884</v>
      </c>
      <c r="F4208">
        <v>25.64</v>
      </c>
      <c r="G4208">
        <v>-36.938428693613801</v>
      </c>
      <c r="H4208">
        <v>3.4128506511764201</v>
      </c>
      <c r="I4208">
        <v>49.861480667754101</v>
      </c>
      <c r="J4208">
        <v>-2.0130433333421101</v>
      </c>
      <c r="K4208">
        <v>23.811751845480799</v>
      </c>
      <c r="L4208">
        <v>20.9245368003414</v>
      </c>
      <c r="M4208">
        <v>51.718937696588</v>
      </c>
      <c r="N4208">
        <v>0.22578499351710901</v>
      </c>
      <c r="O4208">
        <v>14.1575663026521</v>
      </c>
      <c r="P4208">
        <v>96.927803379416204</v>
      </c>
      <c r="Q4208">
        <v>6.8374162615627995E-2</v>
      </c>
    </row>
    <row r="4209" spans="1:17" hidden="1" x14ac:dyDescent="0.3">
      <c r="A4209" t="s">
        <v>8578</v>
      </c>
      <c r="B4209" t="s">
        <v>8579</v>
      </c>
      <c r="C4209" t="str">
        <f>IFERROR(VLOOKUP(Table1[[#This Row],[Ticker]],[1]!Table1[[Symbol]:[Industry]],2,FALSE),"-")</f>
        <v>-</v>
      </c>
      <c r="D4209" t="s">
        <v>622</v>
      </c>
      <c r="E4209">
        <v>15.077361</v>
      </c>
      <c r="F4209">
        <v>43.12</v>
      </c>
      <c r="G4209">
        <v>-6.9416665998438702</v>
      </c>
      <c r="H4209">
        <v>3.64131180270443</v>
      </c>
      <c r="I4209">
        <v>-16.331504142520402</v>
      </c>
      <c r="J4209">
        <v>1.6258890831658199</v>
      </c>
      <c r="K4209">
        <v>44.102732518900602</v>
      </c>
      <c r="L4209">
        <v>42.485860146028102</v>
      </c>
      <c r="M4209">
        <v>60.4790571429902</v>
      </c>
      <c r="N4209">
        <v>0.82474883314303704</v>
      </c>
      <c r="O4209">
        <v>34.508348794062996</v>
      </c>
      <c r="P4209">
        <v>36.845445890193503</v>
      </c>
      <c r="Q4209">
        <v>0.13853986096943999</v>
      </c>
    </row>
    <row r="4210" spans="1:17" hidden="1" x14ac:dyDescent="0.3">
      <c r="A4210" t="s">
        <v>8580</v>
      </c>
      <c r="B4210" t="s">
        <v>8581</v>
      </c>
      <c r="C4210" t="str">
        <f>IFERROR(VLOOKUP(Table1[[#This Row],[Ticker]],[1]!Table1[[Symbol]:[Industry]],2,FALSE),"-")</f>
        <v>-</v>
      </c>
      <c r="D4210" t="s">
        <v>541</v>
      </c>
      <c r="E4210">
        <v>15.071999999999999</v>
      </c>
      <c r="F4210">
        <v>6.28</v>
      </c>
      <c r="G4210">
        <v>-64.897862373674499</v>
      </c>
      <c r="H4210">
        <v>-12.8318148089144</v>
      </c>
      <c r="I4210">
        <v>-79.935691322244793</v>
      </c>
      <c r="J4210">
        <v>0.54422459675781298</v>
      </c>
      <c r="K4210">
        <v>12.3612074032047</v>
      </c>
      <c r="L4210">
        <v>12.817231407005</v>
      </c>
      <c r="M4210">
        <v>4.7315853407999999E-5</v>
      </c>
      <c r="N4210">
        <v>0.60595129517887303</v>
      </c>
      <c r="O4210">
        <v>200.31847133757901</v>
      </c>
      <c r="P4210">
        <v>4.4925124792013396</v>
      </c>
      <c r="Q4210">
        <v>-0.111662224291929</v>
      </c>
    </row>
    <row r="4211" spans="1:17" hidden="1" x14ac:dyDescent="0.3">
      <c r="A4211" t="s">
        <v>8582</v>
      </c>
      <c r="B4211" t="s">
        <v>8583</v>
      </c>
      <c r="C4211" t="str">
        <f>IFERROR(VLOOKUP(Table1[[#This Row],[Ticker]],[1]!Table1[[Symbol]:[Industry]],2,FALSE),"-")</f>
        <v>-</v>
      </c>
      <c r="D4211" t="s">
        <v>622</v>
      </c>
      <c r="E4211">
        <v>15.047753</v>
      </c>
      <c r="F4211">
        <v>32.590000000000003</v>
      </c>
      <c r="G4211">
        <v>124.741068880646</v>
      </c>
      <c r="H4211">
        <v>37.104929616609098</v>
      </c>
      <c r="I4211">
        <v>35.202606726170004</v>
      </c>
      <c r="J4211">
        <v>-10.975891630555701</v>
      </c>
      <c r="K4211">
        <v>29.303940499090299</v>
      </c>
      <c r="L4211">
        <v>22.905802808340599</v>
      </c>
      <c r="M4211">
        <v>39.3664008008152</v>
      </c>
      <c r="N4211">
        <v>2.12105263157894</v>
      </c>
      <c r="O4211">
        <v>27.278306228904501</v>
      </c>
      <c r="P4211">
        <v>150.307219662058</v>
      </c>
    </row>
    <row r="4212" spans="1:17" hidden="1" x14ac:dyDescent="0.3">
      <c r="A4212" t="s">
        <v>8584</v>
      </c>
      <c r="B4212" t="s">
        <v>8585</v>
      </c>
      <c r="C4212" t="str">
        <f>IFERROR(VLOOKUP(Table1[[#This Row],[Ticker]],[1]!Table1[[Symbol]:[Industry]],2,FALSE),"-")</f>
        <v>-</v>
      </c>
      <c r="D4212" t="s">
        <v>541</v>
      </c>
      <c r="E4212">
        <v>14.985999</v>
      </c>
      <c r="F4212">
        <v>49.95</v>
      </c>
      <c r="G4212">
        <v>52.699373843855703</v>
      </c>
      <c r="H4212">
        <v>-16.400378151629599</v>
      </c>
      <c r="I4212">
        <v>-16.707122014154699</v>
      </c>
      <c r="J4212">
        <v>-13.0037554076455</v>
      </c>
      <c r="K4212">
        <v>56.339335791294701</v>
      </c>
      <c r="L4212">
        <v>52.087066705735701</v>
      </c>
      <c r="M4212">
        <v>15.237797039429401</v>
      </c>
      <c r="N4212">
        <v>0.45716820169511402</v>
      </c>
      <c r="O4212">
        <v>26.126126126126099</v>
      </c>
      <c r="P4212">
        <v>84.317343173431695</v>
      </c>
    </row>
    <row r="4213" spans="1:17" hidden="1" x14ac:dyDescent="0.3">
      <c r="A4213" t="s">
        <v>8586</v>
      </c>
      <c r="B4213" t="s">
        <v>8587</v>
      </c>
      <c r="C4213" t="str">
        <f>IFERROR(VLOOKUP(Table1[[#This Row],[Ticker]],[1]!Table1[[Symbol]:[Industry]],2,FALSE),"-")</f>
        <v>-</v>
      </c>
      <c r="D4213" t="s">
        <v>216</v>
      </c>
      <c r="E4213">
        <v>14.927761728</v>
      </c>
      <c r="F4213">
        <v>2.64</v>
      </c>
      <c r="G4213">
        <v>-50.137579352840497</v>
      </c>
      <c r="H4213">
        <v>-19.1598739508024</v>
      </c>
      <c r="I4213">
        <v>-40.879746996351003</v>
      </c>
      <c r="J4213">
        <v>-1.23904952529257</v>
      </c>
      <c r="K4213">
        <v>2.8974015570193901</v>
      </c>
      <c r="L4213">
        <v>2.3302224888508798</v>
      </c>
      <c r="M4213">
        <v>18.132774028353701</v>
      </c>
      <c r="N4213">
        <v>0.108162846782852</v>
      </c>
      <c r="O4213">
        <v>70.454545454545396</v>
      </c>
      <c r="P4213">
        <v>23.943661971830998</v>
      </c>
    </row>
    <row r="4214" spans="1:17" hidden="1" x14ac:dyDescent="0.3">
      <c r="A4214" t="s">
        <v>8588</v>
      </c>
      <c r="B4214" t="s">
        <v>8589</v>
      </c>
      <c r="C4214" t="str">
        <f>IFERROR(VLOOKUP(Table1[[#This Row],[Ticker]],[1]!Table1[[Symbol]:[Industry]],2,FALSE),"-")</f>
        <v>-</v>
      </c>
      <c r="E4214">
        <v>14.920818000000001</v>
      </c>
      <c r="F4214">
        <v>34.75</v>
      </c>
      <c r="G4214">
        <v>8.0876953724341991</v>
      </c>
      <c r="H4214">
        <v>18.318655151550601</v>
      </c>
      <c r="I4214">
        <v>-18.393412817709098</v>
      </c>
      <c r="J4214">
        <v>2.0370815199492398</v>
      </c>
      <c r="K4214">
        <v>30.7418292814281</v>
      </c>
      <c r="L4214">
        <v>31.6018840668461</v>
      </c>
      <c r="M4214">
        <v>68.340927009681394</v>
      </c>
      <c r="N4214">
        <v>1.4207251199170301</v>
      </c>
      <c r="O4214">
        <v>47.251798561150999</v>
      </c>
      <c r="P4214">
        <v>65.083135391923904</v>
      </c>
      <c r="Q4214">
        <v>8.4697369676676001E-2</v>
      </c>
    </row>
    <row r="4215" spans="1:17" hidden="1" x14ac:dyDescent="0.3">
      <c r="A4215" t="s">
        <v>8590</v>
      </c>
      <c r="B4215" t="s">
        <v>8591</v>
      </c>
      <c r="C4215" t="str">
        <f>IFERROR(VLOOKUP(Table1[[#This Row],[Ticker]],[1]!Table1[[Symbol]:[Industry]],2,FALSE),"-")</f>
        <v>-</v>
      </c>
      <c r="D4215" t="s">
        <v>219</v>
      </c>
      <c r="E4215">
        <v>14.898999999999999</v>
      </c>
      <c r="F4215">
        <v>12.84</v>
      </c>
      <c r="G4215">
        <v>30.016671304477601</v>
      </c>
      <c r="H4215">
        <v>-8.2045522008091201</v>
      </c>
      <c r="I4215">
        <v>-7.4947591028886</v>
      </c>
      <c r="J4215">
        <v>-3.2483230956171498</v>
      </c>
      <c r="K4215">
        <v>12.5781881528267</v>
      </c>
      <c r="L4215">
        <v>11.9086756546898</v>
      </c>
      <c r="M4215">
        <v>53.350161919208198</v>
      </c>
      <c r="N4215">
        <v>1.28251756582264</v>
      </c>
      <c r="O4215">
        <v>24.221183800622999</v>
      </c>
      <c r="Q4215">
        <v>5.5727786027792998E-2</v>
      </c>
    </row>
    <row r="4216" spans="1:17" hidden="1" x14ac:dyDescent="0.3">
      <c r="A4216" t="s">
        <v>8592</v>
      </c>
      <c r="B4216" t="s">
        <v>8593</v>
      </c>
      <c r="C4216" t="str">
        <f>IFERROR(VLOOKUP(Table1[[#This Row],[Ticker]],[1]!Table1[[Symbol]:[Industry]],2,FALSE),"-")</f>
        <v>-</v>
      </c>
      <c r="D4216" t="s">
        <v>285</v>
      </c>
      <c r="E4216">
        <v>14.895127</v>
      </c>
      <c r="F4216">
        <v>66.260000000000005</v>
      </c>
      <c r="G4216">
        <v>-15.132817448078599</v>
      </c>
      <c r="H4216">
        <v>-17.978457864439001</v>
      </c>
      <c r="I4216">
        <v>-31.359600476204498</v>
      </c>
      <c r="J4216">
        <v>-10.388569415553199</v>
      </c>
      <c r="K4216">
        <v>72.526890654649193</v>
      </c>
      <c r="L4216">
        <v>73.067125099023599</v>
      </c>
      <c r="M4216">
        <v>26.1359477156611</v>
      </c>
      <c r="N4216">
        <v>0.79229403134892995</v>
      </c>
      <c r="O4216">
        <v>31.482040446725001</v>
      </c>
      <c r="P4216">
        <v>17.900355871886099</v>
      </c>
      <c r="Q4216">
        <v>4.7842962971241999E-2</v>
      </c>
    </row>
    <row r="4217" spans="1:17" hidden="1" x14ac:dyDescent="0.3">
      <c r="A4217" t="s">
        <v>8594</v>
      </c>
      <c r="B4217" t="s">
        <v>8595</v>
      </c>
      <c r="C4217" t="str">
        <f>IFERROR(VLOOKUP(Table1[[#This Row],[Ticker]],[1]!Table1[[Symbol]:[Industry]],2,FALSE),"-")</f>
        <v>-</v>
      </c>
      <c r="D4217" t="s">
        <v>541</v>
      </c>
      <c r="E4217">
        <v>14.891046100000001</v>
      </c>
      <c r="F4217">
        <v>49</v>
      </c>
      <c r="G4217">
        <v>14.6742613536767</v>
      </c>
      <c r="H4217">
        <v>-8.8742568347994606</v>
      </c>
      <c r="I4217">
        <v>15.1294498154208</v>
      </c>
      <c r="J4217">
        <v>-5.1606181527435497</v>
      </c>
      <c r="K4217">
        <v>49.799720889134797</v>
      </c>
      <c r="L4217">
        <v>42.714190230349303</v>
      </c>
      <c r="M4217">
        <v>42.519322289511997</v>
      </c>
      <c r="N4217">
        <v>0.214918242902085</v>
      </c>
      <c r="O4217">
        <v>28.571428571428498</v>
      </c>
      <c r="P4217">
        <v>74.875089221984297</v>
      </c>
      <c r="Q4217">
        <v>0.13137011960950601</v>
      </c>
    </row>
    <row r="4218" spans="1:17" hidden="1" x14ac:dyDescent="0.3">
      <c r="A4218" t="s">
        <v>8596</v>
      </c>
      <c r="B4218" t="s">
        <v>8597</v>
      </c>
      <c r="C4218" t="str">
        <f>IFERROR(VLOOKUP(Table1[[#This Row],[Ticker]],[1]!Table1[[Symbol]:[Industry]],2,FALSE),"-")</f>
        <v>-</v>
      </c>
      <c r="D4218" t="s">
        <v>418</v>
      </c>
      <c r="E4218">
        <v>14.810983800000001</v>
      </c>
      <c r="F4218">
        <v>30.54</v>
      </c>
      <c r="G4218">
        <v>-14.913976868368399</v>
      </c>
      <c r="H4218">
        <v>3.1105609789657098</v>
      </c>
      <c r="I4218">
        <v>-11.719277329032</v>
      </c>
      <c r="J4218">
        <v>4.0712953022936196</v>
      </c>
      <c r="K4218">
        <v>27.939343283387799</v>
      </c>
      <c r="L4218">
        <v>25.615607874540199</v>
      </c>
      <c r="M4218">
        <v>61.490993660675997</v>
      </c>
      <c r="N4218">
        <v>0.24562064090796401</v>
      </c>
      <c r="O4218">
        <v>25.081859855926599</v>
      </c>
      <c r="P4218">
        <v>117.366548042704</v>
      </c>
      <c r="Q4218">
        <v>9.0545893253638002E-2</v>
      </c>
    </row>
    <row r="4219" spans="1:17" hidden="1" x14ac:dyDescent="0.3">
      <c r="A4219" t="s">
        <v>8598</v>
      </c>
      <c r="B4219" t="s">
        <v>8599</v>
      </c>
      <c r="C4219" t="str">
        <f>IFERROR(VLOOKUP(Table1[[#This Row],[Ticker]],[1]!Table1[[Symbol]:[Industry]],2,FALSE),"-")</f>
        <v>-</v>
      </c>
      <c r="D4219" t="s">
        <v>622</v>
      </c>
      <c r="E4219">
        <v>14.766</v>
      </c>
      <c r="F4219">
        <v>10.94</v>
      </c>
      <c r="G4219">
        <v>42.937786226462002</v>
      </c>
      <c r="H4219">
        <v>13.020499940154201</v>
      </c>
      <c r="I4219">
        <v>36.698674582070403</v>
      </c>
      <c r="J4219">
        <v>-7.2144449558725503</v>
      </c>
      <c r="K4219">
        <v>9.6756636471841695</v>
      </c>
      <c r="L4219">
        <v>8.1622618575639603</v>
      </c>
      <c r="M4219">
        <v>48.495990230627903</v>
      </c>
      <c r="N4219">
        <v>2.53159950162713</v>
      </c>
      <c r="O4219">
        <v>15.082266910420399</v>
      </c>
      <c r="P4219">
        <v>82.029950083194606</v>
      </c>
      <c r="Q4219">
        <v>7.7162463367677001E-2</v>
      </c>
    </row>
    <row r="4220" spans="1:17" hidden="1" x14ac:dyDescent="0.3">
      <c r="A4220" t="s">
        <v>8600</v>
      </c>
      <c r="B4220" t="s">
        <v>8601</v>
      </c>
      <c r="C4220" t="str">
        <f>IFERROR(VLOOKUP(Table1[[#This Row],[Ticker]],[1]!Table1[[Symbol]:[Industry]],2,FALSE),"-")</f>
        <v>-</v>
      </c>
      <c r="D4220" t="s">
        <v>72</v>
      </c>
      <c r="E4220">
        <v>14.735250000000001</v>
      </c>
      <c r="F4220">
        <v>10.48</v>
      </c>
      <c r="G4220">
        <v>64.979303764042598</v>
      </c>
      <c r="H4220">
        <v>-14.0473337578763</v>
      </c>
      <c r="I4220">
        <v>-35.319137590301096</v>
      </c>
      <c r="J4220">
        <v>-3.29787305470433</v>
      </c>
      <c r="K4220">
        <v>10.7168384723954</v>
      </c>
      <c r="L4220">
        <v>10.3385970820925</v>
      </c>
      <c r="M4220">
        <v>42.0909926835037</v>
      </c>
      <c r="N4220">
        <v>0.92443567230758295</v>
      </c>
      <c r="O4220">
        <v>99.904580152671699</v>
      </c>
      <c r="P4220">
        <v>108.764940239043</v>
      </c>
      <c r="Q4220">
        <v>2.0295372006209001E-2</v>
      </c>
    </row>
    <row r="4221" spans="1:17" hidden="1" x14ac:dyDescent="0.3">
      <c r="A4221" t="s">
        <v>8602</v>
      </c>
      <c r="B4221" t="s">
        <v>8603</v>
      </c>
      <c r="C4221" t="str">
        <f>IFERROR(VLOOKUP(Table1[[#This Row],[Ticker]],[1]!Table1[[Symbol]:[Industry]],2,FALSE),"-")</f>
        <v>-</v>
      </c>
      <c r="D4221" t="s">
        <v>915</v>
      </c>
      <c r="E4221">
        <v>14.7327364</v>
      </c>
      <c r="F4221">
        <v>26.08</v>
      </c>
      <c r="G4221">
        <v>-3.3247714710671099</v>
      </c>
      <c r="H4221">
        <v>1.26272936874819</v>
      </c>
      <c r="I4221">
        <v>-24.991791814278201</v>
      </c>
      <c r="J4221">
        <v>4.6664760421705399E-2</v>
      </c>
      <c r="K4221">
        <v>26.9939186965895</v>
      </c>
      <c r="L4221">
        <v>27.047487801546001</v>
      </c>
      <c r="M4221">
        <v>57.114937991729498</v>
      </c>
      <c r="N4221">
        <v>3.8829452015410202</v>
      </c>
      <c r="O4221">
        <v>28.834355828220801</v>
      </c>
      <c r="P4221">
        <v>18.2230281051677</v>
      </c>
      <c r="Q4221">
        <v>-0.10648528217493899</v>
      </c>
    </row>
    <row r="4222" spans="1:17" hidden="1" x14ac:dyDescent="0.3">
      <c r="A4222" t="s">
        <v>8604</v>
      </c>
      <c r="B4222" t="s">
        <v>8605</v>
      </c>
      <c r="C4222" t="str">
        <f>IFERROR(VLOOKUP(Table1[[#This Row],[Ticker]],[1]!Table1[[Symbol]:[Industry]],2,FALSE),"-")</f>
        <v>-</v>
      </c>
      <c r="E4222">
        <v>14.72842</v>
      </c>
      <c r="F4222">
        <v>2.2200000000000002</v>
      </c>
      <c r="G4222">
        <v>21.4537167682569</v>
      </c>
      <c r="H4222">
        <v>5.6614041062012603</v>
      </c>
      <c r="I4222">
        <v>1.1519990353949801</v>
      </c>
      <c r="J4222">
        <v>0.56275227650920501</v>
      </c>
      <c r="K4222">
        <v>2.0949886126216302</v>
      </c>
      <c r="L4222">
        <v>1.81416554421193</v>
      </c>
      <c r="M4222">
        <v>55.041492013528703</v>
      </c>
      <c r="N4222">
        <v>0.76169767120212695</v>
      </c>
      <c r="O4222">
        <v>28.378378378378301</v>
      </c>
      <c r="P4222">
        <v>86.554621848739501</v>
      </c>
      <c r="Q4222">
        <v>5.5288947344999E-2</v>
      </c>
    </row>
    <row r="4223" spans="1:17" hidden="1" x14ac:dyDescent="0.3">
      <c r="A4223" t="s">
        <v>8606</v>
      </c>
      <c r="B4223" t="s">
        <v>8607</v>
      </c>
      <c r="C4223" t="str">
        <f>IFERROR(VLOOKUP(Table1[[#This Row],[Ticker]],[1]!Table1[[Symbol]:[Industry]],2,FALSE),"-")</f>
        <v>-</v>
      </c>
      <c r="D4223" t="s">
        <v>138</v>
      </c>
      <c r="E4223">
        <v>14.71944102</v>
      </c>
      <c r="F4223">
        <v>55.81</v>
      </c>
      <c r="G4223">
        <v>60.467182551921297</v>
      </c>
      <c r="H4223">
        <v>-1.6436640331057399</v>
      </c>
      <c r="I4223">
        <v>52.301953478400698</v>
      </c>
      <c r="J4223">
        <v>2.9618466658948699</v>
      </c>
      <c r="K4223">
        <v>52.036535296063597</v>
      </c>
      <c r="L4223">
        <v>44.540795535978802</v>
      </c>
      <c r="M4223">
        <v>60.233415806661696</v>
      </c>
      <c r="N4223">
        <v>0.64325077091415495</v>
      </c>
      <c r="O4223">
        <v>5.7158215373588996</v>
      </c>
      <c r="P4223">
        <v>99.677996422182403</v>
      </c>
      <c r="Q4223">
        <v>4.6744999156375998E-2</v>
      </c>
    </row>
    <row r="4224" spans="1:17" hidden="1" x14ac:dyDescent="0.3">
      <c r="A4224" t="s">
        <v>8608</v>
      </c>
      <c r="B4224" t="s">
        <v>8609</v>
      </c>
      <c r="C4224" t="str">
        <f>IFERROR(VLOOKUP(Table1[[#This Row],[Ticker]],[1]!Table1[[Symbol]:[Industry]],2,FALSE),"-")</f>
        <v>-</v>
      </c>
      <c r="D4224" t="s">
        <v>111</v>
      </c>
      <c r="E4224">
        <v>14.7152984</v>
      </c>
      <c r="F4224">
        <v>29.61</v>
      </c>
      <c r="G4224">
        <v>-2.19115078141194</v>
      </c>
      <c r="H4224">
        <v>-15.6396904457744</v>
      </c>
      <c r="I4224">
        <v>-12.011030647536</v>
      </c>
      <c r="J4224">
        <v>-12.2646905509335</v>
      </c>
      <c r="K4224">
        <v>30.615302681014199</v>
      </c>
      <c r="L4224">
        <v>30.366278046868999</v>
      </c>
      <c r="M4224">
        <v>38.428623200670799</v>
      </c>
      <c r="N4224">
        <v>1.1781923832098</v>
      </c>
      <c r="O4224">
        <v>50.455927051671701</v>
      </c>
      <c r="P4224">
        <v>56.998939554612903</v>
      </c>
      <c r="Q4224">
        <v>9.9735101003182003E-2</v>
      </c>
    </row>
    <row r="4225" spans="1:17" hidden="1" x14ac:dyDescent="0.3">
      <c r="A4225" t="s">
        <v>8610</v>
      </c>
      <c r="B4225" t="s">
        <v>8611</v>
      </c>
      <c r="C4225" t="str">
        <f>IFERROR(VLOOKUP(Table1[[#This Row],[Ticker]],[1]!Table1[[Symbol]:[Industry]],2,FALSE),"-")</f>
        <v>-</v>
      </c>
      <c r="E4225">
        <v>14.7</v>
      </c>
      <c r="F4225">
        <v>102</v>
      </c>
      <c r="G4225">
        <v>0.35977514451397802</v>
      </c>
      <c r="H4225">
        <v>7.9407208496321298</v>
      </c>
      <c r="I4225">
        <v>-53.693217135787997</v>
      </c>
      <c r="J4225">
        <v>-3.42815059655479</v>
      </c>
      <c r="K4225">
        <v>105.879385162216</v>
      </c>
      <c r="L4225">
        <v>109.22866334003901</v>
      </c>
      <c r="M4225">
        <v>38.968128222354501</v>
      </c>
      <c r="N4225">
        <v>0.68256880733944902</v>
      </c>
      <c r="O4225">
        <v>65.607843137254804</v>
      </c>
      <c r="P4225">
        <v>27.499999999999901</v>
      </c>
      <c r="Q4225">
        <v>-1.4880753905449999E-3</v>
      </c>
    </row>
    <row r="4226" spans="1:17" hidden="1" x14ac:dyDescent="0.3">
      <c r="A4226" t="s">
        <v>8612</v>
      </c>
      <c r="B4226" t="s">
        <v>8613</v>
      </c>
      <c r="C4226" t="str">
        <f>IFERROR(VLOOKUP(Table1[[#This Row],[Ticker]],[1]!Table1[[Symbol]:[Industry]],2,FALSE),"-")</f>
        <v>-</v>
      </c>
      <c r="D4226" t="s">
        <v>43</v>
      </c>
      <c r="E4226">
        <v>14.6424</v>
      </c>
      <c r="F4226">
        <v>30</v>
      </c>
      <c r="G4226">
        <v>-23.975943276778899</v>
      </c>
      <c r="H4226">
        <v>-4.1612945777006196</v>
      </c>
      <c r="I4226">
        <v>-15.2562762491289</v>
      </c>
      <c r="J4226">
        <v>0.54422459675781298</v>
      </c>
      <c r="K4226">
        <v>28.420982955885201</v>
      </c>
      <c r="M4226">
        <v>97.707122115894904</v>
      </c>
      <c r="N4226">
        <v>3.3333333333333299</v>
      </c>
      <c r="O4226">
        <v>0</v>
      </c>
      <c r="P4226">
        <v>0</v>
      </c>
    </row>
    <row r="4227" spans="1:17" hidden="1" x14ac:dyDescent="0.3">
      <c r="A4227" t="s">
        <v>8614</v>
      </c>
      <c r="B4227" t="s">
        <v>8615</v>
      </c>
      <c r="C4227" t="str">
        <f>IFERROR(VLOOKUP(Table1[[#This Row],[Ticker]],[1]!Table1[[Symbol]:[Industry]],2,FALSE),"-")</f>
        <v>-</v>
      </c>
      <c r="D4227" t="s">
        <v>46</v>
      </c>
      <c r="E4227">
        <v>14.615465</v>
      </c>
      <c r="F4227">
        <v>20.75</v>
      </c>
      <c r="G4227">
        <v>117.211626996365</v>
      </c>
      <c r="H4227">
        <v>-13.038561828051799</v>
      </c>
      <c r="I4227">
        <v>-29.849985091589101</v>
      </c>
      <c r="J4227">
        <v>-5.8367506747178597</v>
      </c>
      <c r="K4227">
        <v>23.720842073298101</v>
      </c>
      <c r="L4227">
        <v>19.348619846795</v>
      </c>
      <c r="M4227">
        <v>46.023822568883901</v>
      </c>
      <c r="N4227">
        <v>1.0049261083743799</v>
      </c>
      <c r="O4227">
        <v>92.289156626505999</v>
      </c>
      <c r="P4227">
        <v>154.601226993865</v>
      </c>
      <c r="Q4227">
        <v>0.191751917596582</v>
      </c>
    </row>
    <row r="4228" spans="1:17" hidden="1" x14ac:dyDescent="0.3">
      <c r="A4228" t="s">
        <v>8616</v>
      </c>
      <c r="B4228" t="s">
        <v>8617</v>
      </c>
      <c r="C4228" t="str">
        <f>IFERROR(VLOOKUP(Table1[[#This Row],[Ticker]],[1]!Table1[[Symbol]:[Industry]],2,FALSE),"-")</f>
        <v>-</v>
      </c>
      <c r="D4228" t="s">
        <v>228</v>
      </c>
      <c r="E4228">
        <v>14.587794047999999</v>
      </c>
      <c r="F4228">
        <v>52.54</v>
      </c>
      <c r="G4228">
        <v>14.7650457997846</v>
      </c>
      <c r="H4228">
        <v>1.66695195640931</v>
      </c>
      <c r="I4228">
        <v>6.2196666497043598</v>
      </c>
      <c r="J4228">
        <v>-5.1878612254754</v>
      </c>
      <c r="K4228">
        <v>58.371560638641597</v>
      </c>
      <c r="L4228">
        <v>55.899970160682699</v>
      </c>
      <c r="M4228">
        <v>28.177394428845201</v>
      </c>
      <c r="N4228">
        <v>6.4998530276308003E-2</v>
      </c>
      <c r="O4228">
        <v>111.686334221545</v>
      </c>
      <c r="P4228">
        <v>86.842105263157805</v>
      </c>
      <c r="Q4228">
        <v>0.10149936643827</v>
      </c>
    </row>
    <row r="4229" spans="1:17" hidden="1" x14ac:dyDescent="0.3">
      <c r="A4229" t="s">
        <v>8618</v>
      </c>
      <c r="B4229" t="s">
        <v>8619</v>
      </c>
      <c r="C4229" t="str">
        <f>IFERROR(VLOOKUP(Table1[[#This Row],[Ticker]],[1]!Table1[[Symbol]:[Industry]],2,FALSE),"-")</f>
        <v>-</v>
      </c>
      <c r="D4229" t="s">
        <v>890</v>
      </c>
      <c r="E4229">
        <v>14.564921699999999</v>
      </c>
      <c r="F4229">
        <v>7.92</v>
      </c>
      <c r="G4229">
        <v>-101.917300378306</v>
      </c>
      <c r="H4229">
        <v>-20.412795605265899</v>
      </c>
      <c r="I4229">
        <v>-92.659468021817005</v>
      </c>
      <c r="J4229">
        <v>-5.3817422755802502</v>
      </c>
      <c r="K4229">
        <v>11.5534342667532</v>
      </c>
      <c r="M4229">
        <v>36.672233433366401</v>
      </c>
      <c r="N4229">
        <v>1.24251734390485</v>
      </c>
      <c r="O4229">
        <v>345.075757575757</v>
      </c>
      <c r="P4229">
        <v>3.2594524119947899</v>
      </c>
    </row>
    <row r="4230" spans="1:17" hidden="1" x14ac:dyDescent="0.3">
      <c r="A4230" t="s">
        <v>8620</v>
      </c>
      <c r="B4230" t="s">
        <v>8621</v>
      </c>
      <c r="C4230" t="str">
        <f>IFERROR(VLOOKUP(Table1[[#This Row],[Ticker]],[1]!Table1[[Symbol]:[Industry]],2,FALSE),"-")</f>
        <v>-</v>
      </c>
      <c r="D4230" t="s">
        <v>21</v>
      </c>
      <c r="E4230">
        <v>14.547313097999901</v>
      </c>
      <c r="F4230">
        <v>15.3</v>
      </c>
      <c r="G4230">
        <v>-17.819671908172499</v>
      </c>
      <c r="H4230">
        <v>-7.36298362525039</v>
      </c>
      <c r="I4230">
        <v>-12.5091325361843</v>
      </c>
      <c r="J4230">
        <v>7.9744336207748399</v>
      </c>
      <c r="K4230">
        <v>14.147795997507901</v>
      </c>
      <c r="L4230">
        <v>14.313149945538701</v>
      </c>
      <c r="M4230">
        <v>56.473868637265497</v>
      </c>
      <c r="N4230">
        <v>1.0845044294692201</v>
      </c>
      <c r="O4230">
        <v>33.856209150326698</v>
      </c>
      <c r="P4230">
        <v>65.405405405405403</v>
      </c>
      <c r="Q4230">
        <v>1.8869797056178E-2</v>
      </c>
    </row>
    <row r="4231" spans="1:17" hidden="1" x14ac:dyDescent="0.3">
      <c r="A4231" t="s">
        <v>8622</v>
      </c>
      <c r="B4231" t="s">
        <v>8623</v>
      </c>
      <c r="C4231" t="str">
        <f>IFERROR(VLOOKUP(Table1[[#This Row],[Ticker]],[1]!Table1[[Symbol]:[Industry]],2,FALSE),"-")</f>
        <v>-</v>
      </c>
      <c r="D4231" t="s">
        <v>72</v>
      </c>
      <c r="E4231">
        <v>14.538959999999999</v>
      </c>
      <c r="F4231">
        <v>2.4900000000000002</v>
      </c>
      <c r="G4231">
        <v>-26.347400781411899</v>
      </c>
      <c r="H4231">
        <v>13.0033574863632</v>
      </c>
      <c r="I4231">
        <v>-48.089140342730701</v>
      </c>
      <c r="J4231">
        <v>-8.5383195982852804</v>
      </c>
      <c r="K4231">
        <v>2.4925967043383102</v>
      </c>
      <c r="L4231">
        <v>2.46103233811345</v>
      </c>
      <c r="M4231">
        <v>30.6289973506519</v>
      </c>
      <c r="N4231">
        <v>0.52985727824585904</v>
      </c>
      <c r="O4231">
        <v>88.755020080321202</v>
      </c>
      <c r="P4231">
        <v>94.53125</v>
      </c>
      <c r="Q4231">
        <v>-6.8397475648209999E-2</v>
      </c>
    </row>
    <row r="4232" spans="1:17" hidden="1" x14ac:dyDescent="0.3">
      <c r="A4232" t="s">
        <v>8624</v>
      </c>
      <c r="B4232" t="s">
        <v>8625</v>
      </c>
      <c r="C4232" t="str">
        <f>IFERROR(VLOOKUP(Table1[[#This Row],[Ticker]],[1]!Table1[[Symbol]:[Industry]],2,FALSE),"-")</f>
        <v>-</v>
      </c>
      <c r="D4232" t="s">
        <v>622</v>
      </c>
      <c r="E4232">
        <v>14.502750000000001</v>
      </c>
      <c r="F4232">
        <v>9.98</v>
      </c>
      <c r="G4232">
        <v>55.230950667863397</v>
      </c>
      <c r="H4232">
        <v>-33.235717972321602</v>
      </c>
      <c r="I4232">
        <v>7.6668368545806</v>
      </c>
      <c r="J4232">
        <v>5.3753002504921703</v>
      </c>
      <c r="K4232">
        <v>11.008755177624201</v>
      </c>
      <c r="L4232">
        <v>8.9587734785928692</v>
      </c>
      <c r="M4232">
        <v>40.610873049880503</v>
      </c>
      <c r="N4232">
        <v>0.74596795922747705</v>
      </c>
      <c r="O4232">
        <v>70.841683366733406</v>
      </c>
      <c r="P4232">
        <v>120.30905077262599</v>
      </c>
      <c r="Q4232">
        <v>8.8870121479933006E-2</v>
      </c>
    </row>
    <row r="4233" spans="1:17" hidden="1" x14ac:dyDescent="0.3">
      <c r="A4233" t="s">
        <v>8626</v>
      </c>
      <c r="B4233" t="s">
        <v>8627</v>
      </c>
      <c r="C4233" t="str">
        <f>IFERROR(VLOOKUP(Table1[[#This Row],[Ticker]],[1]!Table1[[Symbol]:[Industry]],2,FALSE),"-")</f>
        <v>-</v>
      </c>
      <c r="D4233" t="s">
        <v>541</v>
      </c>
      <c r="E4233">
        <v>14.493404</v>
      </c>
      <c r="F4233">
        <v>455.55</v>
      </c>
      <c r="G4233">
        <v>24.9542523244859</v>
      </c>
      <c r="H4233">
        <v>-2.9484326589752801</v>
      </c>
      <c r="I4233">
        <v>-34.507276945303097</v>
      </c>
      <c r="J4233">
        <v>0.75651588490697796</v>
      </c>
      <c r="K4233">
        <v>460.85377003349498</v>
      </c>
      <c r="L4233">
        <v>428.854850990881</v>
      </c>
      <c r="M4233">
        <v>58.882680400273003</v>
      </c>
      <c r="N4233">
        <v>1.0671969455933801</v>
      </c>
      <c r="O4233">
        <v>34.946767643507798</v>
      </c>
      <c r="P4233">
        <v>75.888030888030798</v>
      </c>
      <c r="Q4233">
        <v>3.7643129162052001E-2</v>
      </c>
    </row>
    <row r="4234" spans="1:17" hidden="1" x14ac:dyDescent="0.3">
      <c r="A4234" t="s">
        <v>8628</v>
      </c>
      <c r="B4234" t="s">
        <v>8629</v>
      </c>
      <c r="C4234" t="str">
        <f>IFERROR(VLOOKUP(Table1[[#This Row],[Ticker]],[1]!Table1[[Symbol]:[Industry]],2,FALSE),"-")</f>
        <v>-</v>
      </c>
      <c r="D4234" t="s">
        <v>361</v>
      </c>
      <c r="E4234">
        <v>14.4914041</v>
      </c>
      <c r="F4234">
        <v>26.78</v>
      </c>
      <c r="G4234">
        <v>-19.2119013771228</v>
      </c>
      <c r="H4234">
        <v>-5.0458544679355501</v>
      </c>
      <c r="I4234">
        <v>-15.442028406090101</v>
      </c>
      <c r="J4234">
        <v>-5.6319066681497203</v>
      </c>
      <c r="K4234">
        <v>26.559598380187101</v>
      </c>
      <c r="L4234">
        <v>27.034305770484298</v>
      </c>
      <c r="M4234">
        <v>41.718442056401699</v>
      </c>
      <c r="N4234">
        <v>0.15213282421928201</v>
      </c>
      <c r="O4234">
        <v>39.283047050037297</v>
      </c>
      <c r="P4234">
        <v>40.209424083769598</v>
      </c>
    </row>
    <row r="4235" spans="1:17" hidden="1" x14ac:dyDescent="0.3">
      <c r="A4235" t="s">
        <v>8630</v>
      </c>
      <c r="B4235" t="s">
        <v>8631</v>
      </c>
      <c r="C4235" t="str">
        <f>IFERROR(VLOOKUP(Table1[[#This Row],[Ticker]],[1]!Table1[[Symbol]:[Industry]],2,FALSE),"-")</f>
        <v>-</v>
      </c>
      <c r="D4235" t="s">
        <v>95</v>
      </c>
      <c r="E4235">
        <v>14.463745866673699</v>
      </c>
      <c r="F4235">
        <v>43</v>
      </c>
      <c r="M4235" s="1">
        <v>9.8126000000000006E-11</v>
      </c>
      <c r="N4235">
        <v>1</v>
      </c>
    </row>
    <row r="4236" spans="1:17" hidden="1" x14ac:dyDescent="0.3">
      <c r="A4236" t="s">
        <v>8632</v>
      </c>
      <c r="B4236" t="s">
        <v>8633</v>
      </c>
      <c r="C4236" t="str">
        <f>IFERROR(VLOOKUP(Table1[[#This Row],[Ticker]],[1]!Table1[[Symbol]:[Industry]],2,FALSE),"-")</f>
        <v>-</v>
      </c>
      <c r="D4236" t="s">
        <v>541</v>
      </c>
      <c r="E4236">
        <v>14.414479200000001</v>
      </c>
      <c r="F4236">
        <v>10.11</v>
      </c>
      <c r="G4236">
        <v>-32.983733198994301</v>
      </c>
      <c r="H4236">
        <v>0.433317973284502</v>
      </c>
      <c r="I4236">
        <v>-42.242384358988403</v>
      </c>
      <c r="J4236">
        <v>1.3609504747074099</v>
      </c>
      <c r="K4236">
        <v>10.1246169036067</v>
      </c>
      <c r="L4236">
        <v>11.2554956817762</v>
      </c>
      <c r="M4236">
        <v>58.385940550505801</v>
      </c>
      <c r="N4236">
        <v>1.11122086282002</v>
      </c>
      <c r="O4236">
        <v>66.271018793273896</v>
      </c>
      <c r="P4236">
        <v>17.421602787456401</v>
      </c>
      <c r="Q4236">
        <v>2.1556348382021001E-2</v>
      </c>
    </row>
    <row r="4237" spans="1:17" hidden="1" x14ac:dyDescent="0.3">
      <c r="A4237" t="s">
        <v>8634</v>
      </c>
      <c r="B4237" t="s">
        <v>8635</v>
      </c>
      <c r="C4237" t="str">
        <f>IFERROR(VLOOKUP(Table1[[#This Row],[Ticker]],[1]!Table1[[Symbol]:[Industry]],2,FALSE),"-")</f>
        <v>-</v>
      </c>
      <c r="D4237" t="s">
        <v>418</v>
      </c>
      <c r="E4237">
        <v>14.40476</v>
      </c>
      <c r="F4237">
        <v>109.96</v>
      </c>
      <c r="G4237">
        <v>-11.452410640274501</v>
      </c>
      <c r="H4237">
        <v>-4.0473337578763804</v>
      </c>
      <c r="I4237">
        <v>-11.584508901112899</v>
      </c>
      <c r="J4237">
        <v>-1.23904952529257</v>
      </c>
      <c r="K4237">
        <v>107.869428656886</v>
      </c>
      <c r="L4237">
        <v>97.682266973666302</v>
      </c>
      <c r="M4237">
        <v>97.628116521938296</v>
      </c>
      <c r="O4237">
        <v>3.6376864314302503E-2</v>
      </c>
      <c r="P4237">
        <v>14.1374299356445</v>
      </c>
    </row>
    <row r="4238" spans="1:17" hidden="1" x14ac:dyDescent="0.3">
      <c r="A4238" t="s">
        <v>8636</v>
      </c>
      <c r="B4238" t="s">
        <v>8637</v>
      </c>
      <c r="C4238" t="str">
        <f>IFERROR(VLOOKUP(Table1[[#This Row],[Ticker]],[1]!Table1[[Symbol]:[Industry]],2,FALSE),"-")</f>
        <v>-</v>
      </c>
      <c r="D4238" t="s">
        <v>418</v>
      </c>
      <c r="E4238">
        <v>14.3903628</v>
      </c>
      <c r="F4238">
        <v>42.86</v>
      </c>
      <c r="G4238">
        <v>49.730372735970398</v>
      </c>
      <c r="H4238">
        <v>8.2153244699716996</v>
      </c>
      <c r="I4238">
        <v>-0.31373114481425002</v>
      </c>
      <c r="J4238">
        <v>1.1419028556598001</v>
      </c>
      <c r="K4238">
        <v>38.556761820383699</v>
      </c>
      <c r="L4238">
        <v>34.888752417832897</v>
      </c>
      <c r="M4238">
        <v>68.336781826340101</v>
      </c>
      <c r="N4238">
        <v>1.4499481279736</v>
      </c>
      <c r="O4238">
        <v>24.125058329444698</v>
      </c>
      <c r="P4238">
        <v>82.150446238843998</v>
      </c>
      <c r="Q4238">
        <v>3.9369432430175003E-2</v>
      </c>
    </row>
    <row r="4239" spans="1:17" hidden="1" x14ac:dyDescent="0.3">
      <c r="A4239" t="s">
        <v>8638</v>
      </c>
      <c r="B4239" t="s">
        <v>8639</v>
      </c>
      <c r="C4239" t="str">
        <f>IFERROR(VLOOKUP(Table1[[#This Row],[Ticker]],[1]!Table1[[Symbol]:[Industry]],2,FALSE),"-")</f>
        <v>-</v>
      </c>
      <c r="E4239">
        <v>14.3661104</v>
      </c>
      <c r="F4239">
        <v>28.64</v>
      </c>
      <c r="G4239">
        <v>23.3491596038795</v>
      </c>
      <c r="H4239">
        <v>-4.4051970167250101</v>
      </c>
      <c r="I4239">
        <v>5.99689902606156</v>
      </c>
      <c r="J4239">
        <v>-4.4342022203679701</v>
      </c>
      <c r="K4239">
        <v>21.7791243085485</v>
      </c>
      <c r="L4239">
        <v>13.649259194582299</v>
      </c>
      <c r="M4239">
        <v>22.012342377612701</v>
      </c>
      <c r="N4239">
        <v>2.20841331087433</v>
      </c>
      <c r="O4239">
        <v>5.2025139664804296</v>
      </c>
      <c r="P4239">
        <v>47.325102880658399</v>
      </c>
      <c r="Q4239">
        <v>0.16011574311894999</v>
      </c>
    </row>
    <row r="4240" spans="1:17" hidden="1" x14ac:dyDescent="0.3">
      <c r="A4240" t="s">
        <v>8640</v>
      </c>
      <c r="B4240" t="s">
        <v>8641</v>
      </c>
      <c r="C4240" t="str">
        <f>IFERROR(VLOOKUP(Table1[[#This Row],[Ticker]],[1]!Table1[[Symbol]:[Industry]],2,FALSE),"-")</f>
        <v>-</v>
      </c>
      <c r="D4240" t="s">
        <v>715</v>
      </c>
      <c r="E4240">
        <v>14.354740187999999</v>
      </c>
      <c r="F4240">
        <v>13.7</v>
      </c>
      <c r="G4240">
        <v>-32.008919801288499</v>
      </c>
      <c r="H4240">
        <v>-7.1745547955451796</v>
      </c>
      <c r="I4240">
        <v>-11.0047058192345</v>
      </c>
      <c r="J4240">
        <v>-2.1838169671530299</v>
      </c>
      <c r="K4240">
        <v>13.816784533578099</v>
      </c>
      <c r="L4240">
        <v>13.6370911560845</v>
      </c>
      <c r="M4240">
        <v>58.520367008885003</v>
      </c>
      <c r="N4240">
        <v>0.43842132748687601</v>
      </c>
      <c r="O4240">
        <v>19.562043795620401</v>
      </c>
      <c r="P4240">
        <v>17.596566523605102</v>
      </c>
    </row>
    <row r="4241" spans="1:17" hidden="1" x14ac:dyDescent="0.3">
      <c r="A4241" t="s">
        <v>8642</v>
      </c>
      <c r="B4241" t="s">
        <v>8643</v>
      </c>
      <c r="C4241" t="str">
        <f>IFERROR(VLOOKUP(Table1[[#This Row],[Ticker]],[1]!Table1[[Symbol]:[Industry]],2,FALSE),"-")</f>
        <v>-</v>
      </c>
      <c r="D4241" t="s">
        <v>373</v>
      </c>
      <c r="E4241">
        <v>14.33149998</v>
      </c>
      <c r="F4241">
        <v>11.7</v>
      </c>
      <c r="G4241">
        <v>493.481468266207</v>
      </c>
      <c r="H4241">
        <v>40.1737717697618</v>
      </c>
      <c r="I4241">
        <v>502.73930062269602</v>
      </c>
      <c r="J4241">
        <v>6.8588789116189197</v>
      </c>
      <c r="K4241">
        <v>7.9402173033445598</v>
      </c>
      <c r="M4241">
        <v>100</v>
      </c>
      <c r="N4241">
        <v>1.8518384021788401</v>
      </c>
      <c r="O4241">
        <v>0</v>
      </c>
      <c r="P4241">
        <v>549.99999999999898</v>
      </c>
    </row>
    <row r="4242" spans="1:17" hidden="1" x14ac:dyDescent="0.3">
      <c r="A4242" t="s">
        <v>8644</v>
      </c>
      <c r="B4242" t="s">
        <v>5395</v>
      </c>
      <c r="C4242" t="str">
        <f>IFERROR(VLOOKUP(Table1[[#This Row],[Ticker]],[1]!Table1[[Symbol]:[Industry]],2,FALSE),"-")</f>
        <v>-</v>
      </c>
      <c r="D4242" t="s">
        <v>271</v>
      </c>
      <c r="E4242">
        <v>14.300758500000001</v>
      </c>
      <c r="F4242">
        <v>20.37</v>
      </c>
      <c r="G4242">
        <v>30.645505660305801</v>
      </c>
      <c r="H4242">
        <v>-3.5539938466775598</v>
      </c>
      <c r="I4242">
        <v>17.704839469814299</v>
      </c>
      <c r="J4242">
        <v>-1.43503188688003</v>
      </c>
      <c r="K4242">
        <v>19.7705304301616</v>
      </c>
      <c r="L4242">
        <v>16.958984217781399</v>
      </c>
      <c r="M4242">
        <v>56.769307129749897</v>
      </c>
      <c r="N4242">
        <v>0.13481100670009599</v>
      </c>
      <c r="O4242">
        <v>15.1202749140893</v>
      </c>
      <c r="P4242">
        <v>92.169811320754704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72</v>
      </c>
      <c r="E4243">
        <v>14.278758</v>
      </c>
      <c r="F4243">
        <v>24.65</v>
      </c>
      <c r="G4243">
        <v>-41.921766661968398</v>
      </c>
      <c r="H4243">
        <v>9.2383805278378901</v>
      </c>
      <c r="I4243">
        <v>-17.944391848705401</v>
      </c>
      <c r="J4243">
        <v>-8.7429375501759292</v>
      </c>
      <c r="K4243">
        <v>24.056533292457502</v>
      </c>
      <c r="L4243">
        <v>25.333370668594199</v>
      </c>
      <c r="M4243">
        <v>59.179914177199898</v>
      </c>
      <c r="N4243">
        <v>2.1755321719645799</v>
      </c>
      <c r="O4243">
        <v>27.586206896551701</v>
      </c>
      <c r="P4243">
        <v>23.869346733668301</v>
      </c>
      <c r="Q4243">
        <v>8.3733747281357004E-2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138</v>
      </c>
      <c r="E4244">
        <v>14.236898</v>
      </c>
      <c r="F4244">
        <v>11.68</v>
      </c>
      <c r="G4244">
        <v>111.832223202327</v>
      </c>
      <c r="H4244">
        <v>-14.589969416791099</v>
      </c>
      <c r="I4244">
        <v>-8.9412952285691405E-2</v>
      </c>
      <c r="J4244">
        <v>2.1659683958543599</v>
      </c>
      <c r="K4244">
        <v>11.626169193134899</v>
      </c>
      <c r="L4244">
        <v>10.203290417159799</v>
      </c>
      <c r="M4244">
        <v>50.089441092869897</v>
      </c>
      <c r="N4244">
        <v>1.5002277003842399</v>
      </c>
      <c r="O4244">
        <v>15.667808219177999</v>
      </c>
      <c r="P4244">
        <v>145.894736842105</v>
      </c>
      <c r="Q4244">
        <v>7.6739985955882994E-2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619</v>
      </c>
      <c r="E4245">
        <v>14.162432000000001</v>
      </c>
      <c r="F4245">
        <v>4</v>
      </c>
      <c r="G4245">
        <v>-15.3733133158472</v>
      </c>
      <c r="H4245">
        <v>-1.99605170659433</v>
      </c>
      <c r="I4245">
        <v>-33.492583435274398</v>
      </c>
      <c r="J4245">
        <v>-3.2094928750462599</v>
      </c>
      <c r="K4245">
        <v>4.1266012222003896</v>
      </c>
      <c r="L4245">
        <v>4.1662185882668199</v>
      </c>
      <c r="M4245">
        <v>46.093190207238401</v>
      </c>
      <c r="N4245">
        <v>0.64110447397667103</v>
      </c>
      <c r="O4245">
        <v>64.25</v>
      </c>
      <c r="P4245">
        <v>21.2121212121212</v>
      </c>
      <c r="Q4245">
        <v>3.0719925549291E-2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418</v>
      </c>
      <c r="E4246">
        <v>14.144928</v>
      </c>
      <c r="F4246">
        <v>14.8</v>
      </c>
      <c r="G4246">
        <v>-26.103785190014101</v>
      </c>
      <c r="H4246">
        <v>-5.6665047423323402</v>
      </c>
      <c r="I4246">
        <v>-23.981431338210001</v>
      </c>
      <c r="J4246">
        <v>3.5918683491035499</v>
      </c>
      <c r="K4246">
        <v>14.979110034922</v>
      </c>
      <c r="L4246">
        <v>15.4952352769967</v>
      </c>
      <c r="M4246">
        <v>55.4514311993562</v>
      </c>
      <c r="N4246">
        <v>1.24340210078528</v>
      </c>
      <c r="O4246">
        <v>53.716216216216203</v>
      </c>
      <c r="P4246">
        <v>15.7154026583268</v>
      </c>
      <c r="Q4246">
        <v>-5.0137518552254998E-2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D4247" t="s">
        <v>541</v>
      </c>
      <c r="E4247">
        <v>14.12</v>
      </c>
      <c r="F4247">
        <v>28.8</v>
      </c>
      <c r="G4247">
        <v>73.7418076960967</v>
      </c>
      <c r="H4247">
        <v>28.909351741181901</v>
      </c>
      <c r="I4247">
        <v>126.93492481832</v>
      </c>
      <c r="J4247">
        <v>6.9601841911825</v>
      </c>
      <c r="K4247">
        <v>22.1131494863074</v>
      </c>
      <c r="L4247">
        <v>16.207509337974699</v>
      </c>
      <c r="M4247">
        <v>88.489243348469998</v>
      </c>
      <c r="N4247">
        <v>0.34441768316370103</v>
      </c>
      <c r="O4247">
        <v>0</v>
      </c>
      <c r="P4247">
        <v>275</v>
      </c>
      <c r="Q4247">
        <v>0.16516383028595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D4248" t="s">
        <v>127</v>
      </c>
      <c r="E4248">
        <v>14.065875200000001</v>
      </c>
      <c r="F4248">
        <v>23.44</v>
      </c>
      <c r="G4248">
        <v>-24.8788655580442</v>
      </c>
      <c r="H4248">
        <v>-10.287333757876301</v>
      </c>
      <c r="I4248">
        <v>-25.314529605046701</v>
      </c>
      <c r="J4248">
        <v>-1.4943686742287401</v>
      </c>
      <c r="K4248">
        <v>24.259876165711599</v>
      </c>
      <c r="L4248">
        <v>23.991825431698</v>
      </c>
      <c r="M4248">
        <v>51.698529678208203</v>
      </c>
      <c r="N4248">
        <v>0.88771063480627599</v>
      </c>
      <c r="O4248">
        <v>54.4368600682593</v>
      </c>
      <c r="P4248">
        <v>37.801293356848802</v>
      </c>
      <c r="Q4248">
        <v>7.5226893974972994E-2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98</v>
      </c>
      <c r="E4249">
        <v>14.061120000000001</v>
      </c>
      <c r="F4249">
        <v>15.83</v>
      </c>
      <c r="G4249">
        <v>338.65672311888102</v>
      </c>
      <c r="H4249">
        <v>-8.0077297974803496</v>
      </c>
      <c r="I4249">
        <v>-48.2515686398838</v>
      </c>
      <c r="J4249">
        <v>-3.1973565372951001</v>
      </c>
      <c r="K4249">
        <v>17.904029845012499</v>
      </c>
      <c r="L4249">
        <v>18.296847739535998</v>
      </c>
      <c r="M4249">
        <v>43.760933963924302</v>
      </c>
      <c r="N4249">
        <v>0.52111670281843103</v>
      </c>
      <c r="O4249">
        <v>149.77890082122499</v>
      </c>
      <c r="P4249">
        <v>364.222873900293</v>
      </c>
      <c r="Q4249">
        <v>0.149661922090987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1428</v>
      </c>
      <c r="E4250">
        <v>14.042151199999999</v>
      </c>
      <c r="F4250">
        <v>13.9</v>
      </c>
      <c r="G4250">
        <v>14.837889622628399</v>
      </c>
      <c r="H4250">
        <v>11.7006977381866</v>
      </c>
      <c r="I4250">
        <v>1.9895539155030399</v>
      </c>
      <c r="J4250">
        <v>10.548022718053399</v>
      </c>
      <c r="K4250">
        <v>12.734572429683</v>
      </c>
      <c r="L4250">
        <v>11.6268996779391</v>
      </c>
      <c r="M4250">
        <v>90.216638112419005</v>
      </c>
      <c r="N4250">
        <v>0.47177419354838701</v>
      </c>
      <c r="O4250">
        <v>19.424460431654602</v>
      </c>
      <c r="P4250">
        <v>82.894736842105203</v>
      </c>
      <c r="Q4250">
        <v>0.15636182048215999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121</v>
      </c>
      <c r="E4251">
        <v>13.965276449999999</v>
      </c>
      <c r="F4251">
        <v>8.94</v>
      </c>
      <c r="G4251">
        <v>7.6678283542065202</v>
      </c>
      <c r="H4251">
        <v>-8.9522386627812907</v>
      </c>
      <c r="I4251">
        <v>-26.818828935433</v>
      </c>
      <c r="J4251">
        <v>-5.8575234208749096</v>
      </c>
      <c r="K4251">
        <v>9.4910221198993696</v>
      </c>
      <c r="L4251">
        <v>9.2507104390316304</v>
      </c>
      <c r="M4251">
        <v>53.810663118743499</v>
      </c>
      <c r="N4251">
        <v>0.65156703324917598</v>
      </c>
      <c r="O4251">
        <v>59.955257270693501</v>
      </c>
      <c r="P4251">
        <v>71.593090211132406</v>
      </c>
      <c r="Q4251">
        <v>3.0121440637559001E-2</v>
      </c>
    </row>
    <row r="4252" spans="1:17" hidden="1" x14ac:dyDescent="0.3">
      <c r="A4252" t="s">
        <v>8663</v>
      </c>
      <c r="B4252" t="s">
        <v>8664</v>
      </c>
      <c r="C4252" t="str">
        <f>IFERROR(VLOOKUP(Table1[[#This Row],[Ticker]],[1]!Table1[[Symbol]:[Industry]],2,FALSE),"-")</f>
        <v>-</v>
      </c>
      <c r="D4252" t="s">
        <v>622</v>
      </c>
      <c r="E4252">
        <v>13.953295744999901</v>
      </c>
      <c r="F4252">
        <v>26</v>
      </c>
      <c r="M4252">
        <v>50</v>
      </c>
      <c r="N4252">
        <v>1</v>
      </c>
    </row>
    <row r="4253" spans="1:17" hidden="1" x14ac:dyDescent="0.3">
      <c r="A4253" t="s">
        <v>8665</v>
      </c>
      <c r="B4253" t="s">
        <v>8666</v>
      </c>
      <c r="C4253" t="str">
        <f>IFERROR(VLOOKUP(Table1[[#This Row],[Ticker]],[1]!Table1[[Symbol]:[Industry]],2,FALSE),"-")</f>
        <v>-</v>
      </c>
      <c r="D4253" t="s">
        <v>21</v>
      </c>
      <c r="E4253">
        <v>13.9282675</v>
      </c>
      <c r="F4253">
        <v>14.47</v>
      </c>
      <c r="G4253">
        <v>-39.332539339218798</v>
      </c>
      <c r="H4253">
        <v>-6.1891358258232003</v>
      </c>
      <c r="I4253">
        <v>-52.1113352838399</v>
      </c>
      <c r="J4253">
        <v>-12.905716191959201</v>
      </c>
      <c r="K4253">
        <v>14.880015905416</v>
      </c>
      <c r="L4253">
        <v>16.554243682174501</v>
      </c>
      <c r="M4253">
        <v>30.153543222850601</v>
      </c>
      <c r="N4253">
        <v>1.1923655559900299</v>
      </c>
      <c r="O4253">
        <v>88.320663441603301</v>
      </c>
      <c r="P4253">
        <v>18.026101141924901</v>
      </c>
      <c r="Q4253">
        <v>8.1889351017383996E-2</v>
      </c>
    </row>
    <row r="4254" spans="1:17" hidden="1" x14ac:dyDescent="0.3">
      <c r="A4254" t="s">
        <v>8667</v>
      </c>
      <c r="B4254" t="s">
        <v>8668</v>
      </c>
      <c r="C4254" t="str">
        <f>IFERROR(VLOOKUP(Table1[[#This Row],[Ticker]],[1]!Table1[[Symbol]:[Industry]],2,FALSE),"-")</f>
        <v>-</v>
      </c>
      <c r="D4254" t="s">
        <v>541</v>
      </c>
      <c r="E4254">
        <v>13.904999999999999</v>
      </c>
      <c r="F4254">
        <v>92.7</v>
      </c>
      <c r="G4254">
        <v>131.93384921858799</v>
      </c>
      <c r="H4254">
        <v>-35.709700141953</v>
      </c>
      <c r="I4254">
        <v>60.701419974924697</v>
      </c>
      <c r="J4254">
        <v>-8.9083722344559195</v>
      </c>
      <c r="K4254">
        <v>98.645311916099601</v>
      </c>
      <c r="L4254">
        <v>70.981972491457199</v>
      </c>
      <c r="M4254">
        <v>10.217192620518</v>
      </c>
      <c r="N4254">
        <v>0.404100492880613</v>
      </c>
      <c r="O4254">
        <v>52.351672060409904</v>
      </c>
      <c r="P4254">
        <v>182.02007909948199</v>
      </c>
      <c r="Q4254">
        <v>7.0270702536365998E-2</v>
      </c>
    </row>
    <row r="4255" spans="1:17" hidden="1" x14ac:dyDescent="0.3">
      <c r="A4255" t="s">
        <v>8669</v>
      </c>
      <c r="B4255" t="s">
        <v>8670</v>
      </c>
      <c r="C4255" t="str">
        <f>IFERROR(VLOOKUP(Table1[[#This Row],[Ticker]],[1]!Table1[[Symbol]:[Industry]],2,FALSE),"-")</f>
        <v>-</v>
      </c>
      <c r="D4255" t="s">
        <v>111</v>
      </c>
      <c r="E4255">
        <v>13.897500000000001</v>
      </c>
      <c r="F4255">
        <v>42.5</v>
      </c>
      <c r="G4255">
        <v>3.2998286000313599</v>
      </c>
      <c r="H4255">
        <v>44.970899061197898</v>
      </c>
      <c r="I4255">
        <v>76.873499756895697</v>
      </c>
      <c r="J4255">
        <v>-1.23904952529257</v>
      </c>
      <c r="K4255">
        <v>31.056318223379201</v>
      </c>
      <c r="L4255">
        <v>24.7050869015285</v>
      </c>
      <c r="M4255">
        <v>92.692308866026096</v>
      </c>
      <c r="N4255">
        <v>1.11700404858299</v>
      </c>
      <c r="O4255">
        <v>0.65882352941177802</v>
      </c>
      <c r="P4255">
        <v>179.605263157894</v>
      </c>
    </row>
    <row r="4256" spans="1:17" hidden="1" x14ac:dyDescent="0.3">
      <c r="A4256" t="s">
        <v>8671</v>
      </c>
      <c r="B4256" t="s">
        <v>8672</v>
      </c>
      <c r="C4256" t="str">
        <f>IFERROR(VLOOKUP(Table1[[#This Row],[Ticker]],[1]!Table1[[Symbol]:[Industry]],2,FALSE),"-")</f>
        <v>-</v>
      </c>
      <c r="D4256" t="s">
        <v>46</v>
      </c>
      <c r="E4256">
        <v>13.877079999999999</v>
      </c>
      <c r="F4256">
        <v>20.3</v>
      </c>
      <c r="G4256">
        <v>-20.384803631152799</v>
      </c>
      <c r="H4256">
        <v>-4.0473337578763804</v>
      </c>
      <c r="I4256">
        <v>-2.5828282288440598</v>
      </c>
      <c r="J4256">
        <v>-1.23904952529257</v>
      </c>
      <c r="K4256">
        <v>18.6937985357009</v>
      </c>
      <c r="L4256">
        <v>11.4478124197352</v>
      </c>
      <c r="M4256">
        <v>96.313514182769097</v>
      </c>
      <c r="N4256">
        <v>1.375</v>
      </c>
      <c r="O4256">
        <v>15.7635467980295</v>
      </c>
      <c r="P4256">
        <v>62.4</v>
      </c>
    </row>
    <row r="4257" spans="1:17" hidden="1" x14ac:dyDescent="0.3">
      <c r="A4257" t="s">
        <v>8673</v>
      </c>
      <c r="B4257" t="s">
        <v>8674</v>
      </c>
      <c r="C4257" t="str">
        <f>IFERROR(VLOOKUP(Table1[[#This Row],[Ticker]],[1]!Table1[[Symbol]:[Industry]],2,FALSE),"-")</f>
        <v>-</v>
      </c>
      <c r="D4257" t="s">
        <v>54</v>
      </c>
      <c r="E4257">
        <v>13.857675</v>
      </c>
      <c r="F4257">
        <v>34.119999999999997</v>
      </c>
      <c r="G4257">
        <v>1.9852510877469201</v>
      </c>
      <c r="H4257">
        <v>-18.521017968402699</v>
      </c>
      <c r="I4257">
        <v>-20.734088733045699</v>
      </c>
      <c r="J4257">
        <v>-7.6060907237944502</v>
      </c>
      <c r="K4257">
        <v>35.864077681062199</v>
      </c>
      <c r="L4257">
        <v>32.815282814134598</v>
      </c>
      <c r="M4257">
        <v>28.996397946574099</v>
      </c>
      <c r="N4257">
        <v>3.9068813687256201</v>
      </c>
      <c r="O4257">
        <v>28.135990621336401</v>
      </c>
      <c r="P4257">
        <v>67.254901960784295</v>
      </c>
      <c r="Q4257">
        <v>0.112419995420432</v>
      </c>
    </row>
    <row r="4258" spans="1:17" hidden="1" x14ac:dyDescent="0.3">
      <c r="A4258" t="s">
        <v>8675</v>
      </c>
      <c r="B4258" t="s">
        <v>8676</v>
      </c>
      <c r="C4258" t="str">
        <f>IFERROR(VLOOKUP(Table1[[#This Row],[Ticker]],[1]!Table1[[Symbol]:[Industry]],2,FALSE),"-")</f>
        <v>-</v>
      </c>
      <c r="D4258" t="s">
        <v>133</v>
      </c>
      <c r="E4258">
        <v>13.841940419999901</v>
      </c>
      <c r="F4258">
        <v>25</v>
      </c>
      <c r="G4258">
        <v>-42.647411146254399</v>
      </c>
      <c r="H4258">
        <v>-4.0473337578763804</v>
      </c>
      <c r="I4258">
        <v>-6.0790415289789301</v>
      </c>
      <c r="J4258">
        <v>-1.23904952529257</v>
      </c>
      <c r="K4258">
        <v>25.471255770598901</v>
      </c>
      <c r="L4258">
        <v>27.4951638783261</v>
      </c>
      <c r="M4258">
        <v>5.7435922009098999</v>
      </c>
      <c r="N4258">
        <v>0</v>
      </c>
      <c r="O4258">
        <v>40.559999999999903</v>
      </c>
      <c r="P4258">
        <v>40.924464487034903</v>
      </c>
    </row>
    <row r="4259" spans="1:17" hidden="1" x14ac:dyDescent="0.3">
      <c r="A4259" t="s">
        <v>8677</v>
      </c>
      <c r="B4259" t="s">
        <v>8678</v>
      </c>
      <c r="C4259" t="str">
        <f>IFERROR(VLOOKUP(Table1[[#This Row],[Ticker]],[1]!Table1[[Symbol]:[Industry]],2,FALSE),"-")</f>
        <v>-</v>
      </c>
      <c r="D4259" t="s">
        <v>677</v>
      </c>
      <c r="E4259">
        <v>13.841900000000001</v>
      </c>
      <c r="F4259">
        <v>50.78</v>
      </c>
      <c r="G4259">
        <v>156.54496032969899</v>
      </c>
      <c r="H4259">
        <v>-16.121300400370899</v>
      </c>
      <c r="I4259">
        <v>188.31075775983999</v>
      </c>
      <c r="J4259">
        <v>-11.8875388399572</v>
      </c>
      <c r="K4259">
        <v>52.956177353763501</v>
      </c>
      <c r="L4259">
        <v>38.859309684137301</v>
      </c>
      <c r="M4259">
        <v>26.028870464523902</v>
      </c>
      <c r="N4259">
        <v>0.42034257748776499</v>
      </c>
      <c r="O4259">
        <v>22.449783379283101</v>
      </c>
      <c r="P4259">
        <v>204.80192076830701</v>
      </c>
    </row>
    <row r="4260" spans="1:17" hidden="1" x14ac:dyDescent="0.3">
      <c r="A4260" t="s">
        <v>8679</v>
      </c>
      <c r="B4260" t="s">
        <v>8680</v>
      </c>
      <c r="C4260" t="str">
        <f>IFERROR(VLOOKUP(Table1[[#This Row],[Ticker]],[1]!Table1[[Symbol]:[Industry]],2,FALSE),"-")</f>
        <v>-</v>
      </c>
      <c r="D4260" t="s">
        <v>622</v>
      </c>
      <c r="E4260">
        <v>13.817022</v>
      </c>
      <c r="F4260">
        <v>34</v>
      </c>
      <c r="G4260">
        <v>-19.647147666147099</v>
      </c>
      <c r="I4260">
        <v>-16.308318424922401</v>
      </c>
      <c r="K4260">
        <v>71.000791228306696</v>
      </c>
      <c r="M4260">
        <v>99.985344065864695</v>
      </c>
      <c r="N4260">
        <v>1</v>
      </c>
      <c r="O4260">
        <v>9.1176470588235397</v>
      </c>
      <c r="P4260">
        <v>5.91900311526478</v>
      </c>
    </row>
    <row r="4261" spans="1:17" hidden="1" x14ac:dyDescent="0.3">
      <c r="A4261" t="s">
        <v>8681</v>
      </c>
      <c r="B4261" t="s">
        <v>8682</v>
      </c>
      <c r="C4261" t="str">
        <f>IFERROR(VLOOKUP(Table1[[#This Row],[Ticker]],[1]!Table1[[Symbol]:[Industry]],2,FALSE),"-")</f>
        <v>-</v>
      </c>
      <c r="D4261" t="s">
        <v>388</v>
      </c>
      <c r="E4261">
        <v>13.810779999999999</v>
      </c>
      <c r="F4261">
        <v>79</v>
      </c>
      <c r="G4261">
        <v>-21.618782360359301</v>
      </c>
      <c r="H4261">
        <v>10.445419865311999</v>
      </c>
      <c r="I4261">
        <v>-17.558318424922401</v>
      </c>
      <c r="J4261">
        <v>1.3583530721100101</v>
      </c>
      <c r="K4261">
        <v>78.812661403727006</v>
      </c>
      <c r="L4261">
        <v>81.885521544218307</v>
      </c>
      <c r="M4261">
        <v>46.872574656873802</v>
      </c>
      <c r="N4261">
        <v>0.46483180428134502</v>
      </c>
      <c r="O4261">
        <v>22.784810126582201</v>
      </c>
      <c r="P4261">
        <v>30.578512396694201</v>
      </c>
    </row>
    <row r="4262" spans="1:17" hidden="1" x14ac:dyDescent="0.3">
      <c r="A4262" t="s">
        <v>8683</v>
      </c>
      <c r="B4262" t="s">
        <v>8684</v>
      </c>
      <c r="C4262" t="str">
        <f>IFERROR(VLOOKUP(Table1[[#This Row],[Ticker]],[1]!Table1[[Symbol]:[Industry]],2,FALSE),"-")</f>
        <v>-</v>
      </c>
      <c r="D4262" t="s">
        <v>715</v>
      </c>
      <c r="E4262">
        <v>13.801773789</v>
      </c>
      <c r="F4262">
        <v>15.7</v>
      </c>
      <c r="G4262">
        <v>14.086526497893299</v>
      </c>
      <c r="H4262">
        <v>3.5484850574546201</v>
      </c>
      <c r="I4262">
        <v>2.96540337102067</v>
      </c>
      <c r="J4262">
        <v>-2.2012047530026502</v>
      </c>
      <c r="K4262">
        <v>14.6455241959353</v>
      </c>
      <c r="L4262">
        <v>13.362686866332499</v>
      </c>
      <c r="M4262">
        <v>59.192142314001003</v>
      </c>
      <c r="N4262">
        <v>1.21184400213597</v>
      </c>
      <c r="O4262">
        <v>3.8216560509554101</v>
      </c>
      <c r="P4262">
        <v>46.318732525629002</v>
      </c>
      <c r="Q4262">
        <v>3.6626942849021002E-2</v>
      </c>
    </row>
    <row r="4263" spans="1:17" hidden="1" x14ac:dyDescent="0.3">
      <c r="A4263" t="s">
        <v>8685</v>
      </c>
      <c r="B4263" t="s">
        <v>8686</v>
      </c>
      <c r="C4263" t="str">
        <f>IFERROR(VLOOKUP(Table1[[#This Row],[Ticker]],[1]!Table1[[Symbol]:[Industry]],2,FALSE),"-")</f>
        <v>-</v>
      </c>
      <c r="D4263" t="s">
        <v>418</v>
      </c>
      <c r="E4263">
        <v>13.783391999999999</v>
      </c>
      <c r="F4263">
        <v>1.1000000000000001</v>
      </c>
      <c r="G4263">
        <v>98.9236451369554</v>
      </c>
      <c r="H4263">
        <v>15.0537898376292</v>
      </c>
      <c r="I4263">
        <v>5.9139037972997297</v>
      </c>
      <c r="J4263">
        <v>1.67357183393072</v>
      </c>
      <c r="K4263">
        <v>0.95735633305142398</v>
      </c>
      <c r="L4263">
        <v>0.79994468495621496</v>
      </c>
      <c r="M4263">
        <v>54.2983167361893</v>
      </c>
      <c r="N4263">
        <v>1.06276629960943</v>
      </c>
      <c r="O4263">
        <v>26.363636363636299</v>
      </c>
      <c r="P4263">
        <v>139.13043478260801</v>
      </c>
      <c r="Q4263">
        <v>8.7055666372703996E-2</v>
      </c>
    </row>
    <row r="4264" spans="1:17" hidden="1" x14ac:dyDescent="0.3">
      <c r="A4264" t="s">
        <v>8687</v>
      </c>
      <c r="B4264" t="s">
        <v>8688</v>
      </c>
      <c r="C4264" t="str">
        <f>IFERROR(VLOOKUP(Table1[[#This Row],[Ticker]],[1]!Table1[[Symbol]:[Industry]],2,FALSE),"-")</f>
        <v>-</v>
      </c>
      <c r="D4264" t="s">
        <v>1160</v>
      </c>
      <c r="E4264">
        <v>13.70286962</v>
      </c>
      <c r="F4264">
        <v>2.5299999999999998</v>
      </c>
      <c r="G4264">
        <v>32.558849218588001</v>
      </c>
      <c r="H4264">
        <v>31.974171618467601</v>
      </c>
      <c r="I4264">
        <v>32.515210986842199</v>
      </c>
      <c r="J4264">
        <v>-1.23904952529257</v>
      </c>
      <c r="K4264">
        <v>2.1520869497177202</v>
      </c>
      <c r="L4264">
        <v>1.89938348901842</v>
      </c>
      <c r="M4264">
        <v>52.522152061207699</v>
      </c>
      <c r="N4264">
        <v>0.93739371797825499</v>
      </c>
      <c r="O4264">
        <v>13.8339920948616</v>
      </c>
      <c r="P4264">
        <v>80.714285714285694</v>
      </c>
      <c r="Q4264">
        <v>0.13182848784640799</v>
      </c>
    </row>
    <row r="4265" spans="1:17" hidden="1" x14ac:dyDescent="0.3">
      <c r="A4265" t="s">
        <v>8689</v>
      </c>
      <c r="B4265" t="s">
        <v>8690</v>
      </c>
      <c r="C4265" t="str">
        <f>IFERROR(VLOOKUP(Table1[[#This Row],[Ticker]],[1]!Table1[[Symbol]:[Industry]],2,FALSE),"-")</f>
        <v>-</v>
      </c>
      <c r="D4265" t="s">
        <v>1428</v>
      </c>
      <c r="E4265">
        <v>13.702680000000001</v>
      </c>
      <c r="F4265">
        <v>2</v>
      </c>
      <c r="G4265">
        <v>7.7671825519213797</v>
      </c>
      <c r="K4265">
        <v>1.8164878752898299</v>
      </c>
      <c r="L4265">
        <v>1.8009664774797101</v>
      </c>
      <c r="M4265">
        <v>73.414657253377001</v>
      </c>
      <c r="N4265">
        <v>1</v>
      </c>
      <c r="O4265">
        <v>5</v>
      </c>
      <c r="P4265">
        <v>66.6666666666666</v>
      </c>
      <c r="Q4265">
        <v>-2.1676028175539999E-2</v>
      </c>
    </row>
    <row r="4266" spans="1:17" hidden="1" x14ac:dyDescent="0.3">
      <c r="A4266" t="s">
        <v>8691</v>
      </c>
      <c r="B4266" t="s">
        <v>8692</v>
      </c>
      <c r="C4266" t="str">
        <f>IFERROR(VLOOKUP(Table1[[#This Row],[Ticker]],[1]!Table1[[Symbol]:[Industry]],2,FALSE),"-")</f>
        <v>-</v>
      </c>
      <c r="E4266">
        <v>13.685</v>
      </c>
      <c r="F4266">
        <v>8.24</v>
      </c>
      <c r="G4266">
        <v>-48.914987990714202</v>
      </c>
      <c r="H4266">
        <v>-14.0025910285698</v>
      </c>
      <c r="I4266">
        <v>-40.363617964092903</v>
      </c>
      <c r="J4266">
        <v>-4.2510977180636598</v>
      </c>
      <c r="K4266">
        <v>8.5330217288471708</v>
      </c>
      <c r="L4266">
        <v>9.7099071743962195</v>
      </c>
      <c r="M4266">
        <v>44.4156402101111</v>
      </c>
      <c r="N4266">
        <v>0.94968100432187696</v>
      </c>
      <c r="O4266">
        <v>62.014563106796103</v>
      </c>
      <c r="P4266">
        <v>5.6410256410256396</v>
      </c>
      <c r="Q4266">
        <v>8.7264238422115004E-2</v>
      </c>
    </row>
    <row r="4267" spans="1:17" hidden="1" x14ac:dyDescent="0.3">
      <c r="A4267" t="s">
        <v>8693</v>
      </c>
      <c r="B4267" t="s">
        <v>8694</v>
      </c>
      <c r="C4267" t="str">
        <f>IFERROR(VLOOKUP(Table1[[#This Row],[Ticker]],[1]!Table1[[Symbol]:[Industry]],2,FALSE),"-")</f>
        <v>-</v>
      </c>
      <c r="D4267" t="s">
        <v>271</v>
      </c>
      <c r="E4267">
        <v>13.66767084</v>
      </c>
      <c r="F4267">
        <v>62.4</v>
      </c>
      <c r="G4267">
        <v>-0.76615078141195103</v>
      </c>
      <c r="H4267">
        <v>4.3121845715232199E-2</v>
      </c>
      <c r="I4267">
        <v>23.3827494058363</v>
      </c>
      <c r="J4267">
        <v>-2.9504641900751101</v>
      </c>
      <c r="K4267">
        <v>62.2794734710372</v>
      </c>
      <c r="L4267">
        <v>52.485059323179598</v>
      </c>
      <c r="M4267">
        <v>37.786667046748804</v>
      </c>
      <c r="N4267">
        <v>0.57709923664122098</v>
      </c>
      <c r="O4267">
        <v>17.115384615384599</v>
      </c>
      <c r="P4267">
        <v>87.669172932330795</v>
      </c>
      <c r="Q4267">
        <v>0.23710471758179899</v>
      </c>
    </row>
    <row r="4268" spans="1:17" hidden="1" x14ac:dyDescent="0.3">
      <c r="A4268" t="s">
        <v>8695</v>
      </c>
      <c r="B4268" t="s">
        <v>8696</v>
      </c>
      <c r="C4268" t="str">
        <f>IFERROR(VLOOKUP(Table1[[#This Row],[Ticker]],[1]!Table1[[Symbol]:[Industry]],2,FALSE),"-")</f>
        <v>-</v>
      </c>
      <c r="E4268">
        <v>13.665932462000001</v>
      </c>
      <c r="F4268">
        <v>14.79</v>
      </c>
      <c r="G4268">
        <v>-71.686369360646907</v>
      </c>
      <c r="H4268">
        <v>-15.6170648398025</v>
      </c>
      <c r="I4268">
        <v>-46.3130510325893</v>
      </c>
      <c r="J4268">
        <v>-7.4724712759556997</v>
      </c>
      <c r="K4268">
        <v>16.332412832570601</v>
      </c>
      <c r="L4268">
        <v>19.475864814989301</v>
      </c>
      <c r="M4268">
        <v>33.898877225508997</v>
      </c>
      <c r="N4268">
        <v>0.72449738249662099</v>
      </c>
      <c r="O4268">
        <v>85.598377281947194</v>
      </c>
      <c r="P4268">
        <v>5.6428571428571201</v>
      </c>
      <c r="Q4268">
        <v>-5.5982387457001001E-2</v>
      </c>
    </row>
    <row r="4269" spans="1:17" hidden="1" x14ac:dyDescent="0.3">
      <c r="A4269" t="s">
        <v>8697</v>
      </c>
      <c r="B4269" t="s">
        <v>8698</v>
      </c>
      <c r="C4269" t="str">
        <f>IFERROR(VLOOKUP(Table1[[#This Row],[Ticker]],[1]!Table1[[Symbol]:[Industry]],2,FALSE),"-")</f>
        <v>-</v>
      </c>
      <c r="D4269" t="s">
        <v>271</v>
      </c>
      <c r="E4269">
        <v>13.6444419</v>
      </c>
      <c r="F4269">
        <v>47.46</v>
      </c>
      <c r="G4269">
        <v>73.011255076328595</v>
      </c>
      <c r="H4269">
        <v>15.1935351845919</v>
      </c>
      <c r="I4269">
        <v>6.9644088478047799</v>
      </c>
      <c r="J4269">
        <v>-12.6595141466793</v>
      </c>
      <c r="K4269">
        <v>47.058612485049402</v>
      </c>
      <c r="L4269">
        <v>41.4092004956427</v>
      </c>
      <c r="M4269">
        <v>48.481252893400899</v>
      </c>
      <c r="N4269">
        <v>2.2307709944594598</v>
      </c>
      <c r="O4269">
        <v>26.190476190476101</v>
      </c>
      <c r="P4269">
        <v>129.83050847457599</v>
      </c>
      <c r="Q4269">
        <v>0.12974784415517099</v>
      </c>
    </row>
    <row r="4270" spans="1:17" hidden="1" x14ac:dyDescent="0.3">
      <c r="A4270" t="s">
        <v>8699</v>
      </c>
      <c r="B4270" t="s">
        <v>8700</v>
      </c>
      <c r="C4270" t="str">
        <f>IFERROR(VLOOKUP(Table1[[#This Row],[Ticker]],[1]!Table1[[Symbol]:[Industry]],2,FALSE),"-")</f>
        <v>-</v>
      </c>
      <c r="D4270" t="s">
        <v>133</v>
      </c>
      <c r="E4270">
        <v>13.6421733</v>
      </c>
      <c r="F4270">
        <v>13.65</v>
      </c>
      <c r="G4270">
        <v>-76.619914222272101</v>
      </c>
      <c r="H4270">
        <v>10.9021611916185</v>
      </c>
      <c r="I4270">
        <v>0.45814864094577901</v>
      </c>
      <c r="J4270">
        <v>12.7890065869318</v>
      </c>
      <c r="K4270">
        <v>10.146657904737401</v>
      </c>
      <c r="L4270">
        <v>11.1697492087721</v>
      </c>
      <c r="M4270">
        <v>89.335205481667501</v>
      </c>
      <c r="N4270">
        <v>3.6874233117055102</v>
      </c>
      <c r="O4270">
        <v>70.329670329670293</v>
      </c>
      <c r="P4270">
        <v>61.157024793388402</v>
      </c>
    </row>
    <row r="4271" spans="1:17" hidden="1" x14ac:dyDescent="0.3">
      <c r="A4271" t="s">
        <v>8701</v>
      </c>
      <c r="B4271" t="s">
        <v>8702</v>
      </c>
      <c r="C4271" t="str">
        <f>IFERROR(VLOOKUP(Table1[[#This Row],[Ticker]],[1]!Table1[[Symbol]:[Industry]],2,FALSE),"-")</f>
        <v>-</v>
      </c>
      <c r="E4271">
        <v>13.635987200000001</v>
      </c>
      <c r="F4271">
        <v>11.83</v>
      </c>
      <c r="G4271">
        <v>-8.3213539528688294</v>
      </c>
      <c r="H4271">
        <v>-3.2910312368679802</v>
      </c>
      <c r="I4271">
        <v>-23.814182381138199</v>
      </c>
      <c r="J4271">
        <v>2.2122015532233799</v>
      </c>
      <c r="K4271">
        <v>11.349745180407499</v>
      </c>
      <c r="L4271">
        <v>10.886104591749</v>
      </c>
      <c r="M4271">
        <v>61.8571977404292</v>
      </c>
      <c r="N4271">
        <v>1.1639485508135801</v>
      </c>
      <c r="O4271">
        <v>25.5283178360101</v>
      </c>
      <c r="P4271">
        <v>44.975490196078397</v>
      </c>
      <c r="Q4271">
        <v>-5.301726028899E-3</v>
      </c>
    </row>
    <row r="4272" spans="1:17" hidden="1" x14ac:dyDescent="0.3">
      <c r="A4272" t="s">
        <v>8703</v>
      </c>
      <c r="B4272" t="s">
        <v>8704</v>
      </c>
      <c r="C4272" t="str">
        <f>IFERROR(VLOOKUP(Table1[[#This Row],[Ticker]],[1]!Table1[[Symbol]:[Industry]],2,FALSE),"-")</f>
        <v>-</v>
      </c>
      <c r="E4272">
        <v>13.608000000000001</v>
      </c>
      <c r="F4272">
        <v>1.92</v>
      </c>
      <c r="G4272">
        <v>-7.0476322628934396</v>
      </c>
      <c r="H4272">
        <v>5.8363871723561598</v>
      </c>
      <c r="I4272">
        <v>-38.259537937117599</v>
      </c>
      <c r="J4272">
        <v>4.94072575560629</v>
      </c>
      <c r="K4272">
        <v>1.8593876370142699</v>
      </c>
      <c r="L4272">
        <v>1.8876274382962901</v>
      </c>
      <c r="M4272">
        <v>58.4428669959918</v>
      </c>
      <c r="N4272">
        <v>0.85399859599859596</v>
      </c>
      <c r="O4272">
        <v>59.8958333333333</v>
      </c>
      <c r="P4272">
        <v>37.142857142857103</v>
      </c>
      <c r="Q4272">
        <v>3.9524892695070001E-2</v>
      </c>
    </row>
    <row r="4273" spans="1:17" hidden="1" x14ac:dyDescent="0.3">
      <c r="A4273" t="s">
        <v>8705</v>
      </c>
      <c r="B4273" t="s">
        <v>8706</v>
      </c>
      <c r="C4273" t="str">
        <f>IFERROR(VLOOKUP(Table1[[#This Row],[Ticker]],[1]!Table1[[Symbol]:[Industry]],2,FALSE),"-")</f>
        <v>-</v>
      </c>
      <c r="D4273" t="s">
        <v>622</v>
      </c>
      <c r="E4273">
        <v>13.60248</v>
      </c>
      <c r="F4273">
        <v>23.29</v>
      </c>
      <c r="G4273">
        <v>-53.192005349466598</v>
      </c>
      <c r="H4273">
        <v>-10.927523556215601</v>
      </c>
      <c r="I4273">
        <v>-15.485807602411599</v>
      </c>
      <c r="J4273">
        <v>-1.02628356784576</v>
      </c>
      <c r="K4273">
        <v>24.7228631912662</v>
      </c>
      <c r="L4273">
        <v>25.870286406223499</v>
      </c>
      <c r="M4273">
        <v>44.682948145809398</v>
      </c>
      <c r="N4273">
        <v>0.37800750102429898</v>
      </c>
      <c r="O4273">
        <v>63.160154572777998</v>
      </c>
      <c r="P4273">
        <v>22.578947368421002</v>
      </c>
      <c r="Q4273">
        <v>0.15826586341446999</v>
      </c>
    </row>
    <row r="4274" spans="1:17" hidden="1" x14ac:dyDescent="0.3">
      <c r="A4274" t="s">
        <v>8707</v>
      </c>
      <c r="B4274" t="s">
        <v>8708</v>
      </c>
      <c r="C4274" t="str">
        <f>IFERROR(VLOOKUP(Table1[[#This Row],[Ticker]],[1]!Table1[[Symbol]:[Industry]],2,FALSE),"-")</f>
        <v>-</v>
      </c>
      <c r="E4274">
        <v>13.565953800000001</v>
      </c>
      <c r="F4274">
        <v>37.67</v>
      </c>
      <c r="G4274">
        <v>-3.61730002064794</v>
      </c>
      <c r="H4274">
        <v>20.9871490007442</v>
      </c>
      <c r="I4274">
        <v>1.22678297913368</v>
      </c>
      <c r="J4274">
        <v>-16.677482361113402</v>
      </c>
      <c r="K4274">
        <v>33.488188771211597</v>
      </c>
      <c r="L4274">
        <v>31.824490759089201</v>
      </c>
      <c r="M4274">
        <v>47.293114977417602</v>
      </c>
      <c r="N4274">
        <v>2.8873995313798102</v>
      </c>
      <c r="O4274">
        <v>26.8117865675604</v>
      </c>
      <c r="P4274">
        <v>55.789909015715402</v>
      </c>
      <c r="Q4274">
        <v>-3.3850217246923997E-2</v>
      </c>
    </row>
    <row r="4275" spans="1:17" hidden="1" x14ac:dyDescent="0.3">
      <c r="A4275" t="s">
        <v>8709</v>
      </c>
      <c r="B4275" t="s">
        <v>8710</v>
      </c>
      <c r="C4275" t="str">
        <f>IFERROR(VLOOKUP(Table1[[#This Row],[Ticker]],[1]!Table1[[Symbol]:[Industry]],2,FALSE),"-")</f>
        <v>-</v>
      </c>
      <c r="E4275">
        <v>13.563774</v>
      </c>
      <c r="F4275">
        <v>17.010000000000002</v>
      </c>
      <c r="G4275">
        <v>-25.566150781411899</v>
      </c>
      <c r="H4275">
        <v>-4.0473337578763804</v>
      </c>
      <c r="I4275">
        <v>-16.308318424922401</v>
      </c>
      <c r="J4275">
        <v>-1.23904952529257</v>
      </c>
      <c r="K4275">
        <v>17.009996751311299</v>
      </c>
      <c r="L4275">
        <v>16.932083996987998</v>
      </c>
      <c r="M4275">
        <v>100</v>
      </c>
      <c r="O4275">
        <v>0</v>
      </c>
      <c r="P4275">
        <v>0</v>
      </c>
    </row>
    <row r="4276" spans="1:17" hidden="1" x14ac:dyDescent="0.3">
      <c r="A4276" t="s">
        <v>8711</v>
      </c>
      <c r="B4276" t="s">
        <v>8712</v>
      </c>
      <c r="C4276" t="str">
        <f>IFERROR(VLOOKUP(Table1[[#This Row],[Ticker]],[1]!Table1[[Symbol]:[Industry]],2,FALSE),"-")</f>
        <v>-</v>
      </c>
      <c r="D4276" t="s">
        <v>219</v>
      </c>
      <c r="E4276">
        <v>13.532194</v>
      </c>
      <c r="F4276">
        <v>45.74</v>
      </c>
      <c r="G4276">
        <v>59.241930026668797</v>
      </c>
      <c r="H4276">
        <v>5.0347918459883401</v>
      </c>
      <c r="I4276">
        <v>13.6348633932593</v>
      </c>
      <c r="J4276">
        <v>-5.3986420550039496</v>
      </c>
      <c r="K4276">
        <v>44.007392072395703</v>
      </c>
      <c r="L4276">
        <v>38.828329055439397</v>
      </c>
      <c r="M4276">
        <v>56.270910886350897</v>
      </c>
      <c r="N4276">
        <v>1.59114045972423</v>
      </c>
      <c r="O4276">
        <v>41.976388281591603</v>
      </c>
      <c r="P4276">
        <v>98.6105080330004</v>
      </c>
      <c r="Q4276">
        <v>7.1859264277610996E-2</v>
      </c>
    </row>
    <row r="4277" spans="1:17" hidden="1" x14ac:dyDescent="0.3">
      <c r="A4277" t="s">
        <v>8713</v>
      </c>
      <c r="B4277" t="s">
        <v>8714</v>
      </c>
      <c r="C4277" t="str">
        <f>IFERROR(VLOOKUP(Table1[[#This Row],[Ticker]],[1]!Table1[[Symbol]:[Industry]],2,FALSE),"-")</f>
        <v>-</v>
      </c>
      <c r="D4277" t="s">
        <v>915</v>
      </c>
      <c r="E4277">
        <v>13.499616</v>
      </c>
      <c r="F4277">
        <v>0.91</v>
      </c>
      <c r="G4277">
        <v>55.683849218588001</v>
      </c>
      <c r="H4277">
        <v>6.0792485206046196</v>
      </c>
      <c r="I4277">
        <v>-15.197207313811299</v>
      </c>
      <c r="J4277">
        <v>-9.6601021568715204</v>
      </c>
      <c r="K4277">
        <v>0.88705014642255697</v>
      </c>
      <c r="L4277">
        <v>0.780140428628321</v>
      </c>
      <c r="M4277">
        <v>35.359126707183002</v>
      </c>
      <c r="N4277">
        <v>0.68402220851326301</v>
      </c>
      <c r="O4277">
        <v>45.054945054945001</v>
      </c>
      <c r="P4277">
        <v>97.826086956521706</v>
      </c>
      <c r="Q4277">
        <v>-3.121574405416E-3</v>
      </c>
    </row>
    <row r="4278" spans="1:17" hidden="1" x14ac:dyDescent="0.3">
      <c r="A4278" t="s">
        <v>8715</v>
      </c>
      <c r="B4278" t="s">
        <v>8716</v>
      </c>
      <c r="C4278" t="str">
        <f>IFERROR(VLOOKUP(Table1[[#This Row],[Ticker]],[1]!Table1[[Symbol]:[Industry]],2,FALSE),"-")</f>
        <v>-</v>
      </c>
      <c r="D4278" t="s">
        <v>1160</v>
      </c>
      <c r="E4278">
        <v>13.49920225</v>
      </c>
      <c r="F4278">
        <v>6.86</v>
      </c>
      <c r="G4278">
        <v>62.3790546980401</v>
      </c>
      <c r="H4278">
        <v>-10.445108444941701</v>
      </c>
      <c r="I4278">
        <v>6.1916815750775198</v>
      </c>
      <c r="J4278">
        <v>16.8311259133039</v>
      </c>
      <c r="K4278">
        <v>6.4283864038773304</v>
      </c>
      <c r="L4278">
        <v>5.4042230795606701</v>
      </c>
      <c r="M4278">
        <v>67.815140071521995</v>
      </c>
      <c r="N4278">
        <v>0.468589363522669</v>
      </c>
      <c r="O4278">
        <v>18.075801749271101</v>
      </c>
      <c r="Q4278">
        <v>5.2222981033489997E-2</v>
      </c>
    </row>
    <row r="4279" spans="1:17" hidden="1" x14ac:dyDescent="0.3">
      <c r="A4279" t="s">
        <v>8717</v>
      </c>
      <c r="B4279" t="s">
        <v>8718</v>
      </c>
      <c r="C4279" t="str">
        <f>IFERROR(VLOOKUP(Table1[[#This Row],[Ticker]],[1]!Table1[[Symbol]:[Industry]],2,FALSE),"-")</f>
        <v>-</v>
      </c>
      <c r="D4279" t="s">
        <v>418</v>
      </c>
      <c r="E4279">
        <v>13.497460800000001</v>
      </c>
      <c r="F4279">
        <v>18.61</v>
      </c>
      <c r="G4279">
        <v>36.259936175109701</v>
      </c>
      <c r="H4279">
        <v>-10.2469305320699</v>
      </c>
      <c r="I4279">
        <v>-25.704618327551501</v>
      </c>
      <c r="J4279">
        <v>-1.23904952529257</v>
      </c>
      <c r="K4279">
        <v>18.529886055165299</v>
      </c>
      <c r="L4279">
        <v>15.1848154068784</v>
      </c>
      <c r="M4279">
        <v>14.079203571840999</v>
      </c>
      <c r="N4279">
        <v>1.5732546705997999E-3</v>
      </c>
      <c r="O4279">
        <v>15.099408919935501</v>
      </c>
      <c r="P4279">
        <v>106.777777777777</v>
      </c>
      <c r="Q4279">
        <v>0.10796207101446099</v>
      </c>
    </row>
    <row r="4280" spans="1:17" hidden="1" x14ac:dyDescent="0.3">
      <c r="A4280" t="s">
        <v>8719</v>
      </c>
      <c r="B4280" t="s">
        <v>8720</v>
      </c>
      <c r="C4280" t="str">
        <f>IFERROR(VLOOKUP(Table1[[#This Row],[Ticker]],[1]!Table1[[Symbol]:[Industry]],2,FALSE),"-")</f>
        <v>-</v>
      </c>
      <c r="D4280" t="s">
        <v>54</v>
      </c>
      <c r="E4280">
        <v>13.452032831999899</v>
      </c>
      <c r="F4280">
        <v>6.02</v>
      </c>
      <c r="G4280">
        <v>11.2520310367698</v>
      </c>
      <c r="H4280">
        <v>-3.5514659892813398</v>
      </c>
      <c r="I4280">
        <v>2.8996023671567102</v>
      </c>
      <c r="J4280">
        <v>-0.24237178442878199</v>
      </c>
      <c r="K4280">
        <v>5.8965567626834501</v>
      </c>
      <c r="L4280">
        <v>5.3944861017261898</v>
      </c>
      <c r="M4280">
        <v>47.584894458069201</v>
      </c>
      <c r="N4280">
        <v>0.92822771872444798</v>
      </c>
      <c r="O4280">
        <v>23.754152823920201</v>
      </c>
      <c r="Q4280">
        <v>6.9027098673514004E-2</v>
      </c>
    </row>
    <row r="4281" spans="1:17" hidden="1" x14ac:dyDescent="0.3">
      <c r="A4281" t="s">
        <v>8721</v>
      </c>
      <c r="B4281" t="s">
        <v>8722</v>
      </c>
      <c r="C4281" t="str">
        <f>IFERROR(VLOOKUP(Table1[[#This Row],[Ticker]],[1]!Table1[[Symbol]:[Industry]],2,FALSE),"-")</f>
        <v>-</v>
      </c>
      <c r="D4281" t="s">
        <v>541</v>
      </c>
      <c r="E4281">
        <v>13.432475999999999</v>
      </c>
      <c r="F4281">
        <v>44.76</v>
      </c>
      <c r="G4281">
        <v>-36.775475713950101</v>
      </c>
      <c r="H4281">
        <v>0.83518677346052095</v>
      </c>
      <c r="I4281">
        <v>-12.783748776601399</v>
      </c>
      <c r="J4281">
        <v>0.54422459675781298</v>
      </c>
      <c r="K4281">
        <v>41.069645369636703</v>
      </c>
      <c r="M4281">
        <v>99.8847322644325</v>
      </c>
      <c r="N4281">
        <v>3.8846265902690098E-4</v>
      </c>
      <c r="O4281">
        <v>26.4075067024128</v>
      </c>
      <c r="P4281">
        <v>20.940286409078599</v>
      </c>
    </row>
    <row r="4282" spans="1:17" hidden="1" x14ac:dyDescent="0.3">
      <c r="A4282" t="s">
        <v>8723</v>
      </c>
      <c r="B4282" t="s">
        <v>8724</v>
      </c>
      <c r="C4282" t="str">
        <f>IFERROR(VLOOKUP(Table1[[#This Row],[Ticker]],[1]!Table1[[Symbol]:[Industry]],2,FALSE),"-")</f>
        <v>-</v>
      </c>
      <c r="E4282">
        <v>13.418768999999999</v>
      </c>
      <c r="F4282">
        <v>15.4</v>
      </c>
      <c r="G4282">
        <v>-76.286150781411905</v>
      </c>
      <c r="H4282">
        <v>-8.8642894418840896</v>
      </c>
      <c r="I4282">
        <v>-14.0506823027445</v>
      </c>
      <c r="J4282">
        <v>6.7784431860776797</v>
      </c>
      <c r="K4282">
        <v>15.151223145831199</v>
      </c>
      <c r="L4282">
        <v>15.6509008773972</v>
      </c>
      <c r="M4282">
        <v>54.045038308875803</v>
      </c>
      <c r="N4282">
        <v>0.22011680395807201</v>
      </c>
      <c r="O4282">
        <v>111.688311688311</v>
      </c>
      <c r="P4282">
        <v>48.648648648648603</v>
      </c>
      <c r="Q4282">
        <v>4.2609807025250003E-2</v>
      </c>
    </row>
    <row r="4283" spans="1:17" hidden="1" x14ac:dyDescent="0.3">
      <c r="A4283" t="s">
        <v>8725</v>
      </c>
      <c r="B4283" t="s">
        <v>8726</v>
      </c>
      <c r="C4283" t="str">
        <f>IFERROR(VLOOKUP(Table1[[#This Row],[Ticker]],[1]!Table1[[Symbol]:[Industry]],2,FALSE),"-")</f>
        <v>-</v>
      </c>
      <c r="E4283">
        <v>13.41221625</v>
      </c>
      <c r="F4283">
        <v>29.66</v>
      </c>
      <c r="G4283">
        <v>-51.766698181262598</v>
      </c>
      <c r="H4283">
        <v>-4.7913310524316701</v>
      </c>
      <c r="I4283">
        <v>-20.538218328054501</v>
      </c>
      <c r="J4283">
        <v>-3.0785144082357099</v>
      </c>
      <c r="K4283">
        <v>29.2693433656267</v>
      </c>
      <c r="L4283">
        <v>31.169843575243899</v>
      </c>
      <c r="M4283">
        <v>52.111635723972697</v>
      </c>
      <c r="N4283">
        <v>1.68551101610888</v>
      </c>
      <c r="O4283">
        <v>44.605529332434202</v>
      </c>
      <c r="P4283">
        <v>31.529933481152899</v>
      </c>
      <c r="Q4283">
        <v>-2.8553082736856E-2</v>
      </c>
    </row>
    <row r="4284" spans="1:17" hidden="1" x14ac:dyDescent="0.3">
      <c r="A4284" t="s">
        <v>8727</v>
      </c>
      <c r="B4284" t="s">
        <v>8728</v>
      </c>
      <c r="C4284" t="str">
        <f>IFERROR(VLOOKUP(Table1[[#This Row],[Ticker]],[1]!Table1[[Symbol]:[Industry]],2,FALSE),"-")</f>
        <v>-</v>
      </c>
      <c r="D4284" t="s">
        <v>418</v>
      </c>
      <c r="E4284">
        <v>13.386374999999999</v>
      </c>
      <c r="F4284">
        <v>1.68</v>
      </c>
      <c r="G4284">
        <v>49.702666422889102</v>
      </c>
      <c r="H4284">
        <v>24.299122935036898</v>
      </c>
      <c r="I4284">
        <v>0.35834824174417401</v>
      </c>
      <c r="J4284">
        <v>7.4276171413740801</v>
      </c>
      <c r="K4284">
        <v>1.4263424836085501</v>
      </c>
      <c r="L4284">
        <v>1.31904019116119</v>
      </c>
      <c r="M4284">
        <v>58.320097929957797</v>
      </c>
      <c r="N4284">
        <v>1.5638524094720001</v>
      </c>
      <c r="O4284">
        <v>20.238095238095202</v>
      </c>
      <c r="P4284">
        <v>102.409638554216</v>
      </c>
      <c r="Q4284">
        <v>0.112935715283157</v>
      </c>
    </row>
    <row r="4285" spans="1:17" hidden="1" x14ac:dyDescent="0.3">
      <c r="A4285" t="s">
        <v>8729</v>
      </c>
      <c r="B4285" t="s">
        <v>8730</v>
      </c>
      <c r="C4285" t="str">
        <f>IFERROR(VLOOKUP(Table1[[#This Row],[Ticker]],[1]!Table1[[Symbol]:[Industry]],2,FALSE),"-")</f>
        <v>-</v>
      </c>
      <c r="D4285" t="s">
        <v>72</v>
      </c>
      <c r="E4285">
        <v>13.353300000000001</v>
      </c>
      <c r="F4285">
        <v>1.1200000000000001</v>
      </c>
      <c r="G4285">
        <v>35.303414435979299</v>
      </c>
      <c r="H4285">
        <v>5.8536563411335196</v>
      </c>
      <c r="I4285">
        <v>-23.746334953848098</v>
      </c>
      <c r="J4285">
        <v>-7.1712529151230697</v>
      </c>
      <c r="K4285">
        <v>1.10521844897651</v>
      </c>
      <c r="L4285">
        <v>1.02228907893983</v>
      </c>
      <c r="M4285">
        <v>38.8768248780585</v>
      </c>
      <c r="N4285">
        <v>0.67987863597587594</v>
      </c>
      <c r="O4285">
        <v>50.892857142857103</v>
      </c>
      <c r="P4285">
        <v>69.696969696969703</v>
      </c>
      <c r="Q4285">
        <v>6.7700213310904006E-2</v>
      </c>
    </row>
    <row r="4286" spans="1:17" hidden="1" x14ac:dyDescent="0.3">
      <c r="A4286" t="s">
        <v>8731</v>
      </c>
      <c r="B4286" t="s">
        <v>8732</v>
      </c>
      <c r="C4286" t="str">
        <f>IFERROR(VLOOKUP(Table1[[#This Row],[Ticker]],[1]!Table1[[Symbol]:[Industry]],2,FALSE),"-")</f>
        <v>-</v>
      </c>
      <c r="D4286" t="s">
        <v>138</v>
      </c>
      <c r="E4286">
        <v>13.312620320000001</v>
      </c>
      <c r="F4286">
        <v>30.13</v>
      </c>
      <c r="G4286">
        <v>-16.002514417775501</v>
      </c>
      <c r="H4286">
        <v>-1.09651408574524</v>
      </c>
      <c r="I4286">
        <v>-40.107003300997299</v>
      </c>
      <c r="J4286">
        <v>3.0798873517838201</v>
      </c>
      <c r="K4286">
        <v>31.163467625657901</v>
      </c>
      <c r="L4286">
        <v>33.378662322434899</v>
      </c>
      <c r="M4286">
        <v>64.506045208641694</v>
      </c>
      <c r="N4286">
        <v>0.95155657241190506</v>
      </c>
      <c r="O4286">
        <v>64.852306671091895</v>
      </c>
      <c r="P4286">
        <v>19.658459094519401</v>
      </c>
      <c r="Q4286">
        <v>7.9914237297566998E-2</v>
      </c>
    </row>
    <row r="4287" spans="1:17" hidden="1" x14ac:dyDescent="0.3">
      <c r="A4287" t="s">
        <v>8733</v>
      </c>
      <c r="B4287" t="s">
        <v>8734</v>
      </c>
      <c r="C4287" t="str">
        <f>IFERROR(VLOOKUP(Table1[[#This Row],[Ticker]],[1]!Table1[[Symbol]:[Industry]],2,FALSE),"-")</f>
        <v>-</v>
      </c>
      <c r="D4287" t="s">
        <v>833</v>
      </c>
      <c r="E4287">
        <v>13.275</v>
      </c>
      <c r="F4287">
        <v>28.03</v>
      </c>
      <c r="G4287">
        <v>-34.795425392810898</v>
      </c>
      <c r="H4287">
        <v>-11.8598337578763</v>
      </c>
      <c r="I4287">
        <v>-14.1581726523277</v>
      </c>
      <c r="J4287">
        <v>-1.23904952529257</v>
      </c>
      <c r="K4287">
        <v>29.895335887222501</v>
      </c>
      <c r="L4287">
        <v>29.239981279367399</v>
      </c>
      <c r="M4287">
        <v>46.572886655460103</v>
      </c>
      <c r="N4287">
        <v>1.85492533026995</v>
      </c>
      <c r="O4287">
        <v>21.476988940420899</v>
      </c>
      <c r="P4287">
        <v>14.454879542670399</v>
      </c>
    </row>
    <row r="4288" spans="1:17" hidden="1" x14ac:dyDescent="0.3">
      <c r="A4288" t="s">
        <v>8735</v>
      </c>
      <c r="B4288" t="s">
        <v>8736</v>
      </c>
      <c r="C4288" t="str">
        <f>IFERROR(VLOOKUP(Table1[[#This Row],[Ticker]],[1]!Table1[[Symbol]:[Industry]],2,FALSE),"-")</f>
        <v>-</v>
      </c>
      <c r="D4288" t="s">
        <v>361</v>
      </c>
      <c r="E4288">
        <v>13.200570000000001</v>
      </c>
      <c r="F4288">
        <v>27.54</v>
      </c>
      <c r="G4288">
        <v>58.033849218588003</v>
      </c>
      <c r="H4288">
        <v>49.448970960713702</v>
      </c>
      <c r="I4288">
        <v>51.618510843370203</v>
      </c>
      <c r="J4288">
        <v>-5.4943686742287401</v>
      </c>
      <c r="K4288">
        <v>21.383120818862199</v>
      </c>
      <c r="L4288">
        <v>17.0134632113927</v>
      </c>
      <c r="M4288">
        <v>54.606118369491398</v>
      </c>
      <c r="N4288">
        <v>1.05888989070437</v>
      </c>
      <c r="O4288">
        <v>8.85984023238926</v>
      </c>
      <c r="P4288">
        <v>139.47826086956499</v>
      </c>
      <c r="Q4288">
        <v>0.174655675729675</v>
      </c>
    </row>
    <row r="4289" spans="1:17" hidden="1" x14ac:dyDescent="0.3">
      <c r="A4289" t="s">
        <v>8737</v>
      </c>
      <c r="B4289" t="s">
        <v>8738</v>
      </c>
      <c r="C4289" t="str">
        <f>IFERROR(VLOOKUP(Table1[[#This Row],[Ticker]],[1]!Table1[[Symbol]:[Industry]],2,FALSE),"-")</f>
        <v>-</v>
      </c>
      <c r="E4289">
        <v>13.171200000000001</v>
      </c>
      <c r="F4289">
        <v>30.73</v>
      </c>
      <c r="G4289">
        <v>28.788865756625501</v>
      </c>
      <c r="H4289">
        <v>3.6449739344313001</v>
      </c>
      <c r="I4289">
        <v>-30.374313950649501</v>
      </c>
      <c r="J4289">
        <v>12.5820886860895</v>
      </c>
      <c r="K4289">
        <v>25.600428575302601</v>
      </c>
      <c r="L4289">
        <v>27.206597707716</v>
      </c>
      <c r="M4289">
        <v>78.283293611393802</v>
      </c>
      <c r="N4289">
        <v>2.81066666666666</v>
      </c>
      <c r="O4289">
        <v>74.845427920598695</v>
      </c>
      <c r="P4289">
        <v>77.220299884659696</v>
      </c>
    </row>
    <row r="4290" spans="1:17" hidden="1" x14ac:dyDescent="0.3">
      <c r="A4290" t="s">
        <v>8739</v>
      </c>
      <c r="B4290" t="s">
        <v>8740</v>
      </c>
      <c r="C4290" t="str">
        <f>IFERROR(VLOOKUP(Table1[[#This Row],[Ticker]],[1]!Table1[[Symbol]:[Industry]],2,FALSE),"-")</f>
        <v>-</v>
      </c>
      <c r="D4290" t="s">
        <v>469</v>
      </c>
      <c r="E4290">
        <v>13.16085743</v>
      </c>
      <c r="F4290">
        <v>17.95</v>
      </c>
      <c r="G4290">
        <v>-25.843928559189699</v>
      </c>
      <c r="H4290">
        <v>0.92342647604172701</v>
      </c>
      <c r="I4290">
        <v>-16.028988815983901</v>
      </c>
      <c r="J4290">
        <v>-1.23904952529257</v>
      </c>
      <c r="K4290">
        <v>17.530515071149001</v>
      </c>
      <c r="L4290">
        <v>17.3020716685594</v>
      </c>
      <c r="M4290">
        <v>99.8052603467236</v>
      </c>
      <c r="N4290">
        <v>2.1851851851851798</v>
      </c>
      <c r="O4290">
        <v>0.27855153203342198</v>
      </c>
      <c r="P4290">
        <v>4.9707602339181101</v>
      </c>
    </row>
    <row r="4291" spans="1:17" hidden="1" x14ac:dyDescent="0.3">
      <c r="A4291" t="s">
        <v>8741</v>
      </c>
      <c r="B4291" t="s">
        <v>8742</v>
      </c>
      <c r="C4291" t="str">
        <f>IFERROR(VLOOKUP(Table1[[#This Row],[Ticker]],[1]!Table1[[Symbol]:[Industry]],2,FALSE),"-")</f>
        <v>-</v>
      </c>
      <c r="D4291" t="s">
        <v>54</v>
      </c>
      <c r="E4291">
        <v>13.156000000000001</v>
      </c>
      <c r="F4291">
        <v>1.79</v>
      </c>
      <c r="G4291">
        <v>91.717799835872</v>
      </c>
      <c r="H4291">
        <v>-8.3951598448329108</v>
      </c>
      <c r="I4291">
        <v>57.478089342067797</v>
      </c>
      <c r="J4291">
        <v>-3.4612717475147998</v>
      </c>
      <c r="K4291">
        <v>1.7532209994076</v>
      </c>
      <c r="L4291">
        <v>1.43731435766785</v>
      </c>
      <c r="M4291">
        <v>36.374695113801003</v>
      </c>
      <c r="N4291">
        <v>0.80388213143028697</v>
      </c>
      <c r="O4291">
        <v>29.050279329608902</v>
      </c>
      <c r="P4291">
        <v>135.52631578947299</v>
      </c>
      <c r="Q4291">
        <v>9.1192867188380003E-3</v>
      </c>
    </row>
    <row r="4292" spans="1:17" hidden="1" x14ac:dyDescent="0.3">
      <c r="A4292" t="s">
        <v>8743</v>
      </c>
      <c r="B4292" t="s">
        <v>8744</v>
      </c>
      <c r="C4292" t="str">
        <f>IFERROR(VLOOKUP(Table1[[#This Row],[Ticker]],[1]!Table1[[Symbol]:[Industry]],2,FALSE),"-")</f>
        <v>-</v>
      </c>
      <c r="E4292">
        <v>13.132258503999999</v>
      </c>
      <c r="F4292">
        <v>39.28</v>
      </c>
      <c r="G4292">
        <v>60.683256520626898</v>
      </c>
      <c r="H4292">
        <v>0.95132970109181403</v>
      </c>
      <c r="I4292">
        <v>-17.490708362029402</v>
      </c>
      <c r="J4292">
        <v>3.7596139336756198</v>
      </c>
      <c r="K4292">
        <v>36.5117683447858</v>
      </c>
      <c r="L4292">
        <v>30.246810848854999</v>
      </c>
      <c r="M4292">
        <v>98.988324292940803</v>
      </c>
      <c r="N4292">
        <v>8.4945364685895197E-2</v>
      </c>
      <c r="O4292">
        <v>16.878818737270802</v>
      </c>
      <c r="P4292">
        <v>96.399999999999906</v>
      </c>
      <c r="Q4292">
        <v>1.6331571083646999E-2</v>
      </c>
    </row>
    <row r="4293" spans="1:17" hidden="1" x14ac:dyDescent="0.3">
      <c r="A4293" t="s">
        <v>8745</v>
      </c>
      <c r="B4293" t="s">
        <v>8746</v>
      </c>
      <c r="C4293" t="str">
        <f>IFERROR(VLOOKUP(Table1[[#This Row],[Ticker]],[1]!Table1[[Symbol]:[Industry]],2,FALSE),"-")</f>
        <v>-</v>
      </c>
      <c r="D4293" t="s">
        <v>418</v>
      </c>
      <c r="E4293">
        <v>13.122147500000001</v>
      </c>
      <c r="F4293">
        <v>44.46</v>
      </c>
      <c r="G4293">
        <v>-50.210218578022101</v>
      </c>
      <c r="H4293">
        <v>-13.7295687760039</v>
      </c>
      <c r="I4293">
        <v>-27.210122032136901</v>
      </c>
      <c r="J4293">
        <v>-5.5760723398396701</v>
      </c>
      <c r="K4293">
        <v>45.162802258594702</v>
      </c>
      <c r="L4293">
        <v>50.095850154924698</v>
      </c>
      <c r="M4293">
        <v>40.095799528616297</v>
      </c>
      <c r="N4293">
        <v>0.25372148786037402</v>
      </c>
      <c r="O4293">
        <v>41.138101664417398</v>
      </c>
      <c r="P4293">
        <v>9.7777777777777697</v>
      </c>
      <c r="Q4293">
        <v>1.9349242533291001E-2</v>
      </c>
    </row>
    <row r="4294" spans="1:17" hidden="1" x14ac:dyDescent="0.3">
      <c r="A4294" t="s">
        <v>8747</v>
      </c>
      <c r="B4294" t="s">
        <v>8748</v>
      </c>
      <c r="C4294" t="str">
        <f>IFERROR(VLOOKUP(Table1[[#This Row],[Ticker]],[1]!Table1[[Symbol]:[Industry]],2,FALSE),"-")</f>
        <v>-</v>
      </c>
      <c r="D4294" t="s">
        <v>715</v>
      </c>
      <c r="E4294">
        <v>13.10207943</v>
      </c>
      <c r="F4294">
        <v>120.17</v>
      </c>
      <c r="G4294">
        <v>15.0493418467181</v>
      </c>
      <c r="H4294">
        <v>0.88809875583314302</v>
      </c>
      <c r="I4294">
        <v>6.4017806254195797</v>
      </c>
      <c r="J4294">
        <v>-0.18283146737094699</v>
      </c>
      <c r="K4294">
        <v>113.342223656605</v>
      </c>
      <c r="L4294">
        <v>102.410118993094</v>
      </c>
      <c r="M4294">
        <v>34.201172078942697</v>
      </c>
      <c r="N4294">
        <v>0.73988263418534095</v>
      </c>
      <c r="O4294">
        <v>0.149787800615786</v>
      </c>
      <c r="P4294">
        <v>45.607657821398199</v>
      </c>
    </row>
    <row r="4295" spans="1:17" hidden="1" x14ac:dyDescent="0.3">
      <c r="A4295" t="s">
        <v>8749</v>
      </c>
      <c r="B4295" t="s">
        <v>8324</v>
      </c>
      <c r="C4295" t="str">
        <f>IFERROR(VLOOKUP(Table1[[#This Row],[Ticker]],[1]!Table1[[Symbol]:[Industry]],2,FALSE),"-")</f>
        <v>-</v>
      </c>
      <c r="E4295">
        <v>13.087429500000001</v>
      </c>
      <c r="F4295">
        <v>18.43</v>
      </c>
      <c r="G4295">
        <v>84.103928854537997</v>
      </c>
      <c r="H4295">
        <v>-7.1350910709858102</v>
      </c>
      <c r="I4295">
        <v>-15.044582161186201</v>
      </c>
      <c r="J4295">
        <v>-15.353307806617501</v>
      </c>
      <c r="K4295">
        <v>17.755192277066602</v>
      </c>
      <c r="L4295">
        <v>16.399219700812601</v>
      </c>
      <c r="M4295">
        <v>45.269430832532798</v>
      </c>
      <c r="N4295">
        <v>0.53369567075682101</v>
      </c>
      <c r="O4295">
        <v>22.4091155724362</v>
      </c>
      <c r="P4295">
        <v>160.31073446327599</v>
      </c>
      <c r="Q4295">
        <v>6.9445241913359004E-2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124</v>
      </c>
      <c r="E4296">
        <v>13.060374884345199</v>
      </c>
      <c r="F4296">
        <v>99.6</v>
      </c>
      <c r="G4296">
        <v>-5.5931859894901201</v>
      </c>
      <c r="H4296">
        <v>-1.87035303188851</v>
      </c>
      <c r="I4296">
        <v>-12.2495918825592</v>
      </c>
      <c r="J4296">
        <v>1.0670674632677399</v>
      </c>
      <c r="K4296">
        <v>88.622837348358701</v>
      </c>
      <c r="L4296">
        <v>75.642478964540601</v>
      </c>
      <c r="M4296">
        <v>75.835066412166697</v>
      </c>
      <c r="N4296">
        <v>1</v>
      </c>
      <c r="Q4296">
        <v>-4.6725400847372998E-2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418</v>
      </c>
      <c r="E4297">
        <v>13.042315</v>
      </c>
      <c r="F4297">
        <v>6.38</v>
      </c>
      <c r="G4297">
        <v>10.178530069651799</v>
      </c>
      <c r="H4297">
        <v>-15.925786796550399</v>
      </c>
      <c r="I4297">
        <v>-52.572054688658703</v>
      </c>
      <c r="J4297">
        <v>-5.2991999012324298</v>
      </c>
      <c r="K4297">
        <v>6.9007643322703602</v>
      </c>
      <c r="L4297">
        <v>7.2261814731253597</v>
      </c>
      <c r="M4297">
        <v>29.757424821724399</v>
      </c>
      <c r="N4297">
        <v>1.4681996476124499</v>
      </c>
      <c r="O4297">
        <v>69.749216300940404</v>
      </c>
      <c r="P4297">
        <v>48.717948717948701</v>
      </c>
      <c r="Q4297">
        <v>5.9332013477855002E-2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622</v>
      </c>
      <c r="E4298">
        <v>13.0177449</v>
      </c>
      <c r="F4298">
        <v>23.53</v>
      </c>
      <c r="G4298">
        <v>46.060399182118303</v>
      </c>
      <c r="H4298">
        <v>20.383537980046899</v>
      </c>
      <c r="I4298">
        <v>21.213598582675399</v>
      </c>
      <c r="J4298">
        <v>12.459580611693699</v>
      </c>
      <c r="K4298">
        <v>18.6084789247797</v>
      </c>
      <c r="L4298">
        <v>16.478896334127199</v>
      </c>
      <c r="M4298">
        <v>78.049023025131206</v>
      </c>
      <c r="N4298">
        <v>1.80574477863453</v>
      </c>
      <c r="O4298">
        <v>0</v>
      </c>
      <c r="P4298">
        <v>115.673693858845</v>
      </c>
      <c r="Q4298">
        <v>1.6844356680518001E-2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555</v>
      </c>
      <c r="E4299">
        <v>13.0161216</v>
      </c>
      <c r="F4299">
        <v>17.29</v>
      </c>
      <c r="G4299">
        <v>94.9695635043023</v>
      </c>
      <c r="H4299">
        <v>-4.2826278755234402</v>
      </c>
      <c r="I4299">
        <v>23.691681575077499</v>
      </c>
      <c r="J4299">
        <v>-1.8252159965704</v>
      </c>
      <c r="K4299">
        <v>15.192883310891601</v>
      </c>
      <c r="L4299">
        <v>11.717569286497501</v>
      </c>
      <c r="M4299">
        <v>52.323653136824902</v>
      </c>
      <c r="N4299">
        <v>1.0123199794720401</v>
      </c>
      <c r="O4299">
        <v>2.5448235974551801</v>
      </c>
      <c r="P4299">
        <v>182.05546492658999</v>
      </c>
      <c r="Q4299">
        <v>7.4771727661835E-2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1428</v>
      </c>
      <c r="E4300">
        <v>12.969706887999999</v>
      </c>
      <c r="F4300">
        <v>13.58</v>
      </c>
      <c r="G4300">
        <v>13.7159005006393</v>
      </c>
      <c r="H4300">
        <v>11.380776096727701</v>
      </c>
      <c r="I4300">
        <v>-14.0492822803441</v>
      </c>
      <c r="J4300">
        <v>-19.721650780284001</v>
      </c>
      <c r="K4300">
        <v>13.772725184799199</v>
      </c>
      <c r="L4300">
        <v>12.3597596937771</v>
      </c>
      <c r="M4300">
        <v>39.123695772999497</v>
      </c>
      <c r="N4300">
        <v>2.2286690378135501</v>
      </c>
      <c r="O4300">
        <v>29.086892488954302</v>
      </c>
      <c r="P4300">
        <v>83.513513513513502</v>
      </c>
      <c r="Q4300">
        <v>4.2199378964947999E-2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121</v>
      </c>
      <c r="E4301">
        <v>12.96</v>
      </c>
      <c r="F4301">
        <v>3.53</v>
      </c>
      <c r="G4301">
        <v>553.28000306474098</v>
      </c>
      <c r="H4301">
        <v>72.4232544774177</v>
      </c>
      <c r="I4301">
        <v>96.342283984716005</v>
      </c>
      <c r="J4301">
        <v>6.2236370418715996</v>
      </c>
      <c r="K4301">
        <v>2.6251253820505802</v>
      </c>
      <c r="L4301">
        <v>1.91967819698092</v>
      </c>
      <c r="M4301">
        <v>98.706318119882695</v>
      </c>
      <c r="N4301">
        <v>1.78529839451511</v>
      </c>
      <c r="O4301">
        <v>1.9830028328611899</v>
      </c>
      <c r="P4301">
        <v>578.84615384615302</v>
      </c>
      <c r="Q4301">
        <v>0.230536384235771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541</v>
      </c>
      <c r="E4302">
        <v>12.929138999999999</v>
      </c>
      <c r="F4302">
        <v>41.85</v>
      </c>
      <c r="G4302">
        <v>20.723584484932001</v>
      </c>
      <c r="H4302">
        <v>66.430849029479205</v>
      </c>
      <c r="I4302">
        <v>23.313377630169999</v>
      </c>
      <c r="J4302">
        <v>15.586285144123901</v>
      </c>
      <c r="K4302">
        <v>30.1866955910188</v>
      </c>
      <c r="L4302">
        <v>28.204970428915299</v>
      </c>
      <c r="M4302">
        <v>98.558136106127094</v>
      </c>
      <c r="N4302">
        <v>2.0870078740157401</v>
      </c>
      <c r="O4302">
        <v>0</v>
      </c>
      <c r="P4302">
        <v>79.690854443967297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E4303">
        <v>12.91888752</v>
      </c>
      <c r="F4303">
        <v>7.92</v>
      </c>
      <c r="G4303">
        <v>14.3631778404961</v>
      </c>
      <c r="H4303">
        <v>7.8712708932864004</v>
      </c>
      <c r="I4303">
        <v>-41.023147322260897</v>
      </c>
      <c r="J4303">
        <v>4.5301812439381903</v>
      </c>
      <c r="K4303">
        <v>7.2349738064282203</v>
      </c>
      <c r="L4303">
        <v>7.6884163885307304</v>
      </c>
      <c r="M4303">
        <v>62.949078888828097</v>
      </c>
      <c r="N4303">
        <v>1.6706937120893599</v>
      </c>
      <c r="O4303">
        <v>67.045454545454504</v>
      </c>
      <c r="P4303">
        <v>59.999999999999901</v>
      </c>
      <c r="Q4303">
        <v>3.6797896636025E-2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622</v>
      </c>
      <c r="E4304">
        <v>12.907653</v>
      </c>
      <c r="F4304">
        <v>3.36</v>
      </c>
      <c r="G4304">
        <v>57.767182551921302</v>
      </c>
      <c r="H4304">
        <v>-11.129486732380601</v>
      </c>
      <c r="I4304">
        <v>39.9707513425193</v>
      </c>
      <c r="J4304">
        <v>-9.8741470183287898</v>
      </c>
      <c r="K4304">
        <v>3.4753108152129699</v>
      </c>
      <c r="L4304">
        <v>2.8085157546207502</v>
      </c>
      <c r="M4304">
        <v>18.6289053102204</v>
      </c>
      <c r="N4304">
        <v>0.35520420301348099</v>
      </c>
      <c r="O4304">
        <v>29.464285714285602</v>
      </c>
      <c r="P4304">
        <v>97.647058823529406</v>
      </c>
      <c r="Q4304">
        <v>3.8159240241671999E-2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21</v>
      </c>
      <c r="E4305">
        <v>12.901400000000001</v>
      </c>
      <c r="F4305">
        <v>25.69</v>
      </c>
      <c r="G4305">
        <v>52.096366507661301</v>
      </c>
      <c r="H4305">
        <v>12.7177730117737</v>
      </c>
      <c r="I4305">
        <v>16.1143619874486</v>
      </c>
      <c r="J4305">
        <v>-23.736033843748501</v>
      </c>
      <c r="K4305">
        <v>23.031983915317198</v>
      </c>
      <c r="L4305">
        <v>19.1344896697392</v>
      </c>
      <c r="M4305">
        <v>44.768961665880198</v>
      </c>
      <c r="N4305">
        <v>1.3827567549513999</v>
      </c>
      <c r="O4305">
        <v>29.077462047489199</v>
      </c>
      <c r="P4305">
        <v>87.9297732260424</v>
      </c>
      <c r="Q4305">
        <v>2.1083481503325001E-2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E4306">
        <v>12.890940799999999</v>
      </c>
      <c r="F4306">
        <v>35.96</v>
      </c>
      <c r="G4306">
        <v>225.36492277150199</v>
      </c>
      <c r="H4306">
        <v>5.5302203730440596</v>
      </c>
      <c r="I4306">
        <v>-24.851042004591001</v>
      </c>
      <c r="J4306">
        <v>16.559110975720898</v>
      </c>
      <c r="K4306">
        <v>32.643056013776203</v>
      </c>
      <c r="L4306">
        <v>29.641047058092099</v>
      </c>
      <c r="M4306">
        <v>77.590411511837701</v>
      </c>
      <c r="N4306">
        <v>3.7537324622469699</v>
      </c>
      <c r="O4306">
        <v>28.893214682981</v>
      </c>
      <c r="P4306">
        <v>263.23232323232298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302</v>
      </c>
      <c r="E4307">
        <v>12.88575</v>
      </c>
      <c r="F4307">
        <v>18.11</v>
      </c>
      <c r="G4307">
        <v>40.276340061078898</v>
      </c>
      <c r="H4307">
        <v>-11.3552327369199</v>
      </c>
      <c r="I4307">
        <v>-20.992528951238199</v>
      </c>
      <c r="J4307">
        <v>-8.3472886206075998</v>
      </c>
      <c r="K4307">
        <v>18.9870666748788</v>
      </c>
      <c r="L4307">
        <v>17.3238470710196</v>
      </c>
      <c r="M4307">
        <v>45.349168354011297</v>
      </c>
      <c r="N4307">
        <v>2.7260398308071898</v>
      </c>
      <c r="O4307">
        <v>26.394257316399699</v>
      </c>
      <c r="P4307">
        <v>84.984678243105193</v>
      </c>
      <c r="Q4307">
        <v>9.1126921014954995E-2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E4308">
        <v>12.8332949</v>
      </c>
      <c r="F4308">
        <v>15.43</v>
      </c>
      <c r="G4308">
        <v>-48.416150781411901</v>
      </c>
      <c r="H4308">
        <v>-35.5350767840809</v>
      </c>
      <c r="I4308">
        <v>-46.1719547885588</v>
      </c>
      <c r="J4308">
        <v>-10.8823048207217</v>
      </c>
      <c r="K4308">
        <v>18.869292121177399</v>
      </c>
      <c r="L4308">
        <v>19.280344638195199</v>
      </c>
      <c r="M4308">
        <v>38.035157202475197</v>
      </c>
      <c r="N4308">
        <v>1.8351352212276599</v>
      </c>
      <c r="O4308">
        <v>66.493843162670103</v>
      </c>
      <c r="P4308">
        <v>16.893939393939299</v>
      </c>
      <c r="Q4308">
        <v>4.8042252428615997E-2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60</v>
      </c>
      <c r="E4309">
        <v>12.810896700000001</v>
      </c>
      <c r="F4309">
        <v>12.82</v>
      </c>
      <c r="G4309">
        <v>-17.835058344437101</v>
      </c>
      <c r="H4309">
        <v>4.9739428378682904</v>
      </c>
      <c r="I4309">
        <v>-58.586571464094</v>
      </c>
      <c r="J4309">
        <v>-8.8148071010501408</v>
      </c>
      <c r="K4309">
        <v>13.108585795862499</v>
      </c>
      <c r="L4309">
        <v>13.8673614473496</v>
      </c>
      <c r="M4309">
        <v>29.997481544294899</v>
      </c>
      <c r="N4309">
        <v>0.96619247097191296</v>
      </c>
      <c r="O4309">
        <v>114.586583463338</v>
      </c>
      <c r="P4309">
        <v>21.401515151515099</v>
      </c>
      <c r="Q4309">
        <v>5.9707773996797997E-2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715</v>
      </c>
      <c r="E4310">
        <v>12.801381996</v>
      </c>
      <c r="F4310">
        <v>255.99</v>
      </c>
      <c r="G4310">
        <v>2.5826277528291501</v>
      </c>
      <c r="H4310">
        <v>3.89437248086604</v>
      </c>
      <c r="I4310">
        <v>-1.3186499315256699</v>
      </c>
      <c r="J4310">
        <v>2.12028566344953</v>
      </c>
      <c r="K4310">
        <v>244.40594225377501</v>
      </c>
      <c r="L4310">
        <v>226.51275255438199</v>
      </c>
      <c r="M4310">
        <v>61.795021026026802</v>
      </c>
      <c r="N4310">
        <v>0.52141046141913405</v>
      </c>
      <c r="O4310">
        <v>3.00402359467166</v>
      </c>
      <c r="P4310">
        <v>32.802448640796797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72</v>
      </c>
      <c r="E4311">
        <v>12.789701775999999</v>
      </c>
      <c r="F4311">
        <v>6.83</v>
      </c>
      <c r="G4311">
        <v>-33.517633261196302</v>
      </c>
      <c r="H4311">
        <v>-10.407279630677399</v>
      </c>
      <c r="I4311">
        <v>-41.417967547729504</v>
      </c>
      <c r="J4311">
        <v>-3.4989365309422902</v>
      </c>
      <c r="K4311">
        <v>7.2595715078054504</v>
      </c>
      <c r="L4311">
        <v>7.81711110522133</v>
      </c>
      <c r="M4311">
        <v>36.205073766448898</v>
      </c>
      <c r="N4311">
        <v>1.1022295088833001</v>
      </c>
      <c r="O4311">
        <v>66.032210834553396</v>
      </c>
      <c r="P4311">
        <v>13.2669983416252</v>
      </c>
      <c r="Q4311">
        <v>2.4529965723955001E-2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715</v>
      </c>
      <c r="E4312">
        <v>12.781170502</v>
      </c>
      <c r="F4312">
        <v>25.71</v>
      </c>
      <c r="G4312">
        <v>-17.025601112817299</v>
      </c>
      <c r="H4312">
        <v>-6.6354807946355798</v>
      </c>
      <c r="I4312">
        <v>-7.0203269265165398</v>
      </c>
      <c r="J4312">
        <v>-3.4972354492669901</v>
      </c>
      <c r="K4312">
        <v>25.658129553085001</v>
      </c>
      <c r="L4312">
        <v>24.340706279544001</v>
      </c>
      <c r="N4312">
        <v>0.50801819051114805</v>
      </c>
      <c r="O4312">
        <v>10.735122520419999</v>
      </c>
      <c r="P4312">
        <v>16.598639455782301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E4313">
        <v>12.7629936</v>
      </c>
      <c r="F4313">
        <v>29.99</v>
      </c>
      <c r="G4313">
        <v>-39.412304627565803</v>
      </c>
      <c r="H4313">
        <v>-6.5760693900602902</v>
      </c>
      <c r="I4313">
        <v>-50.410713502927301</v>
      </c>
      <c r="J4313">
        <v>-7.0168273030703503</v>
      </c>
      <c r="K4313">
        <v>32.066478842182597</v>
      </c>
      <c r="L4313">
        <v>36.029638943831401</v>
      </c>
      <c r="M4313">
        <v>40.690936820100603</v>
      </c>
      <c r="N4313">
        <v>0.62958585019163205</v>
      </c>
      <c r="O4313">
        <v>85.395131710570197</v>
      </c>
      <c r="P4313">
        <v>7.4140401146131696</v>
      </c>
      <c r="Q4313">
        <v>3.6186022406539002E-2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138</v>
      </c>
      <c r="E4314">
        <v>12.749143399999999</v>
      </c>
      <c r="F4314">
        <v>18.25</v>
      </c>
      <c r="G4314">
        <v>-25.566150781411899</v>
      </c>
      <c r="H4314">
        <v>-4.0473337578763804</v>
      </c>
      <c r="I4314">
        <v>-16.308318424922401</v>
      </c>
      <c r="J4314">
        <v>-1.23904952529257</v>
      </c>
      <c r="K4314">
        <v>18.249999426152701</v>
      </c>
      <c r="L4314">
        <v>18.233680743863601</v>
      </c>
      <c r="M4314">
        <v>100</v>
      </c>
      <c r="O4314">
        <v>0</v>
      </c>
      <c r="P4314">
        <v>0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D4315" t="s">
        <v>433</v>
      </c>
      <c r="E4315">
        <v>12.737083455</v>
      </c>
      <c r="F4315">
        <v>36.9</v>
      </c>
      <c r="G4315">
        <v>-21.710254355856001</v>
      </c>
      <c r="H4315">
        <v>-6.2919158012200302</v>
      </c>
      <c r="I4315">
        <v>-20.934836905149901</v>
      </c>
      <c r="J4315">
        <v>4.0109504747074203</v>
      </c>
      <c r="K4315">
        <v>36.546191402904199</v>
      </c>
      <c r="L4315">
        <v>36.403998775871401</v>
      </c>
      <c r="M4315">
        <v>60.836416146743503</v>
      </c>
      <c r="N4315">
        <v>0.53315604329018895</v>
      </c>
      <c r="O4315">
        <v>39.2953929539295</v>
      </c>
      <c r="P4315">
        <v>18.269230769230699</v>
      </c>
      <c r="Q4315">
        <v>6.7899629635262998E-2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932</v>
      </c>
      <c r="E4316">
        <v>12.6905272</v>
      </c>
      <c r="F4316">
        <v>24.43</v>
      </c>
      <c r="G4316">
        <v>71.291222304808798</v>
      </c>
      <c r="H4316">
        <v>-8.2860168854484098</v>
      </c>
      <c r="I4316">
        <v>-23.9802760968801</v>
      </c>
      <c r="J4316">
        <v>-3.2601021568715201</v>
      </c>
      <c r="K4316">
        <v>24.723815801802999</v>
      </c>
      <c r="L4316">
        <v>21.543059987981</v>
      </c>
      <c r="M4316">
        <v>28.693437289439199</v>
      </c>
      <c r="N4316">
        <v>0.98127103887678402</v>
      </c>
      <c r="O4316">
        <v>68.563241915677395</v>
      </c>
      <c r="P4316">
        <v>108.62510674636999</v>
      </c>
      <c r="Q4316">
        <v>6.1877606437493002E-2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715</v>
      </c>
      <c r="E4317">
        <v>12.67263724</v>
      </c>
      <c r="F4317">
        <v>79.930000000000007</v>
      </c>
      <c r="G4317">
        <v>-2.40744508033336</v>
      </c>
      <c r="H4317">
        <v>0.94419497925380502</v>
      </c>
      <c r="I4317">
        <v>-2.7068403123585201</v>
      </c>
      <c r="J4317">
        <v>-0.94024474441607198</v>
      </c>
      <c r="K4317">
        <v>76.909771332452905</v>
      </c>
      <c r="L4317">
        <v>71.648412266028402</v>
      </c>
      <c r="M4317">
        <v>56.470560257846202</v>
      </c>
      <c r="N4317">
        <v>1.85138720641101</v>
      </c>
      <c r="O4317">
        <v>2.2269485800074902</v>
      </c>
      <c r="P4317">
        <v>29.756493506493499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622</v>
      </c>
      <c r="E4318">
        <v>12.6641260799999</v>
      </c>
      <c r="F4318">
        <v>27.38</v>
      </c>
      <c r="G4318">
        <v>-7.2175269282009298</v>
      </c>
      <c r="H4318">
        <v>4.6758015139314502</v>
      </c>
      <c r="I4318">
        <v>-22.6374323489731</v>
      </c>
      <c r="J4318">
        <v>-7.0440878604513903</v>
      </c>
      <c r="K4318">
        <v>25.186869414425299</v>
      </c>
      <c r="L4318">
        <v>24.794924015960898</v>
      </c>
      <c r="M4318">
        <v>52.757902889047401</v>
      </c>
      <c r="N4318">
        <v>1.43204470516365</v>
      </c>
      <c r="O4318">
        <v>38.422205989773502</v>
      </c>
      <c r="P4318">
        <v>41.134020618556697</v>
      </c>
      <c r="Q4318">
        <v>4.4619924879716E-2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D4319" t="s">
        <v>812</v>
      </c>
      <c r="E4319">
        <v>12.65573925</v>
      </c>
      <c r="F4319">
        <v>325</v>
      </c>
      <c r="G4319">
        <v>117.606314613275</v>
      </c>
      <c r="H4319">
        <v>19.910999575456898</v>
      </c>
      <c r="I4319">
        <v>-41.886518562316503</v>
      </c>
      <c r="J4319">
        <v>-0.54674183298488499</v>
      </c>
      <c r="K4319">
        <v>322.849378187642</v>
      </c>
      <c r="L4319">
        <v>295.63091016427899</v>
      </c>
      <c r="M4319">
        <v>57.4239071496891</v>
      </c>
      <c r="N4319">
        <v>3.0797385620914999</v>
      </c>
      <c r="O4319">
        <v>48.861538461538402</v>
      </c>
      <c r="P4319">
        <v>169.933554817275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133</v>
      </c>
      <c r="E4320">
        <v>12.603530940000001</v>
      </c>
      <c r="F4320">
        <v>37.549999999999997</v>
      </c>
      <c r="G4320">
        <v>-8.1490150715933201</v>
      </c>
      <c r="H4320">
        <v>-6.4826067647976799</v>
      </c>
      <c r="I4320">
        <v>-25.8699754576778</v>
      </c>
      <c r="J4320">
        <v>-1.08115478845046</v>
      </c>
      <c r="K4320">
        <v>39.025427056575602</v>
      </c>
      <c r="L4320">
        <v>37.987846648107499</v>
      </c>
      <c r="M4320">
        <v>33.361437010530601</v>
      </c>
      <c r="N4320">
        <v>0.21528277721352601</v>
      </c>
      <c r="O4320">
        <v>35.286284953395402</v>
      </c>
      <c r="P4320">
        <v>27.2881355932203</v>
      </c>
      <c r="Q4320">
        <v>-6.8022005567399996E-4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1318</v>
      </c>
      <c r="E4321">
        <v>12.591982437999899</v>
      </c>
      <c r="F4321">
        <v>26.25</v>
      </c>
      <c r="G4321">
        <v>-17.734328852310501</v>
      </c>
      <c r="H4321">
        <v>-3.1224782665469002</v>
      </c>
      <c r="I4321">
        <v>-11.308318424922399</v>
      </c>
      <c r="J4321">
        <v>-0.93265350844078998</v>
      </c>
      <c r="K4321">
        <v>25.9169201855801</v>
      </c>
      <c r="L4321">
        <v>25.280112548895801</v>
      </c>
      <c r="M4321">
        <v>62.670828158080603</v>
      </c>
      <c r="N4321">
        <v>1.2748349163086701</v>
      </c>
      <c r="O4321">
        <v>2.4761904761904701</v>
      </c>
      <c r="P4321">
        <v>9.7408026755852806</v>
      </c>
      <c r="Q4321">
        <v>-7.1457502660915995E-2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E4322">
        <v>12.583387699999999</v>
      </c>
      <c r="F4322">
        <v>25.59</v>
      </c>
      <c r="G4322">
        <v>258.09202013313001</v>
      </c>
      <c r="H4322">
        <v>-12.4779906921829</v>
      </c>
      <c r="I4322">
        <v>-4.2984485803920301E-2</v>
      </c>
      <c r="J4322">
        <v>2.3958121021341001</v>
      </c>
      <c r="K4322">
        <v>24.3812038713532</v>
      </c>
      <c r="L4322">
        <v>20.494539449590299</v>
      </c>
      <c r="M4322">
        <v>55.326012069364303</v>
      </c>
      <c r="N4322">
        <v>0.26784860688209999</v>
      </c>
      <c r="O4322">
        <v>47.323173114497799</v>
      </c>
      <c r="P4322">
        <v>348.16112084063002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E4323">
        <v>12.57816</v>
      </c>
      <c r="F4323">
        <v>22.05</v>
      </c>
      <c r="G4323">
        <v>40.598129550163002</v>
      </c>
      <c r="H4323">
        <v>-17.627580671456599</v>
      </c>
      <c r="I4323">
        <v>-20.146085542236001</v>
      </c>
      <c r="J4323">
        <v>-7.9057161919592396</v>
      </c>
      <c r="K4323">
        <v>21.239903230361399</v>
      </c>
      <c r="L4323">
        <v>19.2570281375035</v>
      </c>
      <c r="M4323">
        <v>44.237278574835102</v>
      </c>
      <c r="N4323">
        <v>1.0271153598704099</v>
      </c>
      <c r="O4323">
        <v>23.310657596371801</v>
      </c>
      <c r="P4323">
        <v>80.737704918032804</v>
      </c>
      <c r="Q4323">
        <v>4.2125547731723001E-2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622</v>
      </c>
      <c r="E4324">
        <v>12.576872</v>
      </c>
      <c r="F4324">
        <v>37.4</v>
      </c>
      <c r="G4324">
        <v>-14.685628990721099</v>
      </c>
      <c r="H4324">
        <v>-9.1234758898560795</v>
      </c>
      <c r="I4324">
        <v>-23.041485507216699</v>
      </c>
      <c r="J4324">
        <v>-10.835375365273199</v>
      </c>
      <c r="K4324">
        <v>40.058347082858297</v>
      </c>
      <c r="L4324">
        <v>41.2116298333762</v>
      </c>
      <c r="M4324">
        <v>29.913233977271702</v>
      </c>
      <c r="N4324">
        <v>0.73114911566330398</v>
      </c>
      <c r="O4324">
        <v>36.096256684491898</v>
      </c>
      <c r="P4324">
        <v>13.127646702964199</v>
      </c>
      <c r="Q4324">
        <v>9.4232145274362994E-2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541</v>
      </c>
      <c r="E4325">
        <v>12.5685</v>
      </c>
      <c r="F4325">
        <v>7.35</v>
      </c>
      <c r="G4325">
        <v>-25.566150781411899</v>
      </c>
      <c r="H4325">
        <v>-4.0473337578763804</v>
      </c>
      <c r="I4325">
        <v>-16.308318424922401</v>
      </c>
      <c r="J4325">
        <v>-1.23904952529257</v>
      </c>
      <c r="K4325">
        <v>7.35</v>
      </c>
      <c r="L4325">
        <v>7.3499999999999801</v>
      </c>
      <c r="M4325">
        <v>50</v>
      </c>
      <c r="O4325">
        <v>0</v>
      </c>
      <c r="P4325">
        <v>0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D4326" t="s">
        <v>290</v>
      </c>
      <c r="E4326">
        <v>12.499842959999899</v>
      </c>
      <c r="F4326">
        <v>22.75</v>
      </c>
      <c r="G4326">
        <v>-18.254830026694901</v>
      </c>
      <c r="H4326">
        <v>0.32475926537943101</v>
      </c>
      <c r="I4326">
        <v>-39.991646167290803</v>
      </c>
      <c r="J4326">
        <v>-0.15796844421148801</v>
      </c>
      <c r="K4326">
        <v>23.145956826471899</v>
      </c>
      <c r="L4326">
        <v>23.829229099273</v>
      </c>
      <c r="M4326">
        <v>44.520907411278699</v>
      </c>
      <c r="N4326">
        <v>0.83164030135455402</v>
      </c>
      <c r="O4326">
        <v>93.406593406593402</v>
      </c>
      <c r="P4326">
        <v>42.1875</v>
      </c>
      <c r="Q4326">
        <v>5.6100197674026998E-2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D4327" t="s">
        <v>72</v>
      </c>
      <c r="E4327">
        <v>12.4967142</v>
      </c>
      <c r="F4327">
        <v>13.11</v>
      </c>
      <c r="G4327">
        <v>84.119294818459096</v>
      </c>
      <c r="H4327">
        <v>54.172038755632698</v>
      </c>
      <c r="I4327">
        <v>43.077057084204299</v>
      </c>
      <c r="J4327">
        <v>0.54422459675781298</v>
      </c>
      <c r="K4327">
        <v>9.3995755071428899</v>
      </c>
      <c r="L4327">
        <v>7.9788751476183197</v>
      </c>
      <c r="M4327">
        <v>72.907759691033405</v>
      </c>
      <c r="N4327">
        <v>3.6257635917983402</v>
      </c>
      <c r="O4327">
        <v>5.1868802440884796</v>
      </c>
      <c r="P4327">
        <v>129.59719789842299</v>
      </c>
      <c r="Q4327">
        <v>6.6395717092241999E-2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D4328" t="s">
        <v>418</v>
      </c>
      <c r="E4328">
        <v>12.4762</v>
      </c>
      <c r="F4328">
        <v>1.05</v>
      </c>
      <c r="G4328">
        <v>-23.661388876650001</v>
      </c>
      <c r="H4328">
        <v>-4.9732596838023104</v>
      </c>
      <c r="I4328">
        <v>-30.242744654430599</v>
      </c>
      <c r="J4328">
        <v>-3.0739119106136799</v>
      </c>
      <c r="K4328">
        <v>1.08983886391347</v>
      </c>
      <c r="L4328">
        <v>1.1284144043414801</v>
      </c>
      <c r="M4328">
        <v>41.010243685539102</v>
      </c>
      <c r="N4328">
        <v>0.79652882504683398</v>
      </c>
      <c r="O4328">
        <v>53.3333333333333</v>
      </c>
      <c r="P4328">
        <v>15.3846153846153</v>
      </c>
      <c r="Q4328">
        <v>7.9198036645878003E-2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E4329">
        <v>12.475008000000001</v>
      </c>
      <c r="F4329">
        <v>74.97</v>
      </c>
      <c r="G4329">
        <v>-10.8454162749084</v>
      </c>
      <c r="H4329">
        <v>-4.0873337578763902</v>
      </c>
      <c r="I4329">
        <v>-12.7585946680164</v>
      </c>
      <c r="J4329">
        <v>-1.23904952529257</v>
      </c>
      <c r="K4329">
        <v>75.642596743405704</v>
      </c>
      <c r="L4329">
        <v>74.307258162026997</v>
      </c>
      <c r="M4329">
        <v>46.814303299417602</v>
      </c>
      <c r="N4329">
        <v>2.25</v>
      </c>
      <c r="O4329">
        <v>15.646258503401301</v>
      </c>
      <c r="P4329">
        <v>18.623417721518901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1435</v>
      </c>
      <c r="E4330">
        <v>12.444588749999999</v>
      </c>
      <c r="F4330">
        <v>5.05</v>
      </c>
      <c r="G4330">
        <v>-27.3171235440578</v>
      </c>
      <c r="H4330">
        <v>12.312113246731901</v>
      </c>
      <c r="I4330">
        <v>-39.908923568644099</v>
      </c>
      <c r="J4330">
        <v>-0.44064633167980199</v>
      </c>
      <c r="K4330">
        <v>4.8668029991528599</v>
      </c>
      <c r="L4330">
        <v>5.3244173184106698</v>
      </c>
      <c r="M4330">
        <v>57.3089430696294</v>
      </c>
      <c r="N4330">
        <v>0.35714485458612899</v>
      </c>
      <c r="O4330">
        <v>56.435643564356397</v>
      </c>
      <c r="P4330">
        <v>28.1725888324873</v>
      </c>
      <c r="Q4330">
        <v>-8.5355405683080008E-3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418</v>
      </c>
      <c r="E4331">
        <v>12.4052559</v>
      </c>
      <c r="F4331">
        <v>12.19</v>
      </c>
      <c r="G4331">
        <v>20.0290873138261</v>
      </c>
      <c r="H4331">
        <v>-20.8500548463117</v>
      </c>
      <c r="I4331">
        <v>-33.213567232011798</v>
      </c>
      <c r="J4331">
        <v>-4.0984617572226698</v>
      </c>
      <c r="K4331">
        <v>12.4091051178704</v>
      </c>
      <c r="L4331">
        <v>11.363170234976</v>
      </c>
      <c r="M4331">
        <v>39.013790406320702</v>
      </c>
      <c r="N4331">
        <v>0.62586513131093602</v>
      </c>
      <c r="O4331">
        <v>65.2994257588187</v>
      </c>
      <c r="P4331">
        <v>68.137931034482705</v>
      </c>
      <c r="Q4331">
        <v>6.8060629407015003E-2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402</v>
      </c>
      <c r="E4332">
        <v>12.4041</v>
      </c>
      <c r="F4332">
        <v>207.6</v>
      </c>
      <c r="G4332">
        <v>25.6355972156747</v>
      </c>
      <c r="H4332">
        <v>-19.2780401686563</v>
      </c>
      <c r="I4332">
        <v>-5.5883184249224902</v>
      </c>
      <c r="J4332">
        <v>3.3189963069914699</v>
      </c>
      <c r="K4332">
        <v>231.26669779044201</v>
      </c>
      <c r="L4332">
        <v>203.68802803993799</v>
      </c>
      <c r="M4332">
        <v>35.979871018237503</v>
      </c>
      <c r="N4332">
        <v>4.4964561348243803</v>
      </c>
      <c r="O4332">
        <v>28.9739884393063</v>
      </c>
      <c r="P4332">
        <v>51.201747997086599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D4333" t="s">
        <v>302</v>
      </c>
      <c r="E4333">
        <v>12.363</v>
      </c>
      <c r="F4333">
        <v>41.21</v>
      </c>
      <c r="G4333">
        <v>-2.55122540827761</v>
      </c>
      <c r="H4333">
        <v>2.99162728108465</v>
      </c>
      <c r="I4333">
        <v>6.7066069482118298</v>
      </c>
      <c r="J4333">
        <v>-1.23904952529257</v>
      </c>
      <c r="K4333">
        <v>39.534046430044</v>
      </c>
      <c r="L4333">
        <v>38.5937442557982</v>
      </c>
      <c r="M4333">
        <v>69.520779145297098</v>
      </c>
      <c r="N4333">
        <v>2.3676012461059099</v>
      </c>
      <c r="O4333">
        <v>9.4879883523416595</v>
      </c>
      <c r="P4333">
        <v>35.114754098360599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E4334">
        <v>12.360659999999999</v>
      </c>
      <c r="F4334">
        <v>12.15</v>
      </c>
      <c r="G4334">
        <v>182.809483736354</v>
      </c>
      <c r="H4334">
        <v>3.0704166814909102</v>
      </c>
      <c r="I4334">
        <v>57.7604494833869</v>
      </c>
      <c r="J4334">
        <v>-2.2138667470634998</v>
      </c>
      <c r="K4334">
        <v>11.261883969726901</v>
      </c>
      <c r="L4334">
        <v>8.8510074809660804</v>
      </c>
      <c r="M4334">
        <v>55.741091385812197</v>
      </c>
      <c r="N4334">
        <v>0.59869829373191497</v>
      </c>
      <c r="O4334">
        <v>14.6502057613168</v>
      </c>
      <c r="P4334">
        <v>267.06948640483301</v>
      </c>
      <c r="Q4334">
        <v>1.5175949891946001E-2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D4335" t="s">
        <v>138</v>
      </c>
      <c r="E4335">
        <v>12.357390000000001</v>
      </c>
      <c r="F4335">
        <v>103.8</v>
      </c>
      <c r="G4335">
        <v>140.92935627892101</v>
      </c>
      <c r="H4335">
        <v>29.629420910507299</v>
      </c>
      <c r="I4335">
        <v>-5.8710378631606002</v>
      </c>
      <c r="J4335">
        <v>-1.13296407828708</v>
      </c>
      <c r="K4335">
        <v>87.881807188197598</v>
      </c>
      <c r="L4335">
        <v>69.333865372302895</v>
      </c>
      <c r="M4335">
        <v>78.283282643221298</v>
      </c>
      <c r="N4335">
        <v>0.154795105650611</v>
      </c>
      <c r="O4335">
        <v>2.1194605009633798</v>
      </c>
      <c r="P4335">
        <v>219.38461538461499</v>
      </c>
      <c r="Q4335">
        <v>0.10930026048972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D4336" t="s">
        <v>373</v>
      </c>
      <c r="E4336">
        <v>12.3061104</v>
      </c>
      <c r="F4336">
        <v>12</v>
      </c>
      <c r="G4336">
        <v>13.001978548842001</v>
      </c>
      <c r="H4336">
        <v>51.796822086279398</v>
      </c>
      <c r="I4336">
        <v>60.944266508607797</v>
      </c>
      <c r="J4336">
        <v>-0.14385154719653101</v>
      </c>
      <c r="K4336">
        <v>9.7375359699968005</v>
      </c>
      <c r="L4336">
        <v>7.8531476876552304</v>
      </c>
      <c r="M4336">
        <v>45.123996915282703</v>
      </c>
      <c r="N4336">
        <v>1.2901891252955</v>
      </c>
      <c r="O4336">
        <v>36.9166666666666</v>
      </c>
      <c r="P4336">
        <v>106.896551724137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D4337" t="s">
        <v>418</v>
      </c>
      <c r="E4337">
        <v>12.298094600000001</v>
      </c>
      <c r="F4337">
        <v>9.2799999999999994</v>
      </c>
      <c r="G4337">
        <v>44.884299669038498</v>
      </c>
      <c r="H4337">
        <v>20.919641143048299</v>
      </c>
      <c r="I4337">
        <v>3.1254010087969299</v>
      </c>
      <c r="J4337">
        <v>1.1419028556598001</v>
      </c>
      <c r="K4337">
        <v>8.1032080697803792</v>
      </c>
      <c r="L4337">
        <v>7.1295583318717304</v>
      </c>
      <c r="M4337">
        <v>55.693660805710103</v>
      </c>
      <c r="N4337">
        <v>1.6442762516854801</v>
      </c>
      <c r="O4337">
        <v>25</v>
      </c>
      <c r="P4337">
        <v>99.569892473118202</v>
      </c>
      <c r="Q4337">
        <v>3.4681653462397002E-2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D4338" t="s">
        <v>915</v>
      </c>
      <c r="E4338">
        <v>12.22</v>
      </c>
      <c r="F4338">
        <v>6.17</v>
      </c>
      <c r="G4338">
        <v>-25.240947529379401</v>
      </c>
      <c r="H4338">
        <v>-4.6977402619414299</v>
      </c>
      <c r="I4338">
        <v>-30.0146121312162</v>
      </c>
      <c r="J4338">
        <v>0.59428380804075998</v>
      </c>
      <c r="K4338">
        <v>6.1310153613871297</v>
      </c>
      <c r="L4338">
        <v>6.5484870356226699</v>
      </c>
      <c r="M4338">
        <v>56.1236904446286</v>
      </c>
      <c r="N4338">
        <v>1.3119806914804799</v>
      </c>
      <c r="O4338">
        <v>44.2463533225283</v>
      </c>
      <c r="P4338">
        <v>20.5078125</v>
      </c>
      <c r="Q4338">
        <v>6.0586651834660998E-2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715</v>
      </c>
      <c r="E4339">
        <v>12.214835947999999</v>
      </c>
      <c r="F4339">
        <v>2675.06</v>
      </c>
      <c r="G4339">
        <v>1.42459215711166</v>
      </c>
      <c r="H4339">
        <v>-0.67517689513129797</v>
      </c>
      <c r="I4339">
        <v>-1.2994618667701601</v>
      </c>
      <c r="J4339">
        <v>-2.25331914602108</v>
      </c>
      <c r="K4339">
        <v>2556.2448651589398</v>
      </c>
      <c r="L4339">
        <v>2368.2187512768801</v>
      </c>
      <c r="M4339">
        <v>57.569699091115801</v>
      </c>
      <c r="N4339">
        <v>0.43323381679543199</v>
      </c>
      <c r="O4339">
        <v>0.932689360238669</v>
      </c>
      <c r="P4339">
        <v>32.691468253968203</v>
      </c>
      <c r="Q4339">
        <v>2.2268006150822001E-2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D4340" t="s">
        <v>622</v>
      </c>
      <c r="E4340">
        <v>12.17981208</v>
      </c>
      <c r="F4340">
        <v>13.77</v>
      </c>
      <c r="G4340">
        <v>-12.6972983223955</v>
      </c>
      <c r="H4340">
        <v>-9.5463154279374898</v>
      </c>
      <c r="I4340">
        <v>-6.5872028870738903</v>
      </c>
      <c r="J4340">
        <v>-3.8963921826352399</v>
      </c>
      <c r="K4340">
        <v>14.242745685453899</v>
      </c>
      <c r="L4340">
        <v>13.6112012941987</v>
      </c>
      <c r="M4340">
        <v>39.287428090307102</v>
      </c>
      <c r="N4340">
        <v>2.1853711519364398</v>
      </c>
      <c r="O4340">
        <v>60.130718954248302</v>
      </c>
      <c r="Q4340">
        <v>6.2805567980032007E-2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E4341">
        <v>12.164999999999999</v>
      </c>
      <c r="F4341">
        <v>42.57</v>
      </c>
      <c r="G4341">
        <v>48.188951259404298</v>
      </c>
      <c r="H4341">
        <v>-17.0114891560305</v>
      </c>
      <c r="I4341">
        <v>-27.620818424922401</v>
      </c>
      <c r="J4341">
        <v>-11.127938414181401</v>
      </c>
      <c r="K4341">
        <v>45.232605211173301</v>
      </c>
      <c r="L4341">
        <v>41.843585188021699</v>
      </c>
      <c r="M4341">
        <v>42.102559219153598</v>
      </c>
      <c r="N4341">
        <v>0.53979731869523895</v>
      </c>
      <c r="O4341">
        <v>37.7965703547098</v>
      </c>
      <c r="P4341">
        <v>107.658536585365</v>
      </c>
      <c r="Q4341">
        <v>5.6149679375153999E-2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D4342" t="s">
        <v>46</v>
      </c>
      <c r="E4342">
        <v>12.137843633999999</v>
      </c>
      <c r="F4342">
        <v>0.51</v>
      </c>
      <c r="G4342">
        <v>51.886125688738304</v>
      </c>
      <c r="H4342">
        <v>17.2672768508708</v>
      </c>
      <c r="I4342">
        <v>-25.782592038602601</v>
      </c>
      <c r="J4342">
        <v>4.62585724981904</v>
      </c>
      <c r="K4342">
        <v>0.41523391533225801</v>
      </c>
      <c r="L4342">
        <v>0.35431173658465998</v>
      </c>
      <c r="M4342">
        <v>99.882111190879499</v>
      </c>
      <c r="N4342">
        <v>1.6115269201848501</v>
      </c>
      <c r="O4342">
        <v>11.764705882352899</v>
      </c>
      <c r="P4342">
        <v>82.142857142857096</v>
      </c>
      <c r="Q4342">
        <v>2.5854540690489002E-2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D4343" t="s">
        <v>622</v>
      </c>
      <c r="E4343">
        <v>12.126795700000001</v>
      </c>
      <c r="F4343">
        <v>16.62</v>
      </c>
      <c r="G4343">
        <v>-1.4436713191266499</v>
      </c>
      <c r="H4343">
        <v>-7.3906173399659298</v>
      </c>
      <c r="I4343">
        <v>-12.3683559483746</v>
      </c>
      <c r="J4343">
        <v>-2.6997920694191602</v>
      </c>
      <c r="K4343">
        <v>16.9720034091423</v>
      </c>
      <c r="L4343">
        <v>16.750487456434801</v>
      </c>
      <c r="M4343">
        <v>49.980722292608</v>
      </c>
      <c r="N4343">
        <v>1.0994786766014799</v>
      </c>
      <c r="O4343">
        <v>39.891696750902497</v>
      </c>
      <c r="P4343">
        <v>51.090909090909101</v>
      </c>
      <c r="Q4343">
        <v>5.0022581404209003E-2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D4344" t="s">
        <v>541</v>
      </c>
      <c r="E4344">
        <v>12.123635999999999</v>
      </c>
      <c r="F4344">
        <v>42.4</v>
      </c>
      <c r="G4344">
        <v>79.860205807735298</v>
      </c>
      <c r="H4344">
        <v>-4.4909020181030996</v>
      </c>
      <c r="I4344">
        <v>-47.744282202412798</v>
      </c>
      <c r="J4344">
        <v>3.7505554643124102</v>
      </c>
      <c r="K4344">
        <v>44.479280581027098</v>
      </c>
      <c r="L4344">
        <v>46.893580586608202</v>
      </c>
      <c r="M4344">
        <v>63.058389058681399</v>
      </c>
      <c r="N4344">
        <v>1.0713631331831801</v>
      </c>
      <c r="O4344">
        <v>73.113207547169793</v>
      </c>
      <c r="P4344">
        <v>105.42635658914701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D4345" t="s">
        <v>715</v>
      </c>
      <c r="E4345">
        <v>12.120252429999899</v>
      </c>
      <c r="F4345">
        <v>38.89</v>
      </c>
      <c r="G4345">
        <v>12.537542400406201</v>
      </c>
      <c r="H4345">
        <v>-0.95455025272174698</v>
      </c>
      <c r="I4345">
        <v>-0.14941758860229001</v>
      </c>
      <c r="J4345">
        <v>-3.3009051953956599</v>
      </c>
      <c r="K4345">
        <v>37.33355795328</v>
      </c>
      <c r="L4345">
        <v>34.098253348458599</v>
      </c>
      <c r="M4345">
        <v>57.562155009737999</v>
      </c>
      <c r="N4345">
        <v>1.4372704899950901</v>
      </c>
      <c r="O4345">
        <v>2.7256364103882702</v>
      </c>
      <c r="P4345">
        <v>44.037037037037003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541</v>
      </c>
      <c r="E4346">
        <v>12.116319839999999</v>
      </c>
      <c r="F4346">
        <v>10.99</v>
      </c>
      <c r="G4346">
        <v>-42.055512483539601</v>
      </c>
      <c r="H4346">
        <v>-3.3644069286080902</v>
      </c>
      <c r="I4346">
        <v>-19.650446833013898</v>
      </c>
      <c r="J4346">
        <v>-0.35928412939815102</v>
      </c>
      <c r="K4346">
        <v>10.602306706491699</v>
      </c>
      <c r="L4346">
        <v>11.103744866476999</v>
      </c>
      <c r="M4346">
        <v>45.480744686482502</v>
      </c>
      <c r="N4346">
        <v>0.66015514533053099</v>
      </c>
      <c r="O4346">
        <v>40.946314831665099</v>
      </c>
      <c r="P4346">
        <v>29.294117647058801</v>
      </c>
      <c r="Q4346">
        <v>9.7904027394810994E-2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54</v>
      </c>
      <c r="E4347">
        <v>12.0582057</v>
      </c>
      <c r="F4347">
        <v>40.99</v>
      </c>
      <c r="G4347">
        <v>74.678109111113699</v>
      </c>
      <c r="H4347">
        <v>-20.596337080135498</v>
      </c>
      <c r="I4347">
        <v>-14.722196987499901</v>
      </c>
      <c r="J4347">
        <v>-5.7985365829985902</v>
      </c>
      <c r="K4347">
        <v>41.223916406020798</v>
      </c>
      <c r="L4347">
        <v>37.165163878248201</v>
      </c>
      <c r="M4347">
        <v>39.455555467149601</v>
      </c>
      <c r="N4347">
        <v>1.3670358878781701</v>
      </c>
      <c r="O4347">
        <v>25.811173456940701</v>
      </c>
      <c r="P4347">
        <v>110.745501285347</v>
      </c>
      <c r="Q4347">
        <v>2.0646700364852E-2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D4348" t="s">
        <v>906</v>
      </c>
      <c r="E4348">
        <v>12.054701909999901</v>
      </c>
      <c r="F4348">
        <v>2.4300000000000002</v>
      </c>
      <c r="G4348">
        <v>31.208042766975101</v>
      </c>
      <c r="H4348">
        <v>-16.410970121512701</v>
      </c>
      <c r="I4348">
        <v>-3.28506261096899</v>
      </c>
      <c r="J4348">
        <v>1.75240346616042</v>
      </c>
      <c r="K4348">
        <v>2.6492838428593899</v>
      </c>
      <c r="L4348">
        <v>2.4304595906316999</v>
      </c>
      <c r="M4348">
        <v>40.834824904590299</v>
      </c>
      <c r="N4348">
        <v>0.42470929844452099</v>
      </c>
      <c r="O4348">
        <v>74.4855967078189</v>
      </c>
      <c r="P4348">
        <v>71.126760563380302</v>
      </c>
      <c r="Q4348">
        <v>7.9700983274349994E-3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21</v>
      </c>
      <c r="E4349">
        <v>12.019</v>
      </c>
      <c r="F4349">
        <v>23.75</v>
      </c>
      <c r="G4349">
        <v>69.425639037964004</v>
      </c>
      <c r="H4349">
        <v>31.797415100571101</v>
      </c>
      <c r="I4349">
        <v>19.096470628669302</v>
      </c>
      <c r="J4349">
        <v>2.6457169522281498</v>
      </c>
      <c r="K4349">
        <v>19.755430666395</v>
      </c>
      <c r="L4349">
        <v>16.341571017356301</v>
      </c>
      <c r="M4349">
        <v>80.871879555818694</v>
      </c>
      <c r="N4349">
        <v>0.68188976377952704</v>
      </c>
      <c r="O4349">
        <v>6.2315789473684298</v>
      </c>
      <c r="P4349">
        <v>239.28571428571399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541</v>
      </c>
      <c r="E4350">
        <v>11.980449999999999</v>
      </c>
      <c r="F4350">
        <v>38</v>
      </c>
      <c r="G4350">
        <v>-11.452036667297801</v>
      </c>
      <c r="H4350">
        <v>0.89605204714984499</v>
      </c>
      <c r="I4350">
        <v>-9.3564467671684799</v>
      </c>
      <c r="J4350">
        <v>4.22861630873461</v>
      </c>
      <c r="K4350">
        <v>37.109956841718798</v>
      </c>
      <c r="L4350">
        <v>35.883339973086002</v>
      </c>
      <c r="M4350">
        <v>83.381686995204106</v>
      </c>
      <c r="N4350">
        <v>0.67777777777777704</v>
      </c>
      <c r="O4350">
        <v>24.078947368421002</v>
      </c>
      <c r="P4350">
        <v>97.710718002081094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E4351">
        <v>11.947056</v>
      </c>
      <c r="F4351">
        <v>21.23</v>
      </c>
      <c r="G4351">
        <v>-1.0500217491538799</v>
      </c>
      <c r="H4351">
        <v>0.58135393286623605</v>
      </c>
      <c r="I4351">
        <v>14.257487233134</v>
      </c>
      <c r="J4351">
        <v>-17.039295124965101</v>
      </c>
      <c r="K4351">
        <v>20.797065400654098</v>
      </c>
      <c r="L4351">
        <v>18.828456546422601</v>
      </c>
      <c r="M4351">
        <v>40.087095642519898</v>
      </c>
      <c r="N4351">
        <v>1.3602329334175201</v>
      </c>
      <c r="O4351">
        <v>23.221855864342899</v>
      </c>
      <c r="P4351">
        <v>102.383222116301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D4352" t="s">
        <v>60</v>
      </c>
      <c r="E4352">
        <v>11.9316455</v>
      </c>
      <c r="F4352">
        <v>24.67</v>
      </c>
      <c r="G4352">
        <v>111.64538768012601</v>
      </c>
      <c r="H4352">
        <v>-4.0473337578763804</v>
      </c>
      <c r="I4352">
        <v>-25.275108092819099</v>
      </c>
      <c r="J4352">
        <v>-1.23904952529257</v>
      </c>
      <c r="K4352">
        <v>24.546504348302498</v>
      </c>
      <c r="L4352">
        <v>21.784463906589998</v>
      </c>
      <c r="M4352">
        <v>97.755691246373402</v>
      </c>
      <c r="N4352">
        <v>0</v>
      </c>
      <c r="O4352">
        <v>15.4843940008106</v>
      </c>
      <c r="P4352">
        <v>228.933333333333</v>
      </c>
    </row>
    <row r="4353" spans="1:17" hidden="1" x14ac:dyDescent="0.3">
      <c r="A4353" t="s">
        <v>8864</v>
      </c>
      <c r="B4353" t="s">
        <v>4297</v>
      </c>
      <c r="C4353" t="str">
        <f>IFERROR(VLOOKUP(Table1[[#This Row],[Ticker]],[1]!Table1[[Symbol]:[Industry]],2,FALSE),"-")</f>
        <v>-</v>
      </c>
      <c r="D4353" t="s">
        <v>54</v>
      </c>
      <c r="E4353">
        <v>11.93</v>
      </c>
      <c r="F4353">
        <v>119.3</v>
      </c>
      <c r="M4353">
        <v>100</v>
      </c>
      <c r="N4353">
        <v>1</v>
      </c>
      <c r="Q4353">
        <v>5.4726977498741003E-2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285</v>
      </c>
      <c r="E4354">
        <v>11.898176400000001</v>
      </c>
      <c r="F4354">
        <v>11.88</v>
      </c>
      <c r="G4354">
        <v>34.326177616972899</v>
      </c>
      <c r="H4354">
        <v>-10.134290279615501</v>
      </c>
      <c r="I4354">
        <v>5.6629341418126202</v>
      </c>
      <c r="J4354">
        <v>-6.1990495252925699</v>
      </c>
      <c r="K4354">
        <v>13.0415591592604</v>
      </c>
      <c r="L4354">
        <v>11.7896315305176</v>
      </c>
      <c r="M4354">
        <v>8.2445500201357493</v>
      </c>
      <c r="N4354">
        <v>2.2592592592592502</v>
      </c>
      <c r="O4354">
        <v>23.821548821548799</v>
      </c>
      <c r="P4354">
        <v>59.892328398384898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541</v>
      </c>
      <c r="E4355">
        <v>11.897264085512999</v>
      </c>
      <c r="F4355">
        <v>41.6</v>
      </c>
      <c r="G4355">
        <v>-15.3382758476546</v>
      </c>
      <c r="H4355">
        <v>-4.0473337578763804</v>
      </c>
      <c r="I4355">
        <v>-11.310842402711399</v>
      </c>
      <c r="J4355">
        <v>-1.23904952529257</v>
      </c>
      <c r="K4355">
        <v>40.951941514914303</v>
      </c>
      <c r="L4355">
        <v>39.684373748757899</v>
      </c>
      <c r="M4355">
        <v>100</v>
      </c>
      <c r="N4355">
        <v>0</v>
      </c>
      <c r="O4355">
        <v>0</v>
      </c>
      <c r="P4355">
        <v>10.227874933757199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469</v>
      </c>
      <c r="E4356">
        <v>11.8665</v>
      </c>
      <c r="F4356">
        <v>8.9600000000000009</v>
      </c>
      <c r="G4356">
        <v>159.784167689925</v>
      </c>
      <c r="H4356">
        <v>21.703739203496902</v>
      </c>
      <c r="I4356">
        <v>-23.072106146046298</v>
      </c>
      <c r="J4356">
        <v>16.747527655915398</v>
      </c>
      <c r="K4356">
        <v>7.5940912326958996</v>
      </c>
      <c r="L4356">
        <v>7.9302415239090402</v>
      </c>
      <c r="M4356">
        <v>91.827750930039898</v>
      </c>
      <c r="N4356">
        <v>9.2576080635782099E-2</v>
      </c>
      <c r="O4356">
        <v>103.683035714285</v>
      </c>
      <c r="P4356">
        <v>251.37254901960699</v>
      </c>
      <c r="Q4356">
        <v>0.119350403621012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133</v>
      </c>
      <c r="E4357">
        <v>11.863799999999999</v>
      </c>
      <c r="F4357">
        <v>3.67</v>
      </c>
      <c r="G4357">
        <v>85.353389448473095</v>
      </c>
      <c r="H4357">
        <v>-11.5023466113468</v>
      </c>
      <c r="I4357">
        <v>22.182247612813299</v>
      </c>
      <c r="J4357">
        <v>-8.4555443706533904</v>
      </c>
      <c r="K4357">
        <v>3.7065949230109698</v>
      </c>
      <c r="L4357">
        <v>2.9178181743765101</v>
      </c>
      <c r="M4357">
        <v>20.7147708615989</v>
      </c>
      <c r="N4357">
        <v>0.26629452386161501</v>
      </c>
      <c r="O4357">
        <v>35.967302452315998</v>
      </c>
      <c r="P4357">
        <v>127.950310559006</v>
      </c>
      <c r="Q4357">
        <v>-4.3354096437611997E-2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11.831751000000001</v>
      </c>
      <c r="F4358">
        <v>5.15</v>
      </c>
      <c r="G4358">
        <v>3.1838492185880498</v>
      </c>
      <c r="H4358">
        <v>6.1852243816585002</v>
      </c>
      <c r="I4358">
        <v>-33.510890772189299</v>
      </c>
      <c r="J4358">
        <v>13.8094941640278</v>
      </c>
      <c r="K4358">
        <v>4.6290777699697898</v>
      </c>
      <c r="L4358">
        <v>4.8265165623356703</v>
      </c>
      <c r="M4358">
        <v>70.609851318452698</v>
      </c>
      <c r="N4358">
        <v>1.7222222222222201</v>
      </c>
      <c r="O4358">
        <v>34.951456310679497</v>
      </c>
      <c r="P4358">
        <v>52.366863905325403</v>
      </c>
      <c r="Q4358">
        <v>4.2521129949112002E-2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418</v>
      </c>
      <c r="E4359">
        <v>11.830118300000001</v>
      </c>
      <c r="F4359">
        <v>11.24</v>
      </c>
      <c r="G4359">
        <v>99.233849218588006</v>
      </c>
      <c r="H4359">
        <v>-34.4590984637587</v>
      </c>
      <c r="I4359">
        <v>108.491681575077</v>
      </c>
      <c r="J4359">
        <v>-15.3899929215189</v>
      </c>
      <c r="K4359">
        <v>14.157405960318</v>
      </c>
      <c r="M4359">
        <v>0.93791482920812497</v>
      </c>
      <c r="N4359">
        <v>0.21466336633663299</v>
      </c>
      <c r="O4359">
        <v>73.932384341637004</v>
      </c>
      <c r="P4359">
        <v>124.8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677</v>
      </c>
      <c r="E4360">
        <v>11.813113749999999</v>
      </c>
      <c r="F4360">
        <v>85</v>
      </c>
      <c r="G4360">
        <v>213.74113878765701</v>
      </c>
      <c r="H4360">
        <v>21.886896436443401</v>
      </c>
      <c r="I4360">
        <v>226.01951081390101</v>
      </c>
      <c r="J4360">
        <v>1.0060961057753699</v>
      </c>
      <c r="K4360">
        <v>78.479554538760397</v>
      </c>
      <c r="M4360">
        <v>63.690279360473902</v>
      </c>
      <c r="N4360">
        <v>0.92848750979355998</v>
      </c>
      <c r="O4360">
        <v>16.7529411764705</v>
      </c>
      <c r="P4360">
        <v>259.40803382663802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271</v>
      </c>
      <c r="E4361">
        <v>11.753</v>
      </c>
      <c r="F4361">
        <v>17.54</v>
      </c>
      <c r="G4361">
        <v>-10.925627905594901</v>
      </c>
      <c r="H4361">
        <v>-6.7140004245430598</v>
      </c>
      <c r="I4361">
        <v>6.7794008733231097</v>
      </c>
      <c r="J4361">
        <v>-3.3952266814697398</v>
      </c>
      <c r="K4361">
        <v>16.893294583047801</v>
      </c>
      <c r="L4361">
        <v>16.1122664348079</v>
      </c>
      <c r="M4361">
        <v>43.340909992009699</v>
      </c>
      <c r="N4361">
        <v>1.80892825657253</v>
      </c>
      <c r="O4361">
        <v>29.3044469783352</v>
      </c>
      <c r="P4361">
        <v>43.066884176182697</v>
      </c>
      <c r="Q4361">
        <v>1.0746605539560999E-2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302</v>
      </c>
      <c r="E4362">
        <v>11.741328897000001</v>
      </c>
      <c r="F4362">
        <v>9.2100000000000009</v>
      </c>
      <c r="G4362">
        <v>22.982236315362201</v>
      </c>
      <c r="H4362">
        <v>-9.0988801496289504</v>
      </c>
      <c r="I4362">
        <v>43.865594618555697</v>
      </c>
      <c r="K4362">
        <v>7.5246027658444099</v>
      </c>
      <c r="L4362">
        <v>6.1570502388896298</v>
      </c>
      <c r="M4362">
        <v>12.136929132962999</v>
      </c>
      <c r="N4362">
        <v>0.79087614581112697</v>
      </c>
      <c r="O4362">
        <v>5.3203040173723997</v>
      </c>
      <c r="P4362">
        <v>84.2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622</v>
      </c>
      <c r="E4363">
        <v>11.711690847</v>
      </c>
      <c r="F4363">
        <v>14.11</v>
      </c>
      <c r="G4363">
        <v>60.336352512395599</v>
      </c>
      <c r="H4363">
        <v>-14.630350234428899</v>
      </c>
      <c r="I4363">
        <v>-29.424081971720501</v>
      </c>
      <c r="J4363">
        <v>-1.23904952529257</v>
      </c>
      <c r="K4363">
        <v>14.031893385879901</v>
      </c>
      <c r="L4363">
        <v>12.0084279748143</v>
      </c>
      <c r="M4363">
        <v>0.46178403304846</v>
      </c>
      <c r="N4363">
        <v>5.2677126838996096E-4</v>
      </c>
      <c r="O4363">
        <v>18.284904323174999</v>
      </c>
      <c r="P4363">
        <v>95.9722222222222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622</v>
      </c>
      <c r="E4364">
        <v>11.701672</v>
      </c>
      <c r="F4364">
        <v>33.200000000000003</v>
      </c>
      <c r="G4364">
        <v>21.0022226620857</v>
      </c>
      <c r="H4364">
        <v>68.755372088965999</v>
      </c>
      <c r="I4364">
        <v>-23.7710186023943</v>
      </c>
      <c r="J4364">
        <v>0.54422459675781298</v>
      </c>
      <c r="K4364">
        <v>25.017570035818199</v>
      </c>
      <c r="L4364">
        <v>25.5592815432517</v>
      </c>
      <c r="M4364">
        <v>97.455216281389298</v>
      </c>
      <c r="N4364">
        <v>1.2929828280686799</v>
      </c>
      <c r="O4364">
        <v>22.289156626505999</v>
      </c>
      <c r="P4364">
        <v>103.556100551808</v>
      </c>
      <c r="Q4364">
        <v>0.130146782324224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402</v>
      </c>
      <c r="E4365">
        <v>11.6954975</v>
      </c>
      <c r="F4365">
        <v>18.93</v>
      </c>
      <c r="G4365">
        <v>38.524758309497102</v>
      </c>
      <c r="H4365">
        <v>20.092968855603601</v>
      </c>
      <c r="I4365">
        <v>35.374373882769802</v>
      </c>
      <c r="J4365">
        <v>11.2921225445328</v>
      </c>
      <c r="K4365">
        <v>14.876251312615899</v>
      </c>
      <c r="L4365">
        <v>13.1213344285859</v>
      </c>
      <c r="M4365">
        <v>74.083453591264202</v>
      </c>
      <c r="N4365">
        <v>2.7052559677883199</v>
      </c>
      <c r="O4365">
        <v>0.105652403592171</v>
      </c>
      <c r="P4365">
        <v>98.844537815126003</v>
      </c>
      <c r="Q4365">
        <v>5.2331923191180997E-2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906</v>
      </c>
      <c r="E4366">
        <v>11.685423399999999</v>
      </c>
      <c r="F4366">
        <v>12.09</v>
      </c>
      <c r="G4366">
        <v>-0.410871278306363</v>
      </c>
      <c r="H4366">
        <v>-3.5494084466730702</v>
      </c>
      <c r="I4366">
        <v>-24.2991860048311</v>
      </c>
      <c r="J4366">
        <v>-7.2173103948578001</v>
      </c>
      <c r="K4366">
        <v>11.738664241633799</v>
      </c>
      <c r="L4366">
        <v>11.1238175825649</v>
      </c>
      <c r="M4366">
        <v>51.964212751871301</v>
      </c>
      <c r="N4366">
        <v>1.5830366461788199</v>
      </c>
      <c r="O4366">
        <v>29.0322580645161</v>
      </c>
      <c r="P4366">
        <v>46.368038740920099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785</v>
      </c>
      <c r="E4367">
        <v>11.67136035</v>
      </c>
      <c r="F4367">
        <v>15.24</v>
      </c>
      <c r="G4367">
        <v>256.388736436633</v>
      </c>
      <c r="H4367">
        <v>23.949241584589299</v>
      </c>
      <c r="I4367">
        <v>214.99602940116401</v>
      </c>
      <c r="J4367">
        <v>2.5803949191518498</v>
      </c>
      <c r="K4367">
        <v>11.9641777452045</v>
      </c>
      <c r="L4367">
        <v>8.0698965516345709</v>
      </c>
      <c r="M4367">
        <v>83.809438856358</v>
      </c>
      <c r="N4367">
        <v>0.116150023512665</v>
      </c>
      <c r="O4367">
        <v>0</v>
      </c>
      <c r="P4367">
        <v>440.42553191489299</v>
      </c>
      <c r="Q4367">
        <v>9.5013289871476003E-2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138</v>
      </c>
      <c r="E4368">
        <v>11.6318</v>
      </c>
      <c r="F4368">
        <v>32.07</v>
      </c>
      <c r="G4368">
        <v>187.92358528896901</v>
      </c>
      <c r="H4368">
        <v>13.6834354728928</v>
      </c>
      <c r="I4368">
        <v>-36.113269662731902</v>
      </c>
      <c r="J4368">
        <v>2.5236623391141899</v>
      </c>
      <c r="K4368">
        <v>30.283993397065402</v>
      </c>
      <c r="L4368">
        <v>26.789472722348801</v>
      </c>
      <c r="M4368">
        <v>46.351830267598103</v>
      </c>
      <c r="N4368">
        <v>1.14899062787988</v>
      </c>
      <c r="O4368">
        <v>32.553788587464901</v>
      </c>
      <c r="P4368">
        <v>237.22397476340601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622</v>
      </c>
      <c r="E4369">
        <v>11.581543999999999</v>
      </c>
      <c r="F4369">
        <v>4053</v>
      </c>
      <c r="G4369">
        <v>33.247352088829601</v>
      </c>
      <c r="H4369">
        <v>-5.6419597027336899</v>
      </c>
      <c r="I4369">
        <v>-18.312718918164499</v>
      </c>
      <c r="J4369">
        <v>8.5729046154146502</v>
      </c>
      <c r="K4369">
        <v>3883.7410772439198</v>
      </c>
      <c r="L4369">
        <v>3459.0721522208501</v>
      </c>
      <c r="M4369">
        <v>51.034445701499799</v>
      </c>
      <c r="N4369">
        <v>0.893975903614457</v>
      </c>
      <c r="O4369">
        <v>17.147791759190699</v>
      </c>
      <c r="P4369">
        <v>97.130350194552506</v>
      </c>
      <c r="Q4369">
        <v>6.7591618648805002E-2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715</v>
      </c>
      <c r="E4370">
        <v>11.560360832000001</v>
      </c>
      <c r="F4370">
        <v>56.11</v>
      </c>
      <c r="G4370">
        <v>46.430123667516902</v>
      </c>
      <c r="H4370">
        <v>-1.22809661028104</v>
      </c>
      <c r="I4370">
        <v>10.723603694162801</v>
      </c>
      <c r="J4370">
        <v>-0.716621134011729</v>
      </c>
      <c r="K4370">
        <v>53.607713761757402</v>
      </c>
      <c r="L4370">
        <v>46.004350965304297</v>
      </c>
      <c r="M4370">
        <v>44.735305969102399</v>
      </c>
      <c r="N4370">
        <v>1.33025686010246</v>
      </c>
      <c r="O4370">
        <v>3.1366957761539802</v>
      </c>
      <c r="P4370">
        <v>76.780088216761101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418</v>
      </c>
      <c r="E4371">
        <v>11.5126767</v>
      </c>
      <c r="F4371">
        <v>14.6</v>
      </c>
      <c r="G4371">
        <v>-3.8994841147452801</v>
      </c>
      <c r="H4371">
        <v>15.7182912421236</v>
      </c>
      <c r="I4371">
        <v>14.5160543349341</v>
      </c>
      <c r="J4371">
        <v>14.2846882290405</v>
      </c>
      <c r="K4371">
        <v>13.124151196634401</v>
      </c>
      <c r="L4371">
        <v>12.385112738653399</v>
      </c>
      <c r="M4371">
        <v>75.1534284424893</v>
      </c>
      <c r="N4371">
        <v>1.0301683198920899</v>
      </c>
      <c r="O4371">
        <v>10.2054794520547</v>
      </c>
      <c r="P4371">
        <v>73.190984578884894</v>
      </c>
      <c r="Q4371">
        <v>0.102705913008115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622</v>
      </c>
      <c r="E4372">
        <v>11.5114398</v>
      </c>
      <c r="F4372">
        <v>10.35</v>
      </c>
      <c r="G4372">
        <v>-24.194946080138699</v>
      </c>
      <c r="H4372">
        <v>-16.320453896164999</v>
      </c>
      <c r="I4372">
        <v>-33.242507831022003</v>
      </c>
      <c r="J4372">
        <v>0.87362653104545795</v>
      </c>
      <c r="K4372">
        <v>10.4946394184845</v>
      </c>
      <c r="L4372">
        <v>11.078144463878701</v>
      </c>
      <c r="M4372">
        <v>49.8934933340499</v>
      </c>
      <c r="N4372">
        <v>0.14861612194208901</v>
      </c>
      <c r="O4372">
        <v>81.352657004830903</v>
      </c>
      <c r="P4372">
        <v>18.828932261767999</v>
      </c>
      <c r="Q4372">
        <v>3.483428560845E-3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622</v>
      </c>
      <c r="E4373">
        <v>11.484</v>
      </c>
      <c r="F4373">
        <v>191.4</v>
      </c>
      <c r="G4373">
        <v>-20.574378976694401</v>
      </c>
      <c r="I4373">
        <v>-11.316546620204999</v>
      </c>
      <c r="M4373">
        <v>100</v>
      </c>
      <c r="N4373">
        <v>1</v>
      </c>
      <c r="O4373">
        <v>0</v>
      </c>
      <c r="P4373">
        <v>4.9917718047174997</v>
      </c>
      <c r="Q4373">
        <v>3.0346719918976001E-2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302</v>
      </c>
      <c r="E4374">
        <v>11.4439172</v>
      </c>
      <c r="F4374">
        <v>7.99</v>
      </c>
      <c r="G4374">
        <v>28.087695372434201</v>
      </c>
      <c r="H4374">
        <v>0.94609593988970697</v>
      </c>
      <c r="I4374">
        <v>3.8420575149271299</v>
      </c>
      <c r="J4374">
        <v>-1.23904952529257</v>
      </c>
      <c r="K4374">
        <v>6.6328636614990604</v>
      </c>
      <c r="L4374">
        <v>5.36885139450166</v>
      </c>
      <c r="M4374">
        <v>99.999983397573999</v>
      </c>
      <c r="N4374">
        <v>0.65034062413173299</v>
      </c>
      <c r="O4374">
        <v>0</v>
      </c>
      <c r="P4374">
        <v>113.06666666666599</v>
      </c>
      <c r="Q4374">
        <v>9.4164143057687E-2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418</v>
      </c>
      <c r="E4375">
        <v>11.401824</v>
      </c>
      <c r="F4375">
        <v>0.75</v>
      </c>
      <c r="G4375">
        <v>-30.6294419206524</v>
      </c>
      <c r="H4375">
        <v>-1.34463105517368</v>
      </c>
      <c r="I4375">
        <v>-23.715725832329898</v>
      </c>
      <c r="J4375">
        <v>-2.53775082399387</v>
      </c>
      <c r="K4375">
        <v>0.732483928694179</v>
      </c>
      <c r="M4375">
        <v>58.339102301011998</v>
      </c>
      <c r="N4375">
        <v>0.74756576266140196</v>
      </c>
      <c r="O4375">
        <v>63.999999999999901</v>
      </c>
      <c r="P4375">
        <v>92.307692307692193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295</v>
      </c>
      <c r="E4376">
        <v>11.361304296</v>
      </c>
      <c r="F4376">
        <v>24.91</v>
      </c>
      <c r="G4376">
        <v>0.24193002666885299</v>
      </c>
      <c r="H4376">
        <v>6.5855776345286703</v>
      </c>
      <c r="I4376">
        <v>2.0289737365976901</v>
      </c>
      <c r="J4376">
        <v>-3.29358818797468</v>
      </c>
      <c r="K4376">
        <v>23.5332968563565</v>
      </c>
      <c r="L4376">
        <v>23.522445464908401</v>
      </c>
      <c r="M4376">
        <v>57.875075054228397</v>
      </c>
      <c r="N4376">
        <v>1.0492307692307601</v>
      </c>
      <c r="O4376">
        <v>40.505820955439503</v>
      </c>
      <c r="P4376">
        <v>58.8647959183673</v>
      </c>
      <c r="Q4376">
        <v>2.6358591506106002E-2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E4377">
        <v>11.32451775</v>
      </c>
      <c r="F4377">
        <v>0.72</v>
      </c>
      <c r="G4377">
        <v>7.76718255192137</v>
      </c>
      <c r="H4377">
        <v>6.8901662421236001</v>
      </c>
      <c r="I4377">
        <v>-35.409442020428102</v>
      </c>
      <c r="J4377">
        <v>6.3367080504649804</v>
      </c>
      <c r="K4377">
        <v>0.67788303207837597</v>
      </c>
      <c r="L4377">
        <v>0.68629893981224999</v>
      </c>
      <c r="M4377">
        <v>61.541850645165397</v>
      </c>
      <c r="N4377">
        <v>0.83122428720811303</v>
      </c>
      <c r="O4377">
        <v>70.8333333333333</v>
      </c>
      <c r="P4377">
        <v>50</v>
      </c>
      <c r="Q4377">
        <v>5.5915745642073002E-2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11.3207526</v>
      </c>
      <c r="F4378">
        <v>22.84</v>
      </c>
      <c r="G4378">
        <v>-13.440475769139001</v>
      </c>
      <c r="H4378">
        <v>-12.885106154970799</v>
      </c>
      <c r="I4378">
        <v>-17.219381331647</v>
      </c>
      <c r="J4378">
        <v>5.5694611130052998</v>
      </c>
      <c r="K4378">
        <v>22.878997370839201</v>
      </c>
      <c r="L4378">
        <v>22.9554545903191</v>
      </c>
      <c r="M4378">
        <v>52.356418644072498</v>
      </c>
      <c r="N4378">
        <v>1.0966094622085401</v>
      </c>
      <c r="O4378">
        <v>30.910683012259099</v>
      </c>
      <c r="P4378">
        <v>35.952380952380899</v>
      </c>
      <c r="Q4378">
        <v>0.120656332525132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E4379">
        <v>11.318208</v>
      </c>
      <c r="F4379">
        <v>27.83</v>
      </c>
      <c r="G4379">
        <v>20.907533429114299</v>
      </c>
      <c r="H4379">
        <v>13.6270848467747</v>
      </c>
      <c r="I4379">
        <v>-7.9360442816203101</v>
      </c>
      <c r="J4379">
        <v>6.4205249427925297</v>
      </c>
      <c r="K4379">
        <v>22.843088137385902</v>
      </c>
      <c r="L4379">
        <v>21.905943742428899</v>
      </c>
      <c r="M4379">
        <v>69.753791872984607</v>
      </c>
      <c r="N4379">
        <v>2.6358928674061701</v>
      </c>
      <c r="O4379">
        <v>1.97628458498024</v>
      </c>
      <c r="P4379">
        <v>75.141598489616101</v>
      </c>
      <c r="Q4379">
        <v>4.618876833419E-2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715</v>
      </c>
      <c r="E4380">
        <v>11.309675944999899</v>
      </c>
      <c r="F4380">
        <v>20.6</v>
      </c>
      <c r="G4380">
        <v>9.6044528931287303</v>
      </c>
      <c r="H4380">
        <v>4.2081179555192501</v>
      </c>
      <c r="I4380">
        <v>-0.64296188365352602</v>
      </c>
      <c r="J4380">
        <v>0.46826754787816</v>
      </c>
      <c r="K4380">
        <v>19.582781829176501</v>
      </c>
      <c r="L4380">
        <v>18.018432432175601</v>
      </c>
      <c r="M4380">
        <v>51.507867780463002</v>
      </c>
      <c r="N4380">
        <v>0.96330594022623295</v>
      </c>
      <c r="O4380">
        <v>1.94174757281553</v>
      </c>
      <c r="P4380">
        <v>38.627187079407797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295</v>
      </c>
      <c r="E4381">
        <v>11.301985</v>
      </c>
      <c r="F4381">
        <v>27.5</v>
      </c>
      <c r="G4381">
        <v>-12.304206794591501</v>
      </c>
      <c r="H4381">
        <v>-5.3140997787407596</v>
      </c>
      <c r="I4381">
        <v>-8.5919063606843409</v>
      </c>
      <c r="J4381">
        <v>-3.09090137714443</v>
      </c>
      <c r="K4381">
        <v>26.377384973848901</v>
      </c>
      <c r="L4381">
        <v>26.3745675708033</v>
      </c>
      <c r="M4381">
        <v>55.334704776359402</v>
      </c>
      <c r="N4381">
        <v>0.69096237937273797</v>
      </c>
      <c r="O4381">
        <v>16.363636363636299</v>
      </c>
      <c r="P4381">
        <v>23.484508307139599</v>
      </c>
      <c r="Q4381">
        <v>-4.7279345600550002E-3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11.299838400000001</v>
      </c>
      <c r="F4382">
        <v>29</v>
      </c>
      <c r="G4382">
        <v>-49.117915398616802</v>
      </c>
      <c r="H4382">
        <v>-4.1612945777006196</v>
      </c>
      <c r="I4382">
        <v>-18.589609582462199</v>
      </c>
      <c r="J4382">
        <v>0.54422459675781298</v>
      </c>
      <c r="K4382">
        <v>29.061026399236901</v>
      </c>
      <c r="L4382">
        <v>31.880651250709899</v>
      </c>
      <c r="M4382" s="1">
        <v>1.0147999999999999E-10</v>
      </c>
      <c r="O4382">
        <v>33.586206896551701</v>
      </c>
      <c r="P4382">
        <v>0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184</v>
      </c>
      <c r="E4383">
        <v>11.27346</v>
      </c>
      <c r="F4383">
        <v>68.02</v>
      </c>
      <c r="G4383">
        <v>-85.174226790913096</v>
      </c>
      <c r="H4383">
        <v>-14.6201425915547</v>
      </c>
      <c r="I4383">
        <v>-48.828159694763698</v>
      </c>
      <c r="J4383">
        <v>2.6743426158461601</v>
      </c>
      <c r="K4383">
        <v>68.645259763373502</v>
      </c>
      <c r="L4383">
        <v>85.749219609927707</v>
      </c>
      <c r="M4383">
        <v>46.971094966947</v>
      </c>
      <c r="N4383">
        <v>1.59910965323336</v>
      </c>
      <c r="O4383">
        <v>147.57424286974401</v>
      </c>
      <c r="P4383">
        <v>18.8952980248208</v>
      </c>
      <c r="Q4383">
        <v>7.9230872194080995E-2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715</v>
      </c>
      <c r="E4384">
        <v>11.262924035999999</v>
      </c>
      <c r="F4384">
        <v>270.79000000000002</v>
      </c>
      <c r="G4384">
        <v>4.6547033180701103</v>
      </c>
      <c r="H4384">
        <v>-0.80198375401746003</v>
      </c>
      <c r="I4384">
        <v>1.4827990660514601</v>
      </c>
      <c r="J4384">
        <v>-1.96629526756558</v>
      </c>
      <c r="K4384">
        <v>259.281543591738</v>
      </c>
      <c r="L4384">
        <v>237.573051692359</v>
      </c>
      <c r="M4384">
        <v>55.874429077666797</v>
      </c>
      <c r="N4384">
        <v>0.84378982837788197</v>
      </c>
      <c r="O4384">
        <v>5.1885224712876896</v>
      </c>
      <c r="P4384">
        <v>38.158163265306101</v>
      </c>
      <c r="Q4384">
        <v>3.1845093282099998E-4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418</v>
      </c>
      <c r="E4385">
        <v>11.226522959999899</v>
      </c>
      <c r="F4385">
        <v>9.76</v>
      </c>
      <c r="G4385">
        <v>-30.346638586289998</v>
      </c>
      <c r="H4385">
        <v>-4.0473337578763804</v>
      </c>
      <c r="I4385">
        <v>-11.362081865782701</v>
      </c>
      <c r="J4385">
        <v>-1.23904952529257</v>
      </c>
      <c r="K4385">
        <v>9.7409982917685607</v>
      </c>
      <c r="L4385">
        <v>10.159857162268199</v>
      </c>
      <c r="M4385">
        <v>99.999990417572306</v>
      </c>
      <c r="O4385">
        <v>5.0204918032786798</v>
      </c>
      <c r="P4385">
        <v>6.0869565217391397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541</v>
      </c>
      <c r="E4386">
        <v>11.179349999999999</v>
      </c>
      <c r="F4386">
        <v>8.35</v>
      </c>
      <c r="G4386">
        <v>105.735788276759</v>
      </c>
      <c r="H4386">
        <v>11.304778918179901</v>
      </c>
      <c r="I4386">
        <v>-36.327475513045101</v>
      </c>
      <c r="J4386">
        <v>6.8084438784013397</v>
      </c>
      <c r="K4386">
        <v>7.0927187929204196</v>
      </c>
      <c r="L4386">
        <v>7.6489743197279001</v>
      </c>
      <c r="M4386">
        <v>88.249686660737197</v>
      </c>
      <c r="N4386">
        <v>0.38585921902977099</v>
      </c>
      <c r="O4386">
        <v>52.335329341317298</v>
      </c>
      <c r="P4386">
        <v>131.301939058171</v>
      </c>
      <c r="Q4386">
        <v>7.4250908923532005E-2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361</v>
      </c>
      <c r="E4387">
        <v>11.076355</v>
      </c>
      <c r="F4387">
        <v>2.0299999999999998</v>
      </c>
      <c r="G4387">
        <v>-41.204010863716398</v>
      </c>
      <c r="H4387">
        <v>-36.6131232315606</v>
      </c>
      <c r="I4387">
        <v>-30.6543099861039</v>
      </c>
      <c r="J4387">
        <v>-0.25382785041572897</v>
      </c>
      <c r="K4387">
        <v>2.43491628437706</v>
      </c>
      <c r="L4387">
        <v>2.29547511446457</v>
      </c>
      <c r="M4387">
        <v>29.705294650763399</v>
      </c>
      <c r="N4387">
        <v>0.46426720777407599</v>
      </c>
      <c r="O4387">
        <v>78.817733990147801</v>
      </c>
      <c r="P4387">
        <v>41.958041958041903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1379</v>
      </c>
      <c r="E4388">
        <v>11.0587044</v>
      </c>
      <c r="F4388">
        <v>4.47</v>
      </c>
      <c r="G4388">
        <v>44.3958264048998</v>
      </c>
      <c r="H4388">
        <v>39.871585161042503</v>
      </c>
      <c r="I4388">
        <v>1.94564982904576</v>
      </c>
      <c r="J4388">
        <v>9.4103011240580603</v>
      </c>
      <c r="K4388">
        <v>3.8142966934829201</v>
      </c>
      <c r="L4388">
        <v>3.56413254632771</v>
      </c>
      <c r="M4388">
        <v>49.933359331053801</v>
      </c>
      <c r="N4388">
        <v>1.2587812781529499</v>
      </c>
      <c r="O4388">
        <v>21.700223713646501</v>
      </c>
      <c r="P4388">
        <v>83.1967213114754</v>
      </c>
      <c r="Q4388">
        <v>4.1373000635471002E-2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11.026681515</v>
      </c>
      <c r="F4389">
        <v>21.15</v>
      </c>
      <c r="G4389">
        <v>-10.370072350039401</v>
      </c>
      <c r="H4389">
        <v>-5.67524073462058</v>
      </c>
      <c r="I4389">
        <v>-40.6645416008881</v>
      </c>
      <c r="J4389">
        <v>1.6806585039044899</v>
      </c>
      <c r="K4389">
        <v>22.567167459806299</v>
      </c>
      <c r="L4389">
        <v>23.837574133949001</v>
      </c>
      <c r="M4389">
        <v>45.226310162861502</v>
      </c>
      <c r="N4389">
        <v>7.8084997439836101E-2</v>
      </c>
      <c r="O4389">
        <v>43.498817966902998</v>
      </c>
      <c r="P4389">
        <v>29.120879120879099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133</v>
      </c>
      <c r="E4390">
        <v>11.01078</v>
      </c>
      <c r="F4390">
        <v>5.28</v>
      </c>
      <c r="G4390">
        <v>-81.803419315117495</v>
      </c>
      <c r="H4390">
        <v>-26.399880733812498</v>
      </c>
      <c r="I4390">
        <v>-49.6662141373277</v>
      </c>
      <c r="J4390">
        <v>-4.3206402681070397</v>
      </c>
      <c r="K4390">
        <v>6.5866732794903502</v>
      </c>
      <c r="L4390">
        <v>8.99305646763057</v>
      </c>
      <c r="M4390">
        <v>8.6342679969570408</v>
      </c>
      <c r="N4390">
        <v>0.313550347517489</v>
      </c>
      <c r="O4390">
        <v>260.79545454545399</v>
      </c>
      <c r="P4390">
        <v>9.7713097713097703</v>
      </c>
      <c r="Q4390">
        <v>1.1314757744013E-2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388</v>
      </c>
      <c r="E4391">
        <v>11.008869142479501</v>
      </c>
      <c r="F4391">
        <v>3.44</v>
      </c>
      <c r="G4391">
        <v>192.95236773710599</v>
      </c>
      <c r="H4391">
        <v>0.83071502261142005</v>
      </c>
      <c r="I4391">
        <v>92.176530059925994</v>
      </c>
      <c r="J4391">
        <v>3.6389992551952299</v>
      </c>
      <c r="K4391">
        <v>3.24162507707211</v>
      </c>
      <c r="L4391">
        <v>2.5128863453441901</v>
      </c>
      <c r="M4391">
        <v>72.517567115718407</v>
      </c>
      <c r="N4391">
        <v>0.60060060060060005</v>
      </c>
      <c r="O4391">
        <v>0</v>
      </c>
      <c r="P4391">
        <v>377.77777777777698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915</v>
      </c>
      <c r="E4392">
        <v>11.000825000000001</v>
      </c>
      <c r="F4392">
        <v>17.440000000000001</v>
      </c>
      <c r="G4392">
        <v>20.742574050802801</v>
      </c>
      <c r="H4392">
        <v>-20.065640394031899</v>
      </c>
      <c r="I4392">
        <v>-4.1651758255820598E-2</v>
      </c>
      <c r="J4392">
        <v>-6.1613293180386801</v>
      </c>
      <c r="K4392">
        <v>18.2760941049489</v>
      </c>
      <c r="L4392">
        <v>15.615846497947</v>
      </c>
      <c r="M4392">
        <v>25.331713890366199</v>
      </c>
      <c r="N4392">
        <v>0.359906417052892</v>
      </c>
      <c r="O4392">
        <v>31.594036697247599</v>
      </c>
      <c r="P4392">
        <v>53.386103781882099</v>
      </c>
      <c r="Q4392">
        <v>6.2188189202892999E-2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715</v>
      </c>
      <c r="E4393">
        <v>10.982502</v>
      </c>
      <c r="F4393">
        <v>289.89</v>
      </c>
      <c r="G4393">
        <v>-22.346582683428199</v>
      </c>
      <c r="H4393">
        <v>-9.6511067248301607</v>
      </c>
      <c r="I4393">
        <v>3.9879717236375498</v>
      </c>
      <c r="J4393">
        <v>-4.5857966748566099</v>
      </c>
      <c r="K4393">
        <v>296.78908874374099</v>
      </c>
      <c r="L4393">
        <v>277.942515031921</v>
      </c>
      <c r="M4393">
        <v>56.692276819569898</v>
      </c>
      <c r="N4393">
        <v>0.68264264317537005</v>
      </c>
      <c r="O4393">
        <v>16.6200972782779</v>
      </c>
      <c r="P4393">
        <v>41.409756097560901</v>
      </c>
      <c r="Q4393">
        <v>-0.11226619776288201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418</v>
      </c>
      <c r="E4394">
        <v>10.98</v>
      </c>
      <c r="F4394">
        <v>21.8</v>
      </c>
      <c r="G4394">
        <v>82.782995328645001</v>
      </c>
      <c r="H4394">
        <v>0.52409481355218701</v>
      </c>
      <c r="I4394">
        <v>-22.544877564707399</v>
      </c>
      <c r="J4394">
        <v>-1.4208677071107501</v>
      </c>
      <c r="K4394">
        <v>21.368054707713299</v>
      </c>
      <c r="L4394">
        <v>19.2030172718164</v>
      </c>
      <c r="M4394">
        <v>45.177991994770402</v>
      </c>
      <c r="N4394">
        <v>0.40223154037699799</v>
      </c>
      <c r="O4394">
        <v>27.981651376146701</v>
      </c>
      <c r="P4394">
        <v>135.675675675675</v>
      </c>
      <c r="Q4394">
        <v>6.5628426629241995E-2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10.97874594</v>
      </c>
      <c r="F4395">
        <v>4.59</v>
      </c>
      <c r="G4395">
        <v>54.433849218588001</v>
      </c>
      <c r="H4395">
        <v>23.649459245039001</v>
      </c>
      <c r="I4395">
        <v>-10.3036994872781</v>
      </c>
      <c r="J4395">
        <v>22.840270588021799</v>
      </c>
      <c r="K4395">
        <v>3.6455468633579899</v>
      </c>
      <c r="L4395">
        <v>3.5610210666161701</v>
      </c>
      <c r="M4395">
        <v>78.824487242379305</v>
      </c>
      <c r="N4395">
        <v>2.9772238752795701</v>
      </c>
      <c r="O4395">
        <v>13.071895424836599</v>
      </c>
      <c r="P4395">
        <v>113.488372093023</v>
      </c>
      <c r="Q4395">
        <v>4.1377362223006003E-2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541</v>
      </c>
      <c r="E4396">
        <v>10.898</v>
      </c>
      <c r="F4396">
        <v>267.05</v>
      </c>
      <c r="G4396">
        <v>123.780254447346</v>
      </c>
      <c r="H4396">
        <v>18.760869983390201</v>
      </c>
      <c r="I4396">
        <v>94.0500903974485</v>
      </c>
      <c r="J4396">
        <v>0.68762462360378396</v>
      </c>
      <c r="K4396">
        <v>213.53892373701601</v>
      </c>
      <c r="L4396">
        <v>147.437173432343</v>
      </c>
      <c r="M4396">
        <v>59.692251398507103</v>
      </c>
      <c r="N4396">
        <v>2.3165247785160501</v>
      </c>
      <c r="O4396">
        <v>8.5751731885414593</v>
      </c>
      <c r="P4396">
        <v>200.393700787401</v>
      </c>
      <c r="Q4396">
        <v>9.5403548508757E-2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715</v>
      </c>
      <c r="E4397">
        <v>10.8938445</v>
      </c>
      <c r="F4397">
        <v>64.790000000000006</v>
      </c>
      <c r="G4397">
        <v>-5.2545202861420499</v>
      </c>
      <c r="H4397">
        <v>-4.0928780117096899</v>
      </c>
      <c r="I4397">
        <v>-3.61045792744466</v>
      </c>
      <c r="J4397">
        <v>-15.6324964112631</v>
      </c>
      <c r="K4397">
        <v>67.266772772412807</v>
      </c>
      <c r="L4397">
        <v>61.315879619039798</v>
      </c>
      <c r="M4397">
        <v>65.817523880043396</v>
      </c>
      <c r="N4397">
        <v>4.6612201864614002</v>
      </c>
      <c r="O4397">
        <v>43.0004630344188</v>
      </c>
      <c r="P4397">
        <v>25.805825242718399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138</v>
      </c>
      <c r="E4398">
        <v>10.877162559999899</v>
      </c>
      <c r="F4398">
        <v>47.58</v>
      </c>
      <c r="G4398">
        <v>9.9013780513021104</v>
      </c>
      <c r="H4398">
        <v>-4.1612945777006196</v>
      </c>
      <c r="I4398">
        <v>0.45384048238856001</v>
      </c>
      <c r="J4398">
        <v>0.54422459675781298</v>
      </c>
      <c r="K4398">
        <v>37.739165722788997</v>
      </c>
      <c r="M4398">
        <v>100</v>
      </c>
      <c r="N4398">
        <v>0</v>
      </c>
      <c r="O4398">
        <v>0</v>
      </c>
      <c r="P4398">
        <v>33.877321328081003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60</v>
      </c>
      <c r="E4399">
        <v>10.875</v>
      </c>
      <c r="F4399">
        <v>73.5</v>
      </c>
      <c r="G4399">
        <v>144.952803948069</v>
      </c>
      <c r="H4399">
        <v>8.7931331681936502</v>
      </c>
      <c r="I4399">
        <v>-19.597792109133</v>
      </c>
      <c r="J4399">
        <v>8.60943532319226</v>
      </c>
      <c r="K4399">
        <v>68.0542376583942</v>
      </c>
      <c r="L4399">
        <v>63.309336180216697</v>
      </c>
      <c r="M4399">
        <v>72.737514679693405</v>
      </c>
      <c r="N4399">
        <v>1.8302803338326501</v>
      </c>
      <c r="O4399">
        <v>18.367346938775501</v>
      </c>
      <c r="P4399">
        <v>170.51895472948101</v>
      </c>
      <c r="Q4399">
        <v>9.0850071360125004E-2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541</v>
      </c>
      <c r="E4400">
        <v>10.8416</v>
      </c>
      <c r="F4400">
        <v>6.4</v>
      </c>
      <c r="G4400">
        <v>62.669143336235102</v>
      </c>
      <c r="H4400">
        <v>-11.0240779439228</v>
      </c>
      <c r="I4400">
        <v>-13.744215860819899</v>
      </c>
      <c r="J4400">
        <v>-4.9984480215331697</v>
      </c>
      <c r="K4400">
        <v>6.5284066905870297</v>
      </c>
      <c r="L4400">
        <v>6.1948414023462899</v>
      </c>
      <c r="M4400">
        <v>36.608444733069497</v>
      </c>
      <c r="N4400">
        <v>0.47740189445196202</v>
      </c>
      <c r="O4400">
        <v>80.46875</v>
      </c>
      <c r="P4400">
        <v>96.923076923076906</v>
      </c>
      <c r="Q4400">
        <v>0.101707276681164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585</v>
      </c>
      <c r="E4401">
        <v>10.818</v>
      </c>
      <c r="F4401">
        <v>8.82</v>
      </c>
      <c r="G4401">
        <v>168.55149627741099</v>
      </c>
      <c r="H4401">
        <v>-7.2731402094892896</v>
      </c>
      <c r="I4401">
        <v>7.5680860694595298</v>
      </c>
      <c r="J4401">
        <v>-1.79153571313788</v>
      </c>
      <c r="K4401">
        <v>8.9206755190103202</v>
      </c>
      <c r="L4401">
        <v>7.5208872298697598</v>
      </c>
      <c r="M4401">
        <v>38.576199336993099</v>
      </c>
      <c r="N4401">
        <v>1.1153572071981901</v>
      </c>
      <c r="O4401">
        <v>37.074829931972701</v>
      </c>
      <c r="P4401">
        <v>239.230769230769</v>
      </c>
      <c r="Q4401">
        <v>0.13303404802629601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E4402">
        <v>10.817946299999999</v>
      </c>
      <c r="F4402">
        <v>19.96</v>
      </c>
      <c r="G4402">
        <v>96.211626996365794</v>
      </c>
      <c r="H4402">
        <v>49.089769263037603</v>
      </c>
      <c r="I4402">
        <v>38.420363745620101</v>
      </c>
      <c r="J4402">
        <v>-10.049012624923501</v>
      </c>
      <c r="K4402">
        <v>16.532539750405601</v>
      </c>
      <c r="L4402">
        <v>13.8510717266059</v>
      </c>
      <c r="M4402">
        <v>62.973114266609599</v>
      </c>
      <c r="N4402">
        <v>2.0960317242364099</v>
      </c>
      <c r="O4402">
        <v>8.6172344689378697</v>
      </c>
      <c r="P4402">
        <v>146.41975308641901</v>
      </c>
      <c r="Q4402">
        <v>0.15676645037937001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541</v>
      </c>
      <c r="E4403">
        <v>10.80156</v>
      </c>
      <c r="F4403">
        <v>35.06</v>
      </c>
      <c r="G4403">
        <v>77.680226030182197</v>
      </c>
      <c r="H4403">
        <v>8.1407660501850199</v>
      </c>
      <c r="I4403">
        <v>-22.514845979764601</v>
      </c>
      <c r="J4403">
        <v>5.0336777474346901</v>
      </c>
      <c r="K4403">
        <v>35.245531401208297</v>
      </c>
      <c r="L4403">
        <v>34.067892780546899</v>
      </c>
      <c r="M4403">
        <v>57.353908005302301</v>
      </c>
      <c r="N4403">
        <v>0.28928572751210002</v>
      </c>
      <c r="O4403">
        <v>53.3941814033086</v>
      </c>
      <c r="P4403">
        <v>111.842900302114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21</v>
      </c>
      <c r="E4404">
        <v>10.794041099999999</v>
      </c>
      <c r="F4404">
        <v>0.54</v>
      </c>
      <c r="G4404">
        <v>18.129319881115801</v>
      </c>
      <c r="H4404">
        <v>-0.31514073154677202</v>
      </c>
      <c r="I4404">
        <v>7.4709964781437801</v>
      </c>
      <c r="J4404">
        <v>0.54422459675781298</v>
      </c>
      <c r="K4404">
        <v>0.43647061762313999</v>
      </c>
      <c r="M4404">
        <v>99.999999999702396</v>
      </c>
      <c r="N4404">
        <v>0.34946276842846602</v>
      </c>
      <c r="O4404">
        <v>0</v>
      </c>
      <c r="P4404">
        <v>45.945945945945901</v>
      </c>
      <c r="Q4404">
        <v>7.6061438242205001E-2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541</v>
      </c>
      <c r="E4405">
        <v>10.794</v>
      </c>
      <c r="F4405">
        <v>10.29</v>
      </c>
      <c r="G4405">
        <v>-11.232817448078601</v>
      </c>
      <c r="H4405">
        <v>-0.52266104891365195</v>
      </c>
      <c r="I4405">
        <v>-19.4156630576908</v>
      </c>
      <c r="J4405">
        <v>-6.3175352131965496</v>
      </c>
      <c r="K4405">
        <v>10.429088389844299</v>
      </c>
      <c r="L4405">
        <v>10.002030243663199</v>
      </c>
      <c r="M4405">
        <v>44.984719116801401</v>
      </c>
      <c r="N4405">
        <v>0.82069204494826897</v>
      </c>
      <c r="O4405">
        <v>13.4110787172011</v>
      </c>
      <c r="P4405">
        <v>28.464419475655401</v>
      </c>
      <c r="Q4405">
        <v>4.2249261821628997E-2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373</v>
      </c>
      <c r="E4406">
        <v>10.7372409</v>
      </c>
      <c r="F4406">
        <v>18.13</v>
      </c>
      <c r="G4406">
        <v>160.395994328998</v>
      </c>
      <c r="H4406">
        <v>4.7761956538883101</v>
      </c>
      <c r="I4406">
        <v>72.545848241744096</v>
      </c>
      <c r="J4406">
        <v>-8.9236802638155197</v>
      </c>
      <c r="K4406">
        <v>16.959231528827601</v>
      </c>
      <c r="L4406">
        <v>11.9834414522128</v>
      </c>
      <c r="M4406">
        <v>25.998335586121101</v>
      </c>
      <c r="N4406">
        <v>0.11067303796563301</v>
      </c>
      <c r="O4406">
        <v>32.322118036403701</v>
      </c>
      <c r="P4406">
        <v>233.88581952117801</v>
      </c>
      <c r="Q4406">
        <v>0.119848263618946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72</v>
      </c>
      <c r="E4407">
        <v>10.70721</v>
      </c>
      <c r="F4407">
        <v>24.31</v>
      </c>
      <c r="G4407">
        <v>40.033304259459896</v>
      </c>
      <c r="H4407">
        <v>-9.2184068527441791</v>
      </c>
      <c r="I4407">
        <v>15.5961851019358</v>
      </c>
      <c r="J4407">
        <v>-3.24788841641351</v>
      </c>
      <c r="K4407">
        <v>25.498041508141799</v>
      </c>
      <c r="L4407">
        <v>22.911333827872799</v>
      </c>
      <c r="M4407">
        <v>39.397448917596201</v>
      </c>
      <c r="N4407">
        <v>0.38224715782795599</v>
      </c>
      <c r="O4407">
        <v>26.902509255450401</v>
      </c>
      <c r="P4407">
        <v>81.417910447761102</v>
      </c>
      <c r="Q4407">
        <v>3.6448790097052999E-2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290</v>
      </c>
      <c r="E4408">
        <v>10.672038965999899</v>
      </c>
      <c r="F4408">
        <v>46.1</v>
      </c>
      <c r="G4408">
        <v>2.6675070767243398</v>
      </c>
      <c r="H4408">
        <v>-7.1959483674481701</v>
      </c>
      <c r="I4408">
        <v>-33.677022493751998</v>
      </c>
      <c r="J4408">
        <v>0.95364150460775798</v>
      </c>
      <c r="K4408">
        <v>46.288735344537599</v>
      </c>
      <c r="L4408">
        <v>45.881359338206003</v>
      </c>
      <c r="M4408">
        <v>52.334822390030098</v>
      </c>
      <c r="N4408">
        <v>0.89194183441064401</v>
      </c>
      <c r="O4408">
        <v>49.783080260303599</v>
      </c>
      <c r="P4408">
        <v>33.198497544062398</v>
      </c>
      <c r="Q4408">
        <v>8.4641110155520005E-3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10.648729599999999</v>
      </c>
      <c r="F4409">
        <v>38.56</v>
      </c>
      <c r="G4409">
        <v>-52.811433800279801</v>
      </c>
      <c r="H4409">
        <v>-2.3059089557655601</v>
      </c>
      <c r="I4409">
        <v>-31.111676798762499</v>
      </c>
      <c r="J4409">
        <v>-1.10921311916428</v>
      </c>
      <c r="K4409">
        <v>39.862593705578703</v>
      </c>
      <c r="L4409">
        <v>42.504620172782602</v>
      </c>
      <c r="M4409">
        <v>44.233513411027801</v>
      </c>
      <c r="N4409">
        <v>0.20064724919093799</v>
      </c>
      <c r="O4409">
        <v>37.448132780082901</v>
      </c>
      <c r="P4409">
        <v>5.6149000273897496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E4410">
        <v>10.64574</v>
      </c>
      <c r="F4410">
        <v>2.11</v>
      </c>
      <c r="G4410">
        <v>14.5654281659564</v>
      </c>
      <c r="H4410">
        <v>-20.5179219931705</v>
      </c>
      <c r="I4410">
        <v>-39.301019154849499</v>
      </c>
      <c r="J4410">
        <v>-1.70633924491875</v>
      </c>
      <c r="K4410">
        <v>2.24742164604335</v>
      </c>
      <c r="L4410">
        <v>2.2274083393334601</v>
      </c>
      <c r="M4410">
        <v>41.855851717758803</v>
      </c>
      <c r="N4410">
        <v>0.92810784933857104</v>
      </c>
      <c r="O4410">
        <v>69.194312796208493</v>
      </c>
      <c r="P4410">
        <v>50.714285714285701</v>
      </c>
      <c r="Q4410">
        <v>3.7581685531068998E-2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10.64385</v>
      </c>
      <c r="F4411">
        <v>33.119999999999997</v>
      </c>
      <c r="G4411">
        <v>195.05340391364999</v>
      </c>
      <c r="H4411">
        <v>11.8305811941126</v>
      </c>
      <c r="I4411">
        <v>-53.604797031510898</v>
      </c>
      <c r="J4411">
        <v>-2.3511361509876298</v>
      </c>
      <c r="K4411">
        <v>33.205275116794603</v>
      </c>
      <c r="L4411">
        <v>33.030400623301396</v>
      </c>
      <c r="M4411">
        <v>59.350875299100203</v>
      </c>
      <c r="N4411">
        <v>1.4667519330271399</v>
      </c>
      <c r="O4411">
        <v>113.67753623188401</v>
      </c>
      <c r="P4411">
        <v>220.61955469506199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1529</v>
      </c>
      <c r="E4412">
        <v>10.6239636</v>
      </c>
      <c r="F4412">
        <v>30.62</v>
      </c>
      <c r="G4412">
        <v>132.17795696269499</v>
      </c>
      <c r="H4412">
        <v>-1.4291766684510201</v>
      </c>
      <c r="I4412">
        <v>76.391492777091301</v>
      </c>
      <c r="J4412">
        <v>-1.8973773725605101</v>
      </c>
      <c r="K4412">
        <v>30.759080387123198</v>
      </c>
      <c r="M4412">
        <v>44.948500660834398</v>
      </c>
      <c r="N4412">
        <v>1.5242784288682401</v>
      </c>
      <c r="O4412">
        <v>44.317439581972501</v>
      </c>
      <c r="P4412">
        <v>170.494699646643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285</v>
      </c>
      <c r="E4413">
        <v>10.594284</v>
      </c>
      <c r="F4413">
        <v>2.2000000000000002</v>
      </c>
      <c r="G4413">
        <v>-18.770034276557499</v>
      </c>
      <c r="H4413">
        <v>-11.5473337578763</v>
      </c>
      <c r="I4413">
        <v>23.819070110109301</v>
      </c>
      <c r="J4413">
        <v>-21.669157052174199</v>
      </c>
      <c r="K4413">
        <v>2.4282874447400502</v>
      </c>
      <c r="L4413">
        <v>2.1742935177882199</v>
      </c>
      <c r="M4413">
        <v>25.908009316668799</v>
      </c>
      <c r="N4413">
        <v>1.3790705809245001</v>
      </c>
      <c r="O4413">
        <v>46.818181818181799</v>
      </c>
      <c r="P4413">
        <v>56.028368794326198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715</v>
      </c>
      <c r="E4414">
        <v>10.576090199999999</v>
      </c>
      <c r="F4414">
        <v>60.4</v>
      </c>
      <c r="G4414">
        <v>12.965959310331099</v>
      </c>
      <c r="H4414">
        <v>0.72459606668501297</v>
      </c>
      <c r="I4414">
        <v>4.2265049636227001</v>
      </c>
      <c r="J4414">
        <v>-2.28296004724784</v>
      </c>
      <c r="K4414">
        <v>57.3181943239492</v>
      </c>
      <c r="L4414">
        <v>52.012773624042801</v>
      </c>
      <c r="M4414">
        <v>51.449225640246297</v>
      </c>
      <c r="N4414">
        <v>0.76800675090877601</v>
      </c>
      <c r="O4414">
        <v>2.5662251655629298</v>
      </c>
      <c r="P4414">
        <v>43.365772608592401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433</v>
      </c>
      <c r="E4415">
        <v>10.519068000000001</v>
      </c>
      <c r="F4415">
        <v>22.7</v>
      </c>
      <c r="G4415">
        <v>52.612813111837603</v>
      </c>
      <c r="H4415">
        <v>1.4352217473343001</v>
      </c>
      <c r="I4415">
        <v>-29.000626117230102</v>
      </c>
      <c r="J4415">
        <v>7.0400202421492803</v>
      </c>
      <c r="K4415">
        <v>22.2341636013842</v>
      </c>
      <c r="L4415">
        <v>20.642299101351401</v>
      </c>
      <c r="M4415">
        <v>56.597893365362502</v>
      </c>
      <c r="N4415">
        <v>0.37320992321101598</v>
      </c>
      <c r="O4415">
        <v>40.969162995594701</v>
      </c>
      <c r="P4415">
        <v>88.851913477537394</v>
      </c>
      <c r="Q4415">
        <v>4.6048015950295E-2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418</v>
      </c>
      <c r="E4416">
        <v>10.503</v>
      </c>
      <c r="F4416">
        <v>7.78</v>
      </c>
      <c r="G4416">
        <v>128.62145932062299</v>
      </c>
      <c r="H4416">
        <v>-21.571061032052999</v>
      </c>
      <c r="I4416">
        <v>-4.9016663200509303</v>
      </c>
      <c r="J4416">
        <v>-4.3457509533644201</v>
      </c>
      <c r="K4416">
        <v>7.6271039357264803</v>
      </c>
      <c r="L4416">
        <v>5.8502054927937204</v>
      </c>
      <c r="M4416">
        <v>1.22637970742082</v>
      </c>
      <c r="N4416">
        <v>2.2805158008824198</v>
      </c>
      <c r="O4416">
        <v>25.9640102827763</v>
      </c>
      <c r="P4416">
        <v>193.58490566037699</v>
      </c>
      <c r="Q4416">
        <v>4.5628761198665997E-2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127</v>
      </c>
      <c r="E4417">
        <v>10.493499999999999</v>
      </c>
      <c r="F4417">
        <v>6.82</v>
      </c>
      <c r="G4417">
        <v>-11.899484114745199</v>
      </c>
      <c r="H4417">
        <v>0.58945140441108901</v>
      </c>
      <c r="I4417">
        <v>-23.5192027786639</v>
      </c>
      <c r="J4417">
        <v>-4.5247638110068698</v>
      </c>
      <c r="K4417">
        <v>6.9562396927756804</v>
      </c>
      <c r="L4417">
        <v>7.2260946655242702</v>
      </c>
      <c r="M4417">
        <v>40.8816314651908</v>
      </c>
      <c r="N4417">
        <v>0.88289290732956704</v>
      </c>
      <c r="O4417">
        <v>90.322580645161295</v>
      </c>
      <c r="P4417">
        <v>32.170542635658897</v>
      </c>
      <c r="Q4417">
        <v>3.4888163741480002E-2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555</v>
      </c>
      <c r="E4418">
        <v>10.468927499999999</v>
      </c>
      <c r="F4418">
        <v>21.25</v>
      </c>
      <c r="G4418">
        <v>-29.412304627565799</v>
      </c>
      <c r="H4418">
        <v>-9.4821163665720398</v>
      </c>
      <c r="I4418">
        <v>-25.106601686725</v>
      </c>
      <c r="J4418">
        <v>-7.6258827618159497E-2</v>
      </c>
      <c r="K4418">
        <v>20.992602994268601</v>
      </c>
      <c r="L4418">
        <v>21.5629152934148</v>
      </c>
      <c r="M4418">
        <v>53.172535008913101</v>
      </c>
      <c r="N4418">
        <v>0.83496523615439899</v>
      </c>
      <c r="O4418">
        <v>43.388235294117599</v>
      </c>
      <c r="P4418">
        <v>29.1793313069908</v>
      </c>
      <c r="Q4418">
        <v>4.7873381371469998E-3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409</v>
      </c>
      <c r="E4419">
        <v>10.4656</v>
      </c>
      <c r="F4419">
        <v>8</v>
      </c>
      <c r="G4419">
        <v>-17.458042673303801</v>
      </c>
      <c r="H4419">
        <v>-18.4858364316731</v>
      </c>
      <c r="I4419">
        <v>-21.070223186827199</v>
      </c>
      <c r="J4419">
        <v>-1.23904952529257</v>
      </c>
      <c r="K4419">
        <v>7.2603069820423096</v>
      </c>
      <c r="L4419">
        <v>7.1591154552331604</v>
      </c>
      <c r="M4419">
        <v>15.4797913751209</v>
      </c>
      <c r="N4419">
        <v>1.8885978323720201E-2</v>
      </c>
      <c r="O4419">
        <v>23.124999999999901</v>
      </c>
      <c r="P4419">
        <v>102.53164556962</v>
      </c>
      <c r="Q4419">
        <v>1.2070653256553999E-2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E4420">
        <v>10.4644792</v>
      </c>
      <c r="F4420">
        <v>22.31</v>
      </c>
      <c r="G4420">
        <v>-20.2450498639807</v>
      </c>
      <c r="H4420">
        <v>-40.269555980098602</v>
      </c>
      <c r="I4420">
        <v>-45.166736792269397</v>
      </c>
      <c r="J4420">
        <v>-21.765183135538301</v>
      </c>
      <c r="K4420">
        <v>32.592684308573098</v>
      </c>
      <c r="L4420">
        <v>31.295631259010399</v>
      </c>
      <c r="M4420">
        <v>7.50412946280525</v>
      </c>
      <c r="N4420">
        <v>1.71425684924066</v>
      </c>
      <c r="O4420">
        <v>88.256387270282403</v>
      </c>
      <c r="P4420">
        <v>32.403560830860499</v>
      </c>
      <c r="Q4420">
        <v>2.8914154092653001E-2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E4421">
        <v>10.4484663</v>
      </c>
      <c r="F4421">
        <v>17.73</v>
      </c>
      <c r="G4421">
        <v>-41.137579352840497</v>
      </c>
      <c r="H4421">
        <v>-8.0538307800745397</v>
      </c>
      <c r="I4421">
        <v>-48.2207608212358</v>
      </c>
      <c r="J4421">
        <v>-1.23904952529257</v>
      </c>
      <c r="K4421">
        <v>18.445843610481301</v>
      </c>
      <c r="L4421">
        <v>21.383885338966799</v>
      </c>
      <c r="M4421">
        <v>7.396256182375E-3</v>
      </c>
      <c r="N4421">
        <v>0.71345029239766</v>
      </c>
      <c r="O4421">
        <v>87.704455724760294</v>
      </c>
      <c r="P4421">
        <v>1.02564102564102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622</v>
      </c>
      <c r="E4422">
        <v>10.410427500000001</v>
      </c>
      <c r="F4422">
        <v>24.55</v>
      </c>
      <c r="G4422">
        <v>68.812313193251498</v>
      </c>
      <c r="H4422">
        <v>6.1411761164503504</v>
      </c>
      <c r="I4422">
        <v>-25.449695182879498</v>
      </c>
      <c r="J4422">
        <v>-1.23904952529257</v>
      </c>
      <c r="K4422">
        <v>23.793439689557399</v>
      </c>
      <c r="L4422">
        <v>23.778343167419798</v>
      </c>
      <c r="M4422">
        <v>84.378877228306195</v>
      </c>
      <c r="N4422">
        <v>0.18944099378881901</v>
      </c>
      <c r="O4422">
        <v>35.600814663951098</v>
      </c>
      <c r="P4422">
        <v>94.841269841269806</v>
      </c>
      <c r="Q4422">
        <v>6.0704454099648003E-2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E4423">
        <v>10.408393104</v>
      </c>
      <c r="F4423">
        <v>4</v>
      </c>
      <c r="G4423">
        <v>-81.121706336967506</v>
      </c>
      <c r="H4423">
        <v>-5.9121356226782504</v>
      </c>
      <c r="I4423">
        <v>-70.331306930669598</v>
      </c>
      <c r="J4423">
        <v>1.44387730397572</v>
      </c>
      <c r="K4423">
        <v>4.7713329045958099</v>
      </c>
      <c r="L4423">
        <v>7.0132297849071499</v>
      </c>
      <c r="M4423">
        <v>40.930237267819798</v>
      </c>
      <c r="N4423">
        <v>0.66825885201250801</v>
      </c>
      <c r="O4423">
        <v>187.25</v>
      </c>
      <c r="P4423">
        <v>0.75566750629723001</v>
      </c>
      <c r="Q4423">
        <v>-0.20819605043255601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E4424">
        <v>10.375329900000001</v>
      </c>
      <c r="F4424">
        <v>3.04</v>
      </c>
      <c r="G4424">
        <v>43.322738107476901</v>
      </c>
      <c r="H4424">
        <v>20.019056283617299</v>
      </c>
      <c r="I4424">
        <v>23.783847473695001</v>
      </c>
      <c r="J4424">
        <v>9.5016912154481599</v>
      </c>
      <c r="K4424">
        <v>2.6188583341365201</v>
      </c>
      <c r="L4424">
        <v>2.4139645671255399</v>
      </c>
      <c r="M4424">
        <v>76.807166494111001</v>
      </c>
      <c r="N4424">
        <v>2.71115585011274</v>
      </c>
      <c r="O4424">
        <v>2.9605263157894601</v>
      </c>
      <c r="P4424">
        <v>96.129032258064498</v>
      </c>
      <c r="Q4424">
        <v>6.2467513711508001E-2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138</v>
      </c>
      <c r="E4425">
        <v>10.330336000000001</v>
      </c>
      <c r="F4425">
        <v>8.7899999999999991</v>
      </c>
      <c r="G4425">
        <v>86.2410781342506</v>
      </c>
      <c r="H4425">
        <v>12.117049803767401</v>
      </c>
      <c r="I4425">
        <v>-18.096027922129199</v>
      </c>
      <c r="J4425">
        <v>6.1027226266061501</v>
      </c>
      <c r="K4425">
        <v>8.1539086009947894</v>
      </c>
      <c r="L4425">
        <v>7.1593384644846099</v>
      </c>
      <c r="M4425">
        <v>56.905102955731302</v>
      </c>
      <c r="N4425">
        <v>1.55893698754545</v>
      </c>
      <c r="O4425">
        <v>8.0773606370876099</v>
      </c>
      <c r="P4425">
        <v>134.39999999999901</v>
      </c>
      <c r="Q4425">
        <v>8.1327033268891E-2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60</v>
      </c>
      <c r="E4426">
        <v>10.307499999999999</v>
      </c>
      <c r="F4426">
        <v>18.37</v>
      </c>
      <c r="G4426">
        <v>76.746624548984499</v>
      </c>
      <c r="H4426">
        <v>-28.059491812587599</v>
      </c>
      <c r="I4426">
        <v>134.99127117835999</v>
      </c>
      <c r="J4426">
        <v>-12.855211141454101</v>
      </c>
      <c r="K4426">
        <v>20.4551298341223</v>
      </c>
      <c r="L4426">
        <v>15.2665992990518</v>
      </c>
      <c r="M4426">
        <v>33.253963536938002</v>
      </c>
      <c r="N4426">
        <v>1.99317682367416</v>
      </c>
      <c r="O4426">
        <v>59.009254218834997</v>
      </c>
      <c r="P4426">
        <v>292.52136752136698</v>
      </c>
      <c r="Q4426">
        <v>0.126074707348003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1529</v>
      </c>
      <c r="E4427">
        <v>10.274036779999999</v>
      </c>
      <c r="F4427">
        <v>9.6</v>
      </c>
      <c r="G4427">
        <v>137.44754784872501</v>
      </c>
      <c r="H4427">
        <v>-2.0494368072980498</v>
      </c>
      <c r="I4427">
        <v>4.4463985562095703</v>
      </c>
      <c r="J4427">
        <v>-10.073635991458</v>
      </c>
      <c r="K4427">
        <v>9.9230851678543903</v>
      </c>
      <c r="L4427">
        <v>7.8941382726108502</v>
      </c>
      <c r="M4427">
        <v>31.735015307956999</v>
      </c>
      <c r="N4427">
        <v>0.209709216872873</v>
      </c>
      <c r="O4427">
        <v>35.9375</v>
      </c>
      <c r="Q4427">
        <v>8.7529685117306993E-2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E4428">
        <v>10.2093075</v>
      </c>
      <c r="F4428">
        <v>14</v>
      </c>
      <c r="G4428">
        <v>-80.141102111716904</v>
      </c>
      <c r="H4428">
        <v>-4.0473337578763804</v>
      </c>
      <c r="I4428">
        <v>-59.856705521696597</v>
      </c>
      <c r="J4428">
        <v>-1.23904952529257</v>
      </c>
      <c r="K4428">
        <v>14.475512469764899</v>
      </c>
      <c r="L4428">
        <v>17.269768296016899</v>
      </c>
      <c r="M4428">
        <v>44.106863214007703</v>
      </c>
      <c r="N4428">
        <v>0</v>
      </c>
      <c r="O4428">
        <v>138.57142857142799</v>
      </c>
      <c r="P4428">
        <v>22.9148375768217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541</v>
      </c>
      <c r="E4429">
        <v>10.208917</v>
      </c>
      <c r="F4429">
        <v>52.34</v>
      </c>
      <c r="G4429">
        <v>37.486808720145604</v>
      </c>
      <c r="H4429">
        <v>2.7689927727358601</v>
      </c>
      <c r="I4429">
        <v>32.258244163780297</v>
      </c>
      <c r="J4429">
        <v>-1.0668007214648201</v>
      </c>
      <c r="K4429">
        <v>51.225364748626802</v>
      </c>
      <c r="L4429">
        <v>43.7483637638191</v>
      </c>
      <c r="M4429">
        <v>48.292418073522903</v>
      </c>
      <c r="N4429">
        <v>0.48843324497247997</v>
      </c>
      <c r="O4429">
        <v>25.983951089033201</v>
      </c>
      <c r="P4429">
        <v>90.3272727272727</v>
      </c>
      <c r="Q4429">
        <v>0.14187416330921199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622</v>
      </c>
      <c r="E4430">
        <v>10.2005125</v>
      </c>
      <c r="F4430">
        <v>25.18</v>
      </c>
      <c r="G4430">
        <v>42.300515885254697</v>
      </c>
      <c r="H4430">
        <v>-9.4044766150192398</v>
      </c>
      <c r="I4430">
        <v>-10.1084027775163</v>
      </c>
      <c r="J4430">
        <v>12.7394450983633</v>
      </c>
      <c r="K4430">
        <v>27.001095312472199</v>
      </c>
      <c r="L4430">
        <v>23.7522712410411</v>
      </c>
      <c r="M4430">
        <v>55.207747784124898</v>
      </c>
      <c r="N4430">
        <v>0.59028213166144095</v>
      </c>
      <c r="O4430">
        <v>43.606036536933999</v>
      </c>
      <c r="P4430">
        <v>109.833333333333</v>
      </c>
      <c r="Q4430">
        <v>0.100310135220914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10.137208718</v>
      </c>
      <c r="F4431">
        <v>66.97</v>
      </c>
      <c r="G4431">
        <v>-10.0209471927301</v>
      </c>
      <c r="H4431">
        <v>-12.6830772776581</v>
      </c>
      <c r="I4431">
        <v>-14.142033146509</v>
      </c>
      <c r="J4431">
        <v>-6.7820678609766496</v>
      </c>
      <c r="K4431">
        <v>70.291841563459798</v>
      </c>
      <c r="L4431">
        <v>70.065785195327706</v>
      </c>
      <c r="M4431">
        <v>12.7156566698945</v>
      </c>
      <c r="N4431">
        <v>0.200424863766509</v>
      </c>
      <c r="O4431">
        <v>74.3467224130207</v>
      </c>
      <c r="P4431">
        <v>46.222707423580701</v>
      </c>
      <c r="Q4431">
        <v>9.1143648864138005E-2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541</v>
      </c>
      <c r="E4432">
        <v>10.103999999999999</v>
      </c>
      <c r="F4432">
        <v>16.27</v>
      </c>
      <c r="G4432">
        <v>37.133849218587997</v>
      </c>
      <c r="H4432">
        <v>-17.688359398902001</v>
      </c>
      <c r="I4432">
        <v>-27.9804139732395</v>
      </c>
      <c r="J4432">
        <v>0.14565848193198699</v>
      </c>
      <c r="K4432">
        <v>17.275310463695899</v>
      </c>
      <c r="L4432">
        <v>15.4304430022079</v>
      </c>
      <c r="M4432">
        <v>40.0148353605233</v>
      </c>
      <c r="N4432">
        <v>0.433284921083748</v>
      </c>
      <c r="O4432">
        <v>45.543945912722698</v>
      </c>
      <c r="P4432">
        <v>97.212121212121204</v>
      </c>
      <c r="Q4432">
        <v>5.1898099369764E-2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E4433">
        <v>10.080189000000001</v>
      </c>
      <c r="F4433">
        <v>33</v>
      </c>
      <c r="G4433">
        <v>-32.608404302538702</v>
      </c>
      <c r="H4433">
        <v>-4.0473337578763804</v>
      </c>
      <c r="I4433">
        <v>-11.546413663017701</v>
      </c>
      <c r="J4433">
        <v>-1.23904952529257</v>
      </c>
      <c r="K4433">
        <v>32.609203994881803</v>
      </c>
      <c r="L4433">
        <v>32.256042784221698</v>
      </c>
      <c r="M4433">
        <v>84.7193819831745</v>
      </c>
      <c r="N4433">
        <v>0</v>
      </c>
      <c r="O4433">
        <v>7.5757575757575601</v>
      </c>
      <c r="P4433">
        <v>10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1655</v>
      </c>
      <c r="E4434">
        <v>10.077336000000001</v>
      </c>
      <c r="F4434">
        <v>20.79</v>
      </c>
      <c r="G4434">
        <v>-18.511567877189499</v>
      </c>
      <c r="H4434">
        <v>-25.684760658461101</v>
      </c>
      <c r="I4434">
        <v>-51.339568424922398</v>
      </c>
      <c r="J4434">
        <v>-5.38783350240272</v>
      </c>
      <c r="K4434">
        <v>23.3505183810828</v>
      </c>
      <c r="L4434">
        <v>23.517252683142701</v>
      </c>
      <c r="M4434">
        <v>33.315647546049497</v>
      </c>
      <c r="N4434">
        <v>0.378955555957527</v>
      </c>
      <c r="O4434">
        <v>60.125060125060102</v>
      </c>
      <c r="P4434">
        <v>16.145251396648</v>
      </c>
      <c r="Q4434">
        <v>0.116992021940279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54</v>
      </c>
      <c r="E4435">
        <v>10.015992900000001</v>
      </c>
      <c r="F4435">
        <v>24.11</v>
      </c>
      <c r="G4435">
        <v>14.201965160617</v>
      </c>
      <c r="H4435">
        <v>-10.614618205902101</v>
      </c>
      <c r="I4435">
        <v>-25.6010197040797</v>
      </c>
      <c r="J4435">
        <v>1.82761714137409</v>
      </c>
      <c r="K4435">
        <v>23.965432832700898</v>
      </c>
      <c r="L4435">
        <v>23.684800948291699</v>
      </c>
      <c r="M4435">
        <v>47.095084151546402</v>
      </c>
      <c r="N4435">
        <v>0.82245623488207198</v>
      </c>
      <c r="O4435">
        <v>59.684778100373201</v>
      </c>
      <c r="P4435">
        <v>50.6875</v>
      </c>
      <c r="Q4435">
        <v>6.8582063281631994E-2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138</v>
      </c>
      <c r="E4436">
        <v>9.9760069999999992</v>
      </c>
      <c r="F4436">
        <v>7.46</v>
      </c>
      <c r="G4436">
        <v>8.1256054909894804</v>
      </c>
      <c r="H4436">
        <v>-11.3967313482378</v>
      </c>
      <c r="I4436">
        <v>-30.462518655072</v>
      </c>
      <c r="J4436">
        <v>-5.4838998976778797E-2</v>
      </c>
      <c r="K4436">
        <v>7.8964823817758001</v>
      </c>
      <c r="L4436">
        <v>7.6793559598599499</v>
      </c>
      <c r="M4436">
        <v>58.6192805679053</v>
      </c>
      <c r="N4436">
        <v>0.69855773273904598</v>
      </c>
      <c r="O4436">
        <v>37.667560321715797</v>
      </c>
      <c r="P4436">
        <v>65.410199556541002</v>
      </c>
      <c r="Q4436">
        <v>5.7067371171887003E-2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271</v>
      </c>
      <c r="E4437">
        <v>9.949173794</v>
      </c>
      <c r="F4437">
        <v>6.66</v>
      </c>
      <c r="G4437">
        <v>62.039483021404898</v>
      </c>
      <c r="H4437">
        <v>-1.0124323921707701</v>
      </c>
      <c r="I4437">
        <v>-18.367141954334201</v>
      </c>
      <c r="J4437">
        <v>-3.2592515454945898</v>
      </c>
      <c r="K4437">
        <v>6.49519432541251</v>
      </c>
      <c r="L4437">
        <v>5.5923541431152097</v>
      </c>
      <c r="M4437">
        <v>32.989929507002302</v>
      </c>
      <c r="N4437">
        <v>0.214684443473034</v>
      </c>
      <c r="O4437">
        <v>31.081081081080999</v>
      </c>
      <c r="P4437">
        <v>92.485549132947895</v>
      </c>
      <c r="Q4437">
        <v>7.1225815693571004E-2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418</v>
      </c>
      <c r="E4438">
        <v>9.9229079999999996</v>
      </c>
      <c r="F4438">
        <v>21.09</v>
      </c>
      <c r="G4438">
        <v>-8.7240455182540604</v>
      </c>
      <c r="H4438">
        <v>2.51832280778018</v>
      </c>
      <c r="I4438">
        <v>7.3866962378340899</v>
      </c>
      <c r="J4438">
        <v>1.68777974300011</v>
      </c>
      <c r="K4438">
        <v>19.378852614255699</v>
      </c>
      <c r="L4438">
        <v>18.441128241995099</v>
      </c>
      <c r="M4438">
        <v>56.892193699337803</v>
      </c>
      <c r="N4438">
        <v>1.4363774399811</v>
      </c>
      <c r="O4438">
        <v>2.79753437648173</v>
      </c>
      <c r="P4438">
        <v>58.571428571428498</v>
      </c>
      <c r="Q4438">
        <v>5.6231179147079001E-2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174</v>
      </c>
      <c r="E4439">
        <v>9.9019049999999993</v>
      </c>
      <c r="F4439">
        <v>22.3</v>
      </c>
      <c r="G4439">
        <v>85.808256801526397</v>
      </c>
      <c r="H4439">
        <v>-26.3671931603368</v>
      </c>
      <c r="I4439">
        <v>15.800686314414</v>
      </c>
      <c r="J4439">
        <v>-1.9132068286633499</v>
      </c>
      <c r="K4439">
        <v>24.019280829640401</v>
      </c>
      <c r="L4439">
        <v>20.755041448972701</v>
      </c>
      <c r="M4439">
        <v>35.8518441103353</v>
      </c>
      <c r="N4439">
        <v>0.39853630913544902</v>
      </c>
      <c r="O4439">
        <v>56.905829596412502</v>
      </c>
      <c r="P4439">
        <v>111.37440758293801</v>
      </c>
      <c r="Q4439">
        <v>6.6266842457695999E-2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E4440">
        <v>9.8892512000000004</v>
      </c>
      <c r="F4440">
        <v>9.5</v>
      </c>
      <c r="G4440">
        <v>-75.274991437843894</v>
      </c>
      <c r="H4440">
        <v>13.599725065653001</v>
      </c>
      <c r="I4440">
        <v>-69.989449580456295</v>
      </c>
      <c r="J4440">
        <v>-1.45136375034565</v>
      </c>
      <c r="K4440">
        <v>10.0939056177493</v>
      </c>
      <c r="L4440">
        <v>13.6238407844144</v>
      </c>
      <c r="M4440">
        <v>44.521708151233199</v>
      </c>
      <c r="N4440">
        <v>0.60328860279153596</v>
      </c>
      <c r="O4440">
        <v>173.78947368421001</v>
      </c>
      <c r="P4440">
        <v>18.8986232790988</v>
      </c>
      <c r="Q4440">
        <v>-5.0211846795415002E-2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541</v>
      </c>
      <c r="E4441">
        <v>9.8842187999999993</v>
      </c>
      <c r="F4441">
        <v>18.32</v>
      </c>
      <c r="G4441">
        <v>142.270106528529</v>
      </c>
      <c r="H4441">
        <v>99.003513699750698</v>
      </c>
      <c r="I4441">
        <v>136.73035560822601</v>
      </c>
      <c r="J4441">
        <v>7.0139625229001696</v>
      </c>
      <c r="K4441">
        <v>11.242730259084301</v>
      </c>
      <c r="L4441">
        <v>7.2849699360911702</v>
      </c>
      <c r="M4441">
        <v>99.918312956504096</v>
      </c>
      <c r="N4441">
        <v>1.97513856750793</v>
      </c>
      <c r="O4441">
        <v>0</v>
      </c>
      <c r="P4441">
        <v>407.479224376731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D4442" t="s">
        <v>54</v>
      </c>
      <c r="E4442">
        <v>9.8839000000000006</v>
      </c>
      <c r="F4442">
        <v>32.799999999999997</v>
      </c>
      <c r="G4442">
        <v>82.687817472556205</v>
      </c>
      <c r="H4442">
        <v>2.5100432913039299</v>
      </c>
      <c r="I4442">
        <v>-22.5940327106367</v>
      </c>
      <c r="J4442">
        <v>3.2625581917492101</v>
      </c>
      <c r="K4442">
        <v>31.918712779168398</v>
      </c>
      <c r="L4442">
        <v>30.3089715646238</v>
      </c>
      <c r="M4442">
        <v>62.1779332640794</v>
      </c>
      <c r="N4442">
        <v>0.989559213279397</v>
      </c>
      <c r="O4442">
        <v>29.5731707317073</v>
      </c>
      <c r="P4442">
        <v>139.941477688368</v>
      </c>
      <c r="Q4442">
        <v>7.7858156192016997E-2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9.8618117400000003</v>
      </c>
      <c r="F4443">
        <v>9.6</v>
      </c>
      <c r="G4443">
        <v>109.669581228513</v>
      </c>
      <c r="H4443">
        <v>11.5624223396846</v>
      </c>
      <c r="I4443">
        <v>7.0849977704502498</v>
      </c>
      <c r="J4443">
        <v>-6.1537937579906696</v>
      </c>
      <c r="K4443">
        <v>8.8493664266745</v>
      </c>
      <c r="L4443">
        <v>7.4106017571511504</v>
      </c>
      <c r="M4443">
        <v>46.869431506029997</v>
      </c>
      <c r="N4443">
        <v>0.60457234081165001</v>
      </c>
      <c r="O4443">
        <v>12.5</v>
      </c>
      <c r="P4443">
        <v>140</v>
      </c>
      <c r="Q4443">
        <v>5.2834504711562001E-2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E4444">
        <v>9.8568750000000005</v>
      </c>
      <c r="F4444">
        <v>1.99</v>
      </c>
      <c r="G4444">
        <v>-7.1137698290309901</v>
      </c>
      <c r="H4444">
        <v>9.4661797556371194</v>
      </c>
      <c r="I4444">
        <v>-29.027616670536499</v>
      </c>
      <c r="J4444">
        <v>1.19997486495133</v>
      </c>
      <c r="K4444">
        <v>1.9639989720939699</v>
      </c>
      <c r="L4444">
        <v>1.94673877763591</v>
      </c>
      <c r="M4444">
        <v>62.825487228692801</v>
      </c>
      <c r="N4444">
        <v>1.5453018731758901</v>
      </c>
      <c r="O4444">
        <v>33.165829145728601</v>
      </c>
      <c r="P4444">
        <v>44.202898550724598</v>
      </c>
      <c r="Q4444">
        <v>-5.7109772924484999E-2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E4445">
        <v>9.7892841599999993</v>
      </c>
      <c r="F4445">
        <v>88.21</v>
      </c>
      <c r="G4445">
        <v>1485.0483743582499</v>
      </c>
      <c r="H4445">
        <v>44.331461918911998</v>
      </c>
      <c r="I4445">
        <v>1001.68914672083</v>
      </c>
      <c r="J4445">
        <v>6.9816711954281301</v>
      </c>
      <c r="K4445">
        <v>59.838737056448899</v>
      </c>
      <c r="L4445">
        <v>29.0635239683237</v>
      </c>
      <c r="M4445">
        <v>100</v>
      </c>
      <c r="N4445">
        <v>0.40069988567604398</v>
      </c>
      <c r="O4445">
        <v>0</v>
      </c>
      <c r="P4445">
        <v>1542.6443202979499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21</v>
      </c>
      <c r="E4446">
        <v>9.7260899999999992</v>
      </c>
      <c r="F4446">
        <v>8.19</v>
      </c>
      <c r="G4446">
        <v>30.137271271819898</v>
      </c>
      <c r="H4446">
        <v>-3.91382240941177</v>
      </c>
      <c r="I4446">
        <v>-6.6697642080550201</v>
      </c>
      <c r="J4446">
        <v>-1.10553817682796</v>
      </c>
      <c r="K4446">
        <v>7.4582605662392396</v>
      </c>
      <c r="L4446">
        <v>6.8931274178551796</v>
      </c>
      <c r="M4446">
        <v>48.654778005491401</v>
      </c>
      <c r="N4446">
        <v>1.1530173249890201</v>
      </c>
      <c r="O4446">
        <v>14.6520146520146</v>
      </c>
      <c r="P4446">
        <v>77.657266811279797</v>
      </c>
      <c r="Q4446">
        <v>1.1520895874777001E-2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60</v>
      </c>
      <c r="E4447">
        <v>9.6650424499999996</v>
      </c>
      <c r="F4447">
        <v>9.17</v>
      </c>
      <c r="G4447">
        <v>-78.194615268790898</v>
      </c>
      <c r="H4447">
        <v>-22.286294577700598</v>
      </c>
      <c r="I4447">
        <v>-53.877427520882598</v>
      </c>
      <c r="J4447">
        <v>-4.42986866749089</v>
      </c>
      <c r="K4447">
        <v>17.196734906203499</v>
      </c>
      <c r="L4447">
        <v>65.6901114483763</v>
      </c>
      <c r="M4447">
        <v>0.38986415042434402</v>
      </c>
      <c r="N4447">
        <v>2.5163398692810399</v>
      </c>
      <c r="O4447">
        <v>118.429661941112</v>
      </c>
      <c r="P4447">
        <v>0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622</v>
      </c>
      <c r="E4448">
        <v>9.6378380000000003</v>
      </c>
      <c r="F4448">
        <v>21.47</v>
      </c>
      <c r="G4448">
        <v>-27.752938936309398</v>
      </c>
      <c r="H4448">
        <v>-4.0473337578763804</v>
      </c>
      <c r="I4448">
        <v>11.8707860526894</v>
      </c>
      <c r="J4448">
        <v>-1.23904952529257</v>
      </c>
      <c r="K4448">
        <v>22.023368988614099</v>
      </c>
      <c r="L4448">
        <v>19.852386269037599</v>
      </c>
      <c r="M4448">
        <v>99.9980964254393</v>
      </c>
      <c r="N4448">
        <v>2.0666666666666602</v>
      </c>
      <c r="O4448">
        <v>5.2631578947368496</v>
      </c>
      <c r="P4448">
        <v>33.354037267080699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D4449" t="s">
        <v>418</v>
      </c>
      <c r="E4449">
        <v>9.6090461999999999</v>
      </c>
      <c r="F4449">
        <v>17.73</v>
      </c>
      <c r="G4449">
        <v>81.318329965379107</v>
      </c>
      <c r="H4449">
        <v>14.8875774847271</v>
      </c>
      <c r="I4449">
        <v>103.122374644384</v>
      </c>
      <c r="J4449">
        <v>-8.8960173660276407</v>
      </c>
      <c r="K4449">
        <v>16.440964350094401</v>
      </c>
      <c r="L4449">
        <v>12.503287477979599</v>
      </c>
      <c r="M4449">
        <v>39.856871105831601</v>
      </c>
      <c r="N4449">
        <v>0.70223306117440798</v>
      </c>
      <c r="O4449">
        <v>14.9464184997179</v>
      </c>
      <c r="P4449">
        <v>170.687022900763</v>
      </c>
      <c r="Q4449">
        <v>0.14922202009600899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D4450" t="s">
        <v>622</v>
      </c>
      <c r="E4450">
        <v>9.5993165630000004</v>
      </c>
      <c r="F4450">
        <v>9.6</v>
      </c>
      <c r="G4450">
        <v>41.100515885254701</v>
      </c>
      <c r="H4450">
        <v>-14.8179929965022</v>
      </c>
      <c r="I4450">
        <v>-26.167473354499901</v>
      </c>
      <c r="J4450">
        <v>-5.1390495252925801</v>
      </c>
      <c r="K4450">
        <v>9.90457660607969</v>
      </c>
      <c r="L4450">
        <v>9.0516056266124192</v>
      </c>
      <c r="M4450">
        <v>38.214537678484099</v>
      </c>
      <c r="N4450">
        <v>0.43053753191927802</v>
      </c>
      <c r="O4450">
        <v>59.375</v>
      </c>
      <c r="P4450">
        <v>78.1076066790352</v>
      </c>
      <c r="Q4450">
        <v>6.5463053294852996E-2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E4451">
        <v>9.5605394520000004</v>
      </c>
      <c r="F4451">
        <v>6.42</v>
      </c>
      <c r="G4451">
        <v>-23.336851418354598</v>
      </c>
      <c r="H4451">
        <v>-4.0473337578763804</v>
      </c>
      <c r="I4451">
        <v>-58.050605176283597</v>
      </c>
      <c r="J4451">
        <v>-1.23904952529257</v>
      </c>
      <c r="K4451">
        <v>6.8627123372375403</v>
      </c>
      <c r="L4451">
        <v>7.75036898326917</v>
      </c>
      <c r="M4451">
        <v>1.3196024510999999E-5</v>
      </c>
      <c r="N4451">
        <v>0</v>
      </c>
      <c r="O4451">
        <v>71.651090342679097</v>
      </c>
      <c r="P4451">
        <v>2.2292993630573101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D4452" t="s">
        <v>418</v>
      </c>
      <c r="E4452">
        <v>9.5556955499999994</v>
      </c>
      <c r="F4452">
        <v>7.65</v>
      </c>
      <c r="G4452">
        <v>88.121000056576804</v>
      </c>
      <c r="H4452">
        <v>9.55233849807548E-2</v>
      </c>
      <c r="I4452">
        <v>-14.579595020667099</v>
      </c>
      <c r="J4452">
        <v>-2.1901364818143199</v>
      </c>
      <c r="K4452">
        <v>7.6818557159750798</v>
      </c>
      <c r="L4452">
        <v>6.8907476572077204</v>
      </c>
      <c r="M4452">
        <v>37.631544546053497</v>
      </c>
      <c r="N4452">
        <v>0.21648718245971399</v>
      </c>
      <c r="O4452">
        <v>42.352941176470502</v>
      </c>
      <c r="P4452">
        <v>114.28571428571399</v>
      </c>
      <c r="Q4452">
        <v>0.141011956398261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D4453" t="s">
        <v>27</v>
      </c>
      <c r="E4453">
        <v>9.548</v>
      </c>
      <c r="F4453">
        <v>26.3</v>
      </c>
      <c r="G4453">
        <v>-37.899484114745199</v>
      </c>
      <c r="H4453">
        <v>-9.4430172111137907</v>
      </c>
      <c r="I4453">
        <v>-20.6719547885588</v>
      </c>
      <c r="J4453">
        <v>-14.296900764961901</v>
      </c>
      <c r="K4453">
        <v>28.383891966614598</v>
      </c>
      <c r="L4453">
        <v>27.100148720458002</v>
      </c>
      <c r="M4453">
        <v>22.8475180696175</v>
      </c>
      <c r="N4453">
        <v>0.911392405063291</v>
      </c>
      <c r="O4453">
        <v>29.2775665399239</v>
      </c>
      <c r="P4453">
        <v>11.205073995771601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E4454">
        <v>9.5273315360000002</v>
      </c>
      <c r="F4454">
        <v>4.71</v>
      </c>
      <c r="G4454">
        <v>30.912254534202599</v>
      </c>
      <c r="H4454">
        <v>16.152167489006398</v>
      </c>
      <c r="I4454">
        <v>-46.7366788385118</v>
      </c>
      <c r="J4454">
        <v>-3.8653121515551998</v>
      </c>
      <c r="K4454">
        <v>4.3976442246253598</v>
      </c>
      <c r="L4454">
        <v>4.4889095960943397</v>
      </c>
      <c r="M4454">
        <v>63.799552674584902</v>
      </c>
      <c r="N4454">
        <v>1.1509415994610901</v>
      </c>
      <c r="O4454">
        <v>110.191082802547</v>
      </c>
      <c r="P4454">
        <v>88.399999999999906</v>
      </c>
      <c r="Q4454">
        <v>3.5903068993547997E-2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E4455">
        <v>9.5199237500000002</v>
      </c>
      <c r="F4455">
        <v>10.91</v>
      </c>
      <c r="G4455">
        <v>-11.920317448078601</v>
      </c>
      <c r="H4455">
        <v>1.98379464679288</v>
      </c>
      <c r="I4455">
        <v>-24.395934263170101</v>
      </c>
      <c r="J4455">
        <v>-3.4812019916602899</v>
      </c>
      <c r="K4455">
        <v>10.7075113797721</v>
      </c>
      <c r="L4455">
        <v>10.4725603091974</v>
      </c>
      <c r="M4455">
        <v>49.113618107029197</v>
      </c>
      <c r="N4455">
        <v>0.89897710463493496</v>
      </c>
      <c r="O4455">
        <v>47.479376718606702</v>
      </c>
      <c r="P4455">
        <v>58.806404657933001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555</v>
      </c>
      <c r="E4456">
        <v>9.5108599999999992</v>
      </c>
      <c r="F4456">
        <v>34.14</v>
      </c>
      <c r="G4456">
        <v>45.133849218587997</v>
      </c>
      <c r="H4456">
        <v>-4.0473337578763804</v>
      </c>
      <c r="I4456">
        <v>46.263110146506001</v>
      </c>
      <c r="J4456">
        <v>-1.23904952529257</v>
      </c>
      <c r="K4456">
        <v>31.038384639598</v>
      </c>
      <c r="L4456">
        <v>24.7760140492529</v>
      </c>
      <c r="M4456">
        <v>100</v>
      </c>
      <c r="N4456">
        <v>0</v>
      </c>
      <c r="O4456">
        <v>0</v>
      </c>
      <c r="P4456">
        <v>70.7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D4457" t="s">
        <v>715</v>
      </c>
      <c r="E4457">
        <v>9.5089231049999992</v>
      </c>
      <c r="F4457">
        <v>131.80000000000001</v>
      </c>
      <c r="G4457">
        <v>4.5044230142308903</v>
      </c>
      <c r="H4457">
        <v>8.9404873817804695</v>
      </c>
      <c r="I4457">
        <v>3.00009109802492</v>
      </c>
      <c r="J4457">
        <v>2.4145143305221199</v>
      </c>
      <c r="K4457">
        <v>116.290044616377</v>
      </c>
      <c r="L4457">
        <v>109.30931172416901</v>
      </c>
      <c r="M4457">
        <v>45.884931757483201</v>
      </c>
      <c r="N4457">
        <v>1.1492420149428799</v>
      </c>
      <c r="O4457">
        <v>11.532625189681299</v>
      </c>
      <c r="P4457">
        <v>38.300104931794301</v>
      </c>
    </row>
    <row r="4458" spans="1:17" hidden="1" x14ac:dyDescent="0.3">
      <c r="A4458" t="s">
        <v>9073</v>
      </c>
      <c r="B4458" t="s">
        <v>9074</v>
      </c>
      <c r="C4458" t="str">
        <f>IFERROR(VLOOKUP(Table1[[#This Row],[Ticker]],[1]!Table1[[Symbol]:[Industry]],2,FALSE),"-")</f>
        <v>-</v>
      </c>
      <c r="D4458" t="s">
        <v>1428</v>
      </c>
      <c r="E4458">
        <v>9.5024372499999998</v>
      </c>
      <c r="F4458">
        <v>1.45</v>
      </c>
      <c r="G4458">
        <v>67.767182551921294</v>
      </c>
      <c r="H4458">
        <v>-4.7322652647257</v>
      </c>
      <c r="I4458">
        <v>-50.399227515831598</v>
      </c>
      <c r="J4458">
        <v>-2.5995937429796498</v>
      </c>
      <c r="K4458">
        <v>1.79963712430189</v>
      </c>
      <c r="L4458">
        <v>1.5951502086270199</v>
      </c>
      <c r="M4458">
        <v>58.142455169551603</v>
      </c>
      <c r="N4458">
        <v>1.7899925168241699</v>
      </c>
      <c r="O4458">
        <v>72.413793103448199</v>
      </c>
      <c r="Q4458">
        <v>1.5960020462989E-2</v>
      </c>
    </row>
    <row r="4459" spans="1:17" hidden="1" x14ac:dyDescent="0.3">
      <c r="A4459" t="s">
        <v>9075</v>
      </c>
      <c r="B4459" t="s">
        <v>9076</v>
      </c>
      <c r="C4459" t="str">
        <f>IFERROR(VLOOKUP(Table1[[#This Row],[Ticker]],[1]!Table1[[Symbol]:[Industry]],2,FALSE),"-")</f>
        <v>-</v>
      </c>
      <c r="D4459" t="s">
        <v>72</v>
      </c>
      <c r="E4459">
        <v>9.5</v>
      </c>
      <c r="F4459">
        <v>190</v>
      </c>
      <c r="G4459">
        <v>28.024056723221001</v>
      </c>
      <c r="H4459">
        <v>-13.685104101510101</v>
      </c>
      <c r="I4459">
        <v>-8.9328291310539605</v>
      </c>
      <c r="J4459">
        <v>-4.4557754032421801</v>
      </c>
      <c r="K4459">
        <v>162.20290350279001</v>
      </c>
      <c r="L4459">
        <v>105.60309649765</v>
      </c>
      <c r="M4459">
        <v>14.2814902956575</v>
      </c>
      <c r="N4459">
        <v>0.96446700507614203</v>
      </c>
      <c r="O4459">
        <v>14.236842105263101</v>
      </c>
      <c r="P4459">
        <v>77.736202057998099</v>
      </c>
    </row>
    <row r="4460" spans="1:17" hidden="1" x14ac:dyDescent="0.3">
      <c r="A4460" t="s">
        <v>9077</v>
      </c>
      <c r="B4460" t="s">
        <v>9078</v>
      </c>
      <c r="C4460" t="str">
        <f>IFERROR(VLOOKUP(Table1[[#This Row],[Ticker]],[1]!Table1[[Symbol]:[Industry]],2,FALSE),"-")</f>
        <v>-</v>
      </c>
      <c r="D4460" t="s">
        <v>619</v>
      </c>
      <c r="E4460">
        <v>9.4922506979999994</v>
      </c>
      <c r="F4460">
        <v>8.3699999999999992</v>
      </c>
      <c r="G4460">
        <v>50.644375534377502</v>
      </c>
      <c r="H4460">
        <v>-4.2973337578763804</v>
      </c>
      <c r="I4460">
        <v>3.0925374951916198</v>
      </c>
      <c r="J4460">
        <v>4.4563147131180196</v>
      </c>
      <c r="K4460">
        <v>7.6163604485084102</v>
      </c>
      <c r="L4460">
        <v>7.0328217851895802</v>
      </c>
      <c r="M4460">
        <v>58.387610566963502</v>
      </c>
      <c r="N4460">
        <v>1.1198482665480001</v>
      </c>
      <c r="O4460">
        <v>11.350059737156499</v>
      </c>
      <c r="P4460">
        <v>91.095890410958802</v>
      </c>
      <c r="Q4460">
        <v>0.11867600391935</v>
      </c>
    </row>
    <row r="4461" spans="1:17" hidden="1" x14ac:dyDescent="0.3">
      <c r="A4461" t="s">
        <v>9079</v>
      </c>
      <c r="B4461" t="s">
        <v>9080</v>
      </c>
      <c r="C4461" t="str">
        <f>IFERROR(VLOOKUP(Table1[[#This Row],[Ticker]],[1]!Table1[[Symbol]:[Industry]],2,FALSE),"-")</f>
        <v>-</v>
      </c>
      <c r="E4461">
        <v>9.4823500000000003</v>
      </c>
      <c r="F4461">
        <v>4.12</v>
      </c>
      <c r="G4461">
        <v>58.693108477847197</v>
      </c>
      <c r="H4461">
        <v>-4.5473337578763804</v>
      </c>
      <c r="I4461">
        <v>-15.8205135468737</v>
      </c>
      <c r="J4461">
        <v>-5.5659726022156502</v>
      </c>
      <c r="K4461">
        <v>4.2322602831550498</v>
      </c>
      <c r="L4461">
        <v>4.0029507427495501</v>
      </c>
      <c r="M4461">
        <v>39.314755568394801</v>
      </c>
      <c r="N4461">
        <v>0.90688468677844303</v>
      </c>
      <c r="O4461">
        <v>45.8737864077669</v>
      </c>
      <c r="P4461">
        <v>99.033816425120705</v>
      </c>
      <c r="Q4461">
        <v>-1.2484278852462999E-2</v>
      </c>
    </row>
    <row r="4462" spans="1:17" hidden="1" x14ac:dyDescent="0.3">
      <c r="A4462" t="s">
        <v>9081</v>
      </c>
      <c r="B4462" t="s">
        <v>9082</v>
      </c>
      <c r="C4462" t="str">
        <f>IFERROR(VLOOKUP(Table1[[#This Row],[Ticker]],[1]!Table1[[Symbol]:[Industry]],2,FALSE),"-")</f>
        <v>-</v>
      </c>
      <c r="D4462" t="s">
        <v>21</v>
      </c>
      <c r="E4462">
        <v>9.4643742999999994</v>
      </c>
      <c r="F4462">
        <v>9.01</v>
      </c>
      <c r="G4462">
        <v>-49.851865067126198</v>
      </c>
      <c r="H4462">
        <v>-2.9249993022086</v>
      </c>
      <c r="I4462">
        <v>-17.622666727222601</v>
      </c>
      <c r="J4462">
        <v>-3.0909013771444198</v>
      </c>
      <c r="K4462">
        <v>8.5235446207827597</v>
      </c>
      <c r="L4462">
        <v>8.6388501612534796</v>
      </c>
      <c r="M4462">
        <v>56.125580698002103</v>
      </c>
      <c r="N4462">
        <v>0.67547254238266696</v>
      </c>
      <c r="O4462">
        <v>47.058823529411697</v>
      </c>
      <c r="P4462">
        <v>81.287726358148802</v>
      </c>
    </row>
    <row r="4463" spans="1:17" hidden="1" x14ac:dyDescent="0.3">
      <c r="A4463" t="s">
        <v>9083</v>
      </c>
      <c r="B4463" t="s">
        <v>9084</v>
      </c>
      <c r="C4463" t="str">
        <f>IFERROR(VLOOKUP(Table1[[#This Row],[Ticker]],[1]!Table1[[Symbol]:[Industry]],2,FALSE),"-")</f>
        <v>-</v>
      </c>
      <c r="D4463" t="s">
        <v>60</v>
      </c>
      <c r="E4463">
        <v>9.4449579000000004</v>
      </c>
      <c r="F4463">
        <v>6.99</v>
      </c>
      <c r="G4463">
        <v>62.424056723221</v>
      </c>
      <c r="H4463">
        <v>42.996600159141401</v>
      </c>
      <c r="I4463">
        <v>47.301863285754699</v>
      </c>
      <c r="J4463">
        <v>5.4991795517127597</v>
      </c>
      <c r="K4463">
        <v>5.3719022356497304</v>
      </c>
      <c r="L4463">
        <v>4.7750253664612101</v>
      </c>
      <c r="M4463">
        <v>83.824422168942405</v>
      </c>
      <c r="N4463">
        <v>4.4060828771572904</v>
      </c>
      <c r="O4463">
        <v>0</v>
      </c>
      <c r="P4463">
        <v>118.43749999999901</v>
      </c>
      <c r="Q4463">
        <v>2.4425051307309001E-2</v>
      </c>
    </row>
    <row r="4464" spans="1:17" hidden="1" x14ac:dyDescent="0.3">
      <c r="A4464" t="s">
        <v>9085</v>
      </c>
      <c r="B4464" t="s">
        <v>9086</v>
      </c>
      <c r="C4464" t="str">
        <f>IFERROR(VLOOKUP(Table1[[#This Row],[Ticker]],[1]!Table1[[Symbol]:[Industry]],2,FALSE),"-")</f>
        <v>-</v>
      </c>
      <c r="D4464" t="s">
        <v>138</v>
      </c>
      <c r="E4464">
        <v>9.4377600000000008</v>
      </c>
      <c r="F4464">
        <v>18.079999999999998</v>
      </c>
      <c r="G4464">
        <v>44.838249066825099</v>
      </c>
      <c r="H4464">
        <v>-8.8529129224555003</v>
      </c>
      <c r="I4464">
        <v>5.1165599692465298</v>
      </c>
      <c r="J4464">
        <v>0.54422459675781298</v>
      </c>
      <c r="K4464">
        <v>15.677014034733499</v>
      </c>
      <c r="L4464">
        <v>13.263495080829999</v>
      </c>
      <c r="M4464">
        <v>6.3189924219599503</v>
      </c>
      <c r="N4464">
        <v>1.3243385053594099</v>
      </c>
      <c r="O4464">
        <v>4.9778761061947101</v>
      </c>
      <c r="P4464">
        <v>85.435897435897402</v>
      </c>
      <c r="Q4464">
        <v>8.9063324243881997E-2</v>
      </c>
    </row>
    <row r="4465" spans="1:17" hidden="1" x14ac:dyDescent="0.3">
      <c r="A4465" t="s">
        <v>9087</v>
      </c>
      <c r="B4465" t="s">
        <v>9088</v>
      </c>
      <c r="C4465" t="str">
        <f>IFERROR(VLOOKUP(Table1[[#This Row],[Ticker]],[1]!Table1[[Symbol]:[Industry]],2,FALSE),"-")</f>
        <v>-</v>
      </c>
      <c r="E4465">
        <v>9.3015000000000008</v>
      </c>
      <c r="F4465">
        <v>15.9</v>
      </c>
      <c r="G4465">
        <v>39.714514499253298</v>
      </c>
      <c r="H4465">
        <v>23.152666242123601</v>
      </c>
      <c r="I4465">
        <v>-56.194896874827897</v>
      </c>
      <c r="J4465">
        <v>2.6146408731398099</v>
      </c>
      <c r="K4465">
        <v>16.546725994379099</v>
      </c>
      <c r="L4465">
        <v>17.825691557595501</v>
      </c>
      <c r="M4465">
        <v>87.401685569213399</v>
      </c>
      <c r="N4465">
        <v>0.15671162491971699</v>
      </c>
      <c r="O4465">
        <v>82.201257861635199</v>
      </c>
      <c r="P4465">
        <v>65.280665280665204</v>
      </c>
    </row>
    <row r="4466" spans="1:17" hidden="1" x14ac:dyDescent="0.3">
      <c r="A4466" t="s">
        <v>9089</v>
      </c>
      <c r="B4466" t="s">
        <v>9090</v>
      </c>
      <c r="C4466" t="str">
        <f>IFERROR(VLOOKUP(Table1[[#This Row],[Ticker]],[1]!Table1[[Symbol]:[Industry]],2,FALSE),"-")</f>
        <v>-</v>
      </c>
      <c r="D4466" t="s">
        <v>4444</v>
      </c>
      <c r="E4466">
        <v>9.2654999999999994</v>
      </c>
      <c r="F4466">
        <v>4.2699999999999996</v>
      </c>
      <c r="G4466">
        <v>149.91772018632901</v>
      </c>
      <c r="H4466">
        <v>-1.6943925814058001</v>
      </c>
      <c r="I4466">
        <v>30.427076764080901</v>
      </c>
      <c r="J4466">
        <v>15.0711109025148</v>
      </c>
      <c r="K4466">
        <v>3.8627370376121801</v>
      </c>
      <c r="L4466">
        <v>3.0839545571543101</v>
      </c>
      <c r="M4466">
        <v>71.026239966824903</v>
      </c>
      <c r="N4466">
        <v>1.1666244588185199</v>
      </c>
      <c r="O4466">
        <v>27.400468384074902</v>
      </c>
      <c r="P4466">
        <v>188.513513513513</v>
      </c>
      <c r="Q4466">
        <v>6.5141740194159997E-2</v>
      </c>
    </row>
    <row r="4467" spans="1:17" hidden="1" x14ac:dyDescent="0.3">
      <c r="A4467" t="s">
        <v>9091</v>
      </c>
      <c r="B4467" t="s">
        <v>9092</v>
      </c>
      <c r="C4467" t="str">
        <f>IFERROR(VLOOKUP(Table1[[#This Row],[Ticker]],[1]!Table1[[Symbol]:[Industry]],2,FALSE),"-")</f>
        <v>-</v>
      </c>
      <c r="D4467" t="s">
        <v>622</v>
      </c>
      <c r="E4467">
        <v>9.1955863999999998</v>
      </c>
      <c r="F4467">
        <v>20.99</v>
      </c>
      <c r="G4467">
        <v>7.1140009252884102</v>
      </c>
      <c r="H4467">
        <v>22.983123094915399</v>
      </c>
      <c r="I4467">
        <v>-13.416161562177299</v>
      </c>
      <c r="J4467">
        <v>-18.953804971244001</v>
      </c>
      <c r="K4467">
        <v>17.821534941019902</v>
      </c>
      <c r="L4467">
        <v>17.7852866135092</v>
      </c>
      <c r="M4467">
        <v>49.5336986323018</v>
      </c>
      <c r="N4467">
        <v>3.3362690297659601</v>
      </c>
      <c r="O4467">
        <v>42.686993806574499</v>
      </c>
      <c r="P4467">
        <v>64.498432601880793</v>
      </c>
      <c r="Q4467">
        <v>-3.2782143203065002E-2</v>
      </c>
    </row>
    <row r="4468" spans="1:17" hidden="1" x14ac:dyDescent="0.3">
      <c r="A4468" t="s">
        <v>9093</v>
      </c>
      <c r="B4468" t="s">
        <v>9094</v>
      </c>
      <c r="C4468" t="str">
        <f>IFERROR(VLOOKUP(Table1[[#This Row],[Ticker]],[1]!Table1[[Symbol]:[Industry]],2,FALSE),"-")</f>
        <v>-</v>
      </c>
      <c r="D4468" t="s">
        <v>46</v>
      </c>
      <c r="E4468">
        <v>9.1745129799999994</v>
      </c>
      <c r="F4468">
        <v>0.73</v>
      </c>
      <c r="G4468">
        <v>-3.8994841147452801</v>
      </c>
      <c r="H4468">
        <v>-24.6995076709198</v>
      </c>
      <c r="I4468">
        <v>-12.0226041392082</v>
      </c>
      <c r="J4468">
        <v>-1.23904952529257</v>
      </c>
      <c r="K4468">
        <v>0.795269835813741</v>
      </c>
      <c r="L4468">
        <v>1.1106319618493601</v>
      </c>
      <c r="M4468">
        <v>6.2735991639066002</v>
      </c>
      <c r="N4468">
        <v>0.46894845541769498</v>
      </c>
      <c r="O4468">
        <v>32.876712328767098</v>
      </c>
      <c r="P4468">
        <v>32.727272727272698</v>
      </c>
      <c r="Q4468">
        <v>-4.8273523642390001E-3</v>
      </c>
    </row>
    <row r="4469" spans="1:17" hidden="1" x14ac:dyDescent="0.3">
      <c r="A4469" t="s">
        <v>9095</v>
      </c>
      <c r="B4469" t="s">
        <v>9096</v>
      </c>
      <c r="C4469" t="str">
        <f>IFERROR(VLOOKUP(Table1[[#This Row],[Ticker]],[1]!Table1[[Symbol]:[Industry]],2,FALSE),"-")</f>
        <v>-</v>
      </c>
      <c r="D4469" t="s">
        <v>418</v>
      </c>
      <c r="E4469">
        <v>9.1729225000000003</v>
      </c>
      <c r="F4469">
        <v>37.700000000000003</v>
      </c>
      <c r="G4469">
        <v>30.090331464665599</v>
      </c>
      <c r="H4469">
        <v>-9.7249894355320698</v>
      </c>
      <c r="I4469">
        <v>33.057767153524402</v>
      </c>
      <c r="J4469">
        <v>1.58468122199776</v>
      </c>
      <c r="K4469">
        <v>34.337711516566799</v>
      </c>
      <c r="L4469">
        <v>28.0138960486969</v>
      </c>
      <c r="M4469">
        <v>47.6462957203588</v>
      </c>
      <c r="N4469">
        <v>0.201701569886339</v>
      </c>
      <c r="O4469">
        <v>17.877984084880602</v>
      </c>
      <c r="P4469">
        <v>98.421052631578902</v>
      </c>
      <c r="Q4469">
        <v>9.4168621613806999E-2</v>
      </c>
    </row>
    <row r="4470" spans="1:17" hidden="1" x14ac:dyDescent="0.3">
      <c r="A4470" t="s">
        <v>9097</v>
      </c>
      <c r="B4470" t="s">
        <v>9098</v>
      </c>
      <c r="C4470" t="str">
        <f>IFERROR(VLOOKUP(Table1[[#This Row],[Ticker]],[1]!Table1[[Symbol]:[Industry]],2,FALSE),"-")</f>
        <v>-</v>
      </c>
      <c r="E4470">
        <v>9.1658167919999993</v>
      </c>
      <c r="F4470">
        <v>59.46</v>
      </c>
      <c r="G4470">
        <v>-63.473418951837999</v>
      </c>
      <c r="H4470">
        <v>28.909187981254</v>
      </c>
      <c r="I4470">
        <v>2.3980101835821901</v>
      </c>
      <c r="J4470">
        <v>6.5888771319711701</v>
      </c>
      <c r="K4470">
        <v>50.606629247007803</v>
      </c>
      <c r="L4470">
        <v>51.071896898858697</v>
      </c>
      <c r="M4470">
        <v>80.539600523315201</v>
      </c>
      <c r="N4470">
        <v>2.2067796610169399</v>
      </c>
      <c r="O4470">
        <v>69.088462832155997</v>
      </c>
      <c r="P4470">
        <v>53.762606671838597</v>
      </c>
    </row>
    <row r="4471" spans="1:17" hidden="1" x14ac:dyDescent="0.3">
      <c r="A4471" t="s">
        <v>9099</v>
      </c>
      <c r="B4471" t="s">
        <v>9100</v>
      </c>
      <c r="C4471" t="str">
        <f>IFERROR(VLOOKUP(Table1[[#This Row],[Ticker]],[1]!Table1[[Symbol]:[Industry]],2,FALSE),"-")</f>
        <v>-</v>
      </c>
      <c r="D4471" t="s">
        <v>541</v>
      </c>
      <c r="E4471">
        <v>9.1381720000000008</v>
      </c>
      <c r="F4471">
        <v>9.09</v>
      </c>
      <c r="G4471">
        <v>12.9186977034365</v>
      </c>
      <c r="H4471">
        <v>-13.1020601260355</v>
      </c>
      <c r="I4471">
        <v>-44.222672112471997</v>
      </c>
      <c r="J4471">
        <v>-5.0285232095030903</v>
      </c>
      <c r="K4471">
        <v>9.8309059296716796</v>
      </c>
      <c r="L4471">
        <v>9.62357169990843</v>
      </c>
      <c r="M4471">
        <v>34.188788562987</v>
      </c>
      <c r="N4471">
        <v>0.80463271316574303</v>
      </c>
      <c r="O4471">
        <v>73.927392739273898</v>
      </c>
      <c r="P4471">
        <v>52.0066889632106</v>
      </c>
      <c r="Q4471">
        <v>0.10093406717317401</v>
      </c>
    </row>
    <row r="4472" spans="1:17" hidden="1" x14ac:dyDescent="0.3">
      <c r="A4472" t="s">
        <v>9101</v>
      </c>
      <c r="B4472" t="s">
        <v>9102</v>
      </c>
      <c r="C4472" t="str">
        <f>IFERROR(VLOOKUP(Table1[[#This Row],[Ticker]],[1]!Table1[[Symbol]:[Industry]],2,FALSE),"-")</f>
        <v>-</v>
      </c>
      <c r="D4472" t="s">
        <v>72</v>
      </c>
      <c r="E4472">
        <v>9.1270232789343204</v>
      </c>
      <c r="F4472">
        <v>45.01</v>
      </c>
      <c r="G4472">
        <v>9.9823900565543902</v>
      </c>
      <c r="H4472">
        <v>0.83054120489793404</v>
      </c>
      <c r="I4472">
        <v>0.48041698820711598</v>
      </c>
      <c r="J4472">
        <v>0.54422459675781298</v>
      </c>
      <c r="K4472">
        <v>34.4750345800567</v>
      </c>
      <c r="M4472">
        <v>99.999999999997797</v>
      </c>
      <c r="N4472">
        <v>3.3705839942321498</v>
      </c>
      <c r="O4472">
        <v>0</v>
      </c>
      <c r="P4472">
        <v>33.9583333333333</v>
      </c>
    </row>
    <row r="4473" spans="1:17" hidden="1" x14ac:dyDescent="0.3">
      <c r="A4473" t="s">
        <v>9103</v>
      </c>
      <c r="B4473" t="s">
        <v>9104</v>
      </c>
      <c r="C4473" t="str">
        <f>IFERROR(VLOOKUP(Table1[[#This Row],[Ticker]],[1]!Table1[[Symbol]:[Industry]],2,FALSE),"-")</f>
        <v>-</v>
      </c>
      <c r="D4473" t="s">
        <v>118</v>
      </c>
      <c r="E4473">
        <v>9.0909700000000004</v>
      </c>
      <c r="F4473">
        <v>0.49</v>
      </c>
      <c r="G4473">
        <v>-25.566150781411899</v>
      </c>
      <c r="H4473">
        <v>-4.0473337578763804</v>
      </c>
      <c r="I4473">
        <v>-23.8554882362432</v>
      </c>
      <c r="J4473">
        <v>-1.23904952529257</v>
      </c>
      <c r="K4473">
        <v>0.49072479190594598</v>
      </c>
      <c r="L4473">
        <v>0.518466066200161</v>
      </c>
      <c r="M4473">
        <v>42.892589935559599</v>
      </c>
      <c r="N4473">
        <v>1.6087444881961199</v>
      </c>
      <c r="O4473">
        <v>24.4897959183673</v>
      </c>
      <c r="P4473">
        <v>0</v>
      </c>
      <c r="Q4473">
        <v>-0.17742616760004701</v>
      </c>
    </row>
    <row r="4474" spans="1:17" hidden="1" x14ac:dyDescent="0.3">
      <c r="A4474" t="s">
        <v>9105</v>
      </c>
      <c r="B4474" t="s">
        <v>9106</v>
      </c>
      <c r="C4474" t="str">
        <f>IFERROR(VLOOKUP(Table1[[#This Row],[Ticker]],[1]!Table1[[Symbol]:[Industry]],2,FALSE),"-")</f>
        <v>-</v>
      </c>
      <c r="E4474">
        <v>9.0800426000000005</v>
      </c>
      <c r="F4474">
        <v>29.98</v>
      </c>
      <c r="G4474">
        <v>-25.832285179282799</v>
      </c>
      <c r="H4474">
        <v>-4.0473337578763804</v>
      </c>
      <c r="I4474">
        <v>-11.336329629404201</v>
      </c>
      <c r="J4474">
        <v>-1.23904952529257</v>
      </c>
      <c r="K4474">
        <v>29.7957548260888</v>
      </c>
      <c r="L4474">
        <v>29.6326875605188</v>
      </c>
      <c r="M4474">
        <v>99.999999998127706</v>
      </c>
      <c r="N4474">
        <v>0</v>
      </c>
      <c r="O4474">
        <v>0.26684456304202298</v>
      </c>
      <c r="P4474">
        <v>4.97198879551821</v>
      </c>
    </row>
    <row r="4475" spans="1:17" hidden="1" x14ac:dyDescent="0.3">
      <c r="A4475" t="s">
        <v>9107</v>
      </c>
      <c r="B4475" t="s">
        <v>9108</v>
      </c>
      <c r="C4475" t="str">
        <f>IFERROR(VLOOKUP(Table1[[#This Row],[Ticker]],[1]!Table1[[Symbol]:[Industry]],2,FALSE),"-")</f>
        <v>-</v>
      </c>
      <c r="D4475" t="s">
        <v>622</v>
      </c>
      <c r="E4475">
        <v>9.0733256999999998</v>
      </c>
      <c r="F4475">
        <v>2.87</v>
      </c>
      <c r="G4475">
        <v>-28.899484114745199</v>
      </c>
      <c r="H4475">
        <v>3.7593576919377298</v>
      </c>
      <c r="I4475">
        <v>-30.891651758255801</v>
      </c>
      <c r="J4475">
        <v>0.87362653104545196</v>
      </c>
      <c r="K4475">
        <v>2.8412409661104698</v>
      </c>
      <c r="L4475">
        <v>3.0149953947370398</v>
      </c>
      <c r="M4475">
        <v>49.998392188374098</v>
      </c>
      <c r="N4475">
        <v>0.81951792161140802</v>
      </c>
      <c r="O4475">
        <v>33.797909407665401</v>
      </c>
      <c r="P4475">
        <v>22.127659574468002</v>
      </c>
      <c r="Q4475">
        <v>8.0893075257486999E-2</v>
      </c>
    </row>
    <row r="4476" spans="1:17" hidden="1" x14ac:dyDescent="0.3">
      <c r="A4476" t="s">
        <v>9109</v>
      </c>
      <c r="B4476" t="s">
        <v>9110</v>
      </c>
      <c r="C4476" t="str">
        <f>IFERROR(VLOOKUP(Table1[[#This Row],[Ticker]],[1]!Table1[[Symbol]:[Industry]],2,FALSE),"-")</f>
        <v>-</v>
      </c>
      <c r="D4476" t="s">
        <v>95</v>
      </c>
      <c r="E4476">
        <v>9.0394848000000003</v>
      </c>
      <c r="F4476">
        <v>6.79</v>
      </c>
      <c r="G4476">
        <v>1.58740727102251</v>
      </c>
      <c r="H4476">
        <v>33.840864999887501</v>
      </c>
      <c r="I4476">
        <v>-48.135627661870203</v>
      </c>
      <c r="J4476">
        <v>6.7026036351612301</v>
      </c>
      <c r="K4476">
        <v>5.3721889879782099</v>
      </c>
      <c r="L4476">
        <v>6.0669029265383596</v>
      </c>
      <c r="M4476">
        <v>99.741776500232703</v>
      </c>
      <c r="N4476">
        <v>0.30553709856035399</v>
      </c>
      <c r="O4476">
        <v>71.134020618556605</v>
      </c>
      <c r="P4476">
        <v>112.18749999999901</v>
      </c>
      <c r="Q4476">
        <v>5.2932077407790001E-3</v>
      </c>
    </row>
    <row r="4477" spans="1:17" hidden="1" x14ac:dyDescent="0.3">
      <c r="A4477" t="s">
        <v>9111</v>
      </c>
      <c r="B4477" t="s">
        <v>9112</v>
      </c>
      <c r="C4477" t="str">
        <f>IFERROR(VLOOKUP(Table1[[#This Row],[Ticker]],[1]!Table1[[Symbol]:[Industry]],2,FALSE),"-")</f>
        <v>-</v>
      </c>
      <c r="D4477" t="s">
        <v>5311</v>
      </c>
      <c r="E4477">
        <v>9.0139386249999998</v>
      </c>
      <c r="F4477">
        <v>5.75</v>
      </c>
      <c r="G4477">
        <v>52.279790383753202</v>
      </c>
      <c r="H4477">
        <v>35.0412895388693</v>
      </c>
      <c r="I4477">
        <v>30.677466230375501</v>
      </c>
      <c r="J4477">
        <v>0.81054727176695196</v>
      </c>
      <c r="K4477">
        <v>4.8922376889155101</v>
      </c>
      <c r="L4477">
        <v>4.4910196886634397</v>
      </c>
      <c r="M4477">
        <v>62.130526672489601</v>
      </c>
      <c r="N4477">
        <v>0.60850181662748404</v>
      </c>
      <c r="O4477">
        <v>11.478260869565201</v>
      </c>
      <c r="P4477">
        <v>101.048951048951</v>
      </c>
      <c r="Q4477">
        <v>-9.4714629320049992E-3</v>
      </c>
    </row>
    <row r="4478" spans="1:17" hidden="1" x14ac:dyDescent="0.3">
      <c r="A4478" t="s">
        <v>9113</v>
      </c>
      <c r="B4478" t="s">
        <v>9114</v>
      </c>
      <c r="C4478" t="str">
        <f>IFERROR(VLOOKUP(Table1[[#This Row],[Ticker]],[1]!Table1[[Symbol]:[Industry]],2,FALSE),"-")</f>
        <v>-</v>
      </c>
      <c r="D4478" t="s">
        <v>493</v>
      </c>
      <c r="E4478">
        <v>9.0052199999999996</v>
      </c>
      <c r="F4478">
        <v>17.25</v>
      </c>
      <c r="G4478">
        <v>83.736174799983402</v>
      </c>
      <c r="H4478">
        <v>-5.0374327677773696</v>
      </c>
      <c r="I4478">
        <v>22.245898442547301</v>
      </c>
      <c r="J4478">
        <v>-0.68039030741547502</v>
      </c>
      <c r="K4478">
        <v>15.724392149047301</v>
      </c>
      <c r="L4478">
        <v>12.332289852750501</v>
      </c>
      <c r="M4478">
        <v>56.234200459893302</v>
      </c>
      <c r="N4478">
        <v>0.67827643327811604</v>
      </c>
      <c r="O4478">
        <v>15.5942028985507</v>
      </c>
      <c r="P4478">
        <v>135.33424283765299</v>
      </c>
      <c r="Q4478">
        <v>0.13016058698833499</v>
      </c>
    </row>
    <row r="4479" spans="1:17" hidden="1" x14ac:dyDescent="0.3">
      <c r="A4479" t="s">
        <v>9115</v>
      </c>
      <c r="B4479" t="s">
        <v>9116</v>
      </c>
      <c r="C4479" t="str">
        <f>IFERROR(VLOOKUP(Table1[[#This Row],[Ticker]],[1]!Table1[[Symbol]:[Industry]],2,FALSE),"-")</f>
        <v>-</v>
      </c>
      <c r="E4479">
        <v>9.0036839999999998</v>
      </c>
      <c r="F4479">
        <v>8.6</v>
      </c>
      <c r="G4479">
        <v>98.246278945443194</v>
      </c>
      <c r="H4479">
        <v>-9.2385572708573598</v>
      </c>
      <c r="I4479">
        <v>2.3907825744004501</v>
      </c>
      <c r="J4479">
        <v>0.54422459675781298</v>
      </c>
      <c r="K4479">
        <v>6.8485739547153202</v>
      </c>
      <c r="L4479">
        <v>5.26422212274269</v>
      </c>
      <c r="M4479">
        <v>15.5374371789158</v>
      </c>
      <c r="N4479">
        <v>0.26767100000521399</v>
      </c>
      <c r="O4479">
        <v>5.34883720930232</v>
      </c>
      <c r="P4479">
        <v>155.95238095238</v>
      </c>
      <c r="Q4479">
        <v>9.2552550834624006E-2</v>
      </c>
    </row>
    <row r="4480" spans="1:17" hidden="1" x14ac:dyDescent="0.3">
      <c r="A4480" t="s">
        <v>9117</v>
      </c>
      <c r="B4480" t="s">
        <v>9118</v>
      </c>
      <c r="C4480" t="str">
        <f>IFERROR(VLOOKUP(Table1[[#This Row],[Ticker]],[1]!Table1[[Symbol]:[Industry]],2,FALSE),"-")</f>
        <v>-</v>
      </c>
      <c r="E4480">
        <v>8.9946740349999992</v>
      </c>
      <c r="F4480">
        <v>1.3</v>
      </c>
      <c r="G4480">
        <v>-13.1767702504384</v>
      </c>
      <c r="H4480">
        <v>-7.1007688723801996</v>
      </c>
      <c r="I4480">
        <v>-25.399227515831502</v>
      </c>
      <c r="J4480">
        <v>-4.2924846397963901</v>
      </c>
      <c r="K4480">
        <v>1.3670310878533201</v>
      </c>
      <c r="L4480">
        <v>1.3612939461279701</v>
      </c>
      <c r="M4480">
        <v>38.276197494851999</v>
      </c>
      <c r="N4480">
        <v>1.2916370977304501</v>
      </c>
      <c r="O4480">
        <v>96.153846153846104</v>
      </c>
      <c r="P4480">
        <v>58.536585365853597</v>
      </c>
      <c r="Q4480">
        <v>1.4080826012081001E-2</v>
      </c>
    </row>
    <row r="4481" spans="1:17" hidden="1" x14ac:dyDescent="0.3">
      <c r="A4481" t="s">
        <v>9119</v>
      </c>
      <c r="B4481" t="s">
        <v>9120</v>
      </c>
      <c r="C4481" t="str">
        <f>IFERROR(VLOOKUP(Table1[[#This Row],[Ticker]],[1]!Table1[[Symbol]:[Industry]],2,FALSE),"-")</f>
        <v>-</v>
      </c>
      <c r="D4481" t="s">
        <v>677</v>
      </c>
      <c r="E4481">
        <v>8.9818478000000006</v>
      </c>
      <c r="F4481">
        <v>5.52</v>
      </c>
      <c r="G4481">
        <v>49.117393522385498</v>
      </c>
      <c r="H4481">
        <v>24.293680067008399</v>
      </c>
      <c r="I4481">
        <v>7.4584977185752503</v>
      </c>
      <c r="J4481">
        <v>-9.0205064789349496</v>
      </c>
      <c r="K4481">
        <v>4.9623647739961498</v>
      </c>
      <c r="L4481">
        <v>4.5417587913045399</v>
      </c>
      <c r="M4481">
        <v>57.6473799025256</v>
      </c>
      <c r="N4481">
        <v>1.9608749999999999</v>
      </c>
      <c r="O4481">
        <v>40.2173913043478</v>
      </c>
      <c r="P4481">
        <v>97.142857142857096</v>
      </c>
      <c r="Q4481">
        <v>9.8970806754111004E-2</v>
      </c>
    </row>
    <row r="4482" spans="1:17" hidden="1" x14ac:dyDescent="0.3">
      <c r="A4482" t="s">
        <v>9121</v>
      </c>
      <c r="B4482" t="s">
        <v>9122</v>
      </c>
      <c r="C4482" t="str">
        <f>IFERROR(VLOOKUP(Table1[[#This Row],[Ticker]],[1]!Table1[[Symbol]:[Industry]],2,FALSE),"-")</f>
        <v>-</v>
      </c>
      <c r="E4482">
        <v>8.9784000000000006</v>
      </c>
      <c r="F4482">
        <v>43</v>
      </c>
      <c r="G4482">
        <v>8.8088492185880494</v>
      </c>
      <c r="H4482">
        <v>-2.87086316964109</v>
      </c>
      <c r="I4482">
        <v>-4.5038462460353399</v>
      </c>
      <c r="J4482">
        <v>-1.0059492921923401</v>
      </c>
      <c r="K4482">
        <v>41.994849040865397</v>
      </c>
      <c r="L4482">
        <v>39.174244877495703</v>
      </c>
      <c r="M4482">
        <v>99.654415917701101</v>
      </c>
      <c r="N4482">
        <v>1.3555555555555501</v>
      </c>
      <c r="O4482">
        <v>4.5116279069767398</v>
      </c>
      <c r="P4482">
        <v>56.363636363636303</v>
      </c>
    </row>
    <row r="4483" spans="1:17" hidden="1" x14ac:dyDescent="0.3">
      <c r="A4483" t="s">
        <v>9123</v>
      </c>
      <c r="B4483" t="s">
        <v>9124</v>
      </c>
      <c r="C4483" t="str">
        <f>IFERROR(VLOOKUP(Table1[[#This Row],[Ticker]],[1]!Table1[[Symbol]:[Industry]],2,FALSE),"-")</f>
        <v>-</v>
      </c>
      <c r="D4483" t="s">
        <v>1100</v>
      </c>
      <c r="E4483">
        <v>8.9722132000000006</v>
      </c>
      <c r="F4483">
        <v>7.47</v>
      </c>
      <c r="G4483">
        <v>99.972310757049499</v>
      </c>
      <c r="H4483">
        <v>-11.961906622197899</v>
      </c>
      <c r="I4483">
        <v>14.514798913081</v>
      </c>
      <c r="J4483">
        <v>8.4914893968631109</v>
      </c>
      <c r="K4483">
        <v>6.7696301473006697</v>
      </c>
      <c r="L4483">
        <v>5.6750383045918404</v>
      </c>
      <c r="M4483">
        <v>60.649103192821897</v>
      </c>
      <c r="N4483">
        <v>0.70924789633165597</v>
      </c>
      <c r="O4483">
        <v>15.3949129852744</v>
      </c>
      <c r="P4483">
        <v>155.82191780821901</v>
      </c>
      <c r="Q4483">
        <v>1.889257956392E-3</v>
      </c>
    </row>
    <row r="4484" spans="1:17" hidden="1" x14ac:dyDescent="0.3">
      <c r="A4484" t="s">
        <v>9125</v>
      </c>
      <c r="B4484" t="s">
        <v>9126</v>
      </c>
      <c r="C4484" t="str">
        <f>IFERROR(VLOOKUP(Table1[[#This Row],[Ticker]],[1]!Table1[[Symbol]:[Industry]],2,FALSE),"-")</f>
        <v>-</v>
      </c>
      <c r="D4484" t="s">
        <v>138</v>
      </c>
      <c r="E4484">
        <v>8.9419579999999996</v>
      </c>
      <c r="F4484">
        <v>17.989999999999998</v>
      </c>
      <c r="G4484">
        <v>45.767182551921302</v>
      </c>
      <c r="H4484">
        <v>-7.7616194721620904</v>
      </c>
      <c r="I4484">
        <v>-7.9348244490188904</v>
      </c>
      <c r="J4484">
        <v>0.88216259591955104</v>
      </c>
      <c r="K4484">
        <v>16.730843814931301</v>
      </c>
      <c r="L4484">
        <v>15.4359938692622</v>
      </c>
      <c r="M4484">
        <v>50.343310763478101</v>
      </c>
      <c r="N4484">
        <v>0.42767901262942498</v>
      </c>
      <c r="O4484">
        <v>4.5025013896609201</v>
      </c>
      <c r="P4484">
        <v>95.756256800870503</v>
      </c>
      <c r="Q4484">
        <v>1.0954850541052E-2</v>
      </c>
    </row>
    <row r="4485" spans="1:17" hidden="1" x14ac:dyDescent="0.3">
      <c r="A4485" t="s">
        <v>9127</v>
      </c>
      <c r="B4485" t="s">
        <v>9128</v>
      </c>
      <c r="C4485" t="str">
        <f>IFERROR(VLOOKUP(Table1[[#This Row],[Ticker]],[1]!Table1[[Symbol]:[Industry]],2,FALSE),"-")</f>
        <v>-</v>
      </c>
      <c r="D4485" t="s">
        <v>72</v>
      </c>
      <c r="E4485">
        <v>8.9328896520000001</v>
      </c>
      <c r="F4485">
        <v>4.32</v>
      </c>
      <c r="G4485">
        <v>18.433849218588001</v>
      </c>
      <c r="H4485">
        <v>-11.254540965083599</v>
      </c>
      <c r="I4485">
        <v>-8.3083184249224793</v>
      </c>
      <c r="J4485">
        <v>10.414067005872701</v>
      </c>
      <c r="K4485">
        <v>4.08846445409237</v>
      </c>
      <c r="L4485">
        <v>3.9334101773097498</v>
      </c>
      <c r="M4485">
        <v>62.315868981037298</v>
      </c>
      <c r="N4485">
        <v>0.76935741008123404</v>
      </c>
      <c r="O4485">
        <v>16.898148148148099</v>
      </c>
      <c r="P4485">
        <v>57.090909090909101</v>
      </c>
      <c r="Q4485">
        <v>4.6776417049986002E-2</v>
      </c>
    </row>
    <row r="4486" spans="1:17" hidden="1" x14ac:dyDescent="0.3">
      <c r="A4486" t="s">
        <v>9129</v>
      </c>
      <c r="B4486" t="s">
        <v>9130</v>
      </c>
      <c r="C4486" t="str">
        <f>IFERROR(VLOOKUP(Table1[[#This Row],[Ticker]],[1]!Table1[[Symbol]:[Industry]],2,FALSE),"-")</f>
        <v>-</v>
      </c>
      <c r="D4486" t="s">
        <v>677</v>
      </c>
      <c r="E4486">
        <v>8.9285349999999397</v>
      </c>
      <c r="F4486">
        <v>8.75</v>
      </c>
      <c r="G4486">
        <v>-25.566150781411899</v>
      </c>
      <c r="H4486">
        <v>-4.0473337578763804</v>
      </c>
      <c r="I4486">
        <v>-16.308318424922401</v>
      </c>
      <c r="J4486">
        <v>-1.23904952529257</v>
      </c>
      <c r="K4486">
        <v>8.75</v>
      </c>
      <c r="L4486">
        <v>8.75</v>
      </c>
      <c r="M4486">
        <v>50</v>
      </c>
      <c r="O4486">
        <v>0</v>
      </c>
      <c r="P4486">
        <v>0</v>
      </c>
    </row>
    <row r="4487" spans="1:17" hidden="1" x14ac:dyDescent="0.3">
      <c r="A4487" t="s">
        <v>9131</v>
      </c>
      <c r="B4487" t="s">
        <v>9132</v>
      </c>
      <c r="C4487" t="str">
        <f>IFERROR(VLOOKUP(Table1[[#This Row],[Ticker]],[1]!Table1[[Symbol]:[Industry]],2,FALSE),"-")</f>
        <v>-</v>
      </c>
      <c r="E4487">
        <v>8.9160063750000003</v>
      </c>
      <c r="F4487">
        <v>11.35</v>
      </c>
      <c r="G4487">
        <v>1.98623017096899</v>
      </c>
      <c r="H4487">
        <v>-7.3211761573248602E-2</v>
      </c>
      <c r="I4487">
        <v>-20.849950048135199</v>
      </c>
      <c r="J4487">
        <v>-0.792620953864</v>
      </c>
      <c r="K4487">
        <v>11.015339192688099</v>
      </c>
      <c r="L4487">
        <v>11.109606007059099</v>
      </c>
      <c r="M4487">
        <v>49.785305489317899</v>
      </c>
      <c r="N4487">
        <v>1.7430604982206399</v>
      </c>
      <c r="O4487">
        <v>88.986784140969107</v>
      </c>
      <c r="P4487">
        <v>39.5104166666666</v>
      </c>
      <c r="Q4487">
        <v>2.1128186067463001E-2</v>
      </c>
    </row>
    <row r="4488" spans="1:17" hidden="1" x14ac:dyDescent="0.3">
      <c r="A4488" t="s">
        <v>9133</v>
      </c>
      <c r="B4488" t="s">
        <v>9134</v>
      </c>
      <c r="C4488" t="str">
        <f>IFERROR(VLOOKUP(Table1[[#This Row],[Ticker]],[1]!Table1[[Symbol]:[Industry]],2,FALSE),"-")</f>
        <v>-</v>
      </c>
      <c r="D4488" t="s">
        <v>622</v>
      </c>
      <c r="E4488">
        <v>8.8809471999999996</v>
      </c>
      <c r="F4488">
        <v>24.83</v>
      </c>
      <c r="G4488">
        <v>-1.6639551726295101</v>
      </c>
      <c r="H4488">
        <v>-4.5515354385486599</v>
      </c>
      <c r="I4488">
        <v>-10.060992793771399</v>
      </c>
      <c r="J4488">
        <v>-2.0350277406256301</v>
      </c>
      <c r="K4488">
        <v>23.7601586195971</v>
      </c>
      <c r="L4488">
        <v>23.7579861458028</v>
      </c>
      <c r="M4488">
        <v>41.101164572163498</v>
      </c>
      <c r="N4488">
        <v>0.88778793142511803</v>
      </c>
      <c r="O4488">
        <v>17.801047120418801</v>
      </c>
      <c r="P4488">
        <v>48.416019127316098</v>
      </c>
      <c r="Q4488">
        <v>2.3976791785888001E-2</v>
      </c>
    </row>
    <row r="4489" spans="1:17" hidden="1" x14ac:dyDescent="0.3">
      <c r="A4489" t="s">
        <v>9135</v>
      </c>
      <c r="B4489" t="s">
        <v>9136</v>
      </c>
      <c r="C4489" t="str">
        <f>IFERROR(VLOOKUP(Table1[[#This Row],[Ticker]],[1]!Table1[[Symbol]:[Industry]],2,FALSE),"-")</f>
        <v>-</v>
      </c>
      <c r="D4489" t="s">
        <v>361</v>
      </c>
      <c r="E4489">
        <v>8.7909299999999995</v>
      </c>
      <c r="F4489">
        <v>13.38</v>
      </c>
      <c r="G4489">
        <v>29.8345460826995</v>
      </c>
      <c r="H4489">
        <v>-3.8989658053541301</v>
      </c>
      <c r="I4489">
        <v>31.3738007803755</v>
      </c>
      <c r="J4489">
        <v>0.570905225838645</v>
      </c>
      <c r="K4489">
        <v>13.262679760344099</v>
      </c>
      <c r="L4489">
        <v>11.161907408143</v>
      </c>
      <c r="M4489">
        <v>57.072258625895699</v>
      </c>
      <c r="N4489">
        <v>1.331600548463</v>
      </c>
      <c r="O4489">
        <v>40.209267563527597</v>
      </c>
      <c r="P4489">
        <v>121.523178807947</v>
      </c>
      <c r="Q4489">
        <v>0.11124198306767</v>
      </c>
    </row>
    <row r="4490" spans="1:17" hidden="1" x14ac:dyDescent="0.3">
      <c r="A4490" t="s">
        <v>9137</v>
      </c>
      <c r="B4490" t="s">
        <v>9138</v>
      </c>
      <c r="C4490" t="str">
        <f>IFERROR(VLOOKUP(Table1[[#This Row],[Ticker]],[1]!Table1[[Symbol]:[Industry]],2,FALSE),"-")</f>
        <v>-</v>
      </c>
      <c r="D4490" t="s">
        <v>622</v>
      </c>
      <c r="E4490">
        <v>8.7763451999999997</v>
      </c>
      <c r="F4490">
        <v>5.5</v>
      </c>
      <c r="G4490">
        <v>16.552712267683599</v>
      </c>
      <c r="H4490">
        <v>9.3914014199892293</v>
      </c>
      <c r="I4490">
        <v>-9.5122019200681294</v>
      </c>
      <c r="J4490">
        <v>7.0628372671602602</v>
      </c>
      <c r="K4490">
        <v>5.4267093516909402</v>
      </c>
      <c r="L4490">
        <v>5.2000928313602799</v>
      </c>
      <c r="M4490">
        <v>59.114078308694197</v>
      </c>
      <c r="N4490">
        <v>0.986825042202636</v>
      </c>
      <c r="O4490">
        <v>14.545454545454501</v>
      </c>
      <c r="P4490">
        <v>52.7777777777777</v>
      </c>
      <c r="Q4490">
        <v>0.15086929373466099</v>
      </c>
    </row>
    <row r="4491" spans="1:17" hidden="1" x14ac:dyDescent="0.3">
      <c r="A4491" t="s">
        <v>9139</v>
      </c>
      <c r="B4491" t="s">
        <v>9140</v>
      </c>
      <c r="C4491" t="str">
        <f>IFERROR(VLOOKUP(Table1[[#This Row],[Ticker]],[1]!Table1[[Symbol]:[Industry]],2,FALSE),"-")</f>
        <v>-</v>
      </c>
      <c r="D4491" t="s">
        <v>402</v>
      </c>
      <c r="E4491">
        <v>8.7626399999999993</v>
      </c>
      <c r="F4491">
        <v>29.99</v>
      </c>
      <c r="G4491">
        <v>32.359073020589101</v>
      </c>
      <c r="H4491">
        <v>-3.63182129250242</v>
      </c>
      <c r="I4491">
        <v>-18.748136251858</v>
      </c>
      <c r="J4491">
        <v>-4.7974133430511401</v>
      </c>
      <c r="K4491">
        <v>29.386496836319999</v>
      </c>
      <c r="L4491">
        <v>28.5301833425311</v>
      </c>
      <c r="M4491">
        <v>43.543492996767498</v>
      </c>
      <c r="N4491">
        <v>0.60801359883438499</v>
      </c>
      <c r="O4491">
        <v>31.710570190063301</v>
      </c>
      <c r="P4491">
        <v>65.234159779614302</v>
      </c>
      <c r="Q4491">
        <v>9.2294578241046005E-2</v>
      </c>
    </row>
    <row r="4492" spans="1:17" hidden="1" x14ac:dyDescent="0.3">
      <c r="A4492" t="s">
        <v>9141</v>
      </c>
      <c r="B4492" t="s">
        <v>9142</v>
      </c>
      <c r="C4492" t="str">
        <f>IFERROR(VLOOKUP(Table1[[#This Row],[Ticker]],[1]!Table1[[Symbol]:[Industry]],2,FALSE),"-")</f>
        <v>-</v>
      </c>
      <c r="E4492">
        <v>8.7569986400000008</v>
      </c>
      <c r="F4492">
        <v>13.25</v>
      </c>
      <c r="G4492">
        <v>316.10051588525403</v>
      </c>
      <c r="H4492">
        <v>-36.917244383497</v>
      </c>
      <c r="I4492">
        <v>60.123106342054797</v>
      </c>
      <c r="J4492">
        <v>-8.8893227493362996</v>
      </c>
      <c r="K4492">
        <v>15.096000514823</v>
      </c>
      <c r="L4492">
        <v>11.2344002294851</v>
      </c>
      <c r="M4492">
        <v>9.8514017339624598</v>
      </c>
      <c r="N4492">
        <v>4.3716830722940199E-2</v>
      </c>
      <c r="O4492">
        <v>52</v>
      </c>
      <c r="P4492">
        <v>387.13235294117601</v>
      </c>
      <c r="Q4492">
        <v>6.4459117445430994E-2</v>
      </c>
    </row>
    <row r="4493" spans="1:17" hidden="1" x14ac:dyDescent="0.3">
      <c r="A4493" t="s">
        <v>9143</v>
      </c>
      <c r="B4493" t="s">
        <v>9144</v>
      </c>
      <c r="C4493" t="str">
        <f>IFERROR(VLOOKUP(Table1[[#This Row],[Ticker]],[1]!Table1[[Symbol]:[Industry]],2,FALSE),"-")</f>
        <v>-</v>
      </c>
      <c r="D4493" t="s">
        <v>418</v>
      </c>
      <c r="E4493">
        <v>8.7532800000000002</v>
      </c>
      <c r="F4493">
        <v>31.04</v>
      </c>
      <c r="G4493">
        <v>99.361385450472</v>
      </c>
      <c r="H4493">
        <v>46.194679794882497</v>
      </c>
      <c r="I4493">
        <v>10.385559126097901</v>
      </c>
      <c r="J4493">
        <v>-2.3540543038844901</v>
      </c>
      <c r="K4493">
        <v>25.139262554542</v>
      </c>
      <c r="L4493">
        <v>21.719629760510202</v>
      </c>
      <c r="M4493">
        <v>58.900084442199997</v>
      </c>
      <c r="N4493">
        <v>2.5825277955271502</v>
      </c>
      <c r="O4493">
        <v>10.180412371134</v>
      </c>
      <c r="P4493">
        <v>149.11717495987099</v>
      </c>
      <c r="Q4493">
        <v>0.119046442595348</v>
      </c>
    </row>
    <row r="4494" spans="1:17" hidden="1" x14ac:dyDescent="0.3">
      <c r="A4494" t="s">
        <v>9145</v>
      </c>
      <c r="B4494" t="s">
        <v>9146</v>
      </c>
      <c r="C4494" t="str">
        <f>IFERROR(VLOOKUP(Table1[[#This Row],[Ticker]],[1]!Table1[[Symbol]:[Industry]],2,FALSE),"-")</f>
        <v>-</v>
      </c>
      <c r="D4494" t="s">
        <v>418</v>
      </c>
      <c r="E4494">
        <v>8.73</v>
      </c>
      <c r="F4494">
        <v>8.3000000000000007</v>
      </c>
      <c r="G4494">
        <v>-39.287564502825603</v>
      </c>
      <c r="H4494">
        <v>17.3713032379511</v>
      </c>
      <c r="I4494">
        <v>-5.6416517582558097</v>
      </c>
      <c r="J4494">
        <v>-9.3443126831873098</v>
      </c>
      <c r="K4494">
        <v>8.1457202938823006</v>
      </c>
      <c r="L4494">
        <v>7.9865221794635701</v>
      </c>
      <c r="M4494">
        <v>48.219942951829701</v>
      </c>
      <c r="N4494">
        <v>1.4599598595082699</v>
      </c>
      <c r="O4494">
        <v>66.265060240963805</v>
      </c>
      <c r="P4494">
        <v>33.012820512820497</v>
      </c>
      <c r="Q4494">
        <v>0.142532068676788</v>
      </c>
    </row>
    <row r="4495" spans="1:17" hidden="1" x14ac:dyDescent="0.3">
      <c r="A4495" t="s">
        <v>9147</v>
      </c>
      <c r="B4495" t="s">
        <v>9148</v>
      </c>
      <c r="C4495" t="str">
        <f>IFERROR(VLOOKUP(Table1[[#This Row],[Ticker]],[1]!Table1[[Symbol]:[Industry]],2,FALSE),"-")</f>
        <v>-</v>
      </c>
      <c r="E4495">
        <v>8.7230869999999996</v>
      </c>
      <c r="F4495">
        <v>23.31</v>
      </c>
      <c r="G4495">
        <v>29.833849218588</v>
      </c>
      <c r="H4495">
        <v>-10.652617985258299</v>
      </c>
      <c r="I4495">
        <v>24.113368322065401</v>
      </c>
      <c r="J4495">
        <v>8.9640680939799502</v>
      </c>
      <c r="K4495">
        <v>21.910772966287901</v>
      </c>
      <c r="L4495">
        <v>18.822341984152899</v>
      </c>
      <c r="M4495">
        <v>69.247164820187905</v>
      </c>
      <c r="N4495">
        <v>0.67391304347825998</v>
      </c>
      <c r="O4495">
        <v>21.750321750321699</v>
      </c>
      <c r="P4495">
        <v>107.2</v>
      </c>
    </row>
    <row r="4496" spans="1:17" hidden="1" x14ac:dyDescent="0.3">
      <c r="A4496" t="s">
        <v>9149</v>
      </c>
      <c r="B4496" t="s">
        <v>9150</v>
      </c>
      <c r="C4496" t="str">
        <f>IFERROR(VLOOKUP(Table1[[#This Row],[Ticker]],[1]!Table1[[Symbol]:[Industry]],2,FALSE),"-")</f>
        <v>-</v>
      </c>
      <c r="D4496" t="s">
        <v>418</v>
      </c>
      <c r="E4496">
        <v>8.7159999999999993</v>
      </c>
      <c r="F4496">
        <v>21.79</v>
      </c>
      <c r="G4496">
        <v>14.8333337546705</v>
      </c>
      <c r="H4496">
        <v>-4.0473337578763804</v>
      </c>
      <c r="I4496">
        <v>-11.3468540703945</v>
      </c>
      <c r="J4496">
        <v>-1.23904952529257</v>
      </c>
      <c r="K4496">
        <v>21.595001269586099</v>
      </c>
      <c r="L4496">
        <v>18.478229807449001</v>
      </c>
      <c r="M4496">
        <v>100</v>
      </c>
      <c r="O4496">
        <v>0</v>
      </c>
      <c r="P4496">
        <v>40.399484536082397</v>
      </c>
    </row>
    <row r="4497" spans="1:17" hidden="1" x14ac:dyDescent="0.3">
      <c r="A4497" t="s">
        <v>9151</v>
      </c>
      <c r="B4497" t="s">
        <v>9152</v>
      </c>
      <c r="C4497" t="str">
        <f>IFERROR(VLOOKUP(Table1[[#This Row],[Ticker]],[1]!Table1[[Symbol]:[Industry]],2,FALSE),"-")</f>
        <v>-</v>
      </c>
      <c r="E4497">
        <v>8.7151429199999999</v>
      </c>
      <c r="F4497">
        <v>8.0399999999999991</v>
      </c>
      <c r="G4497">
        <v>29.0492338339726</v>
      </c>
      <c r="H4497">
        <v>-7.2964312308005903</v>
      </c>
      <c r="I4497">
        <v>-26.974985091589101</v>
      </c>
      <c r="J4497">
        <v>-3.1902690374876999</v>
      </c>
      <c r="K4497">
        <v>8.7131876334770002</v>
      </c>
      <c r="L4497">
        <v>8.4681173249590795</v>
      </c>
      <c r="M4497">
        <v>10.124987964361299</v>
      </c>
      <c r="N4497">
        <v>0.46328153275425199</v>
      </c>
      <c r="O4497">
        <v>31.218905472636798</v>
      </c>
      <c r="P4497">
        <v>82.727272727272606</v>
      </c>
      <c r="Q4497">
        <v>3.4408310515259999E-2</v>
      </c>
    </row>
    <row r="4498" spans="1:17" hidden="1" x14ac:dyDescent="0.3">
      <c r="A4498" t="s">
        <v>9153</v>
      </c>
      <c r="B4498" t="s">
        <v>9154</v>
      </c>
      <c r="C4498" t="str">
        <f>IFERROR(VLOOKUP(Table1[[#This Row],[Ticker]],[1]!Table1[[Symbol]:[Industry]],2,FALSE),"-")</f>
        <v>-</v>
      </c>
      <c r="E4498">
        <v>8.7077760000000008</v>
      </c>
      <c r="F4498">
        <v>20.350000000000001</v>
      </c>
      <c r="G4498">
        <v>-35.763156297566397</v>
      </c>
      <c r="H4498">
        <v>-15.090812018745901</v>
      </c>
      <c r="I4498">
        <v>-24.682924458240802</v>
      </c>
      <c r="J4498">
        <v>-0.74789038973264899</v>
      </c>
      <c r="K4498">
        <v>21.392434492008601</v>
      </c>
      <c r="L4498">
        <v>25.629449008799401</v>
      </c>
      <c r="M4498">
        <v>33.543067197400397</v>
      </c>
      <c r="N4498">
        <v>1.20766871165644</v>
      </c>
      <c r="O4498">
        <v>240.03159003159001</v>
      </c>
      <c r="P4498">
        <v>17.358708189158001</v>
      </c>
      <c r="Q4498">
        <v>5.3092771166567999E-2</v>
      </c>
    </row>
    <row r="4499" spans="1:17" hidden="1" x14ac:dyDescent="0.3">
      <c r="A4499" t="s">
        <v>9155</v>
      </c>
      <c r="B4499" t="s">
        <v>9156</v>
      </c>
      <c r="C4499" t="str">
        <f>IFERROR(VLOOKUP(Table1[[#This Row],[Ticker]],[1]!Table1[[Symbol]:[Industry]],2,FALSE),"-")</f>
        <v>-</v>
      </c>
      <c r="D4499" t="s">
        <v>1655</v>
      </c>
      <c r="E4499">
        <v>8.7035940000000007</v>
      </c>
      <c r="F4499">
        <v>9.84</v>
      </c>
      <c r="G4499">
        <v>-4.2344615089088498</v>
      </c>
      <c r="H4499">
        <v>3.3105257738961802</v>
      </c>
      <c r="I4499">
        <v>-40.382392498996502</v>
      </c>
      <c r="J4499">
        <v>-7.19608077529257</v>
      </c>
      <c r="K4499">
        <v>9.3596927361789302</v>
      </c>
      <c r="L4499">
        <v>9.99521371496329</v>
      </c>
      <c r="M4499">
        <v>53.616656940015297</v>
      </c>
      <c r="N4499">
        <v>0.68188101847909299</v>
      </c>
      <c r="O4499">
        <v>63.617886178861802</v>
      </c>
      <c r="P4499">
        <v>45.562130177514803</v>
      </c>
      <c r="Q4499">
        <v>-6.1566536366364E-2</v>
      </c>
    </row>
    <row r="4500" spans="1:17" hidden="1" x14ac:dyDescent="0.3">
      <c r="A4500" t="s">
        <v>9157</v>
      </c>
      <c r="B4500" t="s">
        <v>9158</v>
      </c>
      <c r="C4500" t="str">
        <f>IFERROR(VLOOKUP(Table1[[#This Row],[Ticker]],[1]!Table1[[Symbol]:[Industry]],2,FALSE),"-")</f>
        <v>-</v>
      </c>
      <c r="D4500" t="s">
        <v>388</v>
      </c>
      <c r="E4500">
        <v>8.6869443760379301</v>
      </c>
      <c r="F4500">
        <v>16.82</v>
      </c>
      <c r="G4500">
        <v>159.43384921858799</v>
      </c>
      <c r="H4500">
        <v>-4.0473337578763804</v>
      </c>
      <c r="I4500">
        <v>-28.567056035772701</v>
      </c>
      <c r="J4500">
        <v>-1.23904952529257</v>
      </c>
      <c r="K4500">
        <v>17.036396117536398</v>
      </c>
      <c r="L4500">
        <v>14.410950387839399</v>
      </c>
      <c r="M4500">
        <v>52.558837165662098</v>
      </c>
      <c r="N4500">
        <v>6.1999999999999904</v>
      </c>
      <c r="O4500">
        <v>19.619500594530301</v>
      </c>
      <c r="P4500">
        <v>226.601941747572</v>
      </c>
    </row>
    <row r="4501" spans="1:17" hidden="1" x14ac:dyDescent="0.3">
      <c r="A4501" t="s">
        <v>9159</v>
      </c>
      <c r="B4501" t="s">
        <v>9160</v>
      </c>
      <c r="C4501" t="str">
        <f>IFERROR(VLOOKUP(Table1[[#This Row],[Ticker]],[1]!Table1[[Symbol]:[Industry]],2,FALSE),"-")</f>
        <v>-</v>
      </c>
      <c r="D4501" t="s">
        <v>541</v>
      </c>
      <c r="E4501">
        <v>8.6847999999999992</v>
      </c>
      <c r="F4501">
        <v>18.510000000000002</v>
      </c>
      <c r="G4501">
        <v>286.68329242571502</v>
      </c>
      <c r="H4501">
        <v>-2.9225346148662199</v>
      </c>
      <c r="I4501">
        <v>20.296847626738</v>
      </c>
      <c r="J4501">
        <v>-8.9163111389845096</v>
      </c>
      <c r="K4501">
        <v>17.3697591551377</v>
      </c>
      <c r="L4501">
        <v>12.7874818632682</v>
      </c>
      <c r="M4501">
        <v>25.0997738320767</v>
      </c>
      <c r="N4501">
        <v>0.25389720392513698</v>
      </c>
      <c r="O4501">
        <v>35.062128579146297</v>
      </c>
      <c r="P4501">
        <v>327.48267898383301</v>
      </c>
      <c r="Q4501">
        <v>5.3243972732384001E-2</v>
      </c>
    </row>
    <row r="4502" spans="1:17" hidden="1" x14ac:dyDescent="0.3">
      <c r="A4502" t="s">
        <v>9161</v>
      </c>
      <c r="B4502" t="s">
        <v>9162</v>
      </c>
      <c r="C4502" t="str">
        <f>IFERROR(VLOOKUP(Table1[[#This Row],[Ticker]],[1]!Table1[[Symbol]:[Industry]],2,FALSE),"-")</f>
        <v>-</v>
      </c>
      <c r="D4502" t="s">
        <v>402</v>
      </c>
      <c r="E4502">
        <v>8.6632415999999992</v>
      </c>
      <c r="F4502">
        <v>9</v>
      </c>
      <c r="G4502">
        <v>-5.56615078141194</v>
      </c>
      <c r="H4502">
        <v>-22.797333757876299</v>
      </c>
      <c r="I4502">
        <v>-26.037505987610501</v>
      </c>
      <c r="J4502">
        <v>-2.0865071524112202</v>
      </c>
      <c r="K4502">
        <v>10.598697433369299</v>
      </c>
      <c r="L4502">
        <v>10.655667727976599</v>
      </c>
      <c r="M4502">
        <v>34.413193427963797</v>
      </c>
      <c r="N4502">
        <v>0.36929906542056001</v>
      </c>
      <c r="O4502">
        <v>79.6666666666666</v>
      </c>
      <c r="P4502">
        <v>54.905335628227199</v>
      </c>
      <c r="Q4502">
        <v>3.2762059580245001E-2</v>
      </c>
    </row>
    <row r="4503" spans="1:17" hidden="1" x14ac:dyDescent="0.3">
      <c r="A4503" t="s">
        <v>9163</v>
      </c>
      <c r="B4503" t="s">
        <v>9164</v>
      </c>
      <c r="C4503" t="str">
        <f>IFERROR(VLOOKUP(Table1[[#This Row],[Ticker]],[1]!Table1[[Symbol]:[Industry]],2,FALSE),"-")</f>
        <v>-</v>
      </c>
      <c r="D4503" t="s">
        <v>418</v>
      </c>
      <c r="E4503">
        <v>8.6501249999999992</v>
      </c>
      <c r="F4503">
        <v>116.5</v>
      </c>
      <c r="G4503">
        <v>-25.566150781411899</v>
      </c>
      <c r="H4503">
        <v>-4.0473337578763804</v>
      </c>
      <c r="I4503">
        <v>-16.308318424922401</v>
      </c>
      <c r="J4503">
        <v>-1.23904952529257</v>
      </c>
      <c r="K4503">
        <v>116.499999353428</v>
      </c>
      <c r="L4503">
        <v>116.48553656423699</v>
      </c>
      <c r="M4503">
        <v>100</v>
      </c>
      <c r="O4503">
        <v>0</v>
      </c>
      <c r="P4503">
        <v>0.43103448275862899</v>
      </c>
    </row>
    <row r="4504" spans="1:17" hidden="1" x14ac:dyDescent="0.3">
      <c r="A4504" t="s">
        <v>9165</v>
      </c>
      <c r="B4504" t="s">
        <v>9166</v>
      </c>
      <c r="C4504" t="str">
        <f>IFERROR(VLOOKUP(Table1[[#This Row],[Ticker]],[1]!Table1[[Symbol]:[Industry]],2,FALSE),"-")</f>
        <v>-</v>
      </c>
      <c r="E4504">
        <v>8.6267999999999994</v>
      </c>
      <c r="F4504">
        <v>10.65</v>
      </c>
      <c r="G4504">
        <v>-70.950766166027293</v>
      </c>
      <c r="H4504">
        <v>-1.4499311604737899</v>
      </c>
      <c r="I4504">
        <v>-44.153846880206999</v>
      </c>
      <c r="J4504">
        <v>5.1858209410286502</v>
      </c>
      <c r="K4504">
        <v>10.1510038943001</v>
      </c>
      <c r="L4504">
        <v>12.651251083875501</v>
      </c>
      <c r="M4504">
        <v>57.609788961626002</v>
      </c>
      <c r="N4504">
        <v>1.5700556506849299</v>
      </c>
      <c r="O4504">
        <v>132.86384976525801</v>
      </c>
      <c r="P4504">
        <v>21.714285714285701</v>
      </c>
      <c r="Q4504">
        <v>1.1973771285067001E-2</v>
      </c>
    </row>
    <row r="4505" spans="1:17" hidden="1" x14ac:dyDescent="0.3">
      <c r="A4505" t="s">
        <v>9167</v>
      </c>
      <c r="B4505" t="s">
        <v>9168</v>
      </c>
      <c r="C4505" t="str">
        <f>IFERROR(VLOOKUP(Table1[[#This Row],[Ticker]],[1]!Table1[[Symbol]:[Industry]],2,FALSE),"-")</f>
        <v>-</v>
      </c>
      <c r="D4505" t="s">
        <v>715</v>
      </c>
      <c r="E4505">
        <v>8.5756189999999997</v>
      </c>
      <c r="F4505">
        <v>73.87</v>
      </c>
      <c r="G4505">
        <v>37.520206076498198</v>
      </c>
      <c r="H4505">
        <v>-1.4347712231348499</v>
      </c>
      <c r="I4505">
        <v>17.6354712396287</v>
      </c>
      <c r="J4505">
        <v>-0.57101953210919798</v>
      </c>
      <c r="K4505">
        <v>71.036091698433296</v>
      </c>
      <c r="L4505">
        <v>61.274381962237598</v>
      </c>
      <c r="M4505">
        <v>52.364653728359698</v>
      </c>
      <c r="N4505">
        <v>0.97560807319103504</v>
      </c>
      <c r="O4505">
        <v>4.1018004602680396</v>
      </c>
      <c r="P4505">
        <v>72.191142191142205</v>
      </c>
    </row>
    <row r="4506" spans="1:17" hidden="1" x14ac:dyDescent="0.3">
      <c r="A4506" t="s">
        <v>9169</v>
      </c>
      <c r="B4506" t="s">
        <v>9170</v>
      </c>
      <c r="C4506" t="str">
        <f>IFERROR(VLOOKUP(Table1[[#This Row],[Ticker]],[1]!Table1[[Symbol]:[Industry]],2,FALSE),"-")</f>
        <v>-</v>
      </c>
      <c r="D4506" t="s">
        <v>622</v>
      </c>
      <c r="E4506">
        <v>8.5388800000000007</v>
      </c>
      <c r="F4506">
        <v>36.22</v>
      </c>
      <c r="G4506">
        <v>-3.5821507814119502</v>
      </c>
      <c r="H4506">
        <v>-27.608593031988999</v>
      </c>
      <c r="I4506">
        <v>-36.299482551275403</v>
      </c>
      <c r="J4506">
        <v>-6.4131788785264199</v>
      </c>
      <c r="K4506">
        <v>40.217781764872697</v>
      </c>
      <c r="L4506">
        <v>38.177658215278697</v>
      </c>
      <c r="M4506">
        <v>45.557196660354599</v>
      </c>
      <c r="N4506">
        <v>4.0658493253841996</v>
      </c>
      <c r="O4506">
        <v>63.5008282716731</v>
      </c>
      <c r="P4506">
        <v>44.590818363273399</v>
      </c>
    </row>
    <row r="4507" spans="1:17" hidden="1" x14ac:dyDescent="0.3">
      <c r="A4507" t="s">
        <v>9171</v>
      </c>
      <c r="B4507" t="s">
        <v>9172</v>
      </c>
      <c r="C4507" t="str">
        <f>IFERROR(VLOOKUP(Table1[[#This Row],[Ticker]],[1]!Table1[[Symbol]:[Industry]],2,FALSE),"-")</f>
        <v>-</v>
      </c>
      <c r="D4507" t="s">
        <v>418</v>
      </c>
      <c r="E4507">
        <v>8.5354534999999991</v>
      </c>
      <c r="F4507">
        <v>28.39</v>
      </c>
      <c r="G4507">
        <v>-30.7748319166373</v>
      </c>
      <c r="H4507">
        <v>9.5126662421236095</v>
      </c>
      <c r="I4507">
        <v>-10.9650902245514</v>
      </c>
      <c r="J4507">
        <v>1.2519252039493001</v>
      </c>
      <c r="K4507">
        <v>25.968028052432398</v>
      </c>
      <c r="L4507">
        <v>25.1650486937931</v>
      </c>
      <c r="M4507">
        <v>55.301696279474598</v>
      </c>
      <c r="N4507">
        <v>1.68927382882498</v>
      </c>
      <c r="O4507">
        <v>10.743219443466</v>
      </c>
      <c r="P4507">
        <v>35.902345619913802</v>
      </c>
      <c r="Q4507">
        <v>7.7438168912105004E-2</v>
      </c>
    </row>
    <row r="4508" spans="1:17" hidden="1" x14ac:dyDescent="0.3">
      <c r="A4508" t="s">
        <v>9173</v>
      </c>
      <c r="B4508" t="s">
        <v>9174</v>
      </c>
      <c r="C4508" t="str">
        <f>IFERROR(VLOOKUP(Table1[[#This Row],[Ticker]],[1]!Table1[[Symbol]:[Industry]],2,FALSE),"-")</f>
        <v>-</v>
      </c>
      <c r="E4508">
        <v>8.5105424999999997</v>
      </c>
      <c r="F4508">
        <v>25.77</v>
      </c>
      <c r="G4508">
        <v>-20.596700679578898</v>
      </c>
      <c r="H4508">
        <v>-4.0473337578763804</v>
      </c>
      <c r="I4508">
        <v>-16.308318424922401</v>
      </c>
      <c r="J4508">
        <v>-1.23904952529257</v>
      </c>
      <c r="K4508">
        <v>25.759556255579799</v>
      </c>
      <c r="L4508">
        <v>25.390205827623699</v>
      </c>
      <c r="M4508">
        <v>100</v>
      </c>
      <c r="O4508">
        <v>0</v>
      </c>
      <c r="P4508">
        <v>4.9694501018329804</v>
      </c>
    </row>
    <row r="4509" spans="1:17" hidden="1" x14ac:dyDescent="0.3">
      <c r="A4509" t="s">
        <v>9175</v>
      </c>
      <c r="B4509" t="s">
        <v>9176</v>
      </c>
      <c r="C4509" t="str">
        <f>IFERROR(VLOOKUP(Table1[[#This Row],[Ticker]],[1]!Table1[[Symbol]:[Industry]],2,FALSE),"-")</f>
        <v>-</v>
      </c>
      <c r="E4509">
        <v>8.4827250000000003</v>
      </c>
      <c r="F4509">
        <v>18.29</v>
      </c>
      <c r="G4509">
        <v>39.655168098443497</v>
      </c>
      <c r="H4509">
        <v>-15.1640087703951</v>
      </c>
      <c r="I4509">
        <v>-48.290467922877099</v>
      </c>
      <c r="J4509">
        <v>-5.7576078900047802</v>
      </c>
      <c r="K4509">
        <v>19.747734195420701</v>
      </c>
      <c r="L4509">
        <v>19.6329569163657</v>
      </c>
      <c r="M4509">
        <v>36.841678814020398</v>
      </c>
      <c r="N4509">
        <v>0.43184767234487398</v>
      </c>
      <c r="O4509">
        <v>59.267359212684497</v>
      </c>
      <c r="P4509">
        <v>100.98901098901</v>
      </c>
      <c r="Q4509">
        <v>0.104288925632887</v>
      </c>
    </row>
    <row r="4510" spans="1:17" hidden="1" x14ac:dyDescent="0.3">
      <c r="A4510" t="s">
        <v>9177</v>
      </c>
      <c r="B4510" t="s">
        <v>9178</v>
      </c>
      <c r="C4510" t="str">
        <f>IFERROR(VLOOKUP(Table1[[#This Row],[Ticker]],[1]!Table1[[Symbol]:[Industry]],2,FALSE),"-")</f>
        <v>-</v>
      </c>
      <c r="D4510" t="s">
        <v>622</v>
      </c>
      <c r="E4510">
        <v>8.4372067000000008</v>
      </c>
      <c r="F4510">
        <v>13</v>
      </c>
      <c r="G4510">
        <v>28.070840348952</v>
      </c>
      <c r="H4510">
        <v>-4.1612945777006196</v>
      </c>
      <c r="I4510">
        <v>0.40208674019488699</v>
      </c>
      <c r="J4510">
        <v>0.54422459675781298</v>
      </c>
      <c r="K4510">
        <v>10.5532530917177</v>
      </c>
      <c r="L4510">
        <v>8.7619666625215</v>
      </c>
      <c r="M4510">
        <v>99.999999118528905</v>
      </c>
      <c r="N4510">
        <v>0.74343914950561296</v>
      </c>
      <c r="O4510">
        <v>0</v>
      </c>
      <c r="P4510">
        <v>62.5</v>
      </c>
    </row>
    <row r="4511" spans="1:17" hidden="1" x14ac:dyDescent="0.3">
      <c r="A4511" t="s">
        <v>9179</v>
      </c>
      <c r="B4511" t="s">
        <v>9180</v>
      </c>
      <c r="C4511" t="str">
        <f>IFERROR(VLOOKUP(Table1[[#This Row],[Ticker]],[1]!Table1[[Symbol]:[Industry]],2,FALSE),"-")</f>
        <v>-</v>
      </c>
      <c r="D4511" t="s">
        <v>418</v>
      </c>
      <c r="E4511">
        <v>8.4312500000000004</v>
      </c>
      <c r="F4511">
        <v>17.75</v>
      </c>
      <c r="G4511">
        <v>-7.2328174480786096</v>
      </c>
      <c r="H4511">
        <v>-10.1319898425324</v>
      </c>
      <c r="I4511">
        <v>-2.6719547885588502</v>
      </c>
      <c r="J4511">
        <v>0.77244472758099303</v>
      </c>
      <c r="K4511">
        <v>16.832924928036999</v>
      </c>
      <c r="L4511">
        <v>15.6031455159844</v>
      </c>
      <c r="M4511">
        <v>55.3489006566207</v>
      </c>
      <c r="N4511">
        <v>0.587191470646516</v>
      </c>
      <c r="O4511">
        <v>12.3943661971831</v>
      </c>
      <c r="P4511">
        <v>57.637655417406698</v>
      </c>
      <c r="Q4511">
        <v>6.3856249191606998E-2</v>
      </c>
    </row>
    <row r="4512" spans="1:17" hidden="1" x14ac:dyDescent="0.3">
      <c r="A4512" t="s">
        <v>9181</v>
      </c>
      <c r="B4512" t="s">
        <v>3245</v>
      </c>
      <c r="C4512" t="str">
        <f>IFERROR(VLOOKUP(Table1[[#This Row],[Ticker]],[1]!Table1[[Symbol]:[Industry]],2,FALSE),"-")</f>
        <v>-</v>
      </c>
      <c r="D4512" t="s">
        <v>124</v>
      </c>
      <c r="E4512">
        <v>8.3996499999999994</v>
      </c>
      <c r="F4512">
        <v>7.2</v>
      </c>
      <c r="G4512">
        <v>-20.609882559837601</v>
      </c>
      <c r="H4512">
        <v>-4.5990578958074204</v>
      </c>
      <c r="I4512">
        <v>-25.2842981973624</v>
      </c>
      <c r="J4512">
        <v>3.7100043320582201</v>
      </c>
      <c r="K4512">
        <v>7.3360180351002802</v>
      </c>
      <c r="L4512">
        <v>7.3453381955858799</v>
      </c>
      <c r="M4512">
        <v>47.658992715608498</v>
      </c>
      <c r="N4512">
        <v>0.63339790725910905</v>
      </c>
      <c r="O4512">
        <v>28.749999999999901</v>
      </c>
      <c r="P4512">
        <v>21.6216216216216</v>
      </c>
      <c r="Q4512">
        <v>8.7649189499504995E-2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D4513" t="s">
        <v>409</v>
      </c>
      <c r="E4513">
        <v>8.3892976000000008</v>
      </c>
      <c r="F4513">
        <v>16.37</v>
      </c>
      <c r="G4513">
        <v>18.535961894644402</v>
      </c>
      <c r="H4513">
        <v>33.515691452207598</v>
      </c>
      <c r="I4513">
        <v>-41.6276614906159</v>
      </c>
      <c r="J4513">
        <v>12.126601444236501</v>
      </c>
      <c r="K4513">
        <v>13.3959995534759</v>
      </c>
      <c r="L4513">
        <v>14.917528495039999</v>
      </c>
      <c r="M4513">
        <v>87.837255778257799</v>
      </c>
      <c r="N4513">
        <v>2.4180000000000001</v>
      </c>
      <c r="O4513">
        <v>55.222968845448897</v>
      </c>
      <c r="P4513">
        <v>53.708920187793403</v>
      </c>
      <c r="Q4513">
        <v>1.9064054718754001E-2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D4514" t="s">
        <v>138</v>
      </c>
      <c r="E4514">
        <v>8.3840000000000003</v>
      </c>
      <c r="F4514">
        <v>21</v>
      </c>
      <c r="G4514">
        <v>46.564996759571599</v>
      </c>
      <c r="H4514">
        <v>1.2158241368604501</v>
      </c>
      <c r="I4514">
        <v>88.569730355565298</v>
      </c>
      <c r="J4514">
        <v>-6.67640177115545</v>
      </c>
      <c r="K4514">
        <v>18.667906945246799</v>
      </c>
      <c r="L4514">
        <v>15.7779712327211</v>
      </c>
      <c r="M4514">
        <v>53.884592949127097</v>
      </c>
      <c r="N4514">
        <v>0.81877256317689495</v>
      </c>
      <c r="O4514">
        <v>12.095238095238001</v>
      </c>
      <c r="P4514">
        <v>170.61855670103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418</v>
      </c>
      <c r="E4515">
        <v>8.3798875000000006</v>
      </c>
      <c r="F4515">
        <v>10.25</v>
      </c>
      <c r="G4515">
        <v>-8.4178823974102492</v>
      </c>
      <c r="H4515">
        <v>5.9353756693455502</v>
      </c>
      <c r="I4515">
        <v>0.30178463023971602</v>
      </c>
      <c r="J4515">
        <v>0.54422459675781298</v>
      </c>
      <c r="K4515">
        <v>9.0688259218970693</v>
      </c>
      <c r="L4515">
        <v>8.92316553295713</v>
      </c>
      <c r="M4515">
        <v>100</v>
      </c>
      <c r="N4515">
        <v>6.2111801242236003E-2</v>
      </c>
      <c r="O4515">
        <v>0.48780487804877998</v>
      </c>
      <c r="P4515">
        <v>15.5580608793686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D4516" t="s">
        <v>1428</v>
      </c>
      <c r="E4516">
        <v>8.3718785150000006</v>
      </c>
      <c r="F4516">
        <v>25.85</v>
      </c>
      <c r="G4516">
        <v>-29.038891632793501</v>
      </c>
      <c r="H4516">
        <v>16.761914797036901</v>
      </c>
      <c r="I4516">
        <v>-18.797944980939</v>
      </c>
      <c r="J4516">
        <v>13.064694690104901</v>
      </c>
      <c r="K4516">
        <v>26.017941240883399</v>
      </c>
      <c r="L4516">
        <v>24.620168830726499</v>
      </c>
      <c r="M4516">
        <v>49.3506963936494</v>
      </c>
      <c r="N4516">
        <v>1.2501720483387</v>
      </c>
      <c r="O4516">
        <v>23.481624758220502</v>
      </c>
      <c r="P4516">
        <v>59.076923076923002</v>
      </c>
      <c r="Q4516">
        <v>8.2184460942618998E-2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D4517" t="s">
        <v>541</v>
      </c>
      <c r="E4517">
        <v>8.3675407199999992</v>
      </c>
      <c r="F4517">
        <v>18.04</v>
      </c>
      <c r="G4517">
        <v>50.433849218588001</v>
      </c>
      <c r="H4517">
        <v>-11.739641450183999</v>
      </c>
      <c r="I4517">
        <v>-3.2048701490604201</v>
      </c>
      <c r="J4517">
        <v>-10.2045667666718</v>
      </c>
      <c r="K4517">
        <v>18.339626078193199</v>
      </c>
      <c r="L4517">
        <v>15.6792280408037</v>
      </c>
      <c r="M4517">
        <v>42.758373568402</v>
      </c>
      <c r="N4517">
        <v>0.71215807251498497</v>
      </c>
      <c r="O4517">
        <v>15.687361419068701</v>
      </c>
      <c r="P4517">
        <v>107.35632183908</v>
      </c>
      <c r="Q4517">
        <v>0.102741808634816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D4518" t="s">
        <v>60</v>
      </c>
      <c r="E4518">
        <v>8.365653</v>
      </c>
      <c r="F4518">
        <v>8.3000000000000007</v>
      </c>
      <c r="G4518">
        <v>30.586440335883999</v>
      </c>
      <c r="H4518">
        <v>0.76917318462555495</v>
      </c>
      <c r="I4518">
        <v>5.9116069625498904</v>
      </c>
      <c r="J4518">
        <v>0.54422459675781298</v>
      </c>
      <c r="K4518">
        <v>6.1620020535215296</v>
      </c>
      <c r="L4518">
        <v>5.0236022526972501</v>
      </c>
      <c r="M4518">
        <v>99.999999948249894</v>
      </c>
      <c r="N4518">
        <v>4.8039107212906898E-2</v>
      </c>
      <c r="O4518">
        <v>0</v>
      </c>
      <c r="P4518">
        <v>161.00628930817601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D4519" t="s">
        <v>1160</v>
      </c>
      <c r="E4519">
        <v>8.3597909399999999</v>
      </c>
      <c r="F4519">
        <v>7.24</v>
      </c>
      <c r="G4519">
        <v>240.09041487515299</v>
      </c>
      <c r="H4519">
        <v>-20.939225649768201</v>
      </c>
      <c r="I4519">
        <v>59.419836914883298</v>
      </c>
      <c r="J4519">
        <v>-8.7578465177737801</v>
      </c>
      <c r="K4519">
        <v>6.9670407081383496</v>
      </c>
      <c r="M4519">
        <v>19.8581384803995</v>
      </c>
      <c r="N4519">
        <v>1.3101846847744901E-2</v>
      </c>
      <c r="O4519">
        <v>42.265193370165697</v>
      </c>
      <c r="P4519">
        <v>283.06878306878298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715</v>
      </c>
      <c r="E4520">
        <v>8.3382966300000003</v>
      </c>
      <c r="F4520">
        <v>89.67</v>
      </c>
      <c r="G4520">
        <v>31.5566808288911</v>
      </c>
      <c r="H4520">
        <v>-2.4826923691143898</v>
      </c>
      <c r="I4520">
        <v>11.5724573879696</v>
      </c>
      <c r="J4520">
        <v>-1.3177012106858199</v>
      </c>
      <c r="K4520">
        <v>85.292606006146897</v>
      </c>
      <c r="L4520">
        <v>74.866831064454999</v>
      </c>
      <c r="M4520">
        <v>46.9368374749682</v>
      </c>
      <c r="N4520">
        <v>1.15012390492478</v>
      </c>
      <c r="O4520">
        <v>1.4497602319616301</v>
      </c>
      <c r="P4520">
        <v>91.275597269624498</v>
      </c>
      <c r="Q4520">
        <v>2.6148773974396002E-2</v>
      </c>
    </row>
    <row r="4521" spans="1:17" hidden="1" x14ac:dyDescent="0.3">
      <c r="A4521" t="s">
        <v>9198</v>
      </c>
      <c r="B4521" t="s">
        <v>8664</v>
      </c>
      <c r="C4521" t="str">
        <f>IFERROR(VLOOKUP(Table1[[#This Row],[Ticker]],[1]!Table1[[Symbol]:[Industry]],2,FALSE),"-")</f>
        <v>-</v>
      </c>
      <c r="D4521" t="s">
        <v>906</v>
      </c>
      <c r="E4521">
        <v>8.3136329999999994</v>
      </c>
      <c r="F4521">
        <v>10.01</v>
      </c>
      <c r="G4521">
        <v>88.322738107476894</v>
      </c>
      <c r="H4521">
        <v>-1.4666885965860801</v>
      </c>
      <c r="I4521">
        <v>61.173951078623602</v>
      </c>
      <c r="J4521">
        <v>0.79303603620474195</v>
      </c>
      <c r="K4521">
        <v>9.6382177812480805</v>
      </c>
      <c r="L4521">
        <v>7.9229501417212598</v>
      </c>
      <c r="M4521">
        <v>59.477369365471503</v>
      </c>
      <c r="N4521">
        <v>1.06341304338936</v>
      </c>
      <c r="O4521">
        <v>56.943056943056902</v>
      </c>
      <c r="P4521">
        <v>113.888888888888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622</v>
      </c>
      <c r="E4522">
        <v>8.2409876999999998</v>
      </c>
      <c r="F4522">
        <v>9.01</v>
      </c>
      <c r="G4522">
        <v>47.0392132032623</v>
      </c>
      <c r="H4522">
        <v>22.713229622405301</v>
      </c>
      <c r="I4522">
        <v>52.102896528348502</v>
      </c>
      <c r="J4522">
        <v>-3.7309238481528202</v>
      </c>
      <c r="K4522">
        <v>7.5393643827234298</v>
      </c>
      <c r="L4522">
        <v>6.7384894561199999</v>
      </c>
      <c r="M4522">
        <v>72.504572760600198</v>
      </c>
      <c r="N4522">
        <v>0.56535181416286995</v>
      </c>
      <c r="O4522">
        <v>6.2153163152053299</v>
      </c>
      <c r="P4522">
        <v>114.014251781472</v>
      </c>
      <c r="Q4522">
        <v>5.7416225126357003E-2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72</v>
      </c>
      <c r="E4523">
        <v>8.2285489999999992</v>
      </c>
      <c r="F4523">
        <v>3.22</v>
      </c>
      <c r="G4523">
        <v>72.365520137855199</v>
      </c>
      <c r="H4523">
        <v>16.437956358628899</v>
      </c>
      <c r="I4523">
        <v>41.816894482578299</v>
      </c>
      <c r="J4523">
        <v>5.4302180820998398</v>
      </c>
      <c r="K4523">
        <v>2.0812388966901998</v>
      </c>
      <c r="L4523">
        <v>1.0778479487077099</v>
      </c>
      <c r="M4523">
        <v>98.080146654586301</v>
      </c>
      <c r="N4523">
        <v>1.45127338492098</v>
      </c>
      <c r="O4523">
        <v>0</v>
      </c>
      <c r="P4523">
        <v>175.213675213675</v>
      </c>
      <c r="Q4523">
        <v>0.28546947738487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541</v>
      </c>
      <c r="E4524">
        <v>8.1978779999999993</v>
      </c>
      <c r="F4524">
        <v>13.89</v>
      </c>
      <c r="G4524">
        <v>-20.577488649892601</v>
      </c>
      <c r="H4524">
        <v>-4.0473337578763804</v>
      </c>
      <c r="I4524">
        <v>-16.308318424922401</v>
      </c>
      <c r="J4524">
        <v>-1.23904952529257</v>
      </c>
      <c r="K4524">
        <v>13.885185468362099</v>
      </c>
      <c r="L4524">
        <v>13.6893163539649</v>
      </c>
      <c r="M4524">
        <v>100</v>
      </c>
      <c r="O4524">
        <v>0</v>
      </c>
      <c r="P4524">
        <v>4.9886621315192698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8.0987764000000002</v>
      </c>
      <c r="F4525">
        <v>22</v>
      </c>
      <c r="G4525">
        <v>-34.844501296875798</v>
      </c>
      <c r="H4525">
        <v>-15.7648297450353</v>
      </c>
      <c r="I4525">
        <v>-33.6947247335969</v>
      </c>
      <c r="J4525">
        <v>-1.23904952529257</v>
      </c>
      <c r="K4525">
        <v>23.985335538682701</v>
      </c>
      <c r="L4525">
        <v>21.654895349600999</v>
      </c>
      <c r="M4525">
        <v>3.7284540002658102</v>
      </c>
      <c r="N4525">
        <v>1.57055237986899</v>
      </c>
      <c r="O4525">
        <v>24.090909090909001</v>
      </c>
      <c r="P4525">
        <v>51.202749140893403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1379</v>
      </c>
      <c r="E4526">
        <v>8.0598326</v>
      </c>
      <c r="F4526">
        <v>15.26</v>
      </c>
      <c r="G4526">
        <v>13.1611219458607</v>
      </c>
      <c r="H4526">
        <v>18.9703721697602</v>
      </c>
      <c r="I4526">
        <v>-8.7677969309126205</v>
      </c>
      <c r="J4526">
        <v>11.5344155417504</v>
      </c>
      <c r="K4526">
        <v>14.068401064134701</v>
      </c>
      <c r="L4526">
        <v>12.751414665558199</v>
      </c>
      <c r="M4526">
        <v>66.213028026623405</v>
      </c>
      <c r="N4526">
        <v>1.16869284676523</v>
      </c>
      <c r="O4526">
        <v>16.9724770642202</v>
      </c>
      <c r="P4526">
        <v>74.400000000000006</v>
      </c>
      <c r="Q4526">
        <v>5.9766878464575998E-2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271</v>
      </c>
      <c r="E4527">
        <v>8.0386003349999999</v>
      </c>
      <c r="F4527">
        <v>12.85</v>
      </c>
      <c r="G4527">
        <v>-3.1851984004595599</v>
      </c>
      <c r="H4527">
        <v>-18.0222843181927</v>
      </c>
      <c r="I4527">
        <v>-13.095467019299999</v>
      </c>
      <c r="J4527">
        <v>-4.5723828586259003</v>
      </c>
      <c r="K4527">
        <v>12.592323080357099</v>
      </c>
      <c r="L4527">
        <v>11.843542915554099</v>
      </c>
      <c r="M4527">
        <v>51.018382086622097</v>
      </c>
      <c r="N4527">
        <v>0.76344412114257598</v>
      </c>
      <c r="O4527">
        <v>18.054474708171199</v>
      </c>
      <c r="P4527">
        <v>34.837355718782703</v>
      </c>
      <c r="Q4527">
        <v>9.9440421329718004E-2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E4528">
        <v>8.0202919500000007</v>
      </c>
      <c r="F4528">
        <v>17.190000000000001</v>
      </c>
      <c r="G4528">
        <v>-16.699779660449298</v>
      </c>
      <c r="H4528">
        <v>9.7262511477839801</v>
      </c>
      <c r="I4528">
        <v>0.23405445643344699</v>
      </c>
      <c r="J4528">
        <v>2.1323790461359899</v>
      </c>
      <c r="K4528">
        <v>16.067367957095499</v>
      </c>
      <c r="L4528">
        <v>15.5322755027493</v>
      </c>
      <c r="M4528">
        <v>68.705047607178898</v>
      </c>
      <c r="N4528">
        <v>1.7375796178343901</v>
      </c>
      <c r="O4528">
        <v>18.0919139034322</v>
      </c>
      <c r="P4528">
        <v>43.849372384937197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E4529">
        <v>7.9676450000000001</v>
      </c>
      <c r="F4529">
        <v>7.14</v>
      </c>
      <c r="G4529">
        <v>52.488712061480797</v>
      </c>
      <c r="H4529">
        <v>-21.751344822883301</v>
      </c>
      <c r="I4529">
        <v>3.6916815750774901</v>
      </c>
      <c r="J4529">
        <v>-3.0542310434443798</v>
      </c>
      <c r="K4529">
        <v>6.4287058370091499</v>
      </c>
      <c r="L4529">
        <v>5.9477651453351497</v>
      </c>
      <c r="M4529">
        <v>45.511545692196002</v>
      </c>
      <c r="N4529">
        <v>0.88846153846153797</v>
      </c>
      <c r="O4529">
        <v>25.350140056022401</v>
      </c>
      <c r="P4529">
        <v>98.3333333333333</v>
      </c>
      <c r="Q4529">
        <v>-6.2181682245288999E-2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1655</v>
      </c>
      <c r="E4530">
        <v>7.9343700000000004</v>
      </c>
      <c r="F4530">
        <v>22.33</v>
      </c>
      <c r="G4530">
        <v>178.24337302811099</v>
      </c>
      <c r="H4530">
        <v>13.694601725994501</v>
      </c>
      <c r="I4530">
        <v>68.237136120532</v>
      </c>
      <c r="J4530">
        <v>10.0980119897048</v>
      </c>
      <c r="K4530">
        <v>19.404502750814</v>
      </c>
      <c r="L4530">
        <v>15.7319572741252</v>
      </c>
      <c r="M4530">
        <v>77.805928675519098</v>
      </c>
      <c r="N4530">
        <v>1.1280086780096801</v>
      </c>
      <c r="O4530">
        <v>27.9892521271831</v>
      </c>
      <c r="P4530">
        <v>203.809523809523</v>
      </c>
      <c r="Q4530">
        <v>0.134785987481469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484</v>
      </c>
      <c r="E4531">
        <v>7.9033667999999997</v>
      </c>
      <c r="F4531">
        <v>7.65</v>
      </c>
      <c r="G4531">
        <v>10.173285838306301</v>
      </c>
      <c r="H4531">
        <v>-10.3656812669893</v>
      </c>
      <c r="I4531">
        <v>-25.128342262824699</v>
      </c>
      <c r="J4531">
        <v>-2.3928956791387299</v>
      </c>
      <c r="K4531">
        <v>8.16442460232496</v>
      </c>
      <c r="L4531">
        <v>8.17585530950414</v>
      </c>
      <c r="M4531">
        <v>40.6983056374958</v>
      </c>
      <c r="N4531">
        <v>0.46677010140298197</v>
      </c>
      <c r="O4531">
        <v>98.4313725490195</v>
      </c>
      <c r="P4531">
        <v>48.543689320388303</v>
      </c>
      <c r="Q4531">
        <v>2.7533414775891999E-2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E4532">
        <v>7.9014199999999999</v>
      </c>
      <c r="F4532">
        <v>22.27</v>
      </c>
      <c r="G4532">
        <v>-18.8579572021115</v>
      </c>
      <c r="H4532">
        <v>-8.1740532243207298</v>
      </c>
      <c r="I4532">
        <v>-53.8923991424112</v>
      </c>
      <c r="J4532">
        <v>-3.1580260711347901</v>
      </c>
      <c r="K4532">
        <v>24.3808894111496</v>
      </c>
      <c r="L4532">
        <v>23.3553804948987</v>
      </c>
      <c r="M4532">
        <v>44.154228308570801</v>
      </c>
      <c r="N4532">
        <v>0.50400794965220197</v>
      </c>
      <c r="O4532">
        <v>100.49393803322801</v>
      </c>
      <c r="P4532">
        <v>27.257142857142799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198</v>
      </c>
      <c r="E4533">
        <v>7.8881553599999998</v>
      </c>
      <c r="F4533">
        <v>15.5</v>
      </c>
      <c r="G4533">
        <v>-13.6527933806899</v>
      </c>
      <c r="H4533">
        <v>-20.853587247546901</v>
      </c>
      <c r="I4533">
        <v>-10.866141554174099</v>
      </c>
      <c r="J4533">
        <v>-2.56355283655085</v>
      </c>
      <c r="K4533">
        <v>15.7863064740572</v>
      </c>
      <c r="L4533">
        <v>15.9982263641197</v>
      </c>
      <c r="M4533">
        <v>44.787667389559601</v>
      </c>
      <c r="N4533">
        <v>1.8964705882352899</v>
      </c>
      <c r="O4533">
        <v>72.580645161290306</v>
      </c>
      <c r="P4533">
        <v>29.274395329441202</v>
      </c>
      <c r="Q4533">
        <v>2.1392515852088002E-2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541</v>
      </c>
      <c r="E4534">
        <v>7.8800020000000002</v>
      </c>
      <c r="F4534">
        <v>5.2</v>
      </c>
      <c r="G4534">
        <v>10.204084205533199</v>
      </c>
      <c r="H4534">
        <v>-27.5767455225822</v>
      </c>
      <c r="I4534">
        <v>-3.7542058708099302</v>
      </c>
      <c r="J4534">
        <v>-6.6935949798380197</v>
      </c>
      <c r="K4534">
        <v>5.6846471666652496</v>
      </c>
      <c r="L4534">
        <v>5.0396206593597102</v>
      </c>
      <c r="M4534">
        <v>17.812948864691599</v>
      </c>
      <c r="N4534">
        <v>0.53978152594379403</v>
      </c>
      <c r="O4534">
        <v>51.730769230769198</v>
      </c>
      <c r="P4534">
        <v>62.5</v>
      </c>
      <c r="Q4534">
        <v>4.6226025949179003E-2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622</v>
      </c>
      <c r="E4535">
        <v>7.8770889999999998</v>
      </c>
      <c r="F4535">
        <v>13.7</v>
      </c>
      <c r="G4535">
        <v>231.86821256737599</v>
      </c>
      <c r="H4535">
        <v>-7.8181159560409901</v>
      </c>
      <c r="I4535">
        <v>24.539642118217898</v>
      </c>
      <c r="J4535">
        <v>0.54422459675781298</v>
      </c>
      <c r="K4535">
        <v>10.331591469624099</v>
      </c>
      <c r="L4535">
        <v>8.2751950727617505</v>
      </c>
      <c r="M4535">
        <v>33.8281165010061</v>
      </c>
      <c r="N4535">
        <v>0.96111124740028397</v>
      </c>
      <c r="O4535">
        <v>3.7956204379562002</v>
      </c>
      <c r="P4535">
        <v>334.92063492063397</v>
      </c>
      <c r="Q4535">
        <v>0.13768561571385901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715</v>
      </c>
      <c r="E4536">
        <v>7.8703070319999897</v>
      </c>
      <c r="F4536">
        <v>82.88</v>
      </c>
      <c r="G4536">
        <v>-16.002193463535502</v>
      </c>
      <c r="H4536">
        <v>-7.4290301864478101</v>
      </c>
      <c r="I4536">
        <v>-2.7273947576619699</v>
      </c>
      <c r="J4536">
        <v>-6.7303159008384297</v>
      </c>
      <c r="K4536">
        <v>88.835639228703499</v>
      </c>
      <c r="L4536">
        <v>81.279704022207895</v>
      </c>
      <c r="M4536">
        <v>56.3654480897074</v>
      </c>
      <c r="N4536">
        <v>1.5854994974446699</v>
      </c>
      <c r="O4536">
        <v>17.495173745173702</v>
      </c>
      <c r="P4536">
        <v>20.115942028985501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271</v>
      </c>
      <c r="E4537">
        <v>7.8474137500000003</v>
      </c>
      <c r="F4537">
        <v>5.42</v>
      </c>
      <c r="G4537">
        <v>120.624325409064</v>
      </c>
      <c r="H4537">
        <v>17.029949614488899</v>
      </c>
      <c r="I4537">
        <v>60.815864581613397</v>
      </c>
      <c r="J4537">
        <v>19.838233847072701</v>
      </c>
      <c r="K4537">
        <v>4.3165563243787402</v>
      </c>
      <c r="L4537">
        <v>3.7091126092223399</v>
      </c>
      <c r="M4537">
        <v>100</v>
      </c>
      <c r="N4537">
        <v>5.8295658649844402</v>
      </c>
      <c r="O4537">
        <v>0</v>
      </c>
      <c r="P4537">
        <v>158.09523809523799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228</v>
      </c>
      <c r="E4538">
        <v>7.8385603000000001</v>
      </c>
      <c r="F4538">
        <v>0.96</v>
      </c>
      <c r="G4538">
        <v>31.810898398915899</v>
      </c>
      <c r="H4538">
        <v>27.033747323204601</v>
      </c>
      <c r="I4538">
        <v>55.120253003648898</v>
      </c>
      <c r="J4538">
        <v>6.53872825248519</v>
      </c>
      <c r="K4538">
        <v>0.79343942125849998</v>
      </c>
      <c r="L4538">
        <v>0.70479635193101497</v>
      </c>
      <c r="M4538">
        <v>84.860897626471299</v>
      </c>
      <c r="N4538">
        <v>1.9783775222273901</v>
      </c>
      <c r="O4538">
        <v>10.4166666666666</v>
      </c>
      <c r="P4538">
        <v>88.235294117647001</v>
      </c>
      <c r="Q4538">
        <v>5.6374804707485002E-2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295</v>
      </c>
      <c r="E4539">
        <v>7.8320423999999997</v>
      </c>
      <c r="F4539">
        <v>20.05</v>
      </c>
      <c r="G4539">
        <v>56.046168059167698</v>
      </c>
      <c r="H4539">
        <v>-10.8278215627544</v>
      </c>
      <c r="I4539">
        <v>-11.0589745929014</v>
      </c>
      <c r="J4539">
        <v>-14.1378644751558</v>
      </c>
      <c r="K4539">
        <v>20.510162744584999</v>
      </c>
      <c r="L4539">
        <v>19.003753624793099</v>
      </c>
      <c r="M4539">
        <v>30.234593425929699</v>
      </c>
      <c r="N4539">
        <v>0.262012568416784</v>
      </c>
      <c r="O4539">
        <v>38.304239401496197</v>
      </c>
      <c r="P4539">
        <v>94.471387002909793</v>
      </c>
      <c r="Q4539">
        <v>7.1910768421984003E-2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7.8049625000000002</v>
      </c>
      <c r="F4540">
        <v>24.93</v>
      </c>
      <c r="G4540">
        <v>60.756719173744997</v>
      </c>
      <c r="H4540">
        <v>-28.698348986302701</v>
      </c>
      <c r="I4540">
        <v>39.504181575077503</v>
      </c>
      <c r="J4540">
        <v>-6.23904952529257</v>
      </c>
      <c r="K4540">
        <v>22.379885696364799</v>
      </c>
      <c r="L4540">
        <v>18.033940803579299</v>
      </c>
      <c r="M4540">
        <v>39.956441490480003</v>
      </c>
      <c r="N4540">
        <v>0.50546975387960802</v>
      </c>
      <c r="O4540">
        <v>36.341756919374198</v>
      </c>
      <c r="P4540">
        <v>97.075098814229193</v>
      </c>
      <c r="Q4540">
        <v>8.6978130031309997E-2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388</v>
      </c>
      <c r="E4541">
        <v>7.7923423999999999</v>
      </c>
      <c r="F4541">
        <v>11.92</v>
      </c>
      <c r="G4541">
        <v>95.545235360421799</v>
      </c>
      <c r="H4541">
        <v>0.76828288708811598</v>
      </c>
      <c r="I4541">
        <v>12.094151101298401</v>
      </c>
      <c r="J4541">
        <v>0.54422459675781298</v>
      </c>
      <c r="K4541">
        <v>8.6427084356456199</v>
      </c>
      <c r="L4541">
        <v>6.3704317885704898</v>
      </c>
      <c r="M4541">
        <v>99.999999999999602</v>
      </c>
      <c r="N4541">
        <v>0.64529058116232396</v>
      </c>
      <c r="O4541">
        <v>0</v>
      </c>
      <c r="P4541">
        <v>120.74074074073999</v>
      </c>
      <c r="Q4541">
        <v>0.11826422868860299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373</v>
      </c>
      <c r="E4542">
        <v>7.7855989000000001</v>
      </c>
      <c r="F4542">
        <v>16.66</v>
      </c>
      <c r="G4542">
        <v>17.438141064081599</v>
      </c>
      <c r="H4542">
        <v>-22.550355608178499</v>
      </c>
      <c r="I4542">
        <v>-30.1656090143744</v>
      </c>
      <c r="J4542">
        <v>-6.2254993897912101</v>
      </c>
      <c r="K4542">
        <v>18.932173731971901</v>
      </c>
      <c r="L4542">
        <v>16.8743470112457</v>
      </c>
      <c r="M4542">
        <v>17.5725938888191</v>
      </c>
      <c r="N4542">
        <v>0.18260197775030901</v>
      </c>
      <c r="O4542">
        <v>66.386554621848703</v>
      </c>
      <c r="P4542">
        <v>81.679389312977094</v>
      </c>
      <c r="Q4542">
        <v>0.19841854733389599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541</v>
      </c>
      <c r="E4543">
        <v>7.7544599999999999</v>
      </c>
      <c r="F4543">
        <v>7.77</v>
      </c>
      <c r="G4543">
        <v>-25.566150781411899</v>
      </c>
      <c r="H4543">
        <v>-4.0473337578763804</v>
      </c>
      <c r="I4543">
        <v>-16.308318424922401</v>
      </c>
      <c r="J4543">
        <v>-1.23904952529257</v>
      </c>
      <c r="K4543">
        <v>7.7699991191133</v>
      </c>
      <c r="L4543">
        <v>7.7523313598410901</v>
      </c>
      <c r="M4543">
        <v>100</v>
      </c>
      <c r="O4543">
        <v>0</v>
      </c>
      <c r="P4543">
        <v>0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228</v>
      </c>
      <c r="E4544">
        <v>7.7442825599999896</v>
      </c>
      <c r="F4544">
        <v>12.45</v>
      </c>
      <c r="G4544">
        <v>163.296958267311</v>
      </c>
      <c r="H4544">
        <v>-13.399851743487901</v>
      </c>
      <c r="I4544">
        <v>59.043794251133797</v>
      </c>
      <c r="J4544">
        <v>-5.1292097083589301</v>
      </c>
      <c r="K4544">
        <v>12.978826384905901</v>
      </c>
      <c r="L4544">
        <v>10.253502981823701</v>
      </c>
      <c r="M4544">
        <v>51.584908002875302</v>
      </c>
      <c r="N4544">
        <v>0.83955266070977397</v>
      </c>
      <c r="O4544">
        <v>48.273092369477901</v>
      </c>
      <c r="P4544">
        <v>251.694915254237</v>
      </c>
      <c r="Q4544">
        <v>0.114196005731728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402</v>
      </c>
      <c r="E4545">
        <v>7.7431011999999999</v>
      </c>
      <c r="F4545">
        <v>25.37</v>
      </c>
      <c r="G4545">
        <v>199.69025947499799</v>
      </c>
      <c r="H4545">
        <v>48.830591605817403</v>
      </c>
      <c r="I4545">
        <v>46.319886703282599</v>
      </c>
      <c r="J4545">
        <v>20.218236906868199</v>
      </c>
      <c r="K4545">
        <v>17.418091780045799</v>
      </c>
      <c r="L4545">
        <v>15.799500558952399</v>
      </c>
      <c r="M4545">
        <v>94.689816925023294</v>
      </c>
      <c r="N4545">
        <v>3.4499446187926899</v>
      </c>
      <c r="O4545">
        <v>0</v>
      </c>
      <c r="P4545">
        <v>242.37516869095799</v>
      </c>
      <c r="Q4545">
        <v>0.14323356968810899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290</v>
      </c>
      <c r="E4546">
        <v>7.7346849730000002</v>
      </c>
      <c r="F4546">
        <v>6.97</v>
      </c>
      <c r="G4546">
        <v>10.0625182616825</v>
      </c>
      <c r="H4546">
        <v>-8.5448562215362198</v>
      </c>
      <c r="I4546">
        <v>-26.466467331931501</v>
      </c>
      <c r="J4546">
        <v>5.5066306117953996</v>
      </c>
      <c r="K4546">
        <v>7.3770630939620299</v>
      </c>
      <c r="L4546">
        <v>8.0051735609141499</v>
      </c>
      <c r="M4546">
        <v>51.726538271654299</v>
      </c>
      <c r="N4546">
        <v>0.58751620328724896</v>
      </c>
      <c r="O4546">
        <v>38.450502152080297</v>
      </c>
      <c r="P4546">
        <v>56.278026905829499</v>
      </c>
      <c r="Q4546">
        <v>-5.4744314646590998E-2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418</v>
      </c>
      <c r="E4547">
        <v>7.7254620000000003</v>
      </c>
      <c r="F4547">
        <v>1.5</v>
      </c>
      <c r="G4547">
        <v>74.433849218587994</v>
      </c>
      <c r="H4547">
        <v>39.762190051647401</v>
      </c>
      <c r="I4547">
        <v>15.270628943498499</v>
      </c>
      <c r="J4547">
        <v>18.602220315977199</v>
      </c>
      <c r="K4547">
        <v>1.23126730453864</v>
      </c>
      <c r="L4547">
        <v>1.05777556052322</v>
      </c>
      <c r="M4547">
        <v>66.620436271537699</v>
      </c>
      <c r="N4547">
        <v>0.60581927836794702</v>
      </c>
      <c r="O4547">
        <v>6.6666666666666599</v>
      </c>
      <c r="P4547">
        <v>138.09523809523799</v>
      </c>
      <c r="Q4547">
        <v>7.8121021859000994E-2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946</v>
      </c>
      <c r="E4548">
        <v>7.7062499999999998</v>
      </c>
      <c r="F4548">
        <v>11.79</v>
      </c>
      <c r="G4548">
        <v>-18.6758515973684</v>
      </c>
      <c r="H4548">
        <v>-14.0473337578763</v>
      </c>
      <c r="I4548">
        <v>4.2438288143413097</v>
      </c>
      <c r="J4548">
        <v>-16.969386603944201</v>
      </c>
      <c r="K4548">
        <v>11.8004819363636</v>
      </c>
      <c r="L4548">
        <v>11.440066315728499</v>
      </c>
      <c r="M4548">
        <v>39.104333483338202</v>
      </c>
      <c r="N4548">
        <v>0.957614089034873</v>
      </c>
      <c r="O4548">
        <v>25.9541984732824</v>
      </c>
      <c r="P4548">
        <v>32.471910112359502</v>
      </c>
      <c r="Q4548">
        <v>2.6512402847463999E-2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1160</v>
      </c>
      <c r="E4549">
        <v>7.6884885000000001</v>
      </c>
      <c r="F4549">
        <v>3.85</v>
      </c>
      <c r="G4549">
        <v>122.82094599278101</v>
      </c>
      <c r="H4549">
        <v>-14.3037440142866</v>
      </c>
      <c r="I4549">
        <v>-6.93331842492249</v>
      </c>
      <c r="J4549">
        <v>2.8150045287614698</v>
      </c>
      <c r="K4549">
        <v>3.8411577104594001</v>
      </c>
      <c r="L4549">
        <v>3.5619544508676402</v>
      </c>
      <c r="M4549">
        <v>56.763924132807198</v>
      </c>
      <c r="N4549">
        <v>0.51308561311399203</v>
      </c>
      <c r="O4549">
        <v>3774.0259740259698</v>
      </c>
      <c r="P4549">
        <v>161.90476190476099</v>
      </c>
      <c r="Q4549">
        <v>6.2208792245350003E-2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72</v>
      </c>
      <c r="E4550">
        <v>7.6849999999999996</v>
      </c>
      <c r="F4550">
        <v>5.37</v>
      </c>
      <c r="G4550">
        <v>-38.672946897916702</v>
      </c>
      <c r="H4550">
        <v>4.1159315482460404</v>
      </c>
      <c r="I4550">
        <v>-28.8490350373003</v>
      </c>
      <c r="J4550">
        <v>6.9242157808298499</v>
      </c>
      <c r="K4550">
        <v>5.2044717709822601</v>
      </c>
      <c r="L4550">
        <v>5.5191905822642804</v>
      </c>
      <c r="M4550">
        <v>57.0560119199966</v>
      </c>
      <c r="N4550">
        <v>0.99664275159614502</v>
      </c>
      <c r="O4550">
        <v>48.789571694599601</v>
      </c>
      <c r="P4550">
        <v>19.3333333333333</v>
      </c>
      <c r="Q4550">
        <v>2.9805026765653001E-2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619</v>
      </c>
      <c r="E4551">
        <v>7.679322</v>
      </c>
      <c r="F4551">
        <v>7.86</v>
      </c>
      <c r="G4551">
        <v>9.0228903144784702</v>
      </c>
      <c r="H4551">
        <v>-11.342507719717</v>
      </c>
      <c r="I4551">
        <v>41.523006876282302</v>
      </c>
      <c r="J4551">
        <v>-5.8579871696343799</v>
      </c>
      <c r="K4551">
        <v>7.5464110632468797</v>
      </c>
      <c r="L4551">
        <v>6.2173061112139303</v>
      </c>
      <c r="M4551">
        <v>46.855532098986203</v>
      </c>
      <c r="N4551">
        <v>0.53486714193130203</v>
      </c>
      <c r="O4551">
        <v>27.099236641221299</v>
      </c>
      <c r="P4551">
        <v>123.93162393162299</v>
      </c>
      <c r="Q4551">
        <v>1.0678313339909E-2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418</v>
      </c>
      <c r="E4552">
        <v>7.6422639999999999</v>
      </c>
      <c r="F4552">
        <v>19.12</v>
      </c>
      <c r="G4552">
        <v>-0.76197323572003794</v>
      </c>
      <c r="H4552">
        <v>-4.0473337578763804</v>
      </c>
      <c r="I4552">
        <v>3.19168157507751</v>
      </c>
      <c r="J4552">
        <v>-1.23904952529257</v>
      </c>
      <c r="K4552">
        <v>17.695895203408799</v>
      </c>
      <c r="L4552">
        <v>15.530971329504601</v>
      </c>
      <c r="M4552">
        <v>99.923677733536394</v>
      </c>
      <c r="N4552">
        <v>0</v>
      </c>
      <c r="O4552">
        <v>0</v>
      </c>
      <c r="P4552">
        <v>27.466666666666601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72</v>
      </c>
      <c r="E4553">
        <v>7.6169754000000003</v>
      </c>
      <c r="F4553">
        <v>4.2</v>
      </c>
      <c r="G4553">
        <v>10.7974855822244</v>
      </c>
      <c r="H4553">
        <v>7.9303821195609299</v>
      </c>
      <c r="I4553">
        <v>-17.251714651337501</v>
      </c>
      <c r="J4553">
        <v>-0.23402439966444699</v>
      </c>
      <c r="K4553">
        <v>3.7778872419323601</v>
      </c>
      <c r="L4553">
        <v>3.79177468021568</v>
      </c>
      <c r="M4553">
        <v>62.630725203708202</v>
      </c>
      <c r="N4553">
        <v>1.77390739762599</v>
      </c>
      <c r="O4553">
        <v>44.999999999999901</v>
      </c>
      <c r="P4553">
        <v>54.411764705882298</v>
      </c>
      <c r="Q4553">
        <v>3.4290680950008999E-2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402</v>
      </c>
      <c r="E4554">
        <v>7.6105</v>
      </c>
      <c r="F4554">
        <v>9.8699999999999992</v>
      </c>
      <c r="G4554">
        <v>85.163462952493603</v>
      </c>
      <c r="H4554">
        <v>-1.86211003259021</v>
      </c>
      <c r="I4554">
        <v>-12.4135815828172</v>
      </c>
      <c r="J4554">
        <v>3.67548038923734</v>
      </c>
      <c r="K4554">
        <v>9.5538714027327796</v>
      </c>
      <c r="L4554">
        <v>9.3009383734040902</v>
      </c>
      <c r="M4554">
        <v>83.017411680907401</v>
      </c>
      <c r="N4554">
        <v>2.2099009900989999</v>
      </c>
      <c r="O4554">
        <v>22.492401215805401</v>
      </c>
      <c r="P4554">
        <v>111.80257510729599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E4555">
        <v>7.6020000000000003</v>
      </c>
      <c r="F4555">
        <v>0.35</v>
      </c>
      <c r="G4555">
        <v>-3.2862881043651302</v>
      </c>
      <c r="H4555">
        <v>11.9677376803638</v>
      </c>
      <c r="I4555">
        <v>-20.661681654534299</v>
      </c>
      <c r="J4555">
        <v>3.40136745390067</v>
      </c>
      <c r="K4555">
        <v>0.35732096997312601</v>
      </c>
      <c r="L4555">
        <v>0.46591791155246098</v>
      </c>
      <c r="M4555">
        <v>95.794377836867497</v>
      </c>
      <c r="N4555">
        <v>0.84537037583322805</v>
      </c>
      <c r="O4555">
        <v>11.4285714285714</v>
      </c>
      <c r="P4555">
        <v>29.629629629629601</v>
      </c>
      <c r="Q4555">
        <v>2.7338781954209999E-2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622</v>
      </c>
      <c r="E4556">
        <v>7.5876365860000003</v>
      </c>
      <c r="F4556">
        <v>34.549999999999997</v>
      </c>
      <c r="G4556">
        <v>-16.575614503809401</v>
      </c>
      <c r="H4556">
        <v>-3.7710143326207799</v>
      </c>
      <c r="I4556">
        <v>-18.516073873549701</v>
      </c>
      <c r="J4556">
        <v>-14.7519189247206</v>
      </c>
      <c r="K4556">
        <v>36.341494900147403</v>
      </c>
      <c r="L4556">
        <v>31.5709593197119</v>
      </c>
      <c r="M4556">
        <v>34.403149160571203</v>
      </c>
      <c r="N4556">
        <v>3.2724031539252602E-2</v>
      </c>
      <c r="O4556">
        <v>29.956584659913101</v>
      </c>
      <c r="P4556">
        <v>54.932735426008897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72</v>
      </c>
      <c r="E4557">
        <v>7.5763800000000003</v>
      </c>
      <c r="F4557">
        <v>25.77</v>
      </c>
      <c r="G4557">
        <v>-20.596700679578898</v>
      </c>
      <c r="H4557">
        <v>-4.0473337578763804</v>
      </c>
      <c r="I4557">
        <v>-16.308318424922401</v>
      </c>
      <c r="J4557">
        <v>-1.23904952529257</v>
      </c>
      <c r="K4557">
        <v>25.769388193936301</v>
      </c>
      <c r="L4557">
        <v>25.521785393617201</v>
      </c>
      <c r="M4557">
        <v>100</v>
      </c>
      <c r="O4557">
        <v>0</v>
      </c>
      <c r="P4557">
        <v>4.9694501018329804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E4558">
        <v>7.55769</v>
      </c>
      <c r="F4558">
        <v>15.52</v>
      </c>
      <c r="G4558">
        <v>-9.9178646413225309</v>
      </c>
      <c r="H4558">
        <v>6.1613100573247896</v>
      </c>
      <c r="I4558">
        <v>-0.66003228483307697</v>
      </c>
      <c r="J4558">
        <v>8.9695942899085992</v>
      </c>
      <c r="K4558">
        <v>13.578225720122701</v>
      </c>
      <c r="M4558">
        <v>100</v>
      </c>
      <c r="N4558">
        <v>6.1</v>
      </c>
      <c r="O4558">
        <v>0</v>
      </c>
      <c r="P4558">
        <v>15.6482861400894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E4559">
        <v>7.5251479999999997</v>
      </c>
      <c r="F4559">
        <v>7.1</v>
      </c>
      <c r="G4559">
        <v>-42.036739016706001</v>
      </c>
      <c r="H4559">
        <v>-16.716460449143302</v>
      </c>
      <c r="I4559">
        <v>-41.413803656989998</v>
      </c>
      <c r="J4559">
        <v>-1.23904952529257</v>
      </c>
      <c r="K4559">
        <v>7.2834223485704603</v>
      </c>
      <c r="L4559">
        <v>7.7494251204027496</v>
      </c>
      <c r="M4559">
        <v>36.066857404224898</v>
      </c>
      <c r="N4559">
        <v>0</v>
      </c>
      <c r="O4559">
        <v>46.338028169014002</v>
      </c>
      <c r="P4559">
        <v>14.516129032258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418</v>
      </c>
      <c r="E4560">
        <v>7.5205000000000002</v>
      </c>
      <c r="F4560">
        <v>22.68</v>
      </c>
      <c r="G4560">
        <v>304.79438052788601</v>
      </c>
      <c r="H4560">
        <v>21.918915561666299</v>
      </c>
      <c r="I4560">
        <v>143.485496008067</v>
      </c>
      <c r="J4560">
        <v>-5.1825945647280198</v>
      </c>
      <c r="K4560">
        <v>20.043700382730801</v>
      </c>
      <c r="L4560">
        <v>13.654877227743601</v>
      </c>
      <c r="M4560">
        <v>39.047600976557703</v>
      </c>
      <c r="N4560">
        <v>0.42517945977330002</v>
      </c>
      <c r="O4560">
        <v>31.701940035273299</v>
      </c>
      <c r="P4560">
        <v>418.99313501144098</v>
      </c>
      <c r="Q4560">
        <v>0.106926032894576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21</v>
      </c>
      <c r="E4561">
        <v>7.5130611599999897</v>
      </c>
      <c r="F4561">
        <v>4.4000000000000004</v>
      </c>
      <c r="G4561">
        <v>100.074874859613</v>
      </c>
      <c r="H4561">
        <v>-11.415754810507901</v>
      </c>
      <c r="I4561">
        <v>-44.1771708839388</v>
      </c>
      <c r="J4561">
        <v>-1.23904952529257</v>
      </c>
      <c r="K4561">
        <v>4.8432628474620003</v>
      </c>
      <c r="L4561">
        <v>4.2348911576190096</v>
      </c>
      <c r="M4561">
        <v>0.59514832626736303</v>
      </c>
      <c r="N4561">
        <v>0.71601554312249005</v>
      </c>
      <c r="O4561">
        <v>43.181818181818102</v>
      </c>
      <c r="Q4561">
        <v>4.7319745427397003E-2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4444</v>
      </c>
      <c r="E4562">
        <v>7.5119999999999996</v>
      </c>
      <c r="F4562">
        <v>5.95</v>
      </c>
      <c r="G4562">
        <v>23.481468266206999</v>
      </c>
      <c r="H4562">
        <v>-15.253007516741601</v>
      </c>
      <c r="I4562">
        <v>-29.3200143313552</v>
      </c>
      <c r="J4562">
        <v>4.6831162953503904</v>
      </c>
      <c r="K4562">
        <v>6.6087977240102997</v>
      </c>
      <c r="L4562">
        <v>6.1358948646615401</v>
      </c>
      <c r="M4562">
        <v>46.679139497459701</v>
      </c>
      <c r="N4562">
        <v>0.84817025303918403</v>
      </c>
      <c r="O4562">
        <v>34.789915966386502</v>
      </c>
      <c r="P4562">
        <v>65.2777777777777</v>
      </c>
      <c r="Q4562">
        <v>1.0371464069916E-2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622</v>
      </c>
      <c r="E4563">
        <v>7.5065879999999998</v>
      </c>
      <c r="F4563">
        <v>5.37</v>
      </c>
      <c r="G4563">
        <v>56.467747523672799</v>
      </c>
      <c r="H4563">
        <v>-0.30717627756143701</v>
      </c>
      <c r="I4563">
        <v>-5.1281942013200004</v>
      </c>
      <c r="J4563">
        <v>-8.6204203513031299</v>
      </c>
      <c r="K4563">
        <v>5.5869003211260102</v>
      </c>
      <c r="L4563">
        <v>4.6327861921818698</v>
      </c>
      <c r="M4563">
        <v>18.680030635013999</v>
      </c>
      <c r="N4563">
        <v>0.44068839664319998</v>
      </c>
      <c r="O4563">
        <v>28.677839851024199</v>
      </c>
      <c r="P4563">
        <v>110.588235294117</v>
      </c>
      <c r="Q4563">
        <v>0.10893673396689101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184</v>
      </c>
      <c r="E4564">
        <v>7.5037808159999999</v>
      </c>
      <c r="F4564">
        <v>14.4</v>
      </c>
      <c r="G4564">
        <v>-26.936013795110501</v>
      </c>
      <c r="H4564">
        <v>-9.1772471489490002</v>
      </c>
      <c r="I4564">
        <v>-47.834709295107899</v>
      </c>
      <c r="J4564">
        <v>-0.46056403343129398</v>
      </c>
      <c r="K4564">
        <v>15.235702805504999</v>
      </c>
      <c r="L4564">
        <v>16.047070075219999</v>
      </c>
      <c r="M4564">
        <v>42.103071591699504</v>
      </c>
      <c r="N4564">
        <v>0.18076098382483199</v>
      </c>
      <c r="O4564">
        <v>52.0833333333333</v>
      </c>
      <c r="P4564">
        <v>16.599190283400802</v>
      </c>
      <c r="Q4564">
        <v>-1.4366559217328E-2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622</v>
      </c>
      <c r="E4565">
        <v>7.4900897999999998</v>
      </c>
      <c r="F4565">
        <v>24.21</v>
      </c>
      <c r="G4565">
        <v>68.166913866078204</v>
      </c>
      <c r="H4565">
        <v>0.82569588196981303</v>
      </c>
      <c r="I4565">
        <v>5.85427902850987</v>
      </c>
      <c r="J4565">
        <v>0.54422459675781298</v>
      </c>
      <c r="K4565">
        <v>22.0733220967725</v>
      </c>
      <c r="M4565">
        <v>99.997122905156402</v>
      </c>
      <c r="N4565">
        <v>0</v>
      </c>
      <c r="O4565">
        <v>0</v>
      </c>
      <c r="P4565">
        <v>101.75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677</v>
      </c>
      <c r="E4566">
        <v>7.4725910999999998</v>
      </c>
      <c r="F4566">
        <v>274.95</v>
      </c>
      <c r="G4566">
        <v>16.054614400837501</v>
      </c>
      <c r="H4566">
        <v>0.82152329171519001</v>
      </c>
      <c r="I4566">
        <v>12.3011350243574</v>
      </c>
      <c r="J4566">
        <v>0.54422459675781298</v>
      </c>
      <c r="K4566">
        <v>202.27464316298199</v>
      </c>
      <c r="L4566">
        <v>124.207528144798</v>
      </c>
      <c r="M4566">
        <v>99.999999992455002</v>
      </c>
      <c r="N4566">
        <v>2.7742504409171</v>
      </c>
      <c r="O4566">
        <v>0</v>
      </c>
      <c r="P4566">
        <v>47.386759581881499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622</v>
      </c>
      <c r="E4567">
        <v>7.4525008000000001</v>
      </c>
      <c r="F4567">
        <v>12.67</v>
      </c>
      <c r="G4567">
        <v>0.12829366303249401</v>
      </c>
      <c r="H4567">
        <v>20.129620974633799</v>
      </c>
      <c r="I4567">
        <v>-22.7337246287629</v>
      </c>
      <c r="J4567">
        <v>3.2631149768719201</v>
      </c>
      <c r="K4567">
        <v>11.6896081110018</v>
      </c>
      <c r="L4567">
        <v>12.542328877697701</v>
      </c>
      <c r="M4567">
        <v>79.683336736135203</v>
      </c>
      <c r="N4567">
        <v>0.97784949189782999</v>
      </c>
      <c r="O4567">
        <v>50.355169692186202</v>
      </c>
      <c r="P4567">
        <v>58.177278401997498</v>
      </c>
      <c r="Q4567">
        <v>4.4772843974673002E-2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7.443308</v>
      </c>
      <c r="F4568">
        <v>191.05</v>
      </c>
      <c r="G4568">
        <v>17.008476084259598</v>
      </c>
      <c r="H4568">
        <v>-9.0448474326650405</v>
      </c>
      <c r="I4568">
        <v>45.187877686658197</v>
      </c>
      <c r="J4568">
        <v>-1.23904952529257</v>
      </c>
      <c r="K4568">
        <v>168.25600808217601</v>
      </c>
      <c r="L4568">
        <v>145.005712491857</v>
      </c>
      <c r="M4568">
        <v>74.717535136480294</v>
      </c>
      <c r="N4568">
        <v>0</v>
      </c>
      <c r="O4568">
        <v>5.2604030358544804</v>
      </c>
      <c r="P4568">
        <v>70.276292335115798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E4569">
        <v>7.3922780099999903</v>
      </c>
      <c r="F4569">
        <v>22.9</v>
      </c>
      <c r="G4569">
        <v>134.781118870113</v>
      </c>
      <c r="H4569">
        <v>-8.0639383040959203</v>
      </c>
      <c r="I4569">
        <v>-6.2086572015099097</v>
      </c>
      <c r="J4569">
        <v>-1.4669007776538301</v>
      </c>
      <c r="K4569">
        <v>25.547218134201401</v>
      </c>
      <c r="L4569">
        <v>20.846878124891301</v>
      </c>
      <c r="M4569">
        <v>1.62757681460785</v>
      </c>
      <c r="N4569">
        <v>1.09184023150439</v>
      </c>
      <c r="O4569">
        <v>44.104803493449701</v>
      </c>
      <c r="P4569">
        <v>209.041835357624</v>
      </c>
      <c r="Q4569">
        <v>8.0758959596356997E-2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3305</v>
      </c>
      <c r="E4570">
        <v>7.3852687499999998</v>
      </c>
      <c r="F4570">
        <v>9.6300000000000008</v>
      </c>
      <c r="G4570">
        <v>207.651842298172</v>
      </c>
      <c r="H4570">
        <v>-15.9976205647597</v>
      </c>
      <c r="I4570">
        <v>8.7566166400125702</v>
      </c>
      <c r="J4570">
        <v>-8.1146814767586992</v>
      </c>
      <c r="K4570">
        <v>10.5866186740353</v>
      </c>
      <c r="L4570">
        <v>8.7911575709116008</v>
      </c>
      <c r="M4570">
        <v>44.844314323690703</v>
      </c>
      <c r="N4570">
        <v>1.6718114829597699</v>
      </c>
      <c r="O4570">
        <v>51.401869158878498</v>
      </c>
      <c r="P4570">
        <v>271.81467181467099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527</v>
      </c>
      <c r="E4571">
        <v>7.3726302199999996</v>
      </c>
      <c r="F4571">
        <v>4.5999999999999996</v>
      </c>
      <c r="G4571">
        <v>-62.117874919342903</v>
      </c>
      <c r="H4571">
        <v>-12.0473337578763</v>
      </c>
      <c r="I4571">
        <v>-54.563351981969397</v>
      </c>
      <c r="J4571">
        <v>-8.3097565959996604</v>
      </c>
      <c r="K4571">
        <v>6.5175836485530496</v>
      </c>
      <c r="L4571">
        <v>13.409205504682699</v>
      </c>
      <c r="M4571">
        <v>37.595517091186998</v>
      </c>
      <c r="N4571">
        <v>0.94273182374730702</v>
      </c>
      <c r="O4571">
        <v>78.260869565217305</v>
      </c>
      <c r="P4571">
        <v>7.7283372365339602</v>
      </c>
      <c r="Q4571">
        <v>-0.22586039253081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541</v>
      </c>
      <c r="E4572">
        <v>7.3559136000000001</v>
      </c>
      <c r="F4572">
        <v>23.29</v>
      </c>
      <c r="G4572">
        <v>-6.9212195536992596</v>
      </c>
      <c r="H4572">
        <v>1.5762490085635099</v>
      </c>
      <c r="I4572">
        <v>-0.72519187405400298</v>
      </c>
      <c r="J4572">
        <v>-1.49600884006774</v>
      </c>
      <c r="K4572">
        <v>23.238005338675801</v>
      </c>
      <c r="L4572">
        <v>21.1377288252684</v>
      </c>
      <c r="M4572">
        <v>44.074799054047602</v>
      </c>
      <c r="N4572">
        <v>0.68893643453654496</v>
      </c>
      <c r="O4572">
        <v>21.726062687848799</v>
      </c>
      <c r="P4572">
        <v>61.288088642659197</v>
      </c>
      <c r="Q4572">
        <v>7.6716284558500006E-2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72</v>
      </c>
      <c r="E4573">
        <v>7.3371532319999897</v>
      </c>
      <c r="F4573">
        <v>1.01</v>
      </c>
      <c r="G4573">
        <v>63.907533429114302</v>
      </c>
      <c r="H4573">
        <v>-4.9647649505369396</v>
      </c>
      <c r="I4573">
        <v>-20.1178422344463</v>
      </c>
      <c r="J4573">
        <v>-6.5022074200294</v>
      </c>
      <c r="K4573">
        <v>1.0596984666260301</v>
      </c>
      <c r="L4573">
        <v>0.98789928189347098</v>
      </c>
      <c r="M4573">
        <v>50.013553238179</v>
      </c>
      <c r="N4573">
        <v>0.69990109465645001</v>
      </c>
      <c r="O4573">
        <v>21.782178217821698</v>
      </c>
      <c r="P4573">
        <v>77.1929824561403</v>
      </c>
      <c r="Q4573">
        <v>-7.5669836047778993E-2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E4574">
        <v>7.3319084999999999</v>
      </c>
      <c r="F4574">
        <v>3.07</v>
      </c>
      <c r="G4574">
        <v>14.616497620414499</v>
      </c>
      <c r="H4574">
        <v>19.313321979828501</v>
      </c>
      <c r="I4574">
        <v>-62.636989753593802</v>
      </c>
      <c r="J4574">
        <v>13.646446657913501</v>
      </c>
      <c r="K4574">
        <v>2.6989921446346901</v>
      </c>
      <c r="L4574">
        <v>2.6750477003916999</v>
      </c>
      <c r="M4574">
        <v>60.062242684150398</v>
      </c>
      <c r="N4574">
        <v>0.61189060642092696</v>
      </c>
      <c r="O4574">
        <v>111.40065146579801</v>
      </c>
      <c r="P4574">
        <v>98.064516129032199</v>
      </c>
      <c r="Q4574">
        <v>8.1034417860937999E-2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402</v>
      </c>
      <c r="E4575">
        <v>7.2624043</v>
      </c>
      <c r="F4575">
        <v>89.7</v>
      </c>
      <c r="G4575">
        <v>55.463112588921</v>
      </c>
      <c r="H4575">
        <v>-1.1072204912177399</v>
      </c>
      <c r="I4575">
        <v>13.691681575077499</v>
      </c>
      <c r="J4575">
        <v>1.68866131808092</v>
      </c>
      <c r="K4575">
        <v>76.949727865721002</v>
      </c>
      <c r="L4575">
        <v>68.548118409512995</v>
      </c>
      <c r="M4575">
        <v>53.851496850523098</v>
      </c>
      <c r="N4575">
        <v>1.25375212498988</v>
      </c>
      <c r="O4575">
        <v>17.045707915273098</v>
      </c>
      <c r="P4575">
        <v>107.063711911357</v>
      </c>
      <c r="Q4575">
        <v>0.16777691034996101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54</v>
      </c>
      <c r="E4576">
        <v>7.2492635999999999</v>
      </c>
      <c r="F4576">
        <v>19.7</v>
      </c>
      <c r="G4576">
        <v>93.566218517809403</v>
      </c>
      <c r="H4576">
        <v>28.193468917708898</v>
      </c>
      <c r="I4576">
        <v>-43.587757332268303</v>
      </c>
      <c r="J4576">
        <v>8.4723822172157401</v>
      </c>
      <c r="K4576">
        <v>17.304159886088001</v>
      </c>
      <c r="L4576">
        <v>15.6850153575137</v>
      </c>
      <c r="M4576">
        <v>73.604398381981696</v>
      </c>
      <c r="N4576">
        <v>0.69591340306494698</v>
      </c>
      <c r="O4576">
        <v>44.365482233502497</v>
      </c>
      <c r="P4576">
        <v>130.40935672514601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622</v>
      </c>
      <c r="E4577">
        <v>7.2466087999999997</v>
      </c>
      <c r="F4577">
        <v>25.45</v>
      </c>
      <c r="G4577">
        <v>24.1397315715292</v>
      </c>
      <c r="H4577">
        <v>-3.6752791898730801</v>
      </c>
      <c r="I4577">
        <v>-25.1876596350907</v>
      </c>
      <c r="J4577">
        <v>-3.7290093646499902</v>
      </c>
      <c r="K4577">
        <v>26.042662836424999</v>
      </c>
      <c r="L4577">
        <v>24.906588073899499</v>
      </c>
      <c r="M4577">
        <v>35.0170704032722</v>
      </c>
      <c r="N4577">
        <v>1.9474208484545099</v>
      </c>
      <c r="O4577">
        <v>32.141453831041197</v>
      </c>
      <c r="P4577">
        <v>54.899573950091202</v>
      </c>
      <c r="Q4577">
        <v>7.5980230721165998E-2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E4578">
        <v>7.2326449999999998</v>
      </c>
      <c r="F4578">
        <v>11.14</v>
      </c>
      <c r="G4578">
        <v>27.877375389386899</v>
      </c>
      <c r="H4578">
        <v>27.320590770425401</v>
      </c>
      <c r="I4578">
        <v>-13.9186125425695</v>
      </c>
      <c r="J4578">
        <v>-1.23904952529257</v>
      </c>
      <c r="K4578">
        <v>9.8710009730658097</v>
      </c>
      <c r="L4578">
        <v>9.5439402418987207</v>
      </c>
      <c r="M4578">
        <v>74.015420579939899</v>
      </c>
      <c r="N4578">
        <v>0</v>
      </c>
      <c r="O4578">
        <v>22.621184919209998</v>
      </c>
      <c r="P4578">
        <v>64.792899408284001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219</v>
      </c>
      <c r="E4579">
        <v>7.2262824829999897</v>
      </c>
      <c r="F4579">
        <v>4.99</v>
      </c>
      <c r="G4579">
        <v>171.52687247440201</v>
      </c>
      <c r="H4579">
        <v>-3.8512553265038201</v>
      </c>
      <c r="I4579">
        <v>21.918828389481899</v>
      </c>
      <c r="J4579">
        <v>-3.7199655558269198</v>
      </c>
      <c r="K4579">
        <v>4.9026965049893203</v>
      </c>
      <c r="L4579">
        <v>3.8867795849943101</v>
      </c>
      <c r="M4579">
        <v>54.783830164397003</v>
      </c>
      <c r="N4579">
        <v>0.66377592097062099</v>
      </c>
      <c r="O4579">
        <v>42.084168336673301</v>
      </c>
      <c r="P4579">
        <v>202.42424242424201</v>
      </c>
      <c r="Q4579">
        <v>0.118468636346881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1379</v>
      </c>
      <c r="E4580">
        <v>7.20038</v>
      </c>
      <c r="F4580">
        <v>23</v>
      </c>
      <c r="G4580">
        <v>-24.688957798955801</v>
      </c>
      <c r="H4580">
        <v>-4.0473337578763804</v>
      </c>
      <c r="I4580">
        <v>-9.9745227707384796</v>
      </c>
      <c r="J4580">
        <v>-1.23904952529257</v>
      </c>
      <c r="K4580">
        <v>22.865603464080898</v>
      </c>
      <c r="L4580">
        <v>22.4792813861723</v>
      </c>
      <c r="M4580">
        <v>93.779490490814496</v>
      </c>
      <c r="N4580">
        <v>2.1392235609102999</v>
      </c>
      <c r="O4580">
        <v>1.1304347826087</v>
      </c>
      <c r="P4580">
        <v>6.3337956541840104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622</v>
      </c>
      <c r="E4581">
        <v>7.1895757500000004</v>
      </c>
      <c r="F4581">
        <v>20.47</v>
      </c>
      <c r="G4581">
        <v>81.410593404634497</v>
      </c>
      <c r="H4581">
        <v>17.364291390403501</v>
      </c>
      <c r="I4581">
        <v>31.063891798259601</v>
      </c>
      <c r="J4581">
        <v>-1.23904952529257</v>
      </c>
      <c r="K4581">
        <v>17.669922384671199</v>
      </c>
      <c r="L4581">
        <v>14.918293042669101</v>
      </c>
      <c r="M4581">
        <v>100</v>
      </c>
      <c r="N4581">
        <v>3.7292576419213899</v>
      </c>
      <c r="O4581">
        <v>0</v>
      </c>
      <c r="P4581">
        <v>106.97674418604601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619</v>
      </c>
      <c r="E4582">
        <v>7.173</v>
      </c>
      <c r="F4582">
        <v>125.5</v>
      </c>
      <c r="G4582">
        <v>7.7825869069481</v>
      </c>
      <c r="H4582">
        <v>-4.1612945777006196</v>
      </c>
      <c r="I4582">
        <v>5.9412128865542897</v>
      </c>
      <c r="J4582">
        <v>0.54422459675781298</v>
      </c>
      <c r="K4582">
        <v>109.959685383024</v>
      </c>
      <c r="M4582">
        <v>99.996687300295207</v>
      </c>
      <c r="N4582">
        <v>0</v>
      </c>
      <c r="O4582">
        <v>0</v>
      </c>
      <c r="P4582">
        <v>31.758530183727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906</v>
      </c>
      <c r="E4583">
        <v>7.1554175999999998</v>
      </c>
      <c r="F4583">
        <v>5.12</v>
      </c>
      <c r="G4583">
        <v>-63.505544720805801</v>
      </c>
      <c r="H4583">
        <v>16.898612188069499</v>
      </c>
      <c r="I4583">
        <v>-35.167272466126903</v>
      </c>
      <c r="J4583">
        <v>4.8874326881461601</v>
      </c>
      <c r="K4583">
        <v>4.8514652412605104</v>
      </c>
      <c r="L4583">
        <v>5.6596339870272896</v>
      </c>
      <c r="M4583">
        <v>68.342797287473601</v>
      </c>
      <c r="N4583">
        <v>1.05693284439272</v>
      </c>
      <c r="O4583">
        <v>77.734375</v>
      </c>
      <c r="P4583">
        <v>28.967254408060398</v>
      </c>
      <c r="Q4583">
        <v>1.5126964867125E-2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541</v>
      </c>
      <c r="E4584">
        <v>7.1018767</v>
      </c>
      <c r="F4584">
        <v>24</v>
      </c>
      <c r="G4584">
        <v>32.328586060693297</v>
      </c>
      <c r="H4584">
        <v>0.66168445625065997</v>
      </c>
      <c r="I4584">
        <v>-10.207522668954301</v>
      </c>
      <c r="J4584">
        <v>-4.9563697867304803</v>
      </c>
      <c r="K4584">
        <v>23.3945236247637</v>
      </c>
      <c r="L4584">
        <v>21.273407514057698</v>
      </c>
      <c r="M4584">
        <v>48.579852765554897</v>
      </c>
      <c r="N4584">
        <v>0.91639505686573697</v>
      </c>
      <c r="O4584">
        <v>12.5</v>
      </c>
      <c r="P4584">
        <v>74.672489082969406</v>
      </c>
      <c r="Q4584">
        <v>0.100836462561055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21</v>
      </c>
      <c r="E4585">
        <v>7.0994999999999999</v>
      </c>
      <c r="F4585">
        <v>60.37</v>
      </c>
      <c r="G4585">
        <v>38.702580032302102</v>
      </c>
      <c r="H4585">
        <v>-4.1612945777006196</v>
      </c>
      <c r="I4585">
        <v>6.2369819517162801</v>
      </c>
      <c r="J4585">
        <v>0.54422459675781298</v>
      </c>
      <c r="K4585">
        <v>48.535866933034697</v>
      </c>
      <c r="L4585">
        <v>41.0492652941712</v>
      </c>
      <c r="M4585">
        <v>100</v>
      </c>
      <c r="N4585">
        <v>0</v>
      </c>
      <c r="O4585">
        <v>0</v>
      </c>
      <c r="P4585">
        <v>62.6785233090811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271</v>
      </c>
      <c r="E4586">
        <v>7.0957739999999996</v>
      </c>
      <c r="F4586">
        <v>18.96</v>
      </c>
      <c r="G4586">
        <v>17.995057485678601</v>
      </c>
      <c r="H4586">
        <v>-38.636250816912899</v>
      </c>
      <c r="I4586">
        <v>-28.773692386141299</v>
      </c>
      <c r="J4586">
        <v>-13.950504334379101</v>
      </c>
      <c r="K4586">
        <v>22.527564744327901</v>
      </c>
      <c r="L4586">
        <v>20.950237532303401</v>
      </c>
      <c r="M4586">
        <v>22.755643803134401</v>
      </c>
      <c r="N4586">
        <v>0.39845936390035203</v>
      </c>
      <c r="O4586">
        <v>77.162447257383903</v>
      </c>
      <c r="P4586">
        <v>73.150684931506802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418</v>
      </c>
      <c r="E4587">
        <v>7.0864723999999999</v>
      </c>
      <c r="F4587">
        <v>24.23</v>
      </c>
      <c r="G4587">
        <v>180.36819265293099</v>
      </c>
      <c r="H4587">
        <v>77.505318048426403</v>
      </c>
      <c r="I4587">
        <v>-21.139426044718199</v>
      </c>
      <c r="J4587">
        <v>14.5452642001976</v>
      </c>
      <c r="K4587">
        <v>16.791034778004001</v>
      </c>
      <c r="L4587">
        <v>16.338739626484401</v>
      </c>
      <c r="M4587">
        <v>93.090782073575895</v>
      </c>
      <c r="N4587">
        <v>3.23087586641461</v>
      </c>
      <c r="O4587">
        <v>10.606685926537301</v>
      </c>
      <c r="P4587">
        <v>220.92715231788</v>
      </c>
      <c r="Q4587">
        <v>7.8423246850036002E-2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541</v>
      </c>
      <c r="E4588">
        <v>7.0745062499999998</v>
      </c>
      <c r="F4588">
        <v>3.49</v>
      </c>
      <c r="G4588">
        <v>6.1319624261352299</v>
      </c>
      <c r="H4588">
        <v>3.6449739344313001</v>
      </c>
      <c r="I4588">
        <v>-22.742634778809801</v>
      </c>
      <c r="J4588">
        <v>-6.6444549306979797</v>
      </c>
      <c r="K4588">
        <v>3.46149441810062</v>
      </c>
      <c r="L4588">
        <v>3.42857553631955</v>
      </c>
      <c r="M4588">
        <v>46.525853396833</v>
      </c>
      <c r="N4588">
        <v>0.57898656441115104</v>
      </c>
      <c r="O4588">
        <v>33.524355300859597</v>
      </c>
      <c r="P4588">
        <v>53.0701754385965</v>
      </c>
      <c r="Q4588">
        <v>7.0377026157707995E-2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E4589">
        <v>7.0362879999999999</v>
      </c>
      <c r="F4589">
        <v>8.9600000000000009</v>
      </c>
      <c r="G4589">
        <v>-12.8617482656886</v>
      </c>
      <c r="H4589">
        <v>-11.6761997372578</v>
      </c>
      <c r="I4589">
        <v>-37.016283026692399</v>
      </c>
      <c r="J4589">
        <v>-4.2693525555956002</v>
      </c>
      <c r="K4589">
        <v>9.2569627163692694</v>
      </c>
      <c r="L4589">
        <v>9.0664654630755397</v>
      </c>
      <c r="M4589">
        <v>32.654080212051198</v>
      </c>
      <c r="N4589">
        <v>0.32795698924731098</v>
      </c>
      <c r="O4589">
        <v>37.834821428571402</v>
      </c>
      <c r="P4589">
        <v>21.904761904761902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541</v>
      </c>
      <c r="E4590">
        <v>7.0349999999999904</v>
      </c>
      <c r="F4590">
        <v>28.5</v>
      </c>
      <c r="G4590">
        <v>70.444853345135499</v>
      </c>
      <c r="H4590">
        <v>3.4998360534443602</v>
      </c>
      <c r="I4590">
        <v>53.334538717934599</v>
      </c>
      <c r="J4590">
        <v>-19.810478096721098</v>
      </c>
      <c r="K4590">
        <v>30.006357601285199</v>
      </c>
      <c r="L4590">
        <v>25.616187255712099</v>
      </c>
      <c r="M4590">
        <v>59.069059695734197</v>
      </c>
      <c r="N4590">
        <v>0.47683997569622899</v>
      </c>
      <c r="O4590">
        <v>41.438596491227997</v>
      </c>
      <c r="P4590">
        <v>132.65306122448899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622</v>
      </c>
      <c r="E4591">
        <v>7.0124459999999997</v>
      </c>
      <c r="F4591">
        <v>28.84</v>
      </c>
      <c r="G4591">
        <v>-29.432817448078598</v>
      </c>
      <c r="H4591">
        <v>58.066213178604698</v>
      </c>
      <c r="I4591">
        <v>-26.1269550728274</v>
      </c>
      <c r="J4591">
        <v>20.1925294220758</v>
      </c>
      <c r="K4591">
        <v>22.6220225869606</v>
      </c>
      <c r="L4591">
        <v>25.382326687820498</v>
      </c>
      <c r="M4591">
        <v>97.775889921829503</v>
      </c>
      <c r="N4591">
        <v>2.7449801660327902</v>
      </c>
      <c r="O4591">
        <v>51.768377253814101</v>
      </c>
      <c r="P4591">
        <v>91.882900864936801</v>
      </c>
      <c r="Q4591">
        <v>-0.114918284311769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72</v>
      </c>
      <c r="E4592">
        <v>7.0104202400000002</v>
      </c>
      <c r="F4592">
        <v>21.05</v>
      </c>
      <c r="G4592">
        <v>-57.155361051155197</v>
      </c>
      <c r="H4592">
        <v>-15.344404887583501</v>
      </c>
      <c r="I4592">
        <v>-44.976566476430399</v>
      </c>
      <c r="J4592">
        <v>-6.9329997032285204</v>
      </c>
      <c r="K4592">
        <v>23.3409662408854</v>
      </c>
      <c r="L4592">
        <v>26.801884859999898</v>
      </c>
      <c r="M4592">
        <v>45.935733431040802</v>
      </c>
      <c r="N4592">
        <v>1.5160780393320701</v>
      </c>
      <c r="O4592">
        <v>66.223277909738698</v>
      </c>
      <c r="P4592">
        <v>15.3424657534246</v>
      </c>
      <c r="Q4592">
        <v>-1.1087355093107E-2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60</v>
      </c>
      <c r="E4593">
        <v>6.9947723999999996</v>
      </c>
      <c r="F4593">
        <v>3.66</v>
      </c>
      <c r="G4593">
        <v>27.263726144708599</v>
      </c>
      <c r="H4593">
        <v>0.70976559421914598</v>
      </c>
      <c r="I4593">
        <v>10.086189504295699</v>
      </c>
      <c r="J4593">
        <v>0.54422459675781298</v>
      </c>
      <c r="K4593">
        <v>2.6871027684578399</v>
      </c>
      <c r="L4593">
        <v>1.4794587070264</v>
      </c>
      <c r="M4593">
        <v>99.982782764808405</v>
      </c>
      <c r="N4593">
        <v>2.6804938860247698</v>
      </c>
      <c r="O4593">
        <v>0</v>
      </c>
      <c r="P4593">
        <v>51.239669421487598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6.9756974999999999</v>
      </c>
      <c r="F4594">
        <v>22.09</v>
      </c>
      <c r="G4594">
        <v>-2.1583295523616601</v>
      </c>
      <c r="H4594">
        <v>-17.936222646765199</v>
      </c>
      <c r="I4594">
        <v>1.1916815750774901</v>
      </c>
      <c r="J4594">
        <v>-9.3418163237115497</v>
      </c>
      <c r="K4594">
        <v>24.0242408339607</v>
      </c>
      <c r="L4594">
        <v>21.194605681644301</v>
      </c>
      <c r="M4594">
        <v>31.603113848603599</v>
      </c>
      <c r="N4594">
        <v>1.88773333870902</v>
      </c>
      <c r="O4594">
        <v>25.9393390674513</v>
      </c>
      <c r="P4594">
        <v>50.991114149008801</v>
      </c>
      <c r="Q4594">
        <v>2.3918849412023001E-2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E4595">
        <v>6.9397624999999996</v>
      </c>
      <c r="F4595">
        <v>22</v>
      </c>
      <c r="G4595">
        <v>35.606010390749198</v>
      </c>
      <c r="H4595">
        <v>-31.281925561684002</v>
      </c>
      <c r="I4595">
        <v>-53.896970907191999</v>
      </c>
      <c r="J4595">
        <v>-12.9807324998522</v>
      </c>
      <c r="K4595">
        <v>33.563518566502097</v>
      </c>
      <c r="L4595">
        <v>34.688005112250899</v>
      </c>
      <c r="M4595">
        <v>10.101902593257901</v>
      </c>
      <c r="N4595">
        <v>1.9324348607367401</v>
      </c>
      <c r="O4595">
        <v>132.22727272727201</v>
      </c>
      <c r="P4595">
        <v>72.549019607843107</v>
      </c>
      <c r="Q4595">
        <v>2.0286355791896998E-2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622</v>
      </c>
      <c r="E4596">
        <v>6.9332900000000004</v>
      </c>
      <c r="F4596">
        <v>17.29</v>
      </c>
      <c r="G4596">
        <v>177.767182551921</v>
      </c>
      <c r="H4596">
        <v>-12.565852276394899</v>
      </c>
      <c r="I4596">
        <v>208.69168157507701</v>
      </c>
      <c r="J4596">
        <v>-6.8613202676506599</v>
      </c>
      <c r="K4596">
        <v>18.153300965591299</v>
      </c>
      <c r="L4596">
        <v>13.521458925865099</v>
      </c>
      <c r="M4596">
        <v>22.756275524288299</v>
      </c>
      <c r="N4596">
        <v>0.2949429685244</v>
      </c>
      <c r="O4596">
        <v>46.963562753036399</v>
      </c>
      <c r="P4596">
        <v>232.49999999999901</v>
      </c>
      <c r="Q4596">
        <v>0.117914633154781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60</v>
      </c>
      <c r="E4597">
        <v>6.9000482999999999</v>
      </c>
      <c r="F4597">
        <v>23</v>
      </c>
      <c r="G4597">
        <v>-21.020696235957399</v>
      </c>
      <c r="H4597">
        <v>-4.0473337578763804</v>
      </c>
      <c r="I4597">
        <v>-6.3131008256876697</v>
      </c>
      <c r="J4597">
        <v>-1.23904952529257</v>
      </c>
      <c r="K4597">
        <v>22.9960199984761</v>
      </c>
      <c r="L4597">
        <v>22.459815328566599</v>
      </c>
      <c r="M4597">
        <v>10.6643431554632</v>
      </c>
      <c r="N4597">
        <v>0</v>
      </c>
      <c r="O4597">
        <v>5.4347826086956497</v>
      </c>
      <c r="P4597">
        <v>12.1951219512195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1428</v>
      </c>
      <c r="E4598">
        <v>6.8579999999999997</v>
      </c>
      <c r="F4598">
        <v>11.81</v>
      </c>
      <c r="G4598">
        <v>12.470659034538899</v>
      </c>
      <c r="H4598">
        <v>-1.2136957322822299</v>
      </c>
      <c r="I4598">
        <v>-18.137079854681399</v>
      </c>
      <c r="J4598">
        <v>-9.4023148314150191</v>
      </c>
      <c r="K4598">
        <v>11.6296627098453</v>
      </c>
      <c r="L4598">
        <v>11.006123504603501</v>
      </c>
      <c r="M4598">
        <v>41.4454769584273</v>
      </c>
      <c r="N4598">
        <v>0.61373046160280198</v>
      </c>
      <c r="O4598">
        <v>20.660457239627402</v>
      </c>
      <c r="P4598">
        <v>55.190538764783099</v>
      </c>
      <c r="Q4598">
        <v>9.8410101782054005E-2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E4599">
        <v>6.8565525000000003</v>
      </c>
      <c r="F4599">
        <v>13.04</v>
      </c>
      <c r="G4599">
        <v>-59.055247354620597</v>
      </c>
      <c r="H4599">
        <v>-9.6479232936169907</v>
      </c>
      <c r="I4599">
        <v>-53.1606186670532</v>
      </c>
      <c r="J4599">
        <v>-5.1400247691035199</v>
      </c>
      <c r="K4599">
        <v>13.204336419852099</v>
      </c>
      <c r="L4599">
        <v>16.2114556478259</v>
      </c>
      <c r="M4599">
        <v>45.9353151766339</v>
      </c>
      <c r="N4599">
        <v>0.627510653910477</v>
      </c>
      <c r="O4599">
        <v>161.886503067484</v>
      </c>
      <c r="P4599">
        <v>18.009049773755599</v>
      </c>
      <c r="Q4599">
        <v>7.3808216532683005E-2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>
        <v>0</v>
      </c>
      <c r="E4600">
        <v>6.8351499999999996</v>
      </c>
      <c r="F4600">
        <v>6.77</v>
      </c>
      <c r="G4600">
        <v>63.013236405217498</v>
      </c>
      <c r="H4600">
        <v>23.770848060305401</v>
      </c>
      <c r="I4600">
        <v>-18.898246482476399</v>
      </c>
      <c r="J4600">
        <v>2.4482661089257101</v>
      </c>
      <c r="K4600">
        <v>6.0344462711157503</v>
      </c>
      <c r="L4600">
        <v>6.0566602522263997</v>
      </c>
      <c r="M4600">
        <v>33.054303584157999</v>
      </c>
      <c r="N4600">
        <v>2.45367187048836</v>
      </c>
      <c r="O4600">
        <v>22.0088626292466</v>
      </c>
      <c r="P4600">
        <v>90.168539325842602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285</v>
      </c>
      <c r="E4601">
        <v>6.7931233999999998</v>
      </c>
      <c r="F4601">
        <v>6.76</v>
      </c>
      <c r="G4601">
        <v>-31.5466792932339</v>
      </c>
      <c r="H4601">
        <v>-6.3494920312576797</v>
      </c>
      <c r="I4601">
        <v>-23.832258233404001</v>
      </c>
      <c r="J4601">
        <v>-2.8332524238432999</v>
      </c>
      <c r="K4601">
        <v>6.8954061137924096</v>
      </c>
      <c r="M4601">
        <v>48.271924566426499</v>
      </c>
      <c r="N4601">
        <v>1.1292879823366599</v>
      </c>
      <c r="O4601">
        <v>119.230769230769</v>
      </c>
      <c r="P4601">
        <v>11.184210526315701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715</v>
      </c>
      <c r="E4602">
        <v>6.7584707650000002</v>
      </c>
      <c r="F4602">
        <v>36.25</v>
      </c>
      <c r="G4602">
        <v>36.163945809650002</v>
      </c>
      <c r="H4602">
        <v>-4.0473337578763804</v>
      </c>
      <c r="I4602">
        <v>9.3851628510830505</v>
      </c>
      <c r="J4602">
        <v>-1.65804393870039</v>
      </c>
      <c r="K4602">
        <v>35.139947290589902</v>
      </c>
      <c r="L4602">
        <v>30.6085469987907</v>
      </c>
      <c r="M4602">
        <v>51.4778037811056</v>
      </c>
      <c r="N4602">
        <v>1.4630572028750399</v>
      </c>
      <c r="O4602">
        <v>4.1931034482758802</v>
      </c>
      <c r="P4602">
        <v>68.613497157080403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E4603">
        <v>6.7344868909999898</v>
      </c>
      <c r="F4603">
        <v>6.7</v>
      </c>
      <c r="G4603">
        <v>-18.708096554936599</v>
      </c>
      <c r="H4603">
        <v>-11.855552935958499</v>
      </c>
      <c r="I4603">
        <v>-30.4108825274865</v>
      </c>
      <c r="J4603">
        <v>-9.4245884066022594</v>
      </c>
      <c r="K4603">
        <v>6.7526255163870097</v>
      </c>
      <c r="L4603">
        <v>6.7464694279197204</v>
      </c>
      <c r="M4603">
        <v>40.292277653758298</v>
      </c>
      <c r="N4603">
        <v>1.9599621007038399</v>
      </c>
      <c r="O4603">
        <v>26.865671641791</v>
      </c>
      <c r="P4603">
        <v>22.4862888482632</v>
      </c>
      <c r="Q4603">
        <v>-3.6665919403647003E-2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E4604">
        <v>6.7003608000000003</v>
      </c>
      <c r="F4604">
        <v>22.89</v>
      </c>
      <c r="G4604">
        <v>-25.566150781411899</v>
      </c>
      <c r="H4604">
        <v>-4.0473337578763804</v>
      </c>
      <c r="I4604">
        <v>-16.308318424922401</v>
      </c>
      <c r="J4604">
        <v>-1.23904952529257</v>
      </c>
      <c r="K4604">
        <v>22.89</v>
      </c>
      <c r="M4604">
        <v>50</v>
      </c>
      <c r="O4604">
        <v>0</v>
      </c>
      <c r="P4604">
        <v>0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138</v>
      </c>
      <c r="E4605">
        <v>6.7001340000000003</v>
      </c>
      <c r="F4605">
        <v>0.8</v>
      </c>
      <c r="G4605">
        <v>-15.808610864203199</v>
      </c>
      <c r="H4605">
        <v>33.452666242123598</v>
      </c>
      <c r="I4605">
        <v>-41.541963284735502</v>
      </c>
      <c r="J4605">
        <v>17.222488936245799</v>
      </c>
      <c r="K4605">
        <v>0.64751312047805698</v>
      </c>
      <c r="L4605">
        <v>0.74930927529170399</v>
      </c>
      <c r="M4605">
        <v>55.5895390345283</v>
      </c>
      <c r="N4605">
        <v>0.38804562323918801</v>
      </c>
      <c r="O4605">
        <v>70</v>
      </c>
      <c r="P4605">
        <v>70.212765957446805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72</v>
      </c>
      <c r="E4606">
        <v>6.6922109599999997</v>
      </c>
      <c r="F4606">
        <v>6.51</v>
      </c>
      <c r="G4606">
        <v>7.2909920757308901</v>
      </c>
      <c r="H4606">
        <v>-11.9750110875008</v>
      </c>
      <c r="I4606">
        <v>-28.2163021867628</v>
      </c>
      <c r="J4606">
        <v>-4.5967137588692104</v>
      </c>
      <c r="K4606">
        <v>6.8815100206154396</v>
      </c>
      <c r="L4606">
        <v>6.6696167525103602</v>
      </c>
      <c r="M4606">
        <v>43.981676502489599</v>
      </c>
      <c r="N4606">
        <v>0.44753872609629303</v>
      </c>
      <c r="O4606">
        <v>67.434715821812603</v>
      </c>
      <c r="P4606">
        <v>71.767810026385206</v>
      </c>
      <c r="Q4606">
        <v>-6.6815669385109997E-3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46</v>
      </c>
      <c r="E4607">
        <v>6.6771077999999999</v>
      </c>
      <c r="F4607">
        <v>9.7899999999999991</v>
      </c>
      <c r="G4607">
        <v>-16.788373003634099</v>
      </c>
      <c r="H4607">
        <v>-3.9400376205373302</v>
      </c>
      <c r="I4607">
        <v>-33.761944057300198</v>
      </c>
      <c r="J4607">
        <v>15.3859504747074</v>
      </c>
      <c r="K4607">
        <v>8.9836002757686</v>
      </c>
      <c r="L4607">
        <v>9.1215578423609198</v>
      </c>
      <c r="M4607">
        <v>75.178786688853094</v>
      </c>
      <c r="N4607">
        <v>1.0785703847518799</v>
      </c>
      <c r="O4607">
        <v>50.153217568947902</v>
      </c>
      <c r="P4607">
        <v>58.4142394822006</v>
      </c>
      <c r="Q4607">
        <v>3.1988783892037999E-2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6.6433499999999999</v>
      </c>
      <c r="F4608">
        <v>9.99</v>
      </c>
      <c r="G4608">
        <v>15.935265649182901</v>
      </c>
      <c r="H4608">
        <v>-2.6260139609220601</v>
      </c>
      <c r="I4608">
        <v>1.4982853486623999</v>
      </c>
      <c r="J4608">
        <v>0.69972598491149796</v>
      </c>
      <c r="K4608">
        <v>8.9883933880871005</v>
      </c>
      <c r="L4608">
        <v>8.0320565314877808</v>
      </c>
      <c r="M4608">
        <v>57.513490087683998</v>
      </c>
      <c r="N4608">
        <v>0.334734663942584</v>
      </c>
      <c r="O4608">
        <v>5.5055055055055</v>
      </c>
      <c r="P4608">
        <v>67.336683417085396</v>
      </c>
      <c r="Q4608">
        <v>-3.8164868522360001E-3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989</v>
      </c>
      <c r="E4609">
        <v>6.6419594000000002</v>
      </c>
      <c r="F4609">
        <v>5.14</v>
      </c>
      <c r="G4609">
        <v>-10.060532803883801</v>
      </c>
      <c r="H4609">
        <v>-4.0473337578763804</v>
      </c>
      <c r="I4609">
        <v>-11.410359241248999</v>
      </c>
      <c r="J4609">
        <v>-1.23904952529257</v>
      </c>
      <c r="K4609">
        <v>5.0950495253575498</v>
      </c>
      <c r="L4609">
        <v>4.8114679795761104</v>
      </c>
      <c r="M4609">
        <v>100</v>
      </c>
      <c r="N4609">
        <v>0</v>
      </c>
      <c r="O4609">
        <v>0</v>
      </c>
      <c r="P4609">
        <v>15.505617977528001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E4610">
        <v>6.6368499999999999</v>
      </c>
      <c r="F4610">
        <v>10.54</v>
      </c>
      <c r="G4610">
        <v>-9.4868556272269302</v>
      </c>
      <c r="H4610">
        <v>9.0454497472782602</v>
      </c>
      <c r="I4610">
        <v>-30.547537302058299</v>
      </c>
      <c r="J4610">
        <v>-1.6023556106695001</v>
      </c>
      <c r="K4610">
        <v>10.2508658413189</v>
      </c>
      <c r="L4610">
        <v>10.689741389473699</v>
      </c>
      <c r="M4610">
        <v>61.841565314110298</v>
      </c>
      <c r="N4610">
        <v>1.79626168224299</v>
      </c>
      <c r="O4610">
        <v>48.576850094876598</v>
      </c>
      <c r="P4610">
        <v>53.197674418604599</v>
      </c>
      <c r="Q4610">
        <v>-0.120216366264583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E4611">
        <v>6.6295119479999904</v>
      </c>
      <c r="F4611">
        <v>5.53</v>
      </c>
      <c r="G4611">
        <v>-28.378101572273099</v>
      </c>
      <c r="H4611">
        <v>-10.927333757876299</v>
      </c>
      <c r="I4611">
        <v>-37.757182061286102</v>
      </c>
      <c r="J4611">
        <v>0.154678697703938</v>
      </c>
      <c r="K4611">
        <v>5.7472525450979202</v>
      </c>
      <c r="L4611">
        <v>5.9961274719521001</v>
      </c>
      <c r="M4611">
        <v>53.349028127542603</v>
      </c>
      <c r="N4611">
        <v>1.28073151975391</v>
      </c>
      <c r="O4611">
        <v>54.611211573236801</v>
      </c>
      <c r="P4611">
        <v>28.904428904428901</v>
      </c>
      <c r="Q4611">
        <v>3.9767639728745002E-2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402</v>
      </c>
      <c r="E4612">
        <v>6.6013200000000003</v>
      </c>
      <c r="F4612">
        <v>15.51</v>
      </c>
      <c r="G4612">
        <v>97.920880918876193</v>
      </c>
      <c r="H4612">
        <v>2.6065370034799802</v>
      </c>
      <c r="I4612">
        <v>-25.0730243072754</v>
      </c>
      <c r="J4612">
        <v>7.0077037214606701</v>
      </c>
      <c r="K4612">
        <v>15.7844109231581</v>
      </c>
      <c r="L4612">
        <v>15.003393472012201</v>
      </c>
      <c r="M4612">
        <v>54.676634177429499</v>
      </c>
      <c r="N4612">
        <v>1.27668213457076</v>
      </c>
      <c r="O4612">
        <v>43.5847840103159</v>
      </c>
      <c r="P4612">
        <v>138.24884792626699</v>
      </c>
      <c r="Q4612">
        <v>5.0106104349933997E-2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541</v>
      </c>
      <c r="E4613">
        <v>6.6</v>
      </c>
      <c r="F4613">
        <v>22</v>
      </c>
      <c r="G4613">
        <v>136.96368215414799</v>
      </c>
      <c r="H4613">
        <v>0.21806908572549999</v>
      </c>
      <c r="I4613">
        <v>-23.637720278334399</v>
      </c>
      <c r="J4613">
        <v>-4.7478214551171396</v>
      </c>
      <c r="K4613">
        <v>20.914989471222601</v>
      </c>
      <c r="L4613">
        <v>19.916964865706699</v>
      </c>
      <c r="M4613">
        <v>59.6005796835436</v>
      </c>
      <c r="N4613">
        <v>0.99801771510300297</v>
      </c>
      <c r="O4613">
        <v>38.636363636363598</v>
      </c>
      <c r="P4613">
        <v>162.52983293555999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138</v>
      </c>
      <c r="E4614">
        <v>6.5617446700000004</v>
      </c>
      <c r="F4614">
        <v>16.5</v>
      </c>
      <c r="G4614">
        <v>-21.9713795395818</v>
      </c>
      <c r="H4614">
        <v>9.6542444343761193</v>
      </c>
      <c r="I4614">
        <v>-34.0550781457599</v>
      </c>
      <c r="J4614">
        <v>-0.92259382909005305</v>
      </c>
      <c r="K4614">
        <v>15.0326304904771</v>
      </c>
      <c r="L4614">
        <v>15.553872761068</v>
      </c>
      <c r="M4614">
        <v>57.638297413513797</v>
      </c>
      <c r="N4614">
        <v>1.25198137933732</v>
      </c>
      <c r="O4614">
        <v>45.090909090909001</v>
      </c>
      <c r="P4614">
        <v>99.275362318840493</v>
      </c>
      <c r="Q4614">
        <v>6.2338765372883999E-2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121</v>
      </c>
      <c r="E4615">
        <v>6.5503749999999998</v>
      </c>
      <c r="F4615">
        <v>1.45</v>
      </c>
      <c r="G4615">
        <v>78.8456139244703</v>
      </c>
      <c r="H4615">
        <v>-33.4889581233586</v>
      </c>
      <c r="I4615">
        <v>31.650865248546801</v>
      </c>
      <c r="J4615">
        <v>-1.23904952529257</v>
      </c>
      <c r="K4615">
        <v>1.66671940592455</v>
      </c>
      <c r="L4615">
        <v>1.2981151691936099</v>
      </c>
      <c r="M4615">
        <v>30.603391863916599</v>
      </c>
      <c r="N4615">
        <v>1.6481880219835701</v>
      </c>
      <c r="O4615">
        <v>75.172413793103402</v>
      </c>
      <c r="P4615">
        <v>123.07692307692299</v>
      </c>
      <c r="Q4615">
        <v>2.0290069475355998E-2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95</v>
      </c>
      <c r="E4616">
        <v>6.5476593000000003</v>
      </c>
      <c r="F4616">
        <v>30.2</v>
      </c>
      <c r="G4616">
        <v>331.317359052173</v>
      </c>
      <c r="H4616">
        <v>71.993094303954706</v>
      </c>
      <c r="I4616">
        <v>269.88093988709699</v>
      </c>
      <c r="J4616">
        <v>6.9055815923115098</v>
      </c>
      <c r="K4616">
        <v>19.3989177904927</v>
      </c>
      <c r="L4616">
        <v>11.9308137692207</v>
      </c>
      <c r="M4616">
        <v>99.930921367070596</v>
      </c>
      <c r="N4616">
        <v>0.86602644793654604</v>
      </c>
      <c r="O4616">
        <v>0</v>
      </c>
      <c r="P4616">
        <v>425.21739130434702</v>
      </c>
      <c r="Q4616">
        <v>0.14286357768685201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21</v>
      </c>
      <c r="E4617">
        <v>6.5411342640000001</v>
      </c>
      <c r="F4617">
        <v>1.98</v>
      </c>
      <c r="G4617">
        <v>32.833849218588</v>
      </c>
      <c r="H4617">
        <v>11.903586487522301</v>
      </c>
      <c r="I4617">
        <v>5.1640742131143202</v>
      </c>
      <c r="J4617">
        <v>4.94072575560629</v>
      </c>
      <c r="K4617">
        <v>1.7792593134650201</v>
      </c>
      <c r="L4617">
        <v>1.74066895329015</v>
      </c>
      <c r="M4617">
        <v>67.951298761647607</v>
      </c>
      <c r="N4617">
        <v>1.8905251458738499</v>
      </c>
      <c r="O4617">
        <v>29.292929292929301</v>
      </c>
      <c r="P4617">
        <v>132.941176470588</v>
      </c>
      <c r="Q4617">
        <v>2.9709145266277E-2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251</v>
      </c>
      <c r="E4618">
        <v>6.530196976</v>
      </c>
      <c r="F4618">
        <v>8.5500000000000007</v>
      </c>
      <c r="G4618">
        <v>167.24206839666999</v>
      </c>
      <c r="H4618">
        <v>-25.9810848769453</v>
      </c>
      <c r="I4618">
        <v>-47.578414887944902</v>
      </c>
      <c r="J4618">
        <v>-2.7079760789648799</v>
      </c>
      <c r="K4618">
        <v>9.1056293274570503</v>
      </c>
      <c r="L4618">
        <v>8.1042204470079895</v>
      </c>
      <c r="M4618">
        <v>34.671101756002898</v>
      </c>
      <c r="N4618">
        <v>0.46915020464169899</v>
      </c>
      <c r="O4618">
        <v>73.216374269005797</v>
      </c>
      <c r="P4618">
        <v>216.666666666666</v>
      </c>
      <c r="Q4618">
        <v>9.0880329915000002E-2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302</v>
      </c>
      <c r="E4619">
        <v>6.5131620000000003</v>
      </c>
      <c r="F4619">
        <v>10.83</v>
      </c>
      <c r="G4619">
        <v>27.0700818278235</v>
      </c>
      <c r="H4619">
        <v>11.4203489655224</v>
      </c>
      <c r="I4619">
        <v>18.282564687985701</v>
      </c>
      <c r="J4619">
        <v>0.54422459675781298</v>
      </c>
      <c r="K4619">
        <v>9.2080039188751304</v>
      </c>
      <c r="L4619">
        <v>6.8811501454755701</v>
      </c>
      <c r="M4619">
        <v>99.999999684640002</v>
      </c>
      <c r="N4619">
        <v>3.2622934198519702</v>
      </c>
      <c r="O4619">
        <v>0</v>
      </c>
      <c r="P4619">
        <v>51.046025104602499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1655</v>
      </c>
      <c r="E4620">
        <v>6.5039088420000004</v>
      </c>
      <c r="F4620">
        <v>0.43</v>
      </c>
      <c r="G4620">
        <v>-21.594990895826498</v>
      </c>
      <c r="H4620">
        <v>-16.406192536884198</v>
      </c>
      <c r="I4620">
        <v>-42.374920316925497</v>
      </c>
      <c r="J4620">
        <v>5.4222733772456202</v>
      </c>
      <c r="K4620">
        <v>0.50991238460865396</v>
      </c>
      <c r="L4620">
        <v>0.51873516385331897</v>
      </c>
      <c r="M4620">
        <v>47.653898257862402</v>
      </c>
      <c r="N4620">
        <v>2.24043013564313</v>
      </c>
      <c r="O4620">
        <v>60.465116279069697</v>
      </c>
      <c r="P4620">
        <v>16.2162162162162</v>
      </c>
      <c r="Q4620">
        <v>3.3142016150360001E-3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622</v>
      </c>
      <c r="E4621">
        <v>6.4740000000000002</v>
      </c>
      <c r="F4621">
        <v>21.58</v>
      </c>
      <c r="G4621">
        <v>-84.979353715397195</v>
      </c>
      <c r="H4621">
        <v>-8.7713955680309095</v>
      </c>
      <c r="I4621">
        <v>-9.9505066950062808</v>
      </c>
      <c r="J4621">
        <v>-1.23904952529257</v>
      </c>
      <c r="K4621">
        <v>23.686401906381199</v>
      </c>
      <c r="L4621">
        <v>26.5522123788252</v>
      </c>
      <c r="M4621">
        <v>41.757787685817803</v>
      </c>
      <c r="N4621">
        <v>0.29683698296836902</v>
      </c>
      <c r="O4621">
        <v>146.38554216867399</v>
      </c>
      <c r="P4621">
        <v>61.769115442278803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E4622">
        <v>6.4619499999999999</v>
      </c>
      <c r="F4622">
        <v>3.97</v>
      </c>
      <c r="G4622">
        <v>-12.1375793528405</v>
      </c>
      <c r="H4622">
        <v>-15.9077988741554</v>
      </c>
      <c r="I4622">
        <v>-53.392312085778201</v>
      </c>
      <c r="J4622">
        <v>-14.312444020705399</v>
      </c>
      <c r="K4622">
        <v>4.5974388517771896</v>
      </c>
      <c r="L4622">
        <v>4.8654190499833403</v>
      </c>
      <c r="M4622">
        <v>23.4062490983274</v>
      </c>
      <c r="N4622">
        <v>1.9939698492462301</v>
      </c>
      <c r="O4622">
        <v>91.435768261964697</v>
      </c>
      <c r="P4622">
        <v>28.064516129032199</v>
      </c>
      <c r="Q4622">
        <v>-5.9710771101759E-2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541</v>
      </c>
      <c r="E4623">
        <v>6.4617750000000003</v>
      </c>
      <c r="F4623">
        <v>152.75</v>
      </c>
      <c r="G4623">
        <v>287.27168705642498</v>
      </c>
      <c r="H4623">
        <v>-9.5271915777816005</v>
      </c>
      <c r="I4623">
        <v>152.192296797436</v>
      </c>
      <c r="J4623">
        <v>-3.3556139424704798</v>
      </c>
      <c r="K4623">
        <v>154.68513067529801</v>
      </c>
      <c r="L4623">
        <v>109.715036494627</v>
      </c>
      <c r="M4623">
        <v>53.723434794506304</v>
      </c>
      <c r="N4623">
        <v>0.33065971860343901</v>
      </c>
      <c r="O4623">
        <v>30.638297872340399</v>
      </c>
      <c r="P4623">
        <v>375.85669781931398</v>
      </c>
      <c r="Q4623">
        <v>0.172326369085849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21</v>
      </c>
      <c r="E4624">
        <v>6.4583323000000004</v>
      </c>
      <c r="F4624">
        <v>15.19</v>
      </c>
      <c r="G4624">
        <v>22.222324288187298</v>
      </c>
      <c r="H4624">
        <v>-4.1612945777006196</v>
      </c>
      <c r="I4624">
        <v>44.638460592976301</v>
      </c>
      <c r="J4624">
        <v>0.54422459675781298</v>
      </c>
      <c r="K4624">
        <v>11.702388895881301</v>
      </c>
      <c r="L4624">
        <v>9.8983790252751405</v>
      </c>
      <c r="M4624">
        <v>92.201677096831602</v>
      </c>
      <c r="N4624">
        <v>0.57147919907070099</v>
      </c>
      <c r="O4624">
        <v>0</v>
      </c>
      <c r="P4624">
        <v>133.333333333333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622</v>
      </c>
      <c r="E4625">
        <v>6.4524096770000003</v>
      </c>
      <c r="F4625">
        <v>14.31</v>
      </c>
      <c r="G4625">
        <v>-55.051245632360398</v>
      </c>
      <c r="H4625">
        <v>3.2666242123609898E-2</v>
      </c>
      <c r="I4625">
        <v>-32.032700050364099</v>
      </c>
      <c r="J4625">
        <v>-1.23904952529257</v>
      </c>
      <c r="K4625">
        <v>13.7370381041132</v>
      </c>
      <c r="L4625">
        <v>14.6203827826725</v>
      </c>
      <c r="M4625">
        <v>41.215702591184503</v>
      </c>
      <c r="N4625">
        <v>1.2156661422538699</v>
      </c>
      <c r="O4625">
        <v>39.692522711390602</v>
      </c>
      <c r="P4625">
        <v>22.307692307692299</v>
      </c>
      <c r="Q4625">
        <v>6.1418209367913999E-2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E4626">
        <v>6.4157999999999999</v>
      </c>
      <c r="F4626">
        <v>12.58</v>
      </c>
      <c r="G4626">
        <v>-25.566150781411899</v>
      </c>
      <c r="I4626">
        <v>-16.308318424922401</v>
      </c>
      <c r="K4626">
        <v>12.58</v>
      </c>
      <c r="L4626">
        <v>12.579999999999901</v>
      </c>
      <c r="M4626">
        <v>50</v>
      </c>
      <c r="O4626">
        <v>0</v>
      </c>
      <c r="P4626">
        <v>0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541</v>
      </c>
      <c r="E4627">
        <v>6.3924300000000001</v>
      </c>
      <c r="F4627">
        <v>23.94</v>
      </c>
      <c r="G4627">
        <v>-60.237448226214703</v>
      </c>
      <c r="H4627">
        <v>43.904777143194799</v>
      </c>
      <c r="I4627">
        <v>-50.979615869725201</v>
      </c>
      <c r="J4627">
        <v>6.9637154516659496</v>
      </c>
      <c r="K4627">
        <v>16.7762853354611</v>
      </c>
      <c r="L4627">
        <v>21.09103590993</v>
      </c>
      <c r="M4627">
        <v>100</v>
      </c>
      <c r="N4627">
        <v>0.98988549618320598</v>
      </c>
      <c r="O4627">
        <v>53.072074124705701</v>
      </c>
      <c r="P4627">
        <v>672.25806451612902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622</v>
      </c>
      <c r="E4628">
        <v>6.3800100000000004</v>
      </c>
      <c r="F4628">
        <v>70.010000000000005</v>
      </c>
      <c r="G4628">
        <v>-22.6405406667397</v>
      </c>
      <c r="H4628">
        <v>-0.82295213243469501</v>
      </c>
      <c r="I4628">
        <v>-37.812971412925599</v>
      </c>
      <c r="J4628">
        <v>2.1832841522409701</v>
      </c>
      <c r="K4628">
        <v>69.840201661840098</v>
      </c>
      <c r="L4628">
        <v>72.683806919349806</v>
      </c>
      <c r="M4628">
        <v>47.622982259594401</v>
      </c>
      <c r="N4628">
        <v>0.52176264111564297</v>
      </c>
      <c r="O4628">
        <v>37.694615054992099</v>
      </c>
      <c r="P4628">
        <v>26.600361663652802</v>
      </c>
      <c r="Q4628">
        <v>0.13205441307215601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271</v>
      </c>
      <c r="E4629">
        <v>6.3608370000000001</v>
      </c>
      <c r="F4629">
        <v>14.99</v>
      </c>
      <c r="G4629">
        <v>-23.035371027649902</v>
      </c>
      <c r="H4629">
        <v>-14.794146144033</v>
      </c>
      <c r="I4629">
        <v>-19.660994118023702</v>
      </c>
      <c r="J4629">
        <v>-3.2390495252925802</v>
      </c>
      <c r="K4629">
        <v>16.4523229557463</v>
      </c>
      <c r="L4629">
        <v>15.6361388736713</v>
      </c>
      <c r="M4629">
        <v>26.963280582825799</v>
      </c>
      <c r="N4629">
        <v>0.22857195708472</v>
      </c>
      <c r="O4629">
        <v>65.1767845230153</v>
      </c>
      <c r="P4629">
        <v>23.8842975206611</v>
      </c>
      <c r="Q4629">
        <v>4.7716956593563002E-2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1428</v>
      </c>
      <c r="E4630">
        <v>6.3588532999999998</v>
      </c>
      <c r="F4630">
        <v>11.1</v>
      </c>
      <c r="G4630">
        <v>78.103573989230199</v>
      </c>
      <c r="H4630">
        <v>24.252442528477001</v>
      </c>
      <c r="I4630">
        <v>71.191681575077496</v>
      </c>
      <c r="J4630">
        <v>3.0336777474346999</v>
      </c>
      <c r="K4630">
        <v>9.6761657802510896</v>
      </c>
      <c r="L4630">
        <v>8.1511628169222998</v>
      </c>
      <c r="M4630">
        <v>67.574325223560507</v>
      </c>
      <c r="N4630">
        <v>1.02823454357607</v>
      </c>
      <c r="O4630">
        <v>9.0090090090090005</v>
      </c>
      <c r="P4630">
        <v>124.696356275303</v>
      </c>
      <c r="Q4630">
        <v>8.7644265687096004E-2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285</v>
      </c>
      <c r="E4631">
        <v>6.3365033119999996</v>
      </c>
      <c r="F4631">
        <v>3.6</v>
      </c>
      <c r="G4631">
        <v>-56.335381550642701</v>
      </c>
      <c r="H4631">
        <v>-18.465938409039101</v>
      </c>
      <c r="I4631">
        <v>-14.3253155920612</v>
      </c>
      <c r="J4631">
        <v>2.4229223056933402</v>
      </c>
      <c r="K4631">
        <v>3.84424041426047</v>
      </c>
      <c r="L4631">
        <v>3.8142233920542101</v>
      </c>
      <c r="M4631">
        <v>44.804549207062202</v>
      </c>
      <c r="N4631">
        <v>0.41546583482758098</v>
      </c>
      <c r="O4631">
        <v>88.6111111111111</v>
      </c>
      <c r="P4631">
        <v>23.711340206185501</v>
      </c>
      <c r="Q4631">
        <v>2.8392770822388998E-2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715</v>
      </c>
      <c r="E4632">
        <v>6.3247861439999999</v>
      </c>
      <c r="F4632">
        <v>95.55</v>
      </c>
      <c r="G4632">
        <v>28.4706066849484</v>
      </c>
      <c r="H4632">
        <v>-0.56370461004261996</v>
      </c>
      <c r="I4632">
        <v>1.59641997586722</v>
      </c>
      <c r="J4632">
        <v>-2.2096160407477901</v>
      </c>
      <c r="K4632">
        <v>91.757645703433894</v>
      </c>
      <c r="L4632">
        <v>81.6054743627395</v>
      </c>
      <c r="M4632">
        <v>63.753004305415402</v>
      </c>
      <c r="N4632">
        <v>0.93737516788852404</v>
      </c>
      <c r="O4632">
        <v>1.1930926216640401</v>
      </c>
      <c r="P4632">
        <v>58.064516129032199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228</v>
      </c>
      <c r="E4633">
        <v>6.3066559499999997</v>
      </c>
      <c r="F4633">
        <v>6.6</v>
      </c>
      <c r="G4633">
        <v>-56.816150781411899</v>
      </c>
      <c r="I4633">
        <v>-16.308318424922401</v>
      </c>
      <c r="K4633">
        <v>7.8976443621726604</v>
      </c>
      <c r="M4633">
        <v>24.8553728216223</v>
      </c>
      <c r="N4633">
        <v>1</v>
      </c>
      <c r="O4633">
        <v>45.454545454545404</v>
      </c>
      <c r="P4633">
        <v>4.7619047619047601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72</v>
      </c>
      <c r="E4634">
        <v>6.3053055999999996</v>
      </c>
      <c r="F4634">
        <v>14.36</v>
      </c>
      <c r="G4634">
        <v>257.36718255192102</v>
      </c>
      <c r="H4634">
        <v>40.659757711805</v>
      </c>
      <c r="I4634">
        <v>298.720583309181</v>
      </c>
      <c r="J4634">
        <v>6.9022715192542696</v>
      </c>
      <c r="K4634">
        <v>10.182378295107499</v>
      </c>
      <c r="L4634">
        <v>6.6568095305492596</v>
      </c>
      <c r="M4634">
        <v>99.999999721333396</v>
      </c>
      <c r="N4634">
        <v>2.9269716875514198</v>
      </c>
      <c r="O4634">
        <v>0</v>
      </c>
      <c r="P4634">
        <v>315.02890173410401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812</v>
      </c>
      <c r="E4635">
        <v>6.3</v>
      </c>
      <c r="F4635">
        <v>5.75</v>
      </c>
      <c r="G4635">
        <v>2.4962100203697801</v>
      </c>
      <c r="H4635">
        <v>-5.0374327677773696</v>
      </c>
      <c r="I4635">
        <v>-27.846779963384002</v>
      </c>
      <c r="J4635">
        <v>3.10877656166394</v>
      </c>
      <c r="K4635">
        <v>5.9365083540226502</v>
      </c>
      <c r="L4635">
        <v>5.89069885911145</v>
      </c>
      <c r="M4635">
        <v>52.439184822449398</v>
      </c>
      <c r="N4635">
        <v>1.62571920748606</v>
      </c>
      <c r="O4635">
        <v>47.478260869565197</v>
      </c>
      <c r="P4635">
        <v>36.904761904761898</v>
      </c>
      <c r="Q4635">
        <v>-6.9971806259209998E-2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231</v>
      </c>
      <c r="E4636">
        <v>6.2918336000000004</v>
      </c>
      <c r="F4636">
        <v>6.11</v>
      </c>
      <c r="G4636">
        <v>52.104748365872297</v>
      </c>
      <c r="H4636">
        <v>0.82152329171518601</v>
      </c>
      <c r="I4636">
        <v>47.6770570842043</v>
      </c>
      <c r="J4636">
        <v>0.54422459675781298</v>
      </c>
      <c r="K4636">
        <v>4.6528404257235403</v>
      </c>
      <c r="L4636">
        <v>3.8749334370516899</v>
      </c>
      <c r="M4636">
        <v>99.999981419601397</v>
      </c>
      <c r="N4636">
        <v>1.74324017268802</v>
      </c>
      <c r="O4636">
        <v>0</v>
      </c>
      <c r="P4636">
        <v>109.24657534246499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271</v>
      </c>
      <c r="E4637">
        <v>6.2914585250000004</v>
      </c>
      <c r="F4637">
        <v>5.75</v>
      </c>
      <c r="G4637">
        <v>-9.4045346197957898</v>
      </c>
      <c r="H4637">
        <v>5.47647576593313</v>
      </c>
      <c r="I4637">
        <v>-18.850691306278399</v>
      </c>
      <c r="J4637">
        <v>-1.23904952529257</v>
      </c>
      <c r="K4637">
        <v>4.8598122773515602</v>
      </c>
      <c r="L4637">
        <v>4.9551143449620199</v>
      </c>
      <c r="M4637">
        <v>35.6610182148818</v>
      </c>
      <c r="N4637">
        <v>0.59906811626358902</v>
      </c>
      <c r="O4637">
        <v>19.999999999999901</v>
      </c>
      <c r="P4637">
        <v>55.405405405405297</v>
      </c>
      <c r="Q4637">
        <v>2.6819100495526001E-2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402</v>
      </c>
      <c r="E4638">
        <v>6.2428207999999996</v>
      </c>
      <c r="F4638">
        <v>16.420000000000002</v>
      </c>
      <c r="G4638">
        <v>7.7130699978088302</v>
      </c>
      <c r="H4638">
        <v>-4.0473337578763804</v>
      </c>
      <c r="I4638">
        <v>9.6119269738505295</v>
      </c>
      <c r="J4638">
        <v>-1.23904952529257</v>
      </c>
      <c r="K4638">
        <v>14.797744965107499</v>
      </c>
      <c r="L4638">
        <v>11.556344809386401</v>
      </c>
      <c r="M4638">
        <v>95.600391384635898</v>
      </c>
      <c r="N4638">
        <v>0</v>
      </c>
      <c r="O4638">
        <v>16.199756394640598</v>
      </c>
      <c r="P4638">
        <v>116.052631578947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906</v>
      </c>
      <c r="E4639">
        <v>6.2198399999999996</v>
      </c>
      <c r="F4639">
        <v>5.89</v>
      </c>
      <c r="G4639">
        <v>-71.198165499001107</v>
      </c>
      <c r="H4639">
        <v>-26.661294577700598</v>
      </c>
      <c r="I4639">
        <v>-63.407684699833098</v>
      </c>
      <c r="J4639">
        <v>-4.4557754032421899</v>
      </c>
      <c r="K4639">
        <v>8.9534026973667302</v>
      </c>
      <c r="L4639">
        <v>10.5900393388117</v>
      </c>
      <c r="M4639">
        <v>4.2108245056198E-2</v>
      </c>
      <c r="N4639">
        <v>1.7898847275756</v>
      </c>
      <c r="O4639">
        <v>114.261460101867</v>
      </c>
      <c r="P4639">
        <v>0</v>
      </c>
      <c r="Q4639">
        <v>-0.149367726677545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1506</v>
      </c>
      <c r="E4640">
        <v>6.1955600000000004</v>
      </c>
      <c r="F4640">
        <v>4.26</v>
      </c>
      <c r="G4640">
        <v>233.72588461681801</v>
      </c>
      <c r="H4640">
        <v>255.24470164035299</v>
      </c>
      <c r="I4640">
        <v>260.68283201755497</v>
      </c>
      <c r="J4640">
        <v>50.820875568340298</v>
      </c>
      <c r="M4640">
        <v>100</v>
      </c>
      <c r="O4640">
        <v>0</v>
      </c>
      <c r="P4640">
        <v>276.99115044247702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6.1809972999999996</v>
      </c>
      <c r="F4641">
        <v>3.79</v>
      </c>
      <c r="G4641">
        <v>27.2564298637493</v>
      </c>
      <c r="H4641">
        <v>16.653303184798698</v>
      </c>
      <c r="I4641">
        <v>-37.8404095222309</v>
      </c>
      <c r="J4641">
        <v>-0.97449926074230697</v>
      </c>
      <c r="K4641">
        <v>3.5528436037314202</v>
      </c>
      <c r="L4641">
        <v>3.5921058075680401</v>
      </c>
      <c r="M4641">
        <v>56.542957402146598</v>
      </c>
      <c r="N4641">
        <v>0.73345799412171298</v>
      </c>
      <c r="O4641">
        <v>34.036939313984099</v>
      </c>
      <c r="P4641">
        <v>60.593220338983002</v>
      </c>
      <c r="Q4641">
        <v>4.2075065627565002E-2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80</v>
      </c>
      <c r="E4642">
        <v>6.1761375000000003</v>
      </c>
      <c r="F4642">
        <v>19.89</v>
      </c>
      <c r="G4642">
        <v>37.734341829425503</v>
      </c>
      <c r="H4642">
        <v>-16.148334234293699</v>
      </c>
      <c r="I4642">
        <v>46.724468460323401</v>
      </c>
      <c r="J4642">
        <v>21.7609504747074</v>
      </c>
      <c r="K4642">
        <v>17.186585548973198</v>
      </c>
      <c r="L4642">
        <v>16.029429112601001</v>
      </c>
      <c r="M4642">
        <v>61.092186023347999</v>
      </c>
      <c r="N4642">
        <v>0.53924628956059995</v>
      </c>
      <c r="O4642">
        <v>10.005027652086399</v>
      </c>
      <c r="P4642">
        <v>83.656509695290794</v>
      </c>
      <c r="Q4642">
        <v>4.3173550312330999E-2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715</v>
      </c>
      <c r="E4643">
        <v>6.1746908559999998</v>
      </c>
      <c r="F4643">
        <v>109.34</v>
      </c>
      <c r="G4643">
        <v>61.371490351122297</v>
      </c>
      <c r="H4643">
        <v>1.5983760856762299</v>
      </c>
      <c r="I4643">
        <v>11.559767179100399</v>
      </c>
      <c r="J4643">
        <v>-1.4959302592375301</v>
      </c>
      <c r="K4643">
        <v>104.24920247119</v>
      </c>
      <c r="L4643">
        <v>89.7702912962704</v>
      </c>
      <c r="M4643">
        <v>67.7882302660921</v>
      </c>
      <c r="N4643">
        <v>1.0379957248829901</v>
      </c>
      <c r="O4643">
        <v>3.25589903054692</v>
      </c>
      <c r="P4643">
        <v>92.398381136723501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715</v>
      </c>
      <c r="E4644">
        <v>6.1661835759999999</v>
      </c>
      <c r="F4644">
        <v>36.409999999999997</v>
      </c>
      <c r="G4644">
        <v>36.848115336557797</v>
      </c>
      <c r="H4644">
        <v>-3.9077079550280298</v>
      </c>
      <c r="I4644">
        <v>8.8119564891668301</v>
      </c>
      <c r="J4644">
        <v>-1.51713628836266</v>
      </c>
      <c r="K4644">
        <v>35.355126359603901</v>
      </c>
      <c r="L4644">
        <v>30.808778811337</v>
      </c>
      <c r="M4644">
        <v>46.0553371054271</v>
      </c>
      <c r="N4644">
        <v>1.4565652044229001</v>
      </c>
      <c r="O4644">
        <v>4.7514419115627504</v>
      </c>
      <c r="P4644">
        <v>72.969121140142406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80</v>
      </c>
      <c r="E4645">
        <v>6.1622000000000003</v>
      </c>
      <c r="F4645">
        <v>12.56</v>
      </c>
      <c r="G4645">
        <v>-19.3092766101122</v>
      </c>
      <c r="H4645">
        <v>-4.1612945777006196</v>
      </c>
      <c r="I4645">
        <v>-15.2562762491289</v>
      </c>
      <c r="J4645">
        <v>0.54422459675781298</v>
      </c>
      <c r="M4645">
        <v>100</v>
      </c>
      <c r="O4645">
        <v>0</v>
      </c>
      <c r="P4645">
        <v>4.6666666666666599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E4646">
        <v>6.1197558240000003</v>
      </c>
      <c r="F4646">
        <v>5.76</v>
      </c>
      <c r="G4646">
        <v>-27.9390321373441</v>
      </c>
      <c r="H4646">
        <v>-1.96400042454305</v>
      </c>
      <c r="I4646">
        <v>-43.396926019859201</v>
      </c>
      <c r="J4646">
        <v>4.13729456072892</v>
      </c>
      <c r="K4646">
        <v>5.8268471482798798</v>
      </c>
      <c r="L4646">
        <v>6.4481401105147196</v>
      </c>
      <c r="M4646">
        <v>61.278451863283998</v>
      </c>
      <c r="N4646">
        <v>0.48362156411588603</v>
      </c>
      <c r="O4646">
        <v>87.1527777777777</v>
      </c>
      <c r="P4646">
        <v>18.762886597938099</v>
      </c>
      <c r="Q4646">
        <v>6.1139205937700003E-3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290</v>
      </c>
      <c r="E4647">
        <v>6.0623550000000002</v>
      </c>
      <c r="F4647">
        <v>12.89</v>
      </c>
      <c r="G4647">
        <v>102.16440760041399</v>
      </c>
      <c r="H4647">
        <v>-4.1612945777006196</v>
      </c>
      <c r="I4647">
        <v>6.1184883459746304</v>
      </c>
      <c r="J4647">
        <v>0.54422459675781298</v>
      </c>
      <c r="K4647">
        <v>9.8163114891545096</v>
      </c>
      <c r="L4647">
        <v>9.5845285005616798</v>
      </c>
      <c r="M4647">
        <v>99.999999996748201</v>
      </c>
      <c r="N4647">
        <v>0</v>
      </c>
      <c r="O4647">
        <v>0</v>
      </c>
      <c r="P4647">
        <v>137.822878228782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E4648">
        <v>6.0589836000000004</v>
      </c>
      <c r="F4648">
        <v>10.85</v>
      </c>
      <c r="G4648">
        <v>13.5364133211521</v>
      </c>
      <c r="H4648">
        <v>-17.522511062840898</v>
      </c>
      <c r="I4648">
        <v>1.24314419696265</v>
      </c>
      <c r="J4648">
        <v>6.8318166164397001</v>
      </c>
      <c r="K4648">
        <v>10.5090223651684</v>
      </c>
      <c r="L4648">
        <v>9.4574024000165</v>
      </c>
      <c r="M4648">
        <v>57.015944613077203</v>
      </c>
      <c r="N4648">
        <v>9.8360666460269197E-2</v>
      </c>
      <c r="O4648">
        <v>19.354838709677399</v>
      </c>
      <c r="P4648">
        <v>71.949286846275697</v>
      </c>
      <c r="Q4648">
        <v>4.9052228207333001E-2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54</v>
      </c>
      <c r="E4649">
        <v>6.0560225000000001</v>
      </c>
      <c r="F4649">
        <v>5.25</v>
      </c>
      <c r="G4649">
        <v>-5.9761735604552202</v>
      </c>
      <c r="H4649">
        <v>-25.587989963297201</v>
      </c>
      <c r="I4649">
        <v>-34.532617490343</v>
      </c>
      <c r="J4649">
        <v>-7.8604417154453703</v>
      </c>
      <c r="K4649">
        <v>5.9523838091357799</v>
      </c>
      <c r="L4649">
        <v>5.5524580603124303</v>
      </c>
      <c r="M4649">
        <v>29.5071578208644</v>
      </c>
      <c r="N4649">
        <v>0.300827888956815</v>
      </c>
      <c r="O4649">
        <v>52.380952380952301</v>
      </c>
      <c r="P4649">
        <v>43.835616438356098</v>
      </c>
      <c r="Q4649">
        <v>6.8528339888360004E-2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138</v>
      </c>
      <c r="E4650">
        <v>6.0506270000000004</v>
      </c>
      <c r="F4650">
        <v>11.44</v>
      </c>
      <c r="G4650">
        <v>66.702756781613203</v>
      </c>
      <c r="H4650">
        <v>4.0076760653063204</v>
      </c>
      <c r="I4650">
        <v>-24.9345165079895</v>
      </c>
      <c r="J4650">
        <v>0.61280232655926703</v>
      </c>
      <c r="K4650">
        <v>10.5806003080446</v>
      </c>
      <c r="L4650">
        <v>9.9571165353543396</v>
      </c>
      <c r="M4650">
        <v>58.635157588067798</v>
      </c>
      <c r="N4650">
        <v>1.20884194800795</v>
      </c>
      <c r="O4650">
        <v>25.874125874125799</v>
      </c>
      <c r="P4650">
        <v>145.493562231759</v>
      </c>
      <c r="Q4650">
        <v>9.2225340090040006E-2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E4651">
        <v>6.0200579249999997</v>
      </c>
      <c r="F4651">
        <v>12.25</v>
      </c>
      <c r="G4651">
        <v>-21.807469548672099</v>
      </c>
      <c r="H4651">
        <v>-17.0346942932056</v>
      </c>
      <c r="I4651">
        <v>-41.902982835955299</v>
      </c>
      <c r="J4651">
        <v>5.5142331657380996</v>
      </c>
      <c r="K4651">
        <v>15.117078553092</v>
      </c>
      <c r="L4651">
        <v>15.3157176441259</v>
      </c>
      <c r="M4651">
        <v>50.567080125136798</v>
      </c>
      <c r="N4651">
        <v>2.4599397247810701</v>
      </c>
      <c r="O4651">
        <v>58.612244897959101</v>
      </c>
      <c r="P4651">
        <v>14.485981308411199</v>
      </c>
      <c r="Q4651">
        <v>3.3609295916297001E-2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622</v>
      </c>
      <c r="E4652">
        <v>5.9742828000000001</v>
      </c>
      <c r="F4652">
        <v>11.21</v>
      </c>
      <c r="G4652">
        <v>45.615584711118203</v>
      </c>
      <c r="H4652">
        <v>-9.1612945777006196</v>
      </c>
      <c r="I4652">
        <v>46.271101272484799</v>
      </c>
      <c r="J4652">
        <v>0.54422459675781298</v>
      </c>
      <c r="K4652">
        <v>7.8369861023128404</v>
      </c>
      <c r="M4652">
        <v>98.631085820069799</v>
      </c>
      <c r="N4652">
        <v>0</v>
      </c>
      <c r="O4652">
        <v>5.26315789473683</v>
      </c>
      <c r="P4652">
        <v>69.591527987897095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54</v>
      </c>
      <c r="E4653">
        <v>5.97</v>
      </c>
      <c r="F4653">
        <v>5.92</v>
      </c>
      <c r="G4653">
        <v>61.1846378621211</v>
      </c>
      <c r="H4653">
        <v>-14.942856145936</v>
      </c>
      <c r="I4653">
        <v>-8.8673020909841895</v>
      </c>
      <c r="J4653">
        <v>-7.9577995252925797</v>
      </c>
      <c r="K4653">
        <v>5.9909868081062401</v>
      </c>
      <c r="L4653">
        <v>5.3187132326928204</v>
      </c>
      <c r="M4653">
        <v>39.750595731939597</v>
      </c>
      <c r="N4653">
        <v>0.74285732700835305</v>
      </c>
      <c r="O4653">
        <v>32.939189189189101</v>
      </c>
      <c r="P4653">
        <v>97.3333333333333</v>
      </c>
      <c r="Q4653">
        <v>2.0791290245143E-2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133</v>
      </c>
      <c r="E4654">
        <v>5.9521378</v>
      </c>
      <c r="F4654">
        <v>11.4</v>
      </c>
      <c r="G4654">
        <v>48.214337023466101</v>
      </c>
      <c r="H4654">
        <v>-1.59278830333093</v>
      </c>
      <c r="I4654">
        <v>-19.287041829177799</v>
      </c>
      <c r="J4654">
        <v>-0.16281634143608301</v>
      </c>
      <c r="K4654">
        <v>11.069094517918099</v>
      </c>
      <c r="L4654">
        <v>10.4156670896433</v>
      </c>
      <c r="M4654">
        <v>53.5300996507505</v>
      </c>
      <c r="N4654">
        <v>0.28659884015973103</v>
      </c>
      <c r="O4654">
        <v>29.385964912280599</v>
      </c>
      <c r="P4654">
        <v>76.197836166924205</v>
      </c>
      <c r="Q4654">
        <v>3.6715423844572999E-2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E4655">
        <v>5.9367000000000001</v>
      </c>
      <c r="F4655">
        <v>28.27</v>
      </c>
      <c r="G4655">
        <v>-22.766150781411898</v>
      </c>
      <c r="H4655">
        <v>4.47473917878387</v>
      </c>
      <c r="I4655">
        <v>-20.477809950346199</v>
      </c>
      <c r="J4655">
        <v>-1.23904952529257</v>
      </c>
      <c r="K4655">
        <v>29.290798300742601</v>
      </c>
      <c r="L4655">
        <v>29.427053912045402</v>
      </c>
      <c r="M4655">
        <v>36.405193693141797</v>
      </c>
      <c r="N4655">
        <v>0.59903381642511999</v>
      </c>
      <c r="O4655">
        <v>55.0760523523169</v>
      </c>
      <c r="P4655">
        <v>12.8542914171656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285</v>
      </c>
      <c r="E4656">
        <v>5.9280390000000001</v>
      </c>
      <c r="F4656">
        <v>3.44</v>
      </c>
      <c r="G4656">
        <v>55.4864807975354</v>
      </c>
      <c r="H4656">
        <v>12.177831805037499</v>
      </c>
      <c r="I4656">
        <v>-42.3298238012665</v>
      </c>
      <c r="J4656">
        <v>-10.0702183564614</v>
      </c>
      <c r="K4656">
        <v>3.28841912928814</v>
      </c>
      <c r="L4656">
        <v>3.4354083788554401</v>
      </c>
      <c r="M4656">
        <v>49.554580466578997</v>
      </c>
      <c r="N4656">
        <v>1.9268751574337799</v>
      </c>
      <c r="O4656">
        <v>56.104651162790702</v>
      </c>
      <c r="P4656">
        <v>89.010989010988993</v>
      </c>
      <c r="Q4656">
        <v>-1.6175155487599999E-2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21</v>
      </c>
      <c r="E4657">
        <v>5.9245999999999999</v>
      </c>
      <c r="F4657">
        <v>25.6</v>
      </c>
      <c r="G4657">
        <v>67.933471289638604</v>
      </c>
      <c r="H4657">
        <v>3.5005895648073202</v>
      </c>
      <c r="I4657">
        <v>25.5985551892682</v>
      </c>
      <c r="J4657">
        <v>-11.1721598931855</v>
      </c>
      <c r="K4657">
        <v>27.528905218935002</v>
      </c>
      <c r="L4657">
        <v>23.5176538284272</v>
      </c>
      <c r="M4657">
        <v>52.8270697178191</v>
      </c>
      <c r="N4657">
        <v>0.51369387315602399</v>
      </c>
      <c r="O4657">
        <v>49.687499999999901</v>
      </c>
      <c r="P4657">
        <v>156</v>
      </c>
      <c r="Q4657">
        <v>0.1213704638464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E4658">
        <v>5.9155953999999999</v>
      </c>
      <c r="F4658">
        <v>3.9</v>
      </c>
      <c r="G4658">
        <v>-15.084564379145601</v>
      </c>
      <c r="H4658">
        <v>7.0322116966690702</v>
      </c>
      <c r="I4658">
        <v>-41.018743135347201</v>
      </c>
      <c r="J4658">
        <v>-5.6400275204025903</v>
      </c>
      <c r="K4658">
        <v>3.6842241862416301</v>
      </c>
      <c r="L4658">
        <v>3.8906477519656799</v>
      </c>
      <c r="M4658">
        <v>58.879223685343398</v>
      </c>
      <c r="N4658">
        <v>0.38906885662535201</v>
      </c>
      <c r="O4658">
        <v>41.025641025641001</v>
      </c>
      <c r="P4658">
        <v>36.842105263157897</v>
      </c>
      <c r="Q4658">
        <v>1.7166034964978E-2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E4659">
        <v>5.8969760000000004</v>
      </c>
      <c r="F4659">
        <v>14.04</v>
      </c>
      <c r="G4659">
        <v>-4.8438807900104104</v>
      </c>
      <c r="H4659">
        <v>-5.0155218629939498</v>
      </c>
      <c r="I4659">
        <v>-1.69607352696331</v>
      </c>
      <c r="J4659">
        <v>0.82794976194905301</v>
      </c>
      <c r="K4659">
        <v>13.9444763251282</v>
      </c>
      <c r="L4659">
        <v>13.7050149625716</v>
      </c>
      <c r="M4659">
        <v>60.871303588676099</v>
      </c>
      <c r="N4659">
        <v>0.23322092778678599</v>
      </c>
      <c r="O4659">
        <v>15.669515669515601</v>
      </c>
      <c r="P4659">
        <v>37.512242899118498</v>
      </c>
      <c r="Q4659">
        <v>-0.12870369094404499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1160</v>
      </c>
      <c r="E4660">
        <v>5.8947200000000004</v>
      </c>
      <c r="F4660">
        <v>1.67</v>
      </c>
      <c r="G4660">
        <v>9.1112685734267505</v>
      </c>
      <c r="H4660">
        <v>-5.2169244011512399</v>
      </c>
      <c r="I4660">
        <v>-24.550076666680699</v>
      </c>
      <c r="J4660">
        <v>7.09428380804074</v>
      </c>
      <c r="K4660">
        <v>1.6968700781542501</v>
      </c>
      <c r="L4660">
        <v>1.6955525119825701</v>
      </c>
      <c r="M4660">
        <v>56.806066053494703</v>
      </c>
      <c r="N4660">
        <v>0.26402711715255001</v>
      </c>
      <c r="O4660">
        <v>35.329341317365198</v>
      </c>
      <c r="P4660">
        <v>46.491228070175403</v>
      </c>
      <c r="Q4660">
        <v>-2.9036420456526001E-2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472</v>
      </c>
      <c r="E4661">
        <v>5.8879466100000002</v>
      </c>
      <c r="F4661">
        <v>5.85</v>
      </c>
      <c r="G4661">
        <v>6.3135890172076898</v>
      </c>
      <c r="H4661">
        <v>25.838705422299299</v>
      </c>
      <c r="I4661">
        <v>-3.6150548750831599</v>
      </c>
      <c r="J4661">
        <v>-4.33382418373</v>
      </c>
      <c r="K4661">
        <v>5.0829116076958298</v>
      </c>
      <c r="L4661">
        <v>5.6302713007773901</v>
      </c>
      <c r="M4661">
        <v>51.980499340362002</v>
      </c>
      <c r="N4661">
        <v>0.90062222765408295</v>
      </c>
      <c r="O4661">
        <v>16.068376068376001</v>
      </c>
      <c r="P4661">
        <v>53.947368421052602</v>
      </c>
      <c r="Q4661">
        <v>-4.1158343325566997E-2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361</v>
      </c>
      <c r="E4662">
        <v>5.8695399999999998</v>
      </c>
      <c r="F4662">
        <v>12.4</v>
      </c>
      <c r="G4662">
        <v>68.272118738724899</v>
      </c>
      <c r="H4662">
        <v>-4.6428355086797497</v>
      </c>
      <c r="I4662">
        <v>-41.8834951840401</v>
      </c>
      <c r="J4662">
        <v>-1.7122636602252501E-2</v>
      </c>
      <c r="K4662">
        <v>12.543502715402401</v>
      </c>
      <c r="L4662">
        <v>12.723488948549701</v>
      </c>
      <c r="M4662">
        <v>8.9306601541548201</v>
      </c>
      <c r="N4662">
        <v>1.4278403275332601</v>
      </c>
      <c r="O4662">
        <v>49.838709677419303</v>
      </c>
      <c r="P4662">
        <v>102.28384991843301</v>
      </c>
      <c r="Q4662">
        <v>2.7961468929805999E-2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228</v>
      </c>
      <c r="E4663">
        <v>5.8482000000000003</v>
      </c>
      <c r="F4663">
        <v>3.42</v>
      </c>
      <c r="G4663">
        <v>-4.8121802105768401</v>
      </c>
      <c r="H4663">
        <v>17.546890475680101</v>
      </c>
      <c r="I4663">
        <v>-3.4915703667760098</v>
      </c>
      <c r="J4663">
        <v>-4.4557754032421899</v>
      </c>
      <c r="K4663">
        <v>2.86659864026183</v>
      </c>
      <c r="L4663">
        <v>2.8313018090969999</v>
      </c>
      <c r="M4663">
        <v>60.196177287439099</v>
      </c>
      <c r="N4663">
        <v>0.67916909967776096</v>
      </c>
      <c r="O4663">
        <v>5.26315789473683</v>
      </c>
      <c r="P4663">
        <v>75.384615384615302</v>
      </c>
      <c r="Q4663">
        <v>6.4060046129073997E-2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138</v>
      </c>
      <c r="E4664">
        <v>5.8429951999999998</v>
      </c>
      <c r="F4664">
        <v>7.45</v>
      </c>
      <c r="G4664">
        <v>5.1005158852547101</v>
      </c>
      <c r="H4664">
        <v>-3.5345132450558698</v>
      </c>
      <c r="I4664">
        <v>-28.246852703882301</v>
      </c>
      <c r="J4664">
        <v>11.243016471837899</v>
      </c>
      <c r="K4664">
        <v>7.6627269177825896</v>
      </c>
      <c r="L4664">
        <v>7.2992808835724201</v>
      </c>
      <c r="M4664">
        <v>79.752275453694196</v>
      </c>
      <c r="N4664">
        <v>3.0861689972250899</v>
      </c>
      <c r="O4664">
        <v>50.469798657718101</v>
      </c>
      <c r="P4664">
        <v>91.025641025640994</v>
      </c>
      <c r="Q4664">
        <v>8.0896048807405002E-2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72</v>
      </c>
      <c r="E4665">
        <v>5.8389552</v>
      </c>
      <c r="F4665">
        <v>20.2</v>
      </c>
      <c r="G4665">
        <v>-6.6026643267594203</v>
      </c>
      <c r="H4665">
        <v>-3.83900042454305</v>
      </c>
      <c r="I4665">
        <v>-29.126617950170601</v>
      </c>
      <c r="J4665">
        <v>-10.697873054704299</v>
      </c>
      <c r="K4665">
        <v>20.085374641386899</v>
      </c>
      <c r="L4665">
        <v>19.110652381157902</v>
      </c>
      <c r="M4665">
        <v>30.394512122361402</v>
      </c>
      <c r="N4665">
        <v>0.232199640797806</v>
      </c>
      <c r="O4665">
        <v>28.663366336633601</v>
      </c>
      <c r="P4665">
        <v>55.384615384615302</v>
      </c>
      <c r="Q4665">
        <v>5.9595671299912001E-2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418</v>
      </c>
      <c r="E4666">
        <v>5.8339047449999999</v>
      </c>
      <c r="F4666">
        <v>3.05</v>
      </c>
      <c r="G4666">
        <v>-3.5661507814119502</v>
      </c>
      <c r="H4666">
        <v>-16.2356994088459</v>
      </c>
      <c r="I4666">
        <v>-11.135904631819001</v>
      </c>
      <c r="J4666">
        <v>11.975236188993099</v>
      </c>
      <c r="K4666">
        <v>3.0214457550878899</v>
      </c>
      <c r="L4666">
        <v>2.8545462082119801</v>
      </c>
      <c r="M4666">
        <v>54.561327519204497</v>
      </c>
      <c r="N4666">
        <v>0.79811499424838095</v>
      </c>
      <c r="O4666">
        <v>32.459016393442603</v>
      </c>
      <c r="P4666">
        <v>54.040404040403999</v>
      </c>
      <c r="Q4666">
        <v>7.1870098598974003E-2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622</v>
      </c>
      <c r="E4667">
        <v>5.8110277960000003</v>
      </c>
      <c r="F4667">
        <v>13.72</v>
      </c>
      <c r="G4667">
        <v>33.414150493211402</v>
      </c>
      <c r="H4667">
        <v>-12.3361038113523</v>
      </c>
      <c r="I4667">
        <v>-17.957063944635699</v>
      </c>
      <c r="J4667">
        <v>-6.2251991097800996</v>
      </c>
      <c r="K4667">
        <v>14.134289438718801</v>
      </c>
      <c r="L4667">
        <v>12.812798503030001</v>
      </c>
      <c r="M4667">
        <v>21.810560703703199</v>
      </c>
      <c r="N4667">
        <v>0.48550724637681097</v>
      </c>
      <c r="O4667">
        <v>16.982507288629701</v>
      </c>
      <c r="P4667">
        <v>71.5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541</v>
      </c>
      <c r="E4668">
        <v>5.8027199999999999</v>
      </c>
      <c r="F4668">
        <v>17.27</v>
      </c>
      <c r="G4668">
        <v>48.724056723220997</v>
      </c>
      <c r="H4668">
        <v>-4.1612945777006196</v>
      </c>
      <c r="I4668">
        <v>0.41686507705992698</v>
      </c>
      <c r="J4668">
        <v>0.54422459675781298</v>
      </c>
      <c r="K4668">
        <v>14.047087644490199</v>
      </c>
      <c r="L4668">
        <v>11.130695545469999</v>
      </c>
      <c r="M4668">
        <v>99.999999982024406</v>
      </c>
      <c r="N4668">
        <v>0.383630289532294</v>
      </c>
      <c r="O4668">
        <v>0</v>
      </c>
      <c r="P4668">
        <v>74.620829120323506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54</v>
      </c>
      <c r="E4669">
        <v>5.7843</v>
      </c>
      <c r="F4669">
        <v>66.989999999999995</v>
      </c>
      <c r="G4669">
        <v>8.3296825519213709</v>
      </c>
      <c r="H4669">
        <v>4.7189549542576303</v>
      </c>
      <c r="I4669">
        <v>-3.3403588970978699</v>
      </c>
      <c r="J4669">
        <v>6.9049854738660903</v>
      </c>
      <c r="K4669">
        <v>59.684432881082103</v>
      </c>
      <c r="L4669">
        <v>57.876313985345597</v>
      </c>
      <c r="M4669">
        <v>61.142174225792601</v>
      </c>
      <c r="N4669">
        <v>0.80252440083805998</v>
      </c>
      <c r="O4669">
        <v>11.2852664576802</v>
      </c>
      <c r="P4669">
        <v>60.686015831134497</v>
      </c>
      <c r="Q4669">
        <v>0.10290571838690001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541</v>
      </c>
      <c r="E4670">
        <v>5.7459119999999997</v>
      </c>
      <c r="F4670">
        <v>5.91</v>
      </c>
      <c r="G4670">
        <v>43.774823430622398</v>
      </c>
      <c r="H4670">
        <v>-10.5330049494299</v>
      </c>
      <c r="I4670">
        <v>-30.282117551559999</v>
      </c>
      <c r="J4670">
        <v>5.6575021988453598</v>
      </c>
      <c r="K4670">
        <v>6.3046943006421499</v>
      </c>
      <c r="L4670">
        <v>6.1342517135868597</v>
      </c>
      <c r="M4670">
        <v>53.4728943584782</v>
      </c>
      <c r="N4670">
        <v>0.33880475664813597</v>
      </c>
      <c r="O4670">
        <v>49.0693739424703</v>
      </c>
      <c r="P4670">
        <v>100.33898305084701</v>
      </c>
      <c r="Q4670">
        <v>5.5390439168011001E-2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622</v>
      </c>
      <c r="E4671">
        <v>5.7388028000000002</v>
      </c>
      <c r="F4671">
        <v>17.22</v>
      </c>
      <c r="G4671">
        <v>71.076535069906896</v>
      </c>
      <c r="H4671">
        <v>6.1677200055644503</v>
      </c>
      <c r="I4671">
        <v>24.148451558764201</v>
      </c>
      <c r="J4671">
        <v>4.9785670550182903</v>
      </c>
      <c r="K4671">
        <v>15.8470983231392</v>
      </c>
      <c r="L4671">
        <v>15.8447039491782</v>
      </c>
      <c r="M4671">
        <v>72.501095449987005</v>
      </c>
      <c r="N4671">
        <v>1.1921144076978001</v>
      </c>
      <c r="O4671">
        <v>88.501742160278695</v>
      </c>
      <c r="P4671">
        <v>118.52791878172501</v>
      </c>
      <c r="Q4671">
        <v>0.13084324737488501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715</v>
      </c>
      <c r="E4672">
        <v>5.722810688</v>
      </c>
      <c r="F4672">
        <v>213.01</v>
      </c>
      <c r="G4672">
        <v>33.017827777253899</v>
      </c>
      <c r="H4672">
        <v>-0.17617536544139301</v>
      </c>
      <c r="I4672">
        <v>10.695020473241099</v>
      </c>
      <c r="J4672">
        <v>-0.57079176872932902</v>
      </c>
      <c r="K4672">
        <v>200.816410088597</v>
      </c>
      <c r="L4672">
        <v>175.60350683208901</v>
      </c>
      <c r="M4672">
        <v>41.480968958534298</v>
      </c>
      <c r="N4672">
        <v>0.77630477293710798</v>
      </c>
      <c r="O4672">
        <v>3.2815360781184002</v>
      </c>
      <c r="P4672">
        <v>63.853846153846099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619</v>
      </c>
      <c r="E4673">
        <v>5.7179927507280599</v>
      </c>
      <c r="F4673">
        <v>4.5999999999999996</v>
      </c>
      <c r="G4673">
        <v>-62.147986287531602</v>
      </c>
      <c r="H4673">
        <v>-4.1612945777006196</v>
      </c>
      <c r="I4673">
        <v>-23.256276249128899</v>
      </c>
      <c r="J4673">
        <v>0.54422459675781298</v>
      </c>
      <c r="K4673">
        <v>4.8306262525968</v>
      </c>
      <c r="L4673">
        <v>6.08224246390074</v>
      </c>
      <c r="M4673">
        <v>0</v>
      </c>
      <c r="O4673">
        <v>61.739130434782602</v>
      </c>
      <c r="P4673">
        <v>0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715</v>
      </c>
      <c r="E4674">
        <v>5.7107817000000001</v>
      </c>
      <c r="F4674">
        <v>40.54</v>
      </c>
      <c r="G4674">
        <v>20.576603364226099</v>
      </c>
      <c r="H4674">
        <v>4.2545530345764302</v>
      </c>
      <c r="I4674">
        <v>5.1052784603725003</v>
      </c>
      <c r="J4674">
        <v>1.8130151066643201</v>
      </c>
      <c r="K4674">
        <v>37.564364159597197</v>
      </c>
      <c r="L4674">
        <v>34.083825165438299</v>
      </c>
      <c r="M4674">
        <v>46.348393818943599</v>
      </c>
      <c r="N4674">
        <v>0.72975627746164295</v>
      </c>
      <c r="O4674">
        <v>0.56734089787864295</v>
      </c>
      <c r="P4674">
        <v>52.7505651846269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124</v>
      </c>
      <c r="E4675">
        <v>5.7072000000000003</v>
      </c>
      <c r="F4675">
        <v>1.23</v>
      </c>
      <c r="G4675">
        <v>68.211556723220994</v>
      </c>
      <c r="H4675">
        <v>7.5993557892602703E-2</v>
      </c>
      <c r="I4675">
        <v>86.383068013166096</v>
      </c>
      <c r="J4675">
        <v>0.54422459675781298</v>
      </c>
      <c r="K4675">
        <v>0.97462020940690297</v>
      </c>
      <c r="L4675">
        <v>0.79347047722437702</v>
      </c>
      <c r="M4675">
        <v>99.996143041068393</v>
      </c>
      <c r="N4675">
        <v>0.74590319134873995</v>
      </c>
      <c r="O4675">
        <v>0</v>
      </c>
      <c r="P4675">
        <v>115.78947368420999</v>
      </c>
      <c r="Q4675">
        <v>9.0343197249309004E-2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418</v>
      </c>
      <c r="E4676">
        <v>5.6861370000000004</v>
      </c>
      <c r="F4676">
        <v>18.95</v>
      </c>
      <c r="G4676">
        <v>-25.566150781411899</v>
      </c>
      <c r="H4676">
        <v>-4.0473337578763804</v>
      </c>
      <c r="I4676">
        <v>-16.308318424922401</v>
      </c>
      <c r="J4676">
        <v>-1.23904952529257</v>
      </c>
      <c r="K4676">
        <v>18.9499999698266</v>
      </c>
      <c r="L4676">
        <v>18.949304480409602</v>
      </c>
      <c r="M4676">
        <v>100</v>
      </c>
      <c r="O4676">
        <v>0</v>
      </c>
      <c r="P4676">
        <v>0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541</v>
      </c>
      <c r="E4677">
        <v>5.6749530000000004</v>
      </c>
      <c r="F4677">
        <v>8.66</v>
      </c>
      <c r="G4677">
        <v>75.829198055797306</v>
      </c>
      <c r="H4677">
        <v>1.73579877224407</v>
      </c>
      <c r="I4677">
        <v>-11.2112310462817</v>
      </c>
      <c r="J4677">
        <v>-12.909069646016899</v>
      </c>
      <c r="K4677">
        <v>8.0550128642460592</v>
      </c>
      <c r="L4677">
        <v>7.2588938446757796</v>
      </c>
      <c r="M4677">
        <v>63.397291263134498</v>
      </c>
      <c r="N4677">
        <v>2.00506505756334</v>
      </c>
      <c r="O4677">
        <v>25.635103926096999</v>
      </c>
      <c r="P4677">
        <v>146.022727272727</v>
      </c>
      <c r="Q4677">
        <v>0.11287254277302899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622</v>
      </c>
      <c r="E4678">
        <v>5.6641415999999998</v>
      </c>
      <c r="F4678">
        <v>17.68</v>
      </c>
      <c r="G4678">
        <v>-82.9637411428577</v>
      </c>
      <c r="H4678">
        <v>-15.6031116468208</v>
      </c>
      <c r="I4678">
        <v>-55.552304679217997</v>
      </c>
      <c r="J4678">
        <v>-5.15209300355344</v>
      </c>
      <c r="K4678">
        <v>19.626052873498999</v>
      </c>
      <c r="L4678">
        <v>24.8068519594867</v>
      </c>
      <c r="M4678">
        <v>10.4988657024054</v>
      </c>
      <c r="N4678">
        <v>0.85208518189884597</v>
      </c>
      <c r="O4678">
        <v>148.246606334841</v>
      </c>
      <c r="P4678">
        <v>11.3350125944584</v>
      </c>
      <c r="Q4678">
        <v>3.2615873939473003E-2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493</v>
      </c>
      <c r="E4679">
        <v>5.6528999999999998</v>
      </c>
      <c r="F4679">
        <v>2.04</v>
      </c>
      <c r="G4679">
        <v>-57.566150781411899</v>
      </c>
      <c r="H4679">
        <v>-14.4545735768809</v>
      </c>
      <c r="I4679">
        <v>-37.846779963384002</v>
      </c>
      <c r="J4679">
        <v>-2.23904952529257</v>
      </c>
      <c r="K4679">
        <v>2.1722400651132401</v>
      </c>
      <c r="L4679">
        <v>2.5112230507581299</v>
      </c>
      <c r="M4679">
        <v>35.627466083806802</v>
      </c>
      <c r="N4679">
        <v>0.87506974804858695</v>
      </c>
      <c r="O4679">
        <v>67.156862745097996</v>
      </c>
      <c r="P4679">
        <v>7.3684210526315796</v>
      </c>
      <c r="Q4679">
        <v>-4.3256951697395997E-2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715</v>
      </c>
      <c r="E4680">
        <v>5.6472677519999896</v>
      </c>
      <c r="F4680">
        <v>20.27</v>
      </c>
      <c r="G4680">
        <v>8.0754019454731392</v>
      </c>
      <c r="H4680">
        <v>1.9653244699717101</v>
      </c>
      <c r="I4680">
        <v>0.185934448640733</v>
      </c>
      <c r="J4680">
        <v>-0.88957373897205705</v>
      </c>
      <c r="K4680">
        <v>19.203118036881101</v>
      </c>
      <c r="L4680">
        <v>17.661069664449101</v>
      </c>
      <c r="M4680">
        <v>60.5497023931554</v>
      </c>
      <c r="N4680">
        <v>0.602053335915815</v>
      </c>
      <c r="O4680">
        <v>2.1213616181549</v>
      </c>
      <c r="P4680">
        <v>55.923076923076898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677</v>
      </c>
      <c r="E4681">
        <v>5.6403819999999998</v>
      </c>
      <c r="F4681">
        <v>7.92</v>
      </c>
      <c r="G4681">
        <v>138.43384921858799</v>
      </c>
      <c r="H4681">
        <v>-1.5669160033072</v>
      </c>
      <c r="I4681">
        <v>-26.205929346424099</v>
      </c>
      <c r="J4681">
        <v>1.3753295596747299</v>
      </c>
      <c r="K4681">
        <v>7.6406283893205504</v>
      </c>
      <c r="L4681">
        <v>6.8522501541065601</v>
      </c>
      <c r="M4681">
        <v>50.960995883190797</v>
      </c>
      <c r="N4681">
        <v>1.0293729553636199</v>
      </c>
      <c r="O4681">
        <v>16.540404040403999</v>
      </c>
      <c r="P4681">
        <v>164</v>
      </c>
      <c r="Q4681">
        <v>7.8919219859710996E-2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138</v>
      </c>
      <c r="E4682">
        <v>5.6303999999999998</v>
      </c>
      <c r="F4682">
        <v>31.5</v>
      </c>
      <c r="G4682">
        <v>-0.44653151207304298</v>
      </c>
      <c r="H4682">
        <v>-4.1612945777006196</v>
      </c>
      <c r="I4682">
        <v>15.449117941742401</v>
      </c>
      <c r="J4682">
        <v>0.54422459675781298</v>
      </c>
      <c r="K4682">
        <v>27.857828134491299</v>
      </c>
      <c r="L4682">
        <v>24.404864382080198</v>
      </c>
      <c r="M4682">
        <v>81.201129778348403</v>
      </c>
      <c r="N4682">
        <v>0</v>
      </c>
      <c r="O4682">
        <v>0</v>
      </c>
      <c r="P4682">
        <v>36.956521739130402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1379</v>
      </c>
      <c r="E4683">
        <v>5.6036760000000001</v>
      </c>
      <c r="F4683">
        <v>12.15</v>
      </c>
      <c r="G4683">
        <v>9.7345173700357108</v>
      </c>
      <c r="H4683">
        <v>-3.1340917487439501</v>
      </c>
      <c r="I4683">
        <v>-1.6856769154885201</v>
      </c>
      <c r="J4683">
        <v>9.1505608643178196</v>
      </c>
      <c r="K4683">
        <v>10.4387211180644</v>
      </c>
      <c r="L4683">
        <v>10.4653479814724</v>
      </c>
      <c r="M4683">
        <v>55.952498502441102</v>
      </c>
      <c r="N4683">
        <v>2.14191393542262</v>
      </c>
      <c r="O4683">
        <v>3.70370370370369</v>
      </c>
      <c r="P4683">
        <v>42.941176470588204</v>
      </c>
      <c r="Q4683">
        <v>7.2105011122073001E-2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622</v>
      </c>
      <c r="E4684">
        <v>5.5706210450000002</v>
      </c>
      <c r="F4684">
        <v>1.05</v>
      </c>
      <c r="G4684">
        <v>-5.5931859894901201</v>
      </c>
      <c r="H4684">
        <v>-1.87035303188851</v>
      </c>
      <c r="I4684">
        <v>-12.2495918825592</v>
      </c>
      <c r="J4684">
        <v>1.0670674632677399</v>
      </c>
      <c r="K4684">
        <v>0.87095729667658806</v>
      </c>
      <c r="L4684">
        <v>0.71054764949087601</v>
      </c>
      <c r="M4684">
        <v>93.6507375906683</v>
      </c>
      <c r="N4684">
        <v>1</v>
      </c>
      <c r="Q4684">
        <v>2.6574399778243E-2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60</v>
      </c>
      <c r="E4685">
        <v>5.5478391079999998</v>
      </c>
      <c r="F4685">
        <v>9.7100000000000009</v>
      </c>
      <c r="G4685">
        <v>129.96016500806101</v>
      </c>
      <c r="H4685">
        <v>-5.8725018654652397</v>
      </c>
      <c r="I4685">
        <v>14.0272520448761</v>
      </c>
      <c r="J4685">
        <v>-6.0807627468940604</v>
      </c>
      <c r="K4685">
        <v>11.2725640617192</v>
      </c>
      <c r="L4685">
        <v>9.5395182552900799</v>
      </c>
      <c r="M4685">
        <v>21.787528499026301</v>
      </c>
      <c r="N4685">
        <v>1.71654466959667</v>
      </c>
      <c r="O4685">
        <v>50.5664263645725</v>
      </c>
      <c r="P4685">
        <v>190.71856287425101</v>
      </c>
      <c r="Q4685">
        <v>8.7123136890854005E-2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21</v>
      </c>
      <c r="E4686">
        <v>5.5434539999999997</v>
      </c>
      <c r="F4686">
        <v>12.46</v>
      </c>
      <c r="G4686">
        <v>23.1314947397499</v>
      </c>
      <c r="H4686">
        <v>0.80921932288911502</v>
      </c>
      <c r="I4686">
        <v>12.0164510235983</v>
      </c>
      <c r="J4686">
        <v>0.54422459675781298</v>
      </c>
      <c r="K4686">
        <v>9.2362107936793691</v>
      </c>
      <c r="M4686">
        <v>100</v>
      </c>
      <c r="N4686">
        <v>0.17325772996025901</v>
      </c>
      <c r="O4686">
        <v>0</v>
      </c>
      <c r="P4686">
        <v>47.107438016528903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95</v>
      </c>
      <c r="E4687">
        <v>5.5353750000000002</v>
      </c>
      <c r="F4687">
        <v>4.3499999999999996</v>
      </c>
      <c r="G4687">
        <v>-109.94676119433799</v>
      </c>
      <c r="I4687">
        <v>-30.1697045635363</v>
      </c>
      <c r="K4687">
        <v>17.265326357059401</v>
      </c>
      <c r="L4687">
        <v>64.568764294626902</v>
      </c>
      <c r="M4687">
        <v>49.458628392849597</v>
      </c>
      <c r="N4687">
        <v>1</v>
      </c>
      <c r="O4687">
        <v>540.22988505747105</v>
      </c>
      <c r="P4687">
        <v>10.126582278480999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138</v>
      </c>
      <c r="E4688">
        <v>5.5350000000000001</v>
      </c>
      <c r="F4688">
        <v>7.74</v>
      </c>
      <c r="G4688">
        <v>-82.277560177385098</v>
      </c>
      <c r="H4688">
        <v>-1.4047746480015599</v>
      </c>
      <c r="I4688">
        <v>-56.215150723059097</v>
      </c>
      <c r="J4688">
        <v>2.5584188291377901</v>
      </c>
      <c r="K4688">
        <v>7.8932351491744503</v>
      </c>
      <c r="L4688">
        <v>11.389219993205</v>
      </c>
      <c r="M4688">
        <v>50.145917437180501</v>
      </c>
      <c r="N4688">
        <v>1.085</v>
      </c>
      <c r="O4688">
        <v>193.798449612403</v>
      </c>
      <c r="P4688">
        <v>22.468354430379701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E4689">
        <v>5.5350000000000001</v>
      </c>
      <c r="F4689">
        <v>38.700000000000003</v>
      </c>
      <c r="G4689">
        <v>8.5759636033367492</v>
      </c>
      <c r="H4689">
        <v>0.93132911552332698</v>
      </c>
      <c r="I4689">
        <v>-35.683318424922398</v>
      </c>
      <c r="J4689">
        <v>4.1895219032788402</v>
      </c>
      <c r="K4689">
        <v>38.558547682119197</v>
      </c>
      <c r="L4689">
        <v>37.187365883711202</v>
      </c>
      <c r="M4689">
        <v>47.850607613592899</v>
      </c>
      <c r="N4689">
        <v>1.90186036789297</v>
      </c>
      <c r="O4689">
        <v>31.782945736434002</v>
      </c>
      <c r="P4689">
        <v>86.057692307692307</v>
      </c>
      <c r="Q4689">
        <v>2.5742784781909001E-2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72</v>
      </c>
      <c r="E4690">
        <v>5.5324499999999999</v>
      </c>
      <c r="F4690">
        <v>5.38</v>
      </c>
      <c r="G4690">
        <v>-11.0980656750289</v>
      </c>
      <c r="H4690">
        <v>-16.956424666967202</v>
      </c>
      <c r="I4690">
        <v>-6.5124000575755598</v>
      </c>
      <c r="J4690">
        <v>-21.272438506928601</v>
      </c>
      <c r="K4690">
        <v>5.3760673051931303</v>
      </c>
      <c r="L4690">
        <v>5.0404695929213501</v>
      </c>
      <c r="M4690">
        <v>29.4384306149969</v>
      </c>
      <c r="N4690">
        <v>0.48974643398378298</v>
      </c>
      <c r="O4690">
        <v>17.472118959107799</v>
      </c>
      <c r="P4690">
        <v>44.235924932975799</v>
      </c>
      <c r="Q4690">
        <v>3.6198576905379998E-3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138</v>
      </c>
      <c r="E4691">
        <v>5.5002199999999997</v>
      </c>
      <c r="F4691">
        <v>11</v>
      </c>
      <c r="G4691">
        <v>-15.0133869623164</v>
      </c>
      <c r="H4691">
        <v>-22.565852276394899</v>
      </c>
      <c r="I4691">
        <v>-40.602881398081401</v>
      </c>
      <c r="J4691">
        <v>-9.5723828586259092</v>
      </c>
      <c r="K4691">
        <v>12.488155531432501</v>
      </c>
      <c r="L4691">
        <v>12.541714552883899</v>
      </c>
      <c r="M4691">
        <v>9.5908896088975002</v>
      </c>
      <c r="N4691">
        <v>0.87824959481361398</v>
      </c>
      <c r="O4691">
        <v>71.454545454545396</v>
      </c>
      <c r="P4691">
        <v>19.435396308360399</v>
      </c>
      <c r="Q4691">
        <v>-8.7258986194070007E-3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95</v>
      </c>
      <c r="E4692">
        <v>5.4956424000000004</v>
      </c>
      <c r="F4692">
        <v>10.71</v>
      </c>
      <c r="G4692">
        <v>13.886974218588</v>
      </c>
      <c r="H4692">
        <v>3.34849957545695</v>
      </c>
      <c r="I4692">
        <v>2.5596061033794002</v>
      </c>
      <c r="J4692">
        <v>-1.7216750079180501</v>
      </c>
      <c r="K4692">
        <v>9.4186190263364207</v>
      </c>
      <c r="L4692">
        <v>8.6317245461430403</v>
      </c>
      <c r="M4692">
        <v>56.190562826488502</v>
      </c>
      <c r="N4692">
        <v>1.7241194690736401</v>
      </c>
      <c r="O4692">
        <v>16.713352007469599</v>
      </c>
      <c r="P4692">
        <v>66.046511627906895</v>
      </c>
      <c r="Q4692">
        <v>6.8549052940736002E-2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541</v>
      </c>
      <c r="E4693">
        <v>5.4878999999999998</v>
      </c>
      <c r="F4693">
        <v>16.63</v>
      </c>
      <c r="G4693">
        <v>-35.283848935592196</v>
      </c>
      <c r="H4693">
        <v>-4.0473337578763804</v>
      </c>
      <c r="I4693">
        <v>-16.308318424922401</v>
      </c>
      <c r="J4693">
        <v>-1.23904952529257</v>
      </c>
      <c r="K4693">
        <v>16.634465589179602</v>
      </c>
      <c r="L4693">
        <v>16.730439593010399</v>
      </c>
      <c r="M4693">
        <v>2.3131596830000001E-6</v>
      </c>
      <c r="O4693">
        <v>16.295850871918201</v>
      </c>
      <c r="P4693">
        <v>0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E4694">
        <v>5.4726800000000004</v>
      </c>
      <c r="F4694">
        <v>7.1</v>
      </c>
      <c r="G4694">
        <v>-29.620204835466001</v>
      </c>
      <c r="H4694">
        <v>-5.5729925650885903</v>
      </c>
      <c r="I4694">
        <v>-35.165461282065301</v>
      </c>
      <c r="J4694">
        <v>-6.8241559082713001</v>
      </c>
      <c r="K4694">
        <v>7.4804414782231197</v>
      </c>
      <c r="L4694">
        <v>7.9977559895383497</v>
      </c>
      <c r="M4694">
        <v>37.271541225587903</v>
      </c>
      <c r="N4694">
        <v>1.8318318318318301</v>
      </c>
      <c r="O4694">
        <v>98.873239436619698</v>
      </c>
      <c r="P4694">
        <v>9.2307692307692193</v>
      </c>
      <c r="Q4694">
        <v>2.4813873045361999E-2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541</v>
      </c>
      <c r="E4695">
        <v>5.46</v>
      </c>
      <c r="F4695">
        <v>8.65</v>
      </c>
      <c r="G4695">
        <v>76.207685138765399</v>
      </c>
      <c r="H4695">
        <v>52.3100545582748</v>
      </c>
      <c r="I4695">
        <v>24.342088079142499</v>
      </c>
      <c r="J4695">
        <v>7.3528359162348504</v>
      </c>
      <c r="K4695">
        <v>6.6352432979534699</v>
      </c>
      <c r="L4695">
        <v>5.9750508485873999</v>
      </c>
      <c r="M4695">
        <v>76.347322928412495</v>
      </c>
      <c r="N4695">
        <v>3.4262936987191601</v>
      </c>
      <c r="O4695">
        <v>16.069364161849698</v>
      </c>
      <c r="P4695">
        <v>111.491442542787</v>
      </c>
      <c r="Q4695">
        <v>3.8277014465412998E-2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133</v>
      </c>
      <c r="E4696">
        <v>5.4462999999999999</v>
      </c>
      <c r="F4696">
        <v>10.48</v>
      </c>
      <c r="G4696">
        <v>-1.5424821423586701</v>
      </c>
      <c r="H4696">
        <v>-7.9189107172720403</v>
      </c>
      <c r="I4696">
        <v>-28.241091534166099</v>
      </c>
      <c r="J4696">
        <v>-5.8313644268858296</v>
      </c>
      <c r="K4696">
        <v>10.4058939597411</v>
      </c>
      <c r="L4696">
        <v>10.1739351733831</v>
      </c>
      <c r="M4696">
        <v>44.483014639790298</v>
      </c>
      <c r="N4696">
        <v>0.70984286626335502</v>
      </c>
      <c r="O4696">
        <v>24.045801526717501</v>
      </c>
      <c r="P4696">
        <v>33.163913595933899</v>
      </c>
      <c r="Q4696">
        <v>2.221079700864E-3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285</v>
      </c>
      <c r="E4697">
        <v>5.4432074899999998</v>
      </c>
      <c r="F4697">
        <v>2.0299999999999998</v>
      </c>
      <c r="G4697">
        <v>88.118059744903803</v>
      </c>
      <c r="H4697">
        <v>-18.753216110817501</v>
      </c>
      <c r="I4697">
        <v>-6.5785886951927797</v>
      </c>
      <c r="J4697">
        <v>-1.23904952529257</v>
      </c>
      <c r="K4697">
        <v>1.8941729175631301</v>
      </c>
      <c r="L4697">
        <v>1.31847805867084</v>
      </c>
      <c r="M4697">
        <v>2.53309981687421</v>
      </c>
      <c r="N4697">
        <v>1.5031475498222999</v>
      </c>
      <c r="O4697">
        <v>36.945812807881701</v>
      </c>
      <c r="P4697">
        <v>125.555555555555</v>
      </c>
      <c r="Q4697">
        <v>2.7266503054577999E-2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21</v>
      </c>
      <c r="E4698">
        <v>5.4347760000000003</v>
      </c>
      <c r="F4698">
        <v>5.4</v>
      </c>
      <c r="G4698">
        <v>-10.6725337601353</v>
      </c>
      <c r="H4698">
        <v>-22.4763367790244</v>
      </c>
      <c r="I4698">
        <v>63.691681575077503</v>
      </c>
      <c r="J4698">
        <v>-9.7136257964790094</v>
      </c>
      <c r="K4698">
        <v>6.2423201688615899</v>
      </c>
      <c r="L4698">
        <v>5.2484827830086802</v>
      </c>
      <c r="M4698">
        <v>18.833089850405099</v>
      </c>
      <c r="N4698">
        <v>0.164141414141414</v>
      </c>
      <c r="O4698">
        <v>48.148148148148103</v>
      </c>
      <c r="P4698">
        <v>171.356783919598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715</v>
      </c>
      <c r="E4699">
        <v>5.4082145400000003</v>
      </c>
      <c r="F4699">
        <v>31.45</v>
      </c>
      <c r="G4699">
        <v>15.591838446595199</v>
      </c>
      <c r="H4699">
        <v>-1.0916687332458299</v>
      </c>
      <c r="I4699">
        <v>12.4268432615285</v>
      </c>
      <c r="J4699">
        <v>-0.53233574437384201</v>
      </c>
      <c r="K4699">
        <v>30.300688220507599</v>
      </c>
      <c r="L4699">
        <v>26.8025015174468</v>
      </c>
      <c r="M4699">
        <v>52.608347411978002</v>
      </c>
      <c r="N4699">
        <v>0.98501728036364899</v>
      </c>
      <c r="O4699">
        <v>4.1653418124006203</v>
      </c>
      <c r="P4699">
        <v>46.756882874474996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E4700">
        <v>5.4001799999999998</v>
      </c>
      <c r="F4700">
        <v>0.6</v>
      </c>
      <c r="G4700">
        <v>-23.871235527174601</v>
      </c>
      <c r="H4700">
        <v>3.0955233849807402</v>
      </c>
      <c r="I4700">
        <v>-40.358951336314902</v>
      </c>
      <c r="J4700">
        <v>2.20922633677639</v>
      </c>
      <c r="K4700">
        <v>0.606752081633535</v>
      </c>
      <c r="L4700">
        <v>0.67898047112055404</v>
      </c>
      <c r="M4700">
        <v>51.386527068572903</v>
      </c>
      <c r="N4700">
        <v>0.398519336808633</v>
      </c>
      <c r="O4700">
        <v>60</v>
      </c>
      <c r="P4700">
        <v>13.207547169811299</v>
      </c>
      <c r="Q4700">
        <v>6.6378076838319996E-3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72</v>
      </c>
      <c r="E4701">
        <v>5.3937738</v>
      </c>
      <c r="F4701">
        <v>5.37</v>
      </c>
      <c r="G4701">
        <v>-29.844225647722102</v>
      </c>
      <c r="H4701">
        <v>0.65854859506479202</v>
      </c>
      <c r="I4701">
        <v>-35.556438725674298</v>
      </c>
      <c r="J4701">
        <v>-3.7937940508400301</v>
      </c>
      <c r="K4701">
        <v>5.5021283667818803</v>
      </c>
      <c r="L4701">
        <v>5.9240899173294803</v>
      </c>
      <c r="M4701">
        <v>46.614382167593398</v>
      </c>
      <c r="N4701">
        <v>0.75602226591425503</v>
      </c>
      <c r="O4701">
        <v>35.195530726256898</v>
      </c>
      <c r="P4701">
        <v>9.5918367346938798</v>
      </c>
      <c r="Q4701">
        <v>1.7790081523651999E-2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E4702">
        <v>5.3936099999999998</v>
      </c>
      <c r="F4702">
        <v>7.89</v>
      </c>
      <c r="G4702">
        <v>-96.770530343455704</v>
      </c>
      <c r="H4702">
        <v>-25.650121214322301</v>
      </c>
      <c r="I4702">
        <v>-75.846779963383995</v>
      </c>
      <c r="J4702">
        <v>-21.239049525292501</v>
      </c>
      <c r="K4702">
        <v>11.930073666937901</v>
      </c>
      <c r="L4702">
        <v>16.454439700633401</v>
      </c>
      <c r="M4702">
        <v>28.810669333764501</v>
      </c>
      <c r="N4702">
        <v>1.41286764705882</v>
      </c>
      <c r="O4702">
        <v>252.34474017743901</v>
      </c>
      <c r="P4702">
        <v>3.1372549019607701</v>
      </c>
      <c r="Q4702">
        <v>-6.2612199054191006E-2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E4703">
        <v>5.3862755</v>
      </c>
      <c r="F4703">
        <v>9.36</v>
      </c>
      <c r="G4703">
        <v>63.907533429114302</v>
      </c>
      <c r="H4703">
        <v>4.1944244838818499</v>
      </c>
      <c r="I4703">
        <v>-4.2125100416889598</v>
      </c>
      <c r="J4703">
        <v>11.9793412793051</v>
      </c>
      <c r="K4703">
        <v>9.1256408790000201</v>
      </c>
      <c r="L4703">
        <v>7.8847903966058404</v>
      </c>
      <c r="M4703">
        <v>84.875988640715605</v>
      </c>
      <c r="N4703">
        <v>1.0368591080139999</v>
      </c>
      <c r="O4703">
        <v>32.371794871794798</v>
      </c>
      <c r="P4703">
        <v>148.93617021276501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290</v>
      </c>
      <c r="E4704">
        <v>5.3857495999999996</v>
      </c>
      <c r="F4704">
        <v>7.11</v>
      </c>
      <c r="G4704">
        <v>-50.724045518254002</v>
      </c>
      <c r="H4704">
        <v>-12.716442426984999</v>
      </c>
      <c r="I4704">
        <v>-19.573624547371399</v>
      </c>
      <c r="J4704">
        <v>-1.23904952529257</v>
      </c>
      <c r="K4704">
        <v>7.8992110931077804</v>
      </c>
      <c r="L4704">
        <v>8.0152606996546503</v>
      </c>
      <c r="M4704">
        <v>3.3807551966831801</v>
      </c>
      <c r="N4704">
        <v>0.89555555555555499</v>
      </c>
      <c r="O4704">
        <v>35.021097046413402</v>
      </c>
      <c r="P4704">
        <v>12.5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493</v>
      </c>
      <c r="E4705">
        <v>5.38</v>
      </c>
      <c r="F4705">
        <v>5.48</v>
      </c>
      <c r="G4705">
        <v>22.943334313438999</v>
      </c>
      <c r="H4705">
        <v>-27.951152711200201</v>
      </c>
      <c r="I4705">
        <v>-45.780647897251903</v>
      </c>
      <c r="J4705">
        <v>-4.8232789159735798</v>
      </c>
      <c r="K4705">
        <v>6.1788238976605996</v>
      </c>
      <c r="L4705">
        <v>5.8014447943552803</v>
      </c>
      <c r="M4705">
        <v>11.8703507355334</v>
      </c>
      <c r="N4705">
        <v>0.51409972361162304</v>
      </c>
      <c r="O4705">
        <v>62.408759124087503</v>
      </c>
      <c r="P4705">
        <v>82.059800664451799</v>
      </c>
      <c r="Q4705">
        <v>0.109041981663669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715</v>
      </c>
      <c r="E4706">
        <v>5.3691015169999998</v>
      </c>
      <c r="F4706">
        <v>118.85</v>
      </c>
      <c r="G4706">
        <v>15.0847367925525</v>
      </c>
      <c r="H4706">
        <v>-0.29567078670121799</v>
      </c>
      <c r="I4706">
        <v>6.48329227866257</v>
      </c>
      <c r="J4706">
        <v>-0.39422193908567799</v>
      </c>
      <c r="K4706">
        <v>112.146896979004</v>
      </c>
      <c r="L4706">
        <v>101.47036035898699</v>
      </c>
      <c r="M4706">
        <v>48.897049978633802</v>
      </c>
      <c r="N4706">
        <v>1.00122428272801</v>
      </c>
      <c r="O4706">
        <v>3.4917963819940998</v>
      </c>
      <c r="P4706">
        <v>44.939024390243802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138</v>
      </c>
      <c r="E4707">
        <v>5.3499600000000003</v>
      </c>
      <c r="F4707">
        <v>1.19</v>
      </c>
      <c r="G4707">
        <v>-5.36413057939175</v>
      </c>
      <c r="H4707">
        <v>15.9526662421236</v>
      </c>
      <c r="I4707">
        <v>-27.502348275668702</v>
      </c>
      <c r="J4707">
        <v>-8.9313572176002705</v>
      </c>
      <c r="K4707">
        <v>1.12166174325114</v>
      </c>
      <c r="L4707">
        <v>1.02722302047161</v>
      </c>
      <c r="M4707">
        <v>48.872130388152797</v>
      </c>
      <c r="N4707">
        <v>3.5509308007756402</v>
      </c>
      <c r="O4707">
        <v>43.697478991596597</v>
      </c>
      <c r="P4707">
        <v>63.013698630136901</v>
      </c>
      <c r="Q4707">
        <v>1.8492704963978999E-2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715</v>
      </c>
      <c r="E4708">
        <v>5.3081630099999897</v>
      </c>
      <c r="F4708">
        <v>22.47</v>
      </c>
      <c r="G4708">
        <v>13.121349218588</v>
      </c>
      <c r="H4708">
        <v>4.4215657636547201</v>
      </c>
      <c r="I4708">
        <v>3.5316815750774899</v>
      </c>
      <c r="J4708">
        <v>5.6750295976424101E-2</v>
      </c>
      <c r="K4708">
        <v>21.1416436513679</v>
      </c>
      <c r="L4708">
        <v>19.155595868877501</v>
      </c>
      <c r="M4708">
        <v>49.829539143146199</v>
      </c>
      <c r="N4708">
        <v>0.545182215972981</v>
      </c>
      <c r="O4708">
        <v>5.9190031152648004</v>
      </c>
      <c r="P4708">
        <v>44.967741935483801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418</v>
      </c>
      <c r="E4709">
        <v>5.27</v>
      </c>
      <c r="F4709">
        <v>17.850000000000001</v>
      </c>
      <c r="G4709">
        <v>-16.056948327424202</v>
      </c>
      <c r="H4709">
        <v>-6.9044766150192398</v>
      </c>
      <c r="I4709">
        <v>-13.367141954334199</v>
      </c>
      <c r="J4709">
        <v>-12.419822775031299</v>
      </c>
      <c r="K4709">
        <v>19.025028657479499</v>
      </c>
      <c r="L4709">
        <v>17.9829445881692</v>
      </c>
      <c r="M4709">
        <v>25.203658517302099</v>
      </c>
      <c r="N4709">
        <v>1.31720355776763</v>
      </c>
      <c r="O4709">
        <v>53.893557422969103</v>
      </c>
      <c r="P4709">
        <v>43.951612903225801</v>
      </c>
      <c r="Q4709">
        <v>4.0839917251319999E-3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5.2533529999999997</v>
      </c>
      <c r="F4710">
        <v>5.74</v>
      </c>
      <c r="G4710">
        <v>-85.551936140331605</v>
      </c>
      <c r="H4710">
        <v>-23.847903558446099</v>
      </c>
      <c r="I4710">
        <v>-75.425127541731598</v>
      </c>
      <c r="J4710">
        <v>-8.6403653147662602</v>
      </c>
      <c r="K4710">
        <v>6.7250834579328496</v>
      </c>
      <c r="L4710">
        <v>9.8704244141217394</v>
      </c>
      <c r="M4710">
        <v>14.2865165800948</v>
      </c>
      <c r="N4710">
        <v>0.13093447762894</v>
      </c>
      <c r="O4710">
        <v>213.58885017421599</v>
      </c>
      <c r="P4710">
        <v>11.025145067698199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E4711">
        <v>5.1961199999999996</v>
      </c>
      <c r="F4711">
        <v>11.97</v>
      </c>
      <c r="G4711">
        <v>21.305014862759801</v>
      </c>
      <c r="H4711">
        <v>-9.0473337578763804</v>
      </c>
      <c r="I4711">
        <v>-21.308318424922401</v>
      </c>
      <c r="J4711">
        <v>-6.23904952529257</v>
      </c>
      <c r="K4711">
        <v>11.5155297404687</v>
      </c>
      <c r="L4711">
        <v>11.0593793189247</v>
      </c>
      <c r="M4711">
        <v>11.626244151456101</v>
      </c>
      <c r="N4711">
        <v>0.74399999999999999</v>
      </c>
      <c r="O4711">
        <v>33.667502088554699</v>
      </c>
      <c r="P4711">
        <v>53.461538461538403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72</v>
      </c>
      <c r="E4712">
        <v>5.188625</v>
      </c>
      <c r="F4712">
        <v>5.3</v>
      </c>
      <c r="G4712">
        <v>-31.091997483729202</v>
      </c>
      <c r="H4712">
        <v>-14.169497806741999</v>
      </c>
      <c r="I4712">
        <v>-37.7897999064039</v>
      </c>
      <c r="J4712">
        <v>-4.6161602194764297</v>
      </c>
      <c r="K4712">
        <v>5.5979449653515596</v>
      </c>
      <c r="L4712">
        <v>5.8673705257511504</v>
      </c>
      <c r="M4712">
        <v>39.752987278694</v>
      </c>
      <c r="N4712">
        <v>0.27718604546747</v>
      </c>
      <c r="O4712">
        <v>46.981132075471699</v>
      </c>
      <c r="P4712">
        <v>17.7777777777777</v>
      </c>
      <c r="Q4712">
        <v>3.4122852812637001E-2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418</v>
      </c>
      <c r="E4713">
        <v>5.1840000000000002</v>
      </c>
      <c r="F4713">
        <v>14.4</v>
      </c>
      <c r="G4713">
        <v>-51.339346657700602</v>
      </c>
      <c r="H4713">
        <v>-7.85494898833731</v>
      </c>
      <c r="I4713">
        <v>-40.238587838551602</v>
      </c>
      <c r="J4713">
        <v>-4.7243042169815803</v>
      </c>
      <c r="K4713">
        <v>15.7677316558534</v>
      </c>
      <c r="L4713">
        <v>16.9796522203983</v>
      </c>
      <c r="M4713">
        <v>36.150886901858399</v>
      </c>
      <c r="N4713">
        <v>1.0619418621208701</v>
      </c>
      <c r="O4713">
        <v>43.4027777777777</v>
      </c>
      <c r="P4713">
        <v>1.0526315789473699</v>
      </c>
      <c r="Q4713">
        <v>3.0738390598391001E-2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622</v>
      </c>
      <c r="E4714">
        <v>5.181</v>
      </c>
      <c r="F4714">
        <v>17.27</v>
      </c>
      <c r="G4714">
        <v>21.3944270935914</v>
      </c>
      <c r="H4714">
        <v>0.37128332598210201</v>
      </c>
      <c r="I4714">
        <v>-14.438996622742399</v>
      </c>
      <c r="J4714">
        <v>2.08522624783099</v>
      </c>
      <c r="K4714">
        <v>18.7799271885115</v>
      </c>
      <c r="L4714">
        <v>17.013558952945399</v>
      </c>
      <c r="M4714">
        <v>31.2262559162243</v>
      </c>
      <c r="N4714">
        <v>1.4939992086868501</v>
      </c>
      <c r="O4714">
        <v>27.388535031847098</v>
      </c>
      <c r="P4714">
        <v>61.401869158878498</v>
      </c>
      <c r="Q4714">
        <v>7.1382644872629006E-2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5.1177000000000001</v>
      </c>
      <c r="F4715">
        <v>10.25</v>
      </c>
      <c r="G4715">
        <v>-26.3568956577313</v>
      </c>
      <c r="H4715">
        <v>-4.1612945777006196</v>
      </c>
      <c r="I4715">
        <v>-17.637228630081299</v>
      </c>
      <c r="J4715">
        <v>0.54422459675781298</v>
      </c>
      <c r="K4715">
        <v>10.5850107157104</v>
      </c>
      <c r="M4715">
        <v>99.999998210623801</v>
      </c>
      <c r="O4715">
        <v>2.4390243902439002</v>
      </c>
      <c r="P4715">
        <v>0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541</v>
      </c>
      <c r="E4716">
        <v>5.1172599999999999</v>
      </c>
      <c r="F4716">
        <v>16.55</v>
      </c>
      <c r="G4716">
        <v>-25.566150781411899</v>
      </c>
      <c r="H4716">
        <v>-4.0473337578763804</v>
      </c>
      <c r="I4716">
        <v>-16.308318424922401</v>
      </c>
      <c r="J4716">
        <v>-1.23904952529257</v>
      </c>
      <c r="K4716">
        <v>16.549999999999901</v>
      </c>
      <c r="L4716">
        <v>16.55</v>
      </c>
      <c r="M4716">
        <v>100</v>
      </c>
      <c r="O4716">
        <v>0</v>
      </c>
      <c r="P4716">
        <v>0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285</v>
      </c>
      <c r="E4717">
        <v>5.1064352749999999</v>
      </c>
      <c r="F4717">
        <v>175.05</v>
      </c>
      <c r="G4717">
        <v>21.658407671069099</v>
      </c>
      <c r="H4717">
        <v>-4.0473337578763804</v>
      </c>
      <c r="I4717">
        <v>31.226447693914398</v>
      </c>
      <c r="J4717">
        <v>-1.23904952529257</v>
      </c>
      <c r="K4717">
        <v>166.67649236143799</v>
      </c>
      <c r="L4717">
        <v>140.89520775337201</v>
      </c>
      <c r="M4717">
        <v>99.999999999866205</v>
      </c>
      <c r="N4717">
        <v>0</v>
      </c>
      <c r="O4717">
        <v>0</v>
      </c>
      <c r="P4717">
        <v>47.534766118836899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21</v>
      </c>
      <c r="E4718">
        <v>5.0947369</v>
      </c>
      <c r="F4718">
        <v>2.2000000000000002</v>
      </c>
      <c r="G4718">
        <v>-6.6472318624930198</v>
      </c>
      <c r="H4718">
        <v>0.71457100402837703</v>
      </c>
      <c r="I4718">
        <v>-16.760807112705201</v>
      </c>
      <c r="J4718">
        <v>-1.23904952529257</v>
      </c>
      <c r="K4718">
        <v>2.09786620651002</v>
      </c>
      <c r="L4718">
        <v>1.9031435021757399</v>
      </c>
      <c r="M4718">
        <v>99.988573876911602</v>
      </c>
      <c r="N4718">
        <v>1.23232323232323</v>
      </c>
      <c r="O4718">
        <v>0.45454545454543999</v>
      </c>
      <c r="P4718">
        <v>25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E4719">
        <v>5.0941107159999897</v>
      </c>
      <c r="F4719">
        <v>5.3</v>
      </c>
      <c r="G4719">
        <v>6.9338492185880396</v>
      </c>
      <c r="H4719">
        <v>-11.683697394239999</v>
      </c>
      <c r="I4719">
        <v>-27.6795558831164</v>
      </c>
      <c r="J4719">
        <v>-3.5467418329848801</v>
      </c>
      <c r="K4719">
        <v>5.1049140824301897</v>
      </c>
      <c r="L4719">
        <v>4.9084655819851504</v>
      </c>
      <c r="M4719">
        <v>46.642586079794803</v>
      </c>
      <c r="N4719">
        <v>2.9306721176292898</v>
      </c>
      <c r="O4719">
        <v>19.0566037735849</v>
      </c>
      <c r="P4719">
        <v>61.094224924012103</v>
      </c>
      <c r="Q4719">
        <v>-4.3781855007101002E-2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72</v>
      </c>
      <c r="E4720">
        <v>5.0888308000000002</v>
      </c>
      <c r="F4720">
        <v>12.03</v>
      </c>
      <c r="G4720">
        <v>-33.418002633263796</v>
      </c>
      <c r="H4720">
        <v>-4.5273337578763897</v>
      </c>
      <c r="I4720">
        <v>-16.058318424922401</v>
      </c>
      <c r="J4720">
        <v>5.0857367994937404</v>
      </c>
      <c r="K4720">
        <v>11.704850737896299</v>
      </c>
      <c r="L4720">
        <v>12.068379284816301</v>
      </c>
      <c r="M4720">
        <v>65.404000697981004</v>
      </c>
      <c r="N4720">
        <v>0.73415290962785196</v>
      </c>
      <c r="O4720">
        <v>17.622610141313299</v>
      </c>
      <c r="P4720">
        <v>27.301587301587201</v>
      </c>
      <c r="Q4720">
        <v>-6.6409924694319999E-2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46</v>
      </c>
      <c r="E4721">
        <v>5.0836249999999996</v>
      </c>
      <c r="F4721">
        <v>17.579999999999998</v>
      </c>
      <c r="G4721">
        <v>-16.711661617325198</v>
      </c>
      <c r="H4721">
        <v>-10.5241623452577</v>
      </c>
      <c r="I4721">
        <v>-16.4219547885588</v>
      </c>
      <c r="J4721">
        <v>-7.3489149961445897</v>
      </c>
      <c r="K4721">
        <v>18.175839921618401</v>
      </c>
      <c r="L4721">
        <v>18.781301487922999</v>
      </c>
      <c r="M4721">
        <v>36.604910124198497</v>
      </c>
      <c r="N4721">
        <v>0.80416709327326696</v>
      </c>
      <c r="O4721">
        <v>43.344709897610898</v>
      </c>
      <c r="P4721">
        <v>35.230769230769198</v>
      </c>
      <c r="Q4721">
        <v>0.12475358510616499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418</v>
      </c>
      <c r="E4722">
        <v>5.0668800000000003</v>
      </c>
      <c r="F4722">
        <v>12.18</v>
      </c>
      <c r="G4722">
        <v>32.410502915086099</v>
      </c>
      <c r="H4722">
        <v>-3.3861767330829902</v>
      </c>
      <c r="I4722">
        <v>-56.893684278580999</v>
      </c>
      <c r="J4722">
        <v>-1.64788026936453</v>
      </c>
      <c r="K4722">
        <v>12.7077662189987</v>
      </c>
      <c r="L4722">
        <v>13.810840315294801</v>
      </c>
      <c r="M4722">
        <v>50.636900546254402</v>
      </c>
      <c r="N4722">
        <v>1.67511377245508</v>
      </c>
      <c r="O4722">
        <v>91.871921182265993</v>
      </c>
      <c r="P4722">
        <v>57.976653696497998</v>
      </c>
      <c r="Q4722">
        <v>6.5014645888332001E-2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133</v>
      </c>
      <c r="E4723">
        <v>5.0652321599999999</v>
      </c>
      <c r="F4723">
        <v>0.3</v>
      </c>
      <c r="G4723">
        <v>-5.5931859894901201</v>
      </c>
      <c r="H4723">
        <v>-1.87035303188851</v>
      </c>
      <c r="I4723">
        <v>-12.2495918825592</v>
      </c>
      <c r="J4723">
        <v>1.0670674632677399</v>
      </c>
      <c r="K4723">
        <v>0.38104149371468099</v>
      </c>
      <c r="L4723">
        <v>0.316837459592406</v>
      </c>
      <c r="M4723">
        <v>38.332852816306797</v>
      </c>
      <c r="N4723">
        <v>1</v>
      </c>
      <c r="Q4723">
        <v>5.2048647419290002E-2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555</v>
      </c>
      <c r="E4724">
        <v>5.0602419999999997</v>
      </c>
      <c r="F4724">
        <v>14.45</v>
      </c>
      <c r="G4724">
        <v>383.23666611999602</v>
      </c>
      <c r="H4724">
        <v>7.3661205127207303</v>
      </c>
      <c r="I4724">
        <v>57.788067117246101</v>
      </c>
      <c r="J4724">
        <v>-8.8252564218442906</v>
      </c>
      <c r="K4724">
        <v>13.4204789655751</v>
      </c>
      <c r="L4724">
        <v>9.6243861828508006</v>
      </c>
      <c r="M4724">
        <v>33.364960478433098</v>
      </c>
      <c r="N4724">
        <v>1.2672073876406</v>
      </c>
      <c r="O4724">
        <v>15.6401384083045</v>
      </c>
      <c r="P4724">
        <v>408.80281690140799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619</v>
      </c>
      <c r="E4725">
        <v>5.0563715311606101</v>
      </c>
      <c r="F4725">
        <v>16.86</v>
      </c>
      <c r="G4725">
        <v>-27.371625446525499</v>
      </c>
      <c r="H4725">
        <v>0.93398629193681604</v>
      </c>
      <c r="I4725">
        <v>-27.5714763196593</v>
      </c>
      <c r="J4725">
        <v>-1.23904952529257</v>
      </c>
      <c r="K4725">
        <v>16.673955954170498</v>
      </c>
      <c r="L4725">
        <v>19.0482172658274</v>
      </c>
      <c r="M4725">
        <v>98.301476099178998</v>
      </c>
      <c r="N4725">
        <v>0</v>
      </c>
      <c r="O4725">
        <v>36.832740213523103</v>
      </c>
      <c r="P4725">
        <v>10.848126232741601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138</v>
      </c>
      <c r="E4726">
        <v>5.055555</v>
      </c>
      <c r="F4726">
        <v>4.8499999999999996</v>
      </c>
      <c r="G4726">
        <v>-5.5931859894901201</v>
      </c>
      <c r="H4726">
        <v>-1.87035303188851</v>
      </c>
      <c r="I4726">
        <v>-12.2495918825592</v>
      </c>
      <c r="J4726">
        <v>1.0670674632677399</v>
      </c>
      <c r="K4726">
        <v>5.1230840222052203</v>
      </c>
      <c r="M4726">
        <v>99.999956885964906</v>
      </c>
      <c r="N4726">
        <v>1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21</v>
      </c>
      <c r="E4727">
        <v>5.0381089799999996</v>
      </c>
      <c r="F4727">
        <v>3.18</v>
      </c>
      <c r="G4727">
        <v>25.8624206471594</v>
      </c>
      <c r="H4727">
        <v>-8.2642012277558905</v>
      </c>
      <c r="I4727">
        <v>-27.974985091589101</v>
      </c>
      <c r="J4727">
        <v>-6.3136763909642104</v>
      </c>
      <c r="K4727">
        <v>3.2192201569833601</v>
      </c>
      <c r="M4727">
        <v>36.822359366275201</v>
      </c>
      <c r="N4727">
        <v>1.34375794928951</v>
      </c>
      <c r="O4727">
        <v>47.798742138364702</v>
      </c>
      <c r="P4727">
        <v>63.076923076923002</v>
      </c>
      <c r="Q4727">
        <v>3.5659028525624997E-2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677</v>
      </c>
      <c r="E4728">
        <v>5.00798597</v>
      </c>
      <c r="F4728">
        <v>1749.95</v>
      </c>
      <c r="G4728">
        <v>51.1875485267038</v>
      </c>
      <c r="H4728">
        <v>-11.2985844527068</v>
      </c>
      <c r="I4728">
        <v>12.473371975048</v>
      </c>
      <c r="J4728">
        <v>-10.0589626376727</v>
      </c>
      <c r="K4728">
        <v>1782.3636873681401</v>
      </c>
      <c r="L4728">
        <v>1682.6222550165901</v>
      </c>
      <c r="M4728">
        <v>40.286879814954403</v>
      </c>
      <c r="N4728">
        <v>1.05547073791348</v>
      </c>
      <c r="O4728">
        <v>19.1976913626103</v>
      </c>
      <c r="P4728">
        <v>102.07274826789801</v>
      </c>
      <c r="Q4728">
        <v>8.4211396869293006E-2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E4729">
        <v>4.9749999999999996</v>
      </c>
      <c r="F4729">
        <v>9.9499999999999993</v>
      </c>
      <c r="G4729">
        <v>-20.608344874238899</v>
      </c>
      <c r="H4729">
        <v>0.91047214929659503</v>
      </c>
      <c r="I4729">
        <v>-11.3505125177495</v>
      </c>
      <c r="J4729">
        <v>-1.23904952529257</v>
      </c>
      <c r="K4729">
        <v>9.7302219322533805</v>
      </c>
      <c r="L4729">
        <v>9.7148785428411006</v>
      </c>
      <c r="M4729">
        <v>100</v>
      </c>
      <c r="N4729">
        <v>0</v>
      </c>
      <c r="O4729">
        <v>0</v>
      </c>
      <c r="P4729">
        <v>10.432852386237499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E4730">
        <v>4.9595435999999999</v>
      </c>
      <c r="F4730">
        <v>7.51</v>
      </c>
      <c r="G4730">
        <v>142.64813493287301</v>
      </c>
      <c r="H4730">
        <v>-6.7156946219170397</v>
      </c>
      <c r="I4730">
        <v>71.441681575077496</v>
      </c>
      <c r="J4730">
        <v>-5.48904952529257</v>
      </c>
      <c r="K4730">
        <v>7.50396889831518</v>
      </c>
      <c r="L4730">
        <v>5.6752109249991003</v>
      </c>
      <c r="M4730">
        <v>21.709911237651699</v>
      </c>
      <c r="N4730">
        <v>0.113535994297933</v>
      </c>
      <c r="O4730">
        <v>22.3701731025299</v>
      </c>
      <c r="P4730">
        <v>199.203187250996</v>
      </c>
      <c r="Q4730">
        <v>6.2789253326553995E-2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677</v>
      </c>
      <c r="E4731">
        <v>4.9364879000000004</v>
      </c>
      <c r="F4731">
        <v>9.3000000000000007</v>
      </c>
      <c r="G4731">
        <v>-46.214614945234402</v>
      </c>
      <c r="H4731">
        <v>-21.669593454335001</v>
      </c>
      <c r="I4731">
        <v>-21.410359241249001</v>
      </c>
      <c r="J4731">
        <v>-18.090113355079801</v>
      </c>
      <c r="K4731">
        <v>11.631756269941601</v>
      </c>
      <c r="L4731">
        <v>11.1877518842063</v>
      </c>
      <c r="M4731">
        <v>35.064029970566303</v>
      </c>
      <c r="N4731">
        <v>2.3587285648076599</v>
      </c>
      <c r="O4731">
        <v>55.6989247311827</v>
      </c>
      <c r="P4731">
        <v>14.9567367119901</v>
      </c>
      <c r="Q4731">
        <v>6.0920839656985998E-2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1160</v>
      </c>
      <c r="E4732">
        <v>4.93</v>
      </c>
      <c r="F4732">
        <v>2.97</v>
      </c>
      <c r="G4732">
        <v>37.620662405401198</v>
      </c>
      <c r="H4732">
        <v>-3.002037590629</v>
      </c>
      <c r="I4732">
        <v>-19.249494895510701</v>
      </c>
      <c r="J4732">
        <v>-4.5723828586259101</v>
      </c>
      <c r="K4732">
        <v>2.95823837059962</v>
      </c>
      <c r="L4732">
        <v>2.9916338538419298</v>
      </c>
      <c r="M4732">
        <v>49.690352875196503</v>
      </c>
      <c r="N4732">
        <v>0.54671195915206605</v>
      </c>
      <c r="O4732">
        <v>49.831649831649798</v>
      </c>
      <c r="P4732">
        <v>73.684210526315795</v>
      </c>
      <c r="Q4732">
        <v>5.3759249704190002E-3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121</v>
      </c>
      <c r="E4733">
        <v>4.9203000000000001</v>
      </c>
      <c r="F4733">
        <v>9.4499999999999993</v>
      </c>
      <c r="G4733">
        <v>0.57598119828347905</v>
      </c>
      <c r="H4733">
        <v>-4.4481353610828096</v>
      </c>
      <c r="I4733">
        <v>-24.2030552670277</v>
      </c>
      <c r="J4733">
        <v>0.189521903278838</v>
      </c>
      <c r="K4733">
        <v>9.5455603457126692</v>
      </c>
      <c r="L4733">
        <v>9.6263480592863893</v>
      </c>
      <c r="M4733">
        <v>63.4724135646848</v>
      </c>
      <c r="N4733">
        <v>0.83681680381117296</v>
      </c>
      <c r="O4733">
        <v>69.206349206349202</v>
      </c>
      <c r="P4733">
        <v>34.615384615384599</v>
      </c>
      <c r="Q4733">
        <v>1.8868758137508001E-2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46</v>
      </c>
      <c r="E4734">
        <v>4.9078384000000002</v>
      </c>
      <c r="F4734">
        <v>14.3</v>
      </c>
      <c r="G4734">
        <v>114.75527542105</v>
      </c>
      <c r="H4734">
        <v>-4.1612945777006196</v>
      </c>
      <c r="I4734">
        <v>-4.1451651380178296</v>
      </c>
      <c r="J4734">
        <v>0.54422459675781298</v>
      </c>
      <c r="K4734">
        <v>12.300756220284701</v>
      </c>
      <c r="L4734">
        <v>10.137854552130801</v>
      </c>
      <c r="M4734">
        <v>0.63586995437069005</v>
      </c>
      <c r="N4734">
        <v>0</v>
      </c>
      <c r="O4734">
        <v>0.55944055944054905</v>
      </c>
      <c r="P4734">
        <v>152.65017667844501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409</v>
      </c>
      <c r="E4735">
        <v>4.9005000000000001</v>
      </c>
      <c r="F4735">
        <v>10.029999999999999</v>
      </c>
      <c r="G4735">
        <v>76.651591154071895</v>
      </c>
      <c r="H4735">
        <v>-28.474814673906899</v>
      </c>
      <c r="I4735">
        <v>12.281425164821</v>
      </c>
      <c r="J4735">
        <v>-8.1939367433376908</v>
      </c>
      <c r="K4735">
        <v>11.416541115830499</v>
      </c>
      <c r="L4735">
        <v>10.612548318529401</v>
      </c>
      <c r="M4735">
        <v>9.9665409999183794</v>
      </c>
      <c r="N4735">
        <v>0.60542775800711701</v>
      </c>
      <c r="O4735">
        <v>109.272183449651</v>
      </c>
      <c r="P4735">
        <v>122.394678492239</v>
      </c>
      <c r="Q4735">
        <v>1.9559592922801999E-2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833</v>
      </c>
      <c r="E4736">
        <v>4.8989605000000003</v>
      </c>
      <c r="F4736">
        <v>6.23</v>
      </c>
      <c r="G4736">
        <v>34.5880908638322</v>
      </c>
      <c r="H4736">
        <v>-13.888144177558001</v>
      </c>
      <c r="I4736">
        <v>-14.3443249715673</v>
      </c>
      <c r="J4736">
        <v>-6.1245457084986699</v>
      </c>
      <c r="K4736">
        <v>7.6600721502169797</v>
      </c>
      <c r="L4736">
        <v>7.0684280334765903</v>
      </c>
      <c r="M4736">
        <v>12.121076707946299</v>
      </c>
      <c r="N4736">
        <v>0.74184632393587602</v>
      </c>
      <c r="O4736">
        <v>72.391653290529604</v>
      </c>
      <c r="P4736">
        <v>104.934210526315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472</v>
      </c>
      <c r="E4737">
        <v>4.8972119999999997</v>
      </c>
      <c r="F4737">
        <v>4.7</v>
      </c>
      <c r="G4737">
        <v>-39.443569176059498</v>
      </c>
      <c r="H4737">
        <v>0.74941970801365798</v>
      </c>
      <c r="I4737">
        <v>-35.595259299976398</v>
      </c>
      <c r="J4737">
        <v>5.4549388824720904</v>
      </c>
      <c r="K4737">
        <v>5.3876664470562696</v>
      </c>
      <c r="L4737">
        <v>6.2439435905231004</v>
      </c>
      <c r="M4737">
        <v>88.048946820818898</v>
      </c>
      <c r="N4737">
        <v>1.21224163754368</v>
      </c>
      <c r="O4737">
        <v>29.5744680851063</v>
      </c>
      <c r="P4737">
        <v>14.355231143552301</v>
      </c>
      <c r="Q4737">
        <v>-5.9721848650856002E-2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469</v>
      </c>
      <c r="E4738">
        <v>4.8892803999999996</v>
      </c>
      <c r="F4738">
        <v>14.89</v>
      </c>
      <c r="G4738">
        <v>25.822849479760301</v>
      </c>
      <c r="H4738">
        <v>46.898027456197603</v>
      </c>
      <c r="I4738">
        <v>-6.5701448622676297</v>
      </c>
      <c r="J4738">
        <v>21.8027279981183</v>
      </c>
      <c r="K4738">
        <v>10.5872537589998</v>
      </c>
      <c r="L4738">
        <v>10.261902658136901</v>
      </c>
      <c r="M4738">
        <v>94.989742148734095</v>
      </c>
      <c r="N4738">
        <v>2.7595894576786599</v>
      </c>
      <c r="O4738">
        <v>0.53727333781061704</v>
      </c>
      <c r="P4738">
        <v>104.814305364511</v>
      </c>
      <c r="Q4738">
        <v>0.176714380668298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216</v>
      </c>
      <c r="E4739">
        <v>4.8846080000000001</v>
      </c>
      <c r="F4739">
        <v>12.8</v>
      </c>
      <c r="G4739">
        <v>77.931464480909199</v>
      </c>
      <c r="H4739">
        <v>16.8214103403294</v>
      </c>
      <c r="I4739">
        <v>28.652043975983499</v>
      </c>
      <c r="J4739">
        <v>6.2336624814244699</v>
      </c>
      <c r="K4739">
        <v>11.3843095846648</v>
      </c>
      <c r="L4739">
        <v>10.7550255572973</v>
      </c>
      <c r="M4739">
        <v>69.142935777269997</v>
      </c>
      <c r="N4739">
        <v>0.49025738008028602</v>
      </c>
      <c r="O4739">
        <v>52.812499999999901</v>
      </c>
      <c r="P4739">
        <v>132.72727272727201</v>
      </c>
      <c r="Q4739">
        <v>3.1001284270025999E-2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444</v>
      </c>
      <c r="E4740">
        <v>4.8825000000000003</v>
      </c>
      <c r="F4740">
        <v>4.88</v>
      </c>
      <c r="G4740">
        <v>187.25436203909999</v>
      </c>
      <c r="H4740">
        <v>18.321087294755198</v>
      </c>
      <c r="I4740">
        <v>-0.94188816487522597</v>
      </c>
      <c r="J4740">
        <v>-6.1470249854152597</v>
      </c>
      <c r="K4740">
        <v>4.0836477265995299</v>
      </c>
      <c r="L4740">
        <v>3.21787617848338</v>
      </c>
      <c r="M4740">
        <v>58.7089471596273</v>
      </c>
      <c r="N4740">
        <v>4.1513043478260796</v>
      </c>
      <c r="O4740">
        <v>10.245901639344201</v>
      </c>
      <c r="P4740">
        <v>234.24657534246501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541</v>
      </c>
      <c r="E4741">
        <v>4.8752924999999996</v>
      </c>
      <c r="F4741">
        <v>9.75</v>
      </c>
      <c r="G4741">
        <v>57.927041797847899</v>
      </c>
      <c r="H4741">
        <v>21.3213309049248</v>
      </c>
      <c r="I4741">
        <v>29.188168195315399</v>
      </c>
      <c r="J4741">
        <v>0.54422459675781298</v>
      </c>
      <c r="K4741">
        <v>7.8810113009695204</v>
      </c>
      <c r="L4741">
        <v>6.44140665788367</v>
      </c>
      <c r="M4741">
        <v>87.876538635991395</v>
      </c>
      <c r="N4741">
        <v>1.01473113420695</v>
      </c>
      <c r="O4741">
        <v>1.3333333333333399</v>
      </c>
      <c r="P4741">
        <v>114.28571428571399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1160</v>
      </c>
      <c r="E4742">
        <v>4.8607840710000003</v>
      </c>
      <c r="F4742">
        <v>1.66</v>
      </c>
      <c r="G4742">
        <v>5.1425106359108801</v>
      </c>
      <c r="H4742">
        <v>27.357624919809499</v>
      </c>
      <c r="I4742">
        <v>14.400342992400301</v>
      </c>
      <c r="J4742">
        <v>18.309822655158499</v>
      </c>
      <c r="M4742">
        <v>100</v>
      </c>
      <c r="O4742">
        <v>0</v>
      </c>
      <c r="P4742">
        <v>37.190082644627999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165</v>
      </c>
      <c r="E4743">
        <v>4.8364752799999904</v>
      </c>
      <c r="F4743">
        <v>5.6</v>
      </c>
      <c r="G4743">
        <v>23.767182551921302</v>
      </c>
      <c r="K4743">
        <v>5.4856592989664099</v>
      </c>
      <c r="L4743">
        <v>5.3129273959650396</v>
      </c>
      <c r="M4743">
        <v>11.3707014279082</v>
      </c>
      <c r="N4743">
        <v>1</v>
      </c>
      <c r="O4743">
        <v>29.464285714285701</v>
      </c>
      <c r="P4743">
        <v>57.746478873239397</v>
      </c>
      <c r="Q4743">
        <v>-8.5879446318412003E-2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E4744">
        <v>4.8315806079999897</v>
      </c>
      <c r="F4744">
        <v>5.78</v>
      </c>
      <c r="G4744">
        <v>20.393445178183999</v>
      </c>
      <c r="H4744">
        <v>-30.322843961958</v>
      </c>
      <c r="I4744">
        <v>-47.905951561017098</v>
      </c>
      <c r="J4744">
        <v>-5.0660046001677701</v>
      </c>
      <c r="K4744">
        <v>6.9342760721278998</v>
      </c>
      <c r="L4744">
        <v>6.1764006988089202</v>
      </c>
      <c r="M4744">
        <v>2.14631246271396</v>
      </c>
      <c r="N4744">
        <v>1.2525678598841601</v>
      </c>
      <c r="O4744">
        <v>46.885813148788898</v>
      </c>
      <c r="P4744">
        <v>53.723404255319103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E4745">
        <v>4.7987539999999997</v>
      </c>
      <c r="F4745">
        <v>11.72</v>
      </c>
      <c r="G4745">
        <v>38.801834500998801</v>
      </c>
      <c r="H4745">
        <v>-2.4251834665895</v>
      </c>
      <c r="I4745">
        <v>47.521501528648798</v>
      </c>
      <c r="J4745">
        <v>0.54422459675781298</v>
      </c>
      <c r="M4745">
        <v>26.581327503570101</v>
      </c>
      <c r="N4745">
        <v>0.45871492393784902</v>
      </c>
      <c r="O4745">
        <v>8.6177474402730301</v>
      </c>
      <c r="P4745">
        <v>62.7777777777777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E4746">
        <v>4.7932499999999996</v>
      </c>
      <c r="F4746">
        <v>8.25</v>
      </c>
      <c r="G4746">
        <v>49.965764112205001</v>
      </c>
      <c r="H4746">
        <v>-4.2891717264374396</v>
      </c>
      <c r="I4746">
        <v>3.2568989663818502</v>
      </c>
      <c r="J4746">
        <v>-0.62929342773159302</v>
      </c>
      <c r="K4746">
        <v>7.4950275969997397</v>
      </c>
      <c r="L4746">
        <v>6.4851728256766101</v>
      </c>
      <c r="M4746">
        <v>67.196437354523795</v>
      </c>
      <c r="N4746">
        <v>1.1005776175200901E-2</v>
      </c>
      <c r="O4746">
        <v>5.4545454545454399</v>
      </c>
      <c r="P4746">
        <v>99.757869249394602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138</v>
      </c>
      <c r="E4747">
        <v>4.7910000000000004</v>
      </c>
      <c r="F4747">
        <v>15.97</v>
      </c>
      <c r="G4747">
        <v>110.327497667627</v>
      </c>
      <c r="H4747">
        <v>2.06562305275484</v>
      </c>
      <c r="I4747">
        <v>-26.1332760759671</v>
      </c>
      <c r="J4747">
        <v>4.8034471546543003</v>
      </c>
      <c r="K4747">
        <v>15.9722009435412</v>
      </c>
      <c r="L4747">
        <v>15.116821948460601</v>
      </c>
      <c r="M4747">
        <v>74.855674552633701</v>
      </c>
      <c r="N4747">
        <v>0.45827696689213199</v>
      </c>
      <c r="O4747">
        <v>111.584220413274</v>
      </c>
      <c r="P4747">
        <v>148.75389408099599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285</v>
      </c>
      <c r="E4748">
        <v>4.7844886000000004</v>
      </c>
      <c r="F4748">
        <v>4.51</v>
      </c>
      <c r="G4748">
        <v>185.46833197720801</v>
      </c>
      <c r="H4748">
        <v>87.727558017015298</v>
      </c>
      <c r="I4748">
        <v>142.88708387392799</v>
      </c>
      <c r="J4748">
        <v>-5.1436048398262102</v>
      </c>
      <c r="K4748">
        <v>2.91530280744665</v>
      </c>
      <c r="L4748">
        <v>1.6223131370835799</v>
      </c>
      <c r="M4748">
        <v>73.198102349437605</v>
      </c>
      <c r="N4748">
        <v>1.8251447070729201</v>
      </c>
      <c r="O4748">
        <v>4.2128603104212896</v>
      </c>
      <c r="P4748">
        <v>211.03448275861999</v>
      </c>
      <c r="Q4748">
        <v>0.22844366217130199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E4749">
        <v>4.7779818379999996</v>
      </c>
      <c r="F4749">
        <v>5.1100000000000003</v>
      </c>
      <c r="G4749">
        <v>-63.999885721170898</v>
      </c>
      <c r="H4749">
        <v>11.563525970630399</v>
      </c>
      <c r="I4749">
        <v>-46.116010732614797</v>
      </c>
      <c r="J4749">
        <v>8.8902608195350208</v>
      </c>
      <c r="K4749">
        <v>4.9265698125318202</v>
      </c>
      <c r="L4749">
        <v>6.1433542734642099</v>
      </c>
      <c r="M4749">
        <v>95.975797518721507</v>
      </c>
      <c r="N4749">
        <v>0.65591397849462296</v>
      </c>
      <c r="O4749">
        <v>62.426614481408997</v>
      </c>
      <c r="P4749">
        <v>34.473684210526301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418</v>
      </c>
      <c r="E4750">
        <v>4.7396177460000004</v>
      </c>
      <c r="F4750">
        <v>30.62</v>
      </c>
      <c r="G4750">
        <v>223.97722821402101</v>
      </c>
      <c r="H4750">
        <v>23.4828619938937</v>
      </c>
      <c r="I4750">
        <v>233.235060570511</v>
      </c>
      <c r="J4750">
        <v>-1.23904952529257</v>
      </c>
      <c r="K4750">
        <v>24.681612420925401</v>
      </c>
      <c r="M4750">
        <v>100</v>
      </c>
      <c r="N4750">
        <v>5.3711456671982898E-2</v>
      </c>
      <c r="O4750">
        <v>0</v>
      </c>
      <c r="P4750">
        <v>249.54337899543299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541</v>
      </c>
      <c r="E4751">
        <v>4.7364668999999999</v>
      </c>
      <c r="F4751">
        <v>14.1</v>
      </c>
      <c r="G4751">
        <v>168.797106003556</v>
      </c>
      <c r="H4751">
        <v>-0.800580511123133</v>
      </c>
      <c r="I4751">
        <v>-12.479157894730999</v>
      </c>
      <c r="J4751">
        <v>-4.1562815470022096</v>
      </c>
      <c r="K4751">
        <v>14.7225727409797</v>
      </c>
      <c r="L4751">
        <v>13.2277592949041</v>
      </c>
      <c r="M4751">
        <v>33.018210624469198</v>
      </c>
      <c r="N4751">
        <v>1.33586888750334</v>
      </c>
      <c r="O4751">
        <v>41.489361702127603</v>
      </c>
      <c r="P4751">
        <v>208.53391684901499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1160</v>
      </c>
      <c r="E4752">
        <v>4.7344675000000001</v>
      </c>
      <c r="F4752">
        <v>4.66</v>
      </c>
      <c r="G4752">
        <v>70.232168546319102</v>
      </c>
      <c r="H4752">
        <v>80.061193373906505</v>
      </c>
      <c r="I4752">
        <v>112.123054124097</v>
      </c>
      <c r="J4752">
        <v>-8.6464569326999801</v>
      </c>
      <c r="K4752">
        <v>3.3672832024704098</v>
      </c>
      <c r="L4752">
        <v>2.1233380897926999</v>
      </c>
      <c r="M4752">
        <v>64.352094066652299</v>
      </c>
      <c r="N4752">
        <v>2.1697672189802701</v>
      </c>
      <c r="O4752">
        <v>12.231759656652301</v>
      </c>
      <c r="P4752">
        <v>140.20618556701001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388</v>
      </c>
      <c r="E4753">
        <v>4.7245964999999996</v>
      </c>
      <c r="F4753">
        <v>3.15</v>
      </c>
      <c r="G4753">
        <v>-80.566150781411906</v>
      </c>
      <c r="H4753">
        <v>-20.9304506409932</v>
      </c>
      <c r="I4753">
        <v>-62.462164578768601</v>
      </c>
      <c r="J4753">
        <v>-7.1214024664690401</v>
      </c>
      <c r="K4753">
        <v>3.7924935254435801</v>
      </c>
      <c r="L4753">
        <v>4.9984593046038199</v>
      </c>
      <c r="M4753">
        <v>39.3645459087682</v>
      </c>
      <c r="N4753">
        <v>1.85467557251908</v>
      </c>
      <c r="O4753">
        <v>128.57142857142799</v>
      </c>
      <c r="P4753">
        <v>3.27868852459016</v>
      </c>
      <c r="Q4753">
        <v>2.8938841697600001E-3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121</v>
      </c>
      <c r="E4754">
        <v>4.72</v>
      </c>
      <c r="F4754">
        <v>9.91</v>
      </c>
      <c r="G4754">
        <v>123.428824092959</v>
      </c>
      <c r="H4754">
        <v>-17.679538698407001</v>
      </c>
      <c r="I4754">
        <v>45.092333040875502</v>
      </c>
      <c r="J4754">
        <v>-15.6542807129625</v>
      </c>
      <c r="K4754">
        <v>10.7782324859933</v>
      </c>
      <c r="L4754">
        <v>9.1858787433609397</v>
      </c>
      <c r="M4754">
        <v>11.7171571718953</v>
      </c>
      <c r="N4754">
        <v>0.33064630268285</v>
      </c>
      <c r="O4754">
        <v>50.857719475277399</v>
      </c>
      <c r="P4754">
        <v>181.53409090909</v>
      </c>
      <c r="Q4754">
        <v>6.3528379015973996E-2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622</v>
      </c>
      <c r="E4755">
        <v>4.718655</v>
      </c>
      <c r="F4755">
        <v>6.01</v>
      </c>
      <c r="G4755">
        <v>12.594768758817899</v>
      </c>
      <c r="H4755">
        <v>44.014681745999503</v>
      </c>
      <c r="I4755">
        <v>-18.2659040692944</v>
      </c>
      <c r="J4755">
        <v>10.023086397037501</v>
      </c>
      <c r="K4755">
        <v>4.8271234936721203</v>
      </c>
      <c r="L4755">
        <v>4.7166180241942</v>
      </c>
      <c r="M4755">
        <v>82.155291528950201</v>
      </c>
      <c r="N4755">
        <v>3.1584179567680701</v>
      </c>
      <c r="O4755">
        <v>8.9850249584026507</v>
      </c>
      <c r="P4755">
        <v>154.66101694915201</v>
      </c>
      <c r="Q4755">
        <v>9.7604162759950999E-2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418</v>
      </c>
      <c r="E4756">
        <v>4.7131571000000001</v>
      </c>
      <c r="F4756">
        <v>15.74</v>
      </c>
      <c r="G4756">
        <v>95.501264948925098</v>
      </c>
      <c r="H4756">
        <v>8.0868561065062003</v>
      </c>
      <c r="I4756">
        <v>4.7686046520005796</v>
      </c>
      <c r="J4756">
        <v>-7.0543972471151104</v>
      </c>
      <c r="K4756">
        <v>17.467380451911001</v>
      </c>
      <c r="L4756">
        <v>15.4222870443816</v>
      </c>
      <c r="M4756">
        <v>21.7017872889359</v>
      </c>
      <c r="N4756">
        <v>0.196183296618261</v>
      </c>
      <c r="O4756">
        <v>83.290978398983498</v>
      </c>
      <c r="P4756">
        <v>121.067415730337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72</v>
      </c>
      <c r="E4757">
        <v>4.6482000000000001</v>
      </c>
      <c r="F4757">
        <v>2.59</v>
      </c>
      <c r="G4757">
        <v>16.741541526280301</v>
      </c>
      <c r="H4757">
        <v>1.3468571134928999</v>
      </c>
      <c r="I4757">
        <v>7.6151265511540602</v>
      </c>
      <c r="J4757">
        <v>-0.84379260829652103</v>
      </c>
      <c r="K4757">
        <v>2.0812019249591902</v>
      </c>
      <c r="L4757">
        <v>1.82351519702455</v>
      </c>
      <c r="M4757">
        <v>77.902537576072206</v>
      </c>
      <c r="N4757">
        <v>0.99477010613107097</v>
      </c>
      <c r="O4757">
        <v>0</v>
      </c>
      <c r="P4757">
        <v>44.692737430167597</v>
      </c>
      <c r="Q4757">
        <v>1.9615664658502001E-2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541</v>
      </c>
      <c r="E4758">
        <v>4.6254</v>
      </c>
      <c r="F4758">
        <v>23.55</v>
      </c>
      <c r="G4758">
        <v>-4.1743982040923404</v>
      </c>
      <c r="H4758">
        <v>2.5115161971999602</v>
      </c>
      <c r="I4758">
        <v>-23.2253144723533</v>
      </c>
      <c r="J4758">
        <v>0.73859449878307604</v>
      </c>
      <c r="K4758">
        <v>21.735916713955501</v>
      </c>
      <c r="L4758">
        <v>21.043700521196602</v>
      </c>
      <c r="M4758">
        <v>74.728157501086798</v>
      </c>
      <c r="N4758">
        <v>0.99770870902726105</v>
      </c>
      <c r="O4758">
        <v>18.131634819532898</v>
      </c>
      <c r="P4758">
        <v>53.420195439739402</v>
      </c>
      <c r="Q4758">
        <v>0.126553839325134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E4759">
        <v>4.5926999999999998</v>
      </c>
      <c r="F4759">
        <v>9.1199999999999992</v>
      </c>
      <c r="G4759">
        <v>19.595139541168599</v>
      </c>
      <c r="H4759">
        <v>10.3109889867233</v>
      </c>
      <c r="I4759">
        <v>10.3583482417441</v>
      </c>
      <c r="J4759">
        <v>-1.68152740139876</v>
      </c>
      <c r="K4759">
        <v>8.4931822928893705</v>
      </c>
      <c r="L4759">
        <v>7.8223437405579599</v>
      </c>
      <c r="M4759">
        <v>40.932444832367501</v>
      </c>
      <c r="N4759">
        <v>4.5416374039240699</v>
      </c>
      <c r="O4759">
        <v>26.973684210526301</v>
      </c>
      <c r="P4759">
        <v>59.999999999999901</v>
      </c>
      <c r="Q4759">
        <v>2.2995447717673999E-2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1771</v>
      </c>
      <c r="E4760">
        <v>4.5748573769999998</v>
      </c>
      <c r="F4760">
        <v>1.39</v>
      </c>
      <c r="G4760">
        <v>28.878293663032402</v>
      </c>
      <c r="H4760">
        <v>-16.072650213572601</v>
      </c>
      <c r="I4760">
        <v>30.007471048761701</v>
      </c>
      <c r="J4760">
        <v>-1.23904952529257</v>
      </c>
      <c r="K4760">
        <v>1.3407681091477801</v>
      </c>
      <c r="L4760">
        <v>1.12614780862366</v>
      </c>
      <c r="M4760">
        <v>6.1744661006105002</v>
      </c>
      <c r="N4760">
        <v>0.223972639341634</v>
      </c>
      <c r="O4760">
        <v>40.287769784172603</v>
      </c>
      <c r="P4760">
        <v>73.749999999999901</v>
      </c>
      <c r="Q4760">
        <v>6.4613305967224005E-2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E4761">
        <v>4.5615199999999998</v>
      </c>
      <c r="F4761">
        <v>1.52</v>
      </c>
      <c r="G4761">
        <v>-16.2136327958004</v>
      </c>
      <c r="H4761">
        <v>-3.3850821022472402</v>
      </c>
      <c r="I4761">
        <v>-39.5406416572457</v>
      </c>
      <c r="J4761">
        <v>-1.23904952529257</v>
      </c>
      <c r="K4761">
        <v>1.5583341094284799</v>
      </c>
      <c r="L4761">
        <v>1.6362852504416501</v>
      </c>
      <c r="M4761">
        <v>43.831677937204603</v>
      </c>
      <c r="N4761">
        <v>0.68609737175333296</v>
      </c>
      <c r="O4761">
        <v>51.315789473684198</v>
      </c>
      <c r="P4761">
        <v>35.714285714285701</v>
      </c>
      <c r="Q4761">
        <v>-0.14202246742760699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E4762">
        <v>4.5587609999999996</v>
      </c>
      <c r="F4762">
        <v>0.71</v>
      </c>
      <c r="G4762">
        <v>-22.667600056774202</v>
      </c>
      <c r="H4762">
        <v>-2.57674552258228</v>
      </c>
      <c r="I4762">
        <v>-31.784508901112901</v>
      </c>
      <c r="J4762">
        <v>-1.23904952529257</v>
      </c>
      <c r="K4762">
        <v>0.67728382948013199</v>
      </c>
      <c r="L4762">
        <v>0.68634612661884198</v>
      </c>
      <c r="M4762">
        <v>46.533292180363297</v>
      </c>
      <c r="N4762">
        <v>0.92551839696646798</v>
      </c>
      <c r="O4762">
        <v>30.985915492957702</v>
      </c>
      <c r="P4762">
        <v>31.481481481481399</v>
      </c>
      <c r="Q4762">
        <v>-6.0590696814748997E-2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18</v>
      </c>
      <c r="E4763">
        <v>4.5279289</v>
      </c>
      <c r="F4763">
        <v>13.18</v>
      </c>
      <c r="G4763">
        <v>112.537605926995</v>
      </c>
      <c r="H4763">
        <v>0.83840304275403699</v>
      </c>
      <c r="I4763">
        <v>174.00005161913001</v>
      </c>
      <c r="J4763">
        <v>-1.23904952529257</v>
      </c>
      <c r="K4763">
        <v>11.9482531725168</v>
      </c>
      <c r="L4763">
        <v>8.5820986250015796</v>
      </c>
      <c r="M4763">
        <v>99.256670704492706</v>
      </c>
      <c r="N4763">
        <v>0.38860398860398798</v>
      </c>
      <c r="O4763">
        <v>0.98634294385433396</v>
      </c>
      <c r="P4763">
        <v>190.308370044052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60</v>
      </c>
      <c r="E4764">
        <v>4.52709048</v>
      </c>
      <c r="F4764">
        <v>10.199999999999999</v>
      </c>
      <c r="G4764">
        <v>44.150987321749398</v>
      </c>
      <c r="H4764">
        <v>11.598924745524901</v>
      </c>
      <c r="I4764">
        <v>30.454271503135001</v>
      </c>
      <c r="J4764">
        <v>-1.23904952529257</v>
      </c>
      <c r="K4764">
        <v>8.7602061336938206</v>
      </c>
      <c r="L4764">
        <v>7.3356940456736801</v>
      </c>
      <c r="M4764">
        <v>100</v>
      </c>
      <c r="N4764">
        <v>1.9365079365079301</v>
      </c>
      <c r="O4764">
        <v>0</v>
      </c>
      <c r="P4764">
        <v>69.717138103161403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541</v>
      </c>
      <c r="E4765">
        <v>4.524</v>
      </c>
      <c r="F4765">
        <v>15.08</v>
      </c>
      <c r="G4765">
        <v>16.433740149664199</v>
      </c>
      <c r="H4765">
        <v>-4.1612945777006196</v>
      </c>
      <c r="I4765">
        <v>6.1607929940272399</v>
      </c>
      <c r="J4765">
        <v>0.54422459675781298</v>
      </c>
      <c r="K4765">
        <v>11.1063720673553</v>
      </c>
      <c r="M4765">
        <v>100</v>
      </c>
      <c r="N4765">
        <v>3.30666666666666</v>
      </c>
      <c r="O4765">
        <v>0</v>
      </c>
      <c r="P4765">
        <v>40.409683426443202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541</v>
      </c>
      <c r="E4766">
        <v>4.5219699999999996</v>
      </c>
      <c r="F4766">
        <v>8.82</v>
      </c>
      <c r="G4766">
        <v>92.211626996365794</v>
      </c>
      <c r="H4766">
        <v>-18.4282861388287</v>
      </c>
      <c r="I4766">
        <v>41.191681575077503</v>
      </c>
      <c r="J4766">
        <v>-8.8443938212843598</v>
      </c>
      <c r="K4766">
        <v>9.9796073066335804</v>
      </c>
      <c r="L4766">
        <v>8.2450502330886906</v>
      </c>
      <c r="M4766">
        <v>8.3347316731462193</v>
      </c>
      <c r="N4766">
        <v>0.117410855659003</v>
      </c>
      <c r="O4766">
        <v>33.219954648525999</v>
      </c>
      <c r="P4766">
        <v>171.38461538461499</v>
      </c>
      <c r="Q4766">
        <v>0.116413132039352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541</v>
      </c>
      <c r="E4767">
        <v>4.5</v>
      </c>
      <c r="F4767">
        <v>42.75</v>
      </c>
      <c r="G4767">
        <v>-51.3345133443569</v>
      </c>
      <c r="H4767">
        <v>0.60382903282128597</v>
      </c>
      <c r="I4767">
        <v>15.514068254078399</v>
      </c>
      <c r="J4767">
        <v>-1.23904952529257</v>
      </c>
      <c r="K4767">
        <v>40.8884718354903</v>
      </c>
      <c r="L4767">
        <v>37.536592966412798</v>
      </c>
      <c r="M4767">
        <v>84.393883461621698</v>
      </c>
      <c r="N4767">
        <v>0.48744440326167499</v>
      </c>
      <c r="O4767">
        <v>41.426900584795298</v>
      </c>
      <c r="P4767">
        <v>79.320469798657697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622</v>
      </c>
      <c r="E4768">
        <v>4.4980230600000004</v>
      </c>
      <c r="F4768">
        <v>13.8</v>
      </c>
      <c r="G4768">
        <v>-46.483056225538</v>
      </c>
      <c r="I4768">
        <v>-6.78450890111296</v>
      </c>
      <c r="K4768">
        <v>17.182926074637699</v>
      </c>
      <c r="L4768">
        <v>23.662368761796301</v>
      </c>
      <c r="M4768">
        <v>89.584477983611194</v>
      </c>
      <c r="N4768">
        <v>1</v>
      </c>
      <c r="O4768">
        <v>26.449275362318801</v>
      </c>
      <c r="P4768">
        <v>15</v>
      </c>
    </row>
    <row r="4769" spans="1:17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46</v>
      </c>
      <c r="E4769">
        <v>4.4709079999999997</v>
      </c>
      <c r="F4769">
        <v>1.27</v>
      </c>
      <c r="G4769">
        <v>77.611358310522604</v>
      </c>
      <c r="H4769">
        <v>13.431298014891899</v>
      </c>
      <c r="I4769">
        <v>-11.1579155933912</v>
      </c>
      <c r="J4769">
        <v>5.5029022827082299</v>
      </c>
      <c r="K4769">
        <v>0.94506610241820899</v>
      </c>
      <c r="L4769">
        <v>0.68936319778980104</v>
      </c>
      <c r="M4769">
        <v>97.5185837220466</v>
      </c>
      <c r="N4769">
        <v>0.73825425104898701</v>
      </c>
      <c r="O4769">
        <v>0</v>
      </c>
      <c r="P4769">
        <v>118.965517241379</v>
      </c>
      <c r="Q4769">
        <v>0.117292497763767</v>
      </c>
    </row>
    <row r="4770" spans="1:17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541</v>
      </c>
      <c r="E4770">
        <v>4.4550000000000001</v>
      </c>
      <c r="F4770">
        <v>16.329999999999998</v>
      </c>
      <c r="G4770">
        <v>27.767182551921302</v>
      </c>
      <c r="H4770">
        <v>-16.694392581405801</v>
      </c>
      <c r="I4770">
        <v>-11.5616859682194</v>
      </c>
      <c r="J4770">
        <v>-16.3819066681497</v>
      </c>
      <c r="K4770">
        <v>16.333410837994101</v>
      </c>
      <c r="L4770">
        <v>14.914668341767699</v>
      </c>
      <c r="M4770">
        <v>32.1708718665977</v>
      </c>
      <c r="N4770">
        <v>0.48666736161784602</v>
      </c>
      <c r="O4770">
        <v>20.943049601959601</v>
      </c>
      <c r="P4770">
        <v>67.315573770491795</v>
      </c>
      <c r="Q4770">
        <v>4.5103352847330001E-3</v>
      </c>
    </row>
    <row r="4771" spans="1:17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1435</v>
      </c>
      <c r="E4771">
        <v>4.4467559999999997</v>
      </c>
      <c r="F4771">
        <v>2.98</v>
      </c>
      <c r="G4771">
        <v>-53.1920952957813</v>
      </c>
      <c r="H4771">
        <v>-3.1443454251582499</v>
      </c>
      <c r="I4771">
        <v>-40.193303956937498</v>
      </c>
      <c r="J4771">
        <v>-0.12244206990885299</v>
      </c>
      <c r="K4771">
        <v>4.1647744223148102</v>
      </c>
      <c r="L4771">
        <v>5.0256570889441097</v>
      </c>
      <c r="M4771">
        <v>39.343320288102397</v>
      </c>
      <c r="N4771">
        <v>1.38008973935362</v>
      </c>
      <c r="O4771">
        <v>55.369127516778498</v>
      </c>
      <c r="P4771">
        <v>6.0498220640569302</v>
      </c>
      <c r="Q4771">
        <v>-1.8346285416980999E-2</v>
      </c>
    </row>
    <row r="4772" spans="1:17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E4772">
        <v>4.4464062999999996</v>
      </c>
      <c r="F4772">
        <v>14.25</v>
      </c>
      <c r="G4772">
        <v>-1.5452630529524101</v>
      </c>
      <c r="H4772">
        <v>-11.3109530440379</v>
      </c>
      <c r="I4772">
        <v>-10.8308942946486</v>
      </c>
      <c r="J4772">
        <v>7.4981017228718896</v>
      </c>
      <c r="K4772">
        <v>14.506483457882</v>
      </c>
      <c r="L4772">
        <v>14.642456742911</v>
      </c>
      <c r="M4772">
        <v>62.080986834554402</v>
      </c>
      <c r="N4772">
        <v>2.2376914403833501</v>
      </c>
      <c r="O4772">
        <v>46.315789473684198</v>
      </c>
      <c r="P4772">
        <v>40.394088669950698</v>
      </c>
      <c r="Q4772">
        <v>5.9532996811114999E-2</v>
      </c>
    </row>
    <row r="4773" spans="1:17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402</v>
      </c>
      <c r="E4773">
        <v>4.4406074999999996</v>
      </c>
      <c r="F4773">
        <v>10.25</v>
      </c>
      <c r="G4773">
        <v>22.3414971262359</v>
      </c>
      <c r="H4773">
        <v>6.0493364891697903</v>
      </c>
      <c r="I4773">
        <v>-6.2116481778763104</v>
      </c>
      <c r="J4773">
        <v>3.6739494511659698</v>
      </c>
      <c r="K4773">
        <v>9.4587356297717697</v>
      </c>
      <c r="L4773">
        <v>8.92672785019621</v>
      </c>
      <c r="M4773">
        <v>100</v>
      </c>
      <c r="N4773">
        <v>6.6666666666666599</v>
      </c>
      <c r="O4773">
        <v>0</v>
      </c>
      <c r="P4773">
        <v>47.907647907647899</v>
      </c>
    </row>
    <row r="4774" spans="1:17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541</v>
      </c>
      <c r="E4774">
        <v>4.4190649999999998</v>
      </c>
      <c r="F4774">
        <v>5.95</v>
      </c>
      <c r="G4774">
        <v>29.7863296363426</v>
      </c>
      <c r="H4774">
        <v>-4.21511899277571</v>
      </c>
      <c r="I4774">
        <v>-21.108318424922398</v>
      </c>
      <c r="J4774">
        <v>-10.5378300130974</v>
      </c>
      <c r="K4774">
        <v>6.2747812910393996</v>
      </c>
      <c r="L4774">
        <v>5.8670833288496702</v>
      </c>
      <c r="M4774">
        <v>25.7103372772571</v>
      </c>
      <c r="N4774">
        <v>0.61922596754057402</v>
      </c>
      <c r="O4774">
        <v>66.050420168067205</v>
      </c>
      <c r="P4774">
        <v>83.076923076923094</v>
      </c>
    </row>
    <row r="4775" spans="1:17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54</v>
      </c>
      <c r="E4775">
        <v>4.4167664469999997</v>
      </c>
      <c r="F4775">
        <v>5.27</v>
      </c>
      <c r="G4775">
        <v>-53.7677856587961</v>
      </c>
      <c r="H4775">
        <v>-3.8572196894353201</v>
      </c>
      <c r="I4775">
        <v>-29.7730146482394</v>
      </c>
      <c r="J4775">
        <v>-1.23904952529257</v>
      </c>
      <c r="K4775">
        <v>5.4162827580849102</v>
      </c>
      <c r="L4775">
        <v>5.8153221058352704</v>
      </c>
      <c r="M4775">
        <v>19.553572178607599</v>
      </c>
      <c r="N4775">
        <v>1.88271604938271</v>
      </c>
      <c r="O4775">
        <v>39.278937381404099</v>
      </c>
      <c r="P4775">
        <v>5.3999999999999799</v>
      </c>
    </row>
    <row r="4776" spans="1:17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72</v>
      </c>
      <c r="E4776">
        <v>4.4029999999999996</v>
      </c>
      <c r="F4776">
        <v>2.6</v>
      </c>
      <c r="G4776">
        <v>-26.329509560037899</v>
      </c>
      <c r="H4776">
        <v>-9.8655155760582094</v>
      </c>
      <c r="I4776">
        <v>-6.6036770747115199</v>
      </c>
      <c r="J4776">
        <v>-5.6670938057353801</v>
      </c>
      <c r="K4776">
        <v>2.5852626837601398</v>
      </c>
      <c r="L4776">
        <v>2.5018212327257499</v>
      </c>
      <c r="M4776">
        <v>34.758560959059302</v>
      </c>
      <c r="N4776">
        <v>1.08504425939343</v>
      </c>
      <c r="O4776">
        <v>21.538461538461501</v>
      </c>
      <c r="P4776">
        <v>30</v>
      </c>
      <c r="Q4776">
        <v>3.9445877159945998E-2</v>
      </c>
    </row>
    <row r="4777" spans="1:17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418</v>
      </c>
      <c r="E4777">
        <v>4.3823999999999996</v>
      </c>
      <c r="F4777">
        <v>13.28</v>
      </c>
      <c r="G4777">
        <v>-18.469376587863501</v>
      </c>
      <c r="H4777">
        <v>-27.725494677416599</v>
      </c>
      <c r="I4777">
        <v>-60.392528951238198</v>
      </c>
      <c r="J4777">
        <v>-10.8989134708708</v>
      </c>
      <c r="K4777">
        <v>17.323692030680199</v>
      </c>
      <c r="L4777">
        <v>17.730415469901299</v>
      </c>
      <c r="M4777">
        <v>10.5839635484623</v>
      </c>
      <c r="N4777">
        <v>3.4510811389424099E-2</v>
      </c>
      <c r="O4777">
        <v>89.759036144578303</v>
      </c>
      <c r="P4777">
        <v>34.822335025380703</v>
      </c>
      <c r="Q4777">
        <v>7.7543531152996004E-2</v>
      </c>
    </row>
    <row r="4778" spans="1:17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46</v>
      </c>
      <c r="E4778">
        <v>4.3579800000000004</v>
      </c>
      <c r="F4778">
        <v>1.79</v>
      </c>
      <c r="G4778">
        <v>12.1261569108957</v>
      </c>
      <c r="H4778">
        <v>29.765615882411399</v>
      </c>
      <c r="I4778">
        <v>-33.437948054552102</v>
      </c>
      <c r="J4778">
        <v>-4.8659925304739096</v>
      </c>
      <c r="K4778">
        <v>1.5891546375988299</v>
      </c>
      <c r="L4778">
        <v>1.59352466708564</v>
      </c>
      <c r="M4778">
        <v>62.609022721333197</v>
      </c>
      <c r="N4778">
        <v>1.3003445777998699</v>
      </c>
      <c r="O4778">
        <v>26.815642458100498</v>
      </c>
      <c r="P4778">
        <v>57.017543859649102</v>
      </c>
      <c r="Q4778">
        <v>-6.6264833701879999E-3</v>
      </c>
    </row>
    <row r="4779" spans="1:17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133</v>
      </c>
      <c r="E4779">
        <v>4.3573556880000002</v>
      </c>
      <c r="F4779">
        <v>9.84</v>
      </c>
      <c r="G4779">
        <v>-15.4990366874522</v>
      </c>
      <c r="H4779">
        <v>6.0197803360833397</v>
      </c>
      <c r="I4779">
        <v>-6.2412043309627503</v>
      </c>
      <c r="J4779">
        <v>-1.23904952529257</v>
      </c>
      <c r="K4779">
        <v>9.1854188891714497</v>
      </c>
      <c r="L4779">
        <v>9.04212461531014</v>
      </c>
      <c r="M4779">
        <v>100</v>
      </c>
      <c r="N4779">
        <v>6.7777777777777697</v>
      </c>
      <c r="O4779">
        <v>0</v>
      </c>
      <c r="P4779">
        <v>10.067114093959701</v>
      </c>
    </row>
    <row r="4780" spans="1:17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138</v>
      </c>
      <c r="E4780">
        <v>4.3448399999999996</v>
      </c>
      <c r="F4780">
        <v>7.29</v>
      </c>
      <c r="G4780">
        <v>-25.566150781411899</v>
      </c>
      <c r="H4780">
        <v>-4.0473337578763804</v>
      </c>
      <c r="I4780">
        <v>-16.308318424922401</v>
      </c>
      <c r="J4780">
        <v>-1.23904952529257</v>
      </c>
      <c r="K4780">
        <v>7.2899997095072298</v>
      </c>
      <c r="L4780">
        <v>7.2814872376511603</v>
      </c>
      <c r="M4780">
        <v>98.182515309086796</v>
      </c>
      <c r="O4780">
        <v>0</v>
      </c>
      <c r="P4780">
        <v>0</v>
      </c>
    </row>
    <row r="4781" spans="1:17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469</v>
      </c>
      <c r="E4781">
        <v>4.3051316880000003</v>
      </c>
      <c r="F4781">
        <v>1.32</v>
      </c>
      <c r="G4781">
        <v>13.381217639640701</v>
      </c>
      <c r="H4781">
        <v>-6.2695559800986098</v>
      </c>
      <c r="I4781">
        <v>3.6916815750774998</v>
      </c>
      <c r="J4781">
        <v>-1.23904952529257</v>
      </c>
      <c r="K4781">
        <v>1.17107994542948</v>
      </c>
      <c r="L4781">
        <v>1.0196820416847201</v>
      </c>
      <c r="M4781">
        <v>69.592024436713103</v>
      </c>
      <c r="N4781">
        <v>1.2654061435900199</v>
      </c>
      <c r="O4781">
        <v>12.1212121212121</v>
      </c>
      <c r="P4781">
        <v>76</v>
      </c>
      <c r="Q4781">
        <v>-3.4797021612127998E-2</v>
      </c>
    </row>
    <row r="4782" spans="1:17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21</v>
      </c>
      <c r="E4782">
        <v>4.2915109999999999</v>
      </c>
      <c r="F4782">
        <v>7.99</v>
      </c>
      <c r="G4782">
        <v>-16.413145316931001</v>
      </c>
      <c r="H4782">
        <v>-23.321945156840101</v>
      </c>
      <c r="I4782">
        <v>-10.1994206825586</v>
      </c>
      <c r="J4782">
        <v>-5.89021231599025</v>
      </c>
      <c r="K4782">
        <v>8.3958410345662102</v>
      </c>
      <c r="L4782">
        <v>8.3381646475660691</v>
      </c>
      <c r="M4782">
        <v>41.719944231732697</v>
      </c>
      <c r="N4782">
        <v>0.75610537334073002</v>
      </c>
      <c r="O4782">
        <v>56.445556946182698</v>
      </c>
      <c r="P4782">
        <v>30.342577487764999</v>
      </c>
      <c r="Q4782">
        <v>8.7022130143863993E-2</v>
      </c>
    </row>
    <row r="4783" spans="1:17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46</v>
      </c>
      <c r="E4783">
        <v>4.2841931999999998</v>
      </c>
      <c r="F4783">
        <v>12.05</v>
      </c>
      <c r="G4783">
        <v>80.416755201493999</v>
      </c>
      <c r="H4783">
        <v>13.0258369738309</v>
      </c>
      <c r="I4783">
        <v>-13.8423320303646</v>
      </c>
      <c r="J4783">
        <v>8.0505679610462106</v>
      </c>
      <c r="K4783">
        <v>11.360644608075299</v>
      </c>
      <c r="L4783">
        <v>11.0571276919912</v>
      </c>
      <c r="M4783">
        <v>68.476142110041394</v>
      </c>
      <c r="N4783">
        <v>0.37127865860613601</v>
      </c>
      <c r="O4783">
        <v>23.900414937759301</v>
      </c>
      <c r="P4783">
        <v>114.41281138790001</v>
      </c>
      <c r="Q4783">
        <v>7.6612559812429997E-3</v>
      </c>
    </row>
    <row r="4784" spans="1:17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E4784">
        <v>4.2679434000000001</v>
      </c>
      <c r="F4784">
        <v>13.97</v>
      </c>
      <c r="G4784">
        <v>72.871349218587994</v>
      </c>
      <c r="H4784">
        <v>-1.7041742718597599</v>
      </c>
      <c r="I4784">
        <v>43.7145910825231</v>
      </c>
      <c r="J4784">
        <v>6.0509663225679597</v>
      </c>
      <c r="K4784">
        <v>14.2979157200253</v>
      </c>
      <c r="L4784">
        <v>12.3580806097987</v>
      </c>
      <c r="M4784">
        <v>43.2977955873544</v>
      </c>
      <c r="N4784">
        <v>0.58800529233870902</v>
      </c>
      <c r="O4784">
        <v>34.001431639226901</v>
      </c>
      <c r="P4784">
        <v>146.38447971781301</v>
      </c>
      <c r="Q4784">
        <v>-2.688015729617E-2</v>
      </c>
    </row>
    <row r="4785" spans="1:17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622</v>
      </c>
      <c r="E4785">
        <v>4.2309165000000002</v>
      </c>
      <c r="F4785">
        <v>4.5199999999999996</v>
      </c>
      <c r="G4785">
        <v>-5.0328174480786201</v>
      </c>
      <c r="H4785">
        <v>-8.1289664109376094</v>
      </c>
      <c r="I4785">
        <v>-26.2684777874722</v>
      </c>
      <c r="J4785">
        <v>2.9738107851287099</v>
      </c>
      <c r="K4785">
        <v>4.5699368572138397</v>
      </c>
      <c r="L4785">
        <v>4.5039505041935</v>
      </c>
      <c r="M4785">
        <v>56.636810803880998</v>
      </c>
      <c r="N4785">
        <v>0.77583740237714205</v>
      </c>
      <c r="O4785">
        <v>32.743362831858398</v>
      </c>
      <c r="P4785">
        <v>30.635838150289</v>
      </c>
      <c r="Q4785">
        <v>3.2174290298963001E-2</v>
      </c>
    </row>
    <row r="4786" spans="1:17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361</v>
      </c>
      <c r="E4786">
        <v>4.2168834000000004</v>
      </c>
      <c r="F4786">
        <v>5.79</v>
      </c>
      <c r="G4786">
        <v>-25.566150781411899</v>
      </c>
      <c r="H4786">
        <v>-13.122676223629799</v>
      </c>
      <c r="I4786">
        <v>-20.447391272604602</v>
      </c>
      <c r="J4786">
        <v>-11.0862481670582</v>
      </c>
      <c r="K4786">
        <v>5.44058896815263</v>
      </c>
      <c r="L4786">
        <v>5.66553715204084</v>
      </c>
      <c r="M4786">
        <v>45.423670859141403</v>
      </c>
      <c r="N4786">
        <v>0.83100611039532601</v>
      </c>
      <c r="O4786">
        <v>26.9430051813471</v>
      </c>
      <c r="P4786">
        <v>25.596529284164799</v>
      </c>
      <c r="Q4786">
        <v>6.7731859895568E-2</v>
      </c>
    </row>
    <row r="4787" spans="1:17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E4787">
        <v>4.1893067999999998</v>
      </c>
      <c r="F4787">
        <v>6.54</v>
      </c>
      <c r="G4787">
        <v>198.67627346101199</v>
      </c>
      <c r="H4787">
        <v>142.87574316519999</v>
      </c>
      <c r="I4787">
        <v>158.481597541464</v>
      </c>
      <c r="J4787">
        <v>13.199453148504199</v>
      </c>
      <c r="K4787">
        <v>3.6649578449582201</v>
      </c>
      <c r="L4787">
        <v>1.9869277936912699</v>
      </c>
      <c r="M4787">
        <v>99.985616941302098</v>
      </c>
      <c r="N4787">
        <v>1.8633501824241601</v>
      </c>
      <c r="O4787">
        <v>0</v>
      </c>
      <c r="P4787">
        <v>230.30303030303</v>
      </c>
    </row>
    <row r="4788" spans="1:17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418</v>
      </c>
      <c r="E4788">
        <v>4.1631200000000002</v>
      </c>
      <c r="F4788">
        <v>13</v>
      </c>
      <c r="G4788">
        <v>70.053907469489701</v>
      </c>
      <c r="H4788">
        <v>-2.2005102639751302</v>
      </c>
      <c r="I4788">
        <v>78.773574497139606</v>
      </c>
      <c r="J4788">
        <v>-2.22316508162662</v>
      </c>
      <c r="K4788">
        <v>10.071192248377001</v>
      </c>
      <c r="L4788">
        <v>10.061937023430501</v>
      </c>
      <c r="M4788">
        <v>13.789869622568901</v>
      </c>
      <c r="N4788">
        <v>0.78726790450928297</v>
      </c>
      <c r="O4788">
        <v>7.9999999999999796</v>
      </c>
      <c r="P4788">
        <v>132.558139534883</v>
      </c>
      <c r="Q4788">
        <v>3.8939231553601003E-2</v>
      </c>
    </row>
    <row r="4789" spans="1:17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1160</v>
      </c>
      <c r="E4789">
        <v>4.1414172349999996</v>
      </c>
      <c r="F4789">
        <v>4.76</v>
      </c>
      <c r="G4789">
        <v>22.259936175109701</v>
      </c>
      <c r="H4789">
        <v>-15.6709499940387</v>
      </c>
      <c r="I4789">
        <v>-27.502348275668702</v>
      </c>
      <c r="J4789">
        <v>-4.4713727576158098</v>
      </c>
      <c r="K4789">
        <v>5.1359491166787503</v>
      </c>
      <c r="L4789">
        <v>5.1769104648604802</v>
      </c>
      <c r="M4789">
        <v>45.717610934820399</v>
      </c>
      <c r="N4789">
        <v>0.44537093774667802</v>
      </c>
      <c r="O4789">
        <v>57.563025210084</v>
      </c>
      <c r="P4789">
        <v>118.348623853211</v>
      </c>
      <c r="Q4789">
        <v>-8.8018315619348003E-2</v>
      </c>
    </row>
    <row r="4790" spans="1:17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E4790">
        <v>4.1395439999999999</v>
      </c>
      <c r="F4790">
        <v>9.9700000000000006</v>
      </c>
      <c r="G4790">
        <v>-29.023562324397901</v>
      </c>
      <c r="H4790">
        <v>-21.077961244367199</v>
      </c>
      <c r="I4790">
        <v>-45.487206969912698</v>
      </c>
      <c r="J4790">
        <v>-4.0490768386488698</v>
      </c>
      <c r="K4790">
        <v>10.358715862352801</v>
      </c>
      <c r="L4790">
        <v>10.295022701822401</v>
      </c>
      <c r="M4790">
        <v>0.65645149396904401</v>
      </c>
      <c r="N4790">
        <v>0.43557551319648002</v>
      </c>
      <c r="O4790">
        <v>50.852557673019</v>
      </c>
      <c r="P4790">
        <v>49.6996996996996</v>
      </c>
      <c r="Q4790">
        <v>6.4600995867083996E-2</v>
      </c>
    </row>
    <row r="4791" spans="1:17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833</v>
      </c>
      <c r="E4791">
        <v>4.0946295599999996</v>
      </c>
      <c r="F4791">
        <v>83.54</v>
      </c>
      <c r="G4791">
        <v>-25.566150781411899</v>
      </c>
      <c r="H4791">
        <v>6.1782896752942102</v>
      </c>
      <c r="I4791">
        <v>123.818154699538</v>
      </c>
      <c r="J4791">
        <v>8.9865739078780198</v>
      </c>
      <c r="K4791">
        <v>74.670827673885299</v>
      </c>
      <c r="M4791">
        <v>100</v>
      </c>
      <c r="N4791">
        <v>6.7777777777777697</v>
      </c>
      <c r="O4791">
        <v>0</v>
      </c>
    </row>
    <row r="4792" spans="1:17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198</v>
      </c>
      <c r="E4792">
        <v>4.0823099999999997</v>
      </c>
      <c r="F4792">
        <v>38.590000000000003</v>
      </c>
      <c r="G4792">
        <v>35.8982843650315</v>
      </c>
      <c r="H4792">
        <v>-0.39844373491134599</v>
      </c>
      <c r="I4792">
        <v>30.701205384601302</v>
      </c>
      <c r="J4792">
        <v>-4.5247638110068698</v>
      </c>
      <c r="K4792">
        <v>37.765169733975497</v>
      </c>
      <c r="L4792">
        <v>31.503583892945301</v>
      </c>
      <c r="M4792">
        <v>55.774833758645102</v>
      </c>
      <c r="N4792">
        <v>0.50714934059479899</v>
      </c>
      <c r="O4792">
        <v>24.384555584348199</v>
      </c>
      <c r="P4792">
        <v>147.84842646114299</v>
      </c>
      <c r="Q4792">
        <v>0.10393900840595501</v>
      </c>
    </row>
    <row r="4793" spans="1:17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622</v>
      </c>
      <c r="E4793">
        <v>4.0761000000000003</v>
      </c>
      <c r="F4793">
        <v>63</v>
      </c>
      <c r="G4793">
        <v>69.566806238867599</v>
      </c>
      <c r="H4793">
        <v>2.7886973886061002</v>
      </c>
      <c r="I4793">
        <v>-3.9814042068725399</v>
      </c>
      <c r="J4793">
        <v>5.81054727176695</v>
      </c>
      <c r="K4793">
        <v>53.442670904246803</v>
      </c>
      <c r="L4793">
        <v>42.3631578982462</v>
      </c>
      <c r="M4793">
        <v>99.9856927811514</v>
      </c>
      <c r="N4793">
        <v>0.51758512913308097</v>
      </c>
      <c r="O4793">
        <v>0</v>
      </c>
      <c r="P4793">
        <v>132.472324723247</v>
      </c>
      <c r="Q4793">
        <v>0.13288472511292099</v>
      </c>
    </row>
    <row r="4794" spans="1:17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21</v>
      </c>
      <c r="E4794">
        <v>4.0399560000000001</v>
      </c>
      <c r="F4794">
        <v>10.11</v>
      </c>
      <c r="G4794">
        <v>-39.450307510543098</v>
      </c>
      <c r="H4794">
        <v>-26.516658911250602</v>
      </c>
      <c r="I4794">
        <v>-44.606190765348003</v>
      </c>
      <c r="J4794">
        <v>-1.23904952529257</v>
      </c>
      <c r="K4794">
        <v>11.1741030085505</v>
      </c>
      <c r="L4794">
        <v>10.4737541166581</v>
      </c>
      <c r="M4794">
        <v>1.9689873494554999</v>
      </c>
      <c r="N4794">
        <v>0.46632407767269701</v>
      </c>
      <c r="O4794">
        <v>54.500494559841698</v>
      </c>
      <c r="P4794">
        <v>44.428571428571402</v>
      </c>
      <c r="Q4794">
        <v>0.14545490380557599</v>
      </c>
    </row>
    <row r="4795" spans="1:17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418</v>
      </c>
      <c r="E4795">
        <v>3.9755424000000001</v>
      </c>
      <c r="F4795">
        <v>7.6</v>
      </c>
      <c r="G4795">
        <v>-3.5757816000315401</v>
      </c>
      <c r="H4795">
        <v>12.157045804167399</v>
      </c>
      <c r="I4795">
        <v>17.0250149084108</v>
      </c>
      <c r="J4795">
        <v>-9.5339804008686109</v>
      </c>
      <c r="K4795">
        <v>7.2649818039779603</v>
      </c>
      <c r="L4795">
        <v>6.5720093315114099</v>
      </c>
      <c r="M4795">
        <v>57.171351527775897</v>
      </c>
      <c r="N4795">
        <v>1.1717758093430299</v>
      </c>
      <c r="O4795">
        <v>14.2105263157894</v>
      </c>
      <c r="P4795">
        <v>65.577342047930202</v>
      </c>
      <c r="Q4795">
        <v>4.6128846965460997E-2</v>
      </c>
    </row>
    <row r="4796" spans="1:17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E4796">
        <v>3.9706039999999998</v>
      </c>
      <c r="F4796">
        <v>45.1</v>
      </c>
      <c r="G4796">
        <v>32.679463253675699</v>
      </c>
      <c r="H4796">
        <v>-4.9046650394767397</v>
      </c>
      <c r="I4796">
        <v>34.025014908410803</v>
      </c>
      <c r="J4796">
        <v>-1.23904952529257</v>
      </c>
      <c r="K4796">
        <v>43.892601739417799</v>
      </c>
      <c r="L4796">
        <v>37.6777883697291</v>
      </c>
      <c r="M4796">
        <v>50.127975425573403</v>
      </c>
      <c r="N4796">
        <v>0</v>
      </c>
      <c r="O4796">
        <v>0.86474501108646495</v>
      </c>
      <c r="P4796">
        <v>75.828460038986293</v>
      </c>
    </row>
    <row r="4797" spans="1:17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72</v>
      </c>
      <c r="E4797">
        <v>3.9538500299999999</v>
      </c>
      <c r="F4797">
        <v>8.73</v>
      </c>
      <c r="G4797">
        <v>126.745987946911</v>
      </c>
      <c r="H4797">
        <v>-4.4854498586430998</v>
      </c>
      <c r="I4797">
        <v>-20.689479432589501</v>
      </c>
      <c r="J4797">
        <v>0.66678007111997695</v>
      </c>
      <c r="K4797">
        <v>8.7996361966217105</v>
      </c>
      <c r="L4797">
        <v>7.6774221133167702</v>
      </c>
      <c r="M4797">
        <v>57.679301864312698</v>
      </c>
      <c r="N4797">
        <v>2.0786841464778298</v>
      </c>
      <c r="O4797">
        <v>44.100801832760503</v>
      </c>
      <c r="P4797">
        <v>172.8125</v>
      </c>
      <c r="Q4797">
        <v>0.10668718648556499</v>
      </c>
    </row>
    <row r="4798" spans="1:17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302</v>
      </c>
      <c r="E4798">
        <v>3.901932</v>
      </c>
      <c r="F4798">
        <v>3</v>
      </c>
      <c r="K4798">
        <v>3.13914626791387</v>
      </c>
      <c r="L4798">
        <v>4.4077132628643598</v>
      </c>
      <c r="M4798">
        <v>99.841790054050605</v>
      </c>
      <c r="N4798">
        <v>1</v>
      </c>
    </row>
    <row r="4799" spans="1:17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715</v>
      </c>
      <c r="E4799">
        <v>3.8994098080000001</v>
      </c>
      <c r="F4799">
        <v>574.52</v>
      </c>
      <c r="G4799">
        <v>6.7829937253592298</v>
      </c>
      <c r="H4799">
        <v>7.5651991479288796</v>
      </c>
      <c r="I4799">
        <v>-1.0493207119665799</v>
      </c>
      <c r="J4799">
        <v>-1.7542042481322899</v>
      </c>
      <c r="K4799">
        <v>526.26151441257502</v>
      </c>
      <c r="L4799">
        <v>490.85899878930701</v>
      </c>
      <c r="M4799">
        <v>60.046073572563003</v>
      </c>
      <c r="N4799">
        <v>1.6724718262556899</v>
      </c>
      <c r="O4799">
        <v>1.1191951542156999</v>
      </c>
      <c r="P4799">
        <v>36.575856986639998</v>
      </c>
      <c r="Q4799">
        <v>2.4635765917062999E-2</v>
      </c>
    </row>
    <row r="4800" spans="1:17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E4800">
        <v>3.8977439999999999</v>
      </c>
      <c r="F4800">
        <v>4.76</v>
      </c>
      <c r="G4800">
        <v>-41.1689876608445</v>
      </c>
      <c r="H4800">
        <v>-10.8434502627307</v>
      </c>
      <c r="I4800">
        <v>-33.381489156629797</v>
      </c>
      <c r="J4800">
        <v>-1.0302812580692</v>
      </c>
      <c r="K4800">
        <v>4.9461235941208104</v>
      </c>
      <c r="L4800">
        <v>5.3762342813783199</v>
      </c>
      <c r="M4800">
        <v>46.538071386940601</v>
      </c>
      <c r="N4800">
        <v>0.65040699693030002</v>
      </c>
      <c r="O4800">
        <v>67.016806722688997</v>
      </c>
      <c r="P4800">
        <v>11.999999999999901</v>
      </c>
      <c r="Q4800">
        <v>-3.0262975851275999E-2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46</v>
      </c>
      <c r="E4801">
        <v>3.8882227</v>
      </c>
      <c r="F4801">
        <v>7.03</v>
      </c>
      <c r="G4801">
        <v>9.9288186279829809</v>
      </c>
      <c r="H4801">
        <v>20.2634841833613</v>
      </c>
      <c r="I4801">
        <v>21.780760787908001</v>
      </c>
      <c r="J4801">
        <v>-4.3272233058132201</v>
      </c>
      <c r="K4801">
        <v>5.3401531078754596</v>
      </c>
      <c r="L4801">
        <v>5.1032189526395699</v>
      </c>
      <c r="M4801">
        <v>62.9986355666355</v>
      </c>
      <c r="N4801">
        <v>3.4719060384673499</v>
      </c>
      <c r="O4801">
        <v>10.9530583214793</v>
      </c>
      <c r="P4801">
        <v>100.85714285714199</v>
      </c>
      <c r="Q4801">
        <v>3.6651300405939002E-2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198</v>
      </c>
      <c r="E4802">
        <v>3.8860964999999998</v>
      </c>
      <c r="F4802">
        <v>5.46</v>
      </c>
      <c r="G4802">
        <v>-38.2061507814119</v>
      </c>
      <c r="H4802">
        <v>6.4154429020833801</v>
      </c>
      <c r="I4802">
        <v>-7.1083184249224898</v>
      </c>
      <c r="J4802">
        <v>4.7455064592634102</v>
      </c>
      <c r="K4802">
        <v>4.9649964556404198</v>
      </c>
      <c r="L4802">
        <v>4.9779789403572696</v>
      </c>
      <c r="M4802">
        <v>71.352422274726095</v>
      </c>
      <c r="N4802">
        <v>0.68556787736380698</v>
      </c>
      <c r="O4802">
        <v>19.9633699633699</v>
      </c>
      <c r="P4802">
        <v>43.307086614173201</v>
      </c>
      <c r="Q4802">
        <v>4.4084054550707998E-2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1428</v>
      </c>
      <c r="E4803">
        <v>3.8808574249999999</v>
      </c>
      <c r="F4803">
        <v>8.8000000000000007</v>
      </c>
      <c r="G4803">
        <v>72.632047416786193</v>
      </c>
      <c r="H4803">
        <v>-2.35036406090668</v>
      </c>
      <c r="I4803">
        <v>-22.7907838871966</v>
      </c>
      <c r="J4803">
        <v>-7.7050472956381704</v>
      </c>
      <c r="K4803">
        <v>8.17122498430966</v>
      </c>
      <c r="L4803">
        <v>7.0238425550029104</v>
      </c>
      <c r="M4803">
        <v>51.995608063162003</v>
      </c>
      <c r="N4803">
        <v>1.4242706012620201</v>
      </c>
      <c r="O4803">
        <v>6.9318181818181799</v>
      </c>
      <c r="P4803">
        <v>127.979274611398</v>
      </c>
      <c r="Q4803">
        <v>4.9733746781075998E-2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677</v>
      </c>
      <c r="E4804">
        <v>3.8738009999999998</v>
      </c>
      <c r="F4804">
        <v>8.25</v>
      </c>
      <c r="G4804">
        <v>-20.604318720343201</v>
      </c>
      <c r="H4804">
        <v>-4.0473337578763804</v>
      </c>
      <c r="I4804">
        <v>-11.3464863638537</v>
      </c>
      <c r="J4804">
        <v>-1.23904952529257</v>
      </c>
      <c r="M4804">
        <v>50</v>
      </c>
      <c r="O4804">
        <v>0</v>
      </c>
      <c r="P4804">
        <v>4.9618320610686997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72</v>
      </c>
      <c r="E4805">
        <v>3.8603860000000001</v>
      </c>
      <c r="F4805">
        <v>1.96</v>
      </c>
      <c r="G4805">
        <v>46.363673779991501</v>
      </c>
      <c r="H4805">
        <v>-4.5627976754021597</v>
      </c>
      <c r="I4805">
        <v>10.1432944783033</v>
      </c>
      <c r="J4805">
        <v>-4.2541249021769998</v>
      </c>
      <c r="K4805">
        <v>2.0305337830276802</v>
      </c>
      <c r="L4805">
        <v>1.75745594276207</v>
      </c>
      <c r="M4805">
        <v>28.4012220228248</v>
      </c>
      <c r="N4805">
        <v>0.31235940039868298</v>
      </c>
      <c r="O4805">
        <v>21.938775510204</v>
      </c>
      <c r="P4805">
        <v>117.777777777777</v>
      </c>
      <c r="Q4805">
        <v>5.6739267861250997E-2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2993</v>
      </c>
      <c r="E4806">
        <v>3.804462</v>
      </c>
      <c r="F4806">
        <v>23.5</v>
      </c>
      <c r="G4806">
        <v>-48.169491663875696</v>
      </c>
      <c r="H4806">
        <v>-6.1220788914261002</v>
      </c>
      <c r="I4806">
        <v>-28.025392804437001</v>
      </c>
      <c r="J4806">
        <v>0.54422459675781298</v>
      </c>
      <c r="K4806">
        <v>27.846774237170902</v>
      </c>
      <c r="L4806">
        <v>26.7019435866221</v>
      </c>
      <c r="M4806">
        <v>6.24203432598497</v>
      </c>
      <c r="N4806">
        <v>0</v>
      </c>
      <c r="O4806">
        <v>31.9148936170212</v>
      </c>
      <c r="P4806">
        <v>0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361</v>
      </c>
      <c r="E4807">
        <v>3.8025899999999999</v>
      </c>
      <c r="F4807">
        <v>25.05</v>
      </c>
      <c r="G4807">
        <v>40.879031942840498</v>
      </c>
      <c r="H4807">
        <v>22.4678177572751</v>
      </c>
      <c r="I4807">
        <v>45.304584800883902</v>
      </c>
      <c r="J4807">
        <v>3.57266595587897</v>
      </c>
      <c r="K4807">
        <v>17.672411917877501</v>
      </c>
      <c r="M4807">
        <v>99.959575232417293</v>
      </c>
      <c r="N4807">
        <v>0.74545454545454504</v>
      </c>
      <c r="O4807">
        <v>0</v>
      </c>
      <c r="P4807">
        <v>66.445182724252405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418</v>
      </c>
      <c r="E4808">
        <v>3.8</v>
      </c>
      <c r="F4808">
        <v>6.98</v>
      </c>
      <c r="G4808">
        <v>5.63685673738504</v>
      </c>
      <c r="H4808">
        <v>4.5240948135521704</v>
      </c>
      <c r="I4808">
        <v>-23.117397196618001</v>
      </c>
      <c r="J4808">
        <v>-5.6415652485630199</v>
      </c>
      <c r="K4808">
        <v>6.99578843906332</v>
      </c>
      <c r="L4808">
        <v>7.1253952230235003</v>
      </c>
      <c r="M4808">
        <v>63.969835993372399</v>
      </c>
      <c r="N4808">
        <v>1.08261072465036</v>
      </c>
      <c r="O4808">
        <v>83.667621776504205</v>
      </c>
      <c r="P4808">
        <v>45.114345114345099</v>
      </c>
      <c r="Q4808">
        <v>6.8539656283408995E-2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622</v>
      </c>
      <c r="E4809">
        <v>3.79381656499999</v>
      </c>
      <c r="F4809">
        <v>24.47</v>
      </c>
      <c r="G4809">
        <v>17.6169972583773</v>
      </c>
      <c r="H4809">
        <v>-4.0473337578763804</v>
      </c>
      <c r="I4809">
        <v>-38.847096519256098</v>
      </c>
      <c r="J4809">
        <v>-1.23904952529257</v>
      </c>
      <c r="K4809">
        <v>24.643920118950302</v>
      </c>
      <c r="M4809">
        <v>3.4941471230000001E-6</v>
      </c>
      <c r="N4809">
        <v>0</v>
      </c>
      <c r="O4809">
        <v>44.748671843073097</v>
      </c>
      <c r="P4809">
        <v>43.183148039789302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133</v>
      </c>
      <c r="E4810">
        <v>3.7714156999999999</v>
      </c>
      <c r="F4810">
        <v>7.81</v>
      </c>
      <c r="G4810">
        <v>-26.213819175194299</v>
      </c>
      <c r="H4810">
        <v>-8.1723337578763893</v>
      </c>
      <c r="I4810">
        <v>-22.998879954193601</v>
      </c>
      <c r="J4810">
        <v>-0.31799689371362699</v>
      </c>
      <c r="K4810">
        <v>7.7046327549210298</v>
      </c>
      <c r="L4810">
        <v>7.6663135723387699</v>
      </c>
      <c r="M4810">
        <v>48.590860183335899</v>
      </c>
      <c r="N4810">
        <v>0.80503101539902</v>
      </c>
      <c r="O4810">
        <v>45.710627400768203</v>
      </c>
      <c r="P4810">
        <v>21.8408736349453</v>
      </c>
      <c r="Q4810">
        <v>5.1388925597814002E-2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133</v>
      </c>
      <c r="E4811">
        <v>3.7713128</v>
      </c>
      <c r="F4811">
        <v>9.15</v>
      </c>
      <c r="G4811">
        <v>-42.760720917158501</v>
      </c>
      <c r="H4811">
        <v>-22.931054688108901</v>
      </c>
      <c r="I4811">
        <v>-22.9409714861469</v>
      </c>
      <c r="J4811">
        <v>6.5483423164873997</v>
      </c>
      <c r="K4811">
        <v>9.0782884664361294</v>
      </c>
      <c r="L4811">
        <v>10.444273401707999</v>
      </c>
      <c r="M4811">
        <v>54.783206136479699</v>
      </c>
      <c r="N4811">
        <v>0.52898474296343401</v>
      </c>
      <c r="O4811">
        <v>118.142076502732</v>
      </c>
      <c r="P4811">
        <v>50</v>
      </c>
      <c r="Q4811">
        <v>3.0183755832208E-2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133</v>
      </c>
      <c r="E4812">
        <v>3.7591092000000002</v>
      </c>
      <c r="F4812">
        <v>6.33</v>
      </c>
      <c r="G4812">
        <v>-70.039834991938207</v>
      </c>
      <c r="H4812">
        <v>-12.1048877147109</v>
      </c>
      <c r="I4812">
        <v>-47.653220811039603</v>
      </c>
      <c r="J4812">
        <v>-9.5604268567129491</v>
      </c>
      <c r="K4812">
        <v>6.7843471221098497</v>
      </c>
      <c r="L4812">
        <v>7.9750056152769604</v>
      </c>
      <c r="M4812">
        <v>50.054775775913598</v>
      </c>
      <c r="N4812">
        <v>0.39149230459712298</v>
      </c>
      <c r="O4812">
        <v>97.472353870458093</v>
      </c>
      <c r="P4812">
        <v>8.0204778156996497</v>
      </c>
      <c r="Q4812">
        <v>8.4700244266173993E-2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46</v>
      </c>
      <c r="E4813">
        <v>3.7551427500000001</v>
      </c>
      <c r="F4813">
        <v>2.65</v>
      </c>
      <c r="G4813">
        <v>-78.244722209983294</v>
      </c>
      <c r="I4813">
        <v>-24.929008080094899</v>
      </c>
      <c r="K4813">
        <v>4.20551033348326</v>
      </c>
      <c r="L4813">
        <v>8.3203468668060196</v>
      </c>
      <c r="M4813">
        <v>7.8432681322368997E-2</v>
      </c>
      <c r="N4813">
        <v>1</v>
      </c>
      <c r="O4813">
        <v>111.320754716981</v>
      </c>
      <c r="P4813">
        <v>3.9215686274509798</v>
      </c>
      <c r="Q4813">
        <v>-3.2202925944115002E-2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170</v>
      </c>
      <c r="E4814">
        <v>3.7072750000000001</v>
      </c>
      <c r="F4814">
        <v>5.8</v>
      </c>
      <c r="G4814">
        <v>110.206206942165</v>
      </c>
      <c r="H4814">
        <v>-22.168139127003901</v>
      </c>
      <c r="I4814">
        <v>-11.9917716623325</v>
      </c>
      <c r="J4814">
        <v>-4.4136526998957502</v>
      </c>
      <c r="K4814">
        <v>6.6231809579990299</v>
      </c>
      <c r="L4814">
        <v>5.3900855865886399</v>
      </c>
      <c r="M4814">
        <v>38.6495016967203</v>
      </c>
      <c r="N4814">
        <v>0.72069076968211199</v>
      </c>
      <c r="O4814">
        <v>44.827586206896498</v>
      </c>
      <c r="P4814">
        <v>138.68312757201599</v>
      </c>
      <c r="Q4814">
        <v>2.9297893748998001E-2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46</v>
      </c>
      <c r="E4815">
        <v>3.6908189999999998</v>
      </c>
      <c r="F4815">
        <v>7.25</v>
      </c>
      <c r="G4815">
        <v>1.62683167472839</v>
      </c>
      <c r="H4815">
        <v>3.1374169752614298</v>
      </c>
      <c r="I4815">
        <v>-1.59312855150477</v>
      </c>
      <c r="J4815">
        <v>2.0095380453288798</v>
      </c>
      <c r="K4815">
        <v>7.0963586285178204</v>
      </c>
      <c r="L4815">
        <v>6.4898289762915402</v>
      </c>
      <c r="M4815">
        <v>46.837936458038101</v>
      </c>
      <c r="N4815">
        <v>1.5025114812150699</v>
      </c>
      <c r="O4815">
        <v>37.655172413793103</v>
      </c>
      <c r="P4815">
        <v>72.619047619047606</v>
      </c>
      <c r="Q4815">
        <v>6.8446604407857006E-2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946</v>
      </c>
      <c r="E4816">
        <v>3.68049917</v>
      </c>
      <c r="F4816">
        <v>3.8</v>
      </c>
      <c r="G4816">
        <v>26.433849218588001</v>
      </c>
      <c r="H4816">
        <v>-11.720601084608999</v>
      </c>
      <c r="I4816">
        <v>3.1885369209894399</v>
      </c>
      <c r="J4816">
        <v>-3.85001558273383</v>
      </c>
      <c r="K4816">
        <v>3.58069282291039</v>
      </c>
      <c r="L4816">
        <v>3.2281979710765398</v>
      </c>
      <c r="M4816">
        <v>38.691599782012297</v>
      </c>
      <c r="N4816">
        <v>0.65180635838150203</v>
      </c>
      <c r="O4816">
        <v>28.947368421052602</v>
      </c>
      <c r="P4816">
        <v>64.502164502164405</v>
      </c>
      <c r="Q4816">
        <v>2.2822402350970002E-2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622</v>
      </c>
      <c r="E4817">
        <v>3.6554555</v>
      </c>
      <c r="F4817">
        <v>6.05</v>
      </c>
      <c r="G4817">
        <v>-46.994722209983301</v>
      </c>
      <c r="H4817">
        <v>17.952666242123598</v>
      </c>
      <c r="I4817">
        <v>-26.0098109622359</v>
      </c>
      <c r="J4817">
        <v>-5.1760573993083199</v>
      </c>
      <c r="K4817">
        <v>6.0507077414169999</v>
      </c>
      <c r="L4817">
        <v>7.1767925438029403</v>
      </c>
      <c r="M4817">
        <v>47.028260384224502</v>
      </c>
      <c r="N4817">
        <v>0.96755725190839703</v>
      </c>
      <c r="O4817">
        <v>34.710743801652903</v>
      </c>
      <c r="P4817">
        <v>47.560975609756099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1428</v>
      </c>
      <c r="E4818">
        <v>3.6425595000000301</v>
      </c>
      <c r="F4818">
        <v>43.14</v>
      </c>
      <c r="G4818">
        <v>43.546999065682797</v>
      </c>
      <c r="H4818">
        <v>7.2202718759264304</v>
      </c>
      <c r="I4818">
        <v>-0.96072484203478503</v>
      </c>
      <c r="J4818">
        <v>3.1005731162168599</v>
      </c>
      <c r="K4818">
        <v>41.499696861617998</v>
      </c>
      <c r="L4818">
        <v>38.364997245129999</v>
      </c>
      <c r="M4818">
        <v>52.471646248896</v>
      </c>
      <c r="N4818">
        <v>1.3492913910084301</v>
      </c>
      <c r="O4818">
        <v>45.989800649049599</v>
      </c>
      <c r="P4818">
        <v>88.961892247043295</v>
      </c>
      <c r="Q4818">
        <v>6.3054224138243006E-2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54</v>
      </c>
      <c r="E4819">
        <v>3.6217199999999998</v>
      </c>
      <c r="F4819">
        <v>12</v>
      </c>
      <c r="G4819">
        <v>62.816894744490703</v>
      </c>
      <c r="H4819">
        <v>-4.0473337578763804</v>
      </c>
      <c r="I4819">
        <v>-26.082754515148</v>
      </c>
      <c r="J4819">
        <v>-1.23904952529257</v>
      </c>
      <c r="K4819">
        <v>12.1352899484876</v>
      </c>
      <c r="L4819">
        <v>10.523360902413099</v>
      </c>
      <c r="M4819">
        <v>0.208805843141221</v>
      </c>
      <c r="N4819">
        <v>0</v>
      </c>
      <c r="O4819">
        <v>22.499999999999901</v>
      </c>
      <c r="P4819">
        <v>88.383045525902602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46</v>
      </c>
      <c r="E4820">
        <v>3.5264834999999999</v>
      </c>
      <c r="F4820">
        <v>2.2000000000000002</v>
      </c>
      <c r="G4820">
        <v>-89.500577010920097</v>
      </c>
      <c r="H4820">
        <v>5.70876380309923</v>
      </c>
      <c r="I4820">
        <v>-72.308318424922405</v>
      </c>
      <c r="J4820">
        <v>1.0336777474346801</v>
      </c>
      <c r="K4820">
        <v>2.24634396110471</v>
      </c>
      <c r="L4820">
        <v>3.5657849272517601</v>
      </c>
      <c r="M4820">
        <v>52.316506694007998</v>
      </c>
      <c r="N4820">
        <v>0.87376093294460599</v>
      </c>
      <c r="O4820">
        <v>177.272727272727</v>
      </c>
      <c r="P4820">
        <v>37.5</v>
      </c>
      <c r="Q4820">
        <v>-0.15200381524218901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86</v>
      </c>
      <c r="E4821">
        <v>3.5235050000000001</v>
      </c>
      <c r="F4821">
        <v>7.51</v>
      </c>
      <c r="G4821">
        <v>77.297811032430502</v>
      </c>
      <c r="H4821">
        <v>7.7947715052815099</v>
      </c>
      <c r="I4821">
        <v>-28.4720611149809</v>
      </c>
      <c r="J4821">
        <v>-4.8573334816391901E-2</v>
      </c>
      <c r="K4821">
        <v>7.6899919967846797</v>
      </c>
      <c r="L4821">
        <v>7.4199295149587199</v>
      </c>
      <c r="M4821">
        <v>63.973408544172798</v>
      </c>
      <c r="N4821">
        <v>1.6842790773399301</v>
      </c>
      <c r="O4821">
        <v>33.422103861517897</v>
      </c>
      <c r="P4821">
        <v>113.96011396011301</v>
      </c>
      <c r="Q4821">
        <v>0.14733633433713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715</v>
      </c>
      <c r="E4822">
        <v>3.52154549999999</v>
      </c>
      <c r="F4822">
        <v>20100</v>
      </c>
      <c r="G4822">
        <v>-5.5931859894901201</v>
      </c>
      <c r="H4822">
        <v>-1.87035303188851</v>
      </c>
      <c r="I4822">
        <v>-12.2495918825592</v>
      </c>
      <c r="J4822">
        <v>1.0670674632677399</v>
      </c>
      <c r="K4822">
        <v>19208.7545485521</v>
      </c>
      <c r="L4822">
        <v>17019.334615027899</v>
      </c>
      <c r="M4822">
        <v>52.023657374319697</v>
      </c>
      <c r="N4822">
        <v>1</v>
      </c>
      <c r="Q4822">
        <v>0.111248485696195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541</v>
      </c>
      <c r="E4823">
        <v>3.51</v>
      </c>
      <c r="F4823">
        <v>3.54</v>
      </c>
      <c r="G4823">
        <v>70.013959715825607</v>
      </c>
      <c r="H4823">
        <v>-9.69249504819898</v>
      </c>
      <c r="I4823">
        <v>2.8836007669966901</v>
      </c>
      <c r="J4823">
        <v>-5.3374101810302896</v>
      </c>
      <c r="K4823">
        <v>3.63646315402231</v>
      </c>
      <c r="L4823">
        <v>3.04040604185374</v>
      </c>
      <c r="M4823">
        <v>22.471567741824</v>
      </c>
      <c r="N4823">
        <v>0.78907282520839295</v>
      </c>
      <c r="O4823">
        <v>16.3841807909604</v>
      </c>
      <c r="P4823">
        <v>129.87012987012901</v>
      </c>
      <c r="Q4823">
        <v>7.9701888426649006E-2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541</v>
      </c>
      <c r="E4824">
        <v>3.4913688</v>
      </c>
      <c r="F4824">
        <v>5.62</v>
      </c>
      <c r="G4824">
        <v>-25.566150781411899</v>
      </c>
      <c r="H4824">
        <v>-4.0473337578763804</v>
      </c>
      <c r="I4824">
        <v>-16.308318424922401</v>
      </c>
      <c r="J4824">
        <v>-1.23904952529257</v>
      </c>
      <c r="K4824">
        <v>5.6199996169446598</v>
      </c>
      <c r="L4824">
        <v>5.6073432806591397</v>
      </c>
      <c r="M4824">
        <v>100</v>
      </c>
      <c r="O4824">
        <v>0</v>
      </c>
      <c r="P4824">
        <v>0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541</v>
      </c>
      <c r="E4825">
        <v>3.4447614</v>
      </c>
      <c r="F4825">
        <v>5.73</v>
      </c>
      <c r="G4825">
        <v>-33.311386314753598</v>
      </c>
      <c r="H4825">
        <v>4.9815625651565298</v>
      </c>
      <c r="I4825">
        <v>1.6824992610751199</v>
      </c>
      <c r="J4825">
        <v>0.37000856888325301</v>
      </c>
      <c r="K4825">
        <v>5.9836015241337703</v>
      </c>
      <c r="L4825">
        <v>6.48000395062535</v>
      </c>
      <c r="M4825">
        <v>89.020248414768801</v>
      </c>
      <c r="N4825">
        <v>0.32991678506190297</v>
      </c>
      <c r="O4825">
        <v>10.2966841186736</v>
      </c>
      <c r="P4825">
        <v>27.901785714285701</v>
      </c>
      <c r="Q4825">
        <v>-4.4866073626913E-2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27</v>
      </c>
      <c r="E4826">
        <v>3.439981</v>
      </c>
      <c r="F4826">
        <v>0.67</v>
      </c>
      <c r="G4826">
        <v>-14.1398777030084</v>
      </c>
      <c r="H4826">
        <v>0.52620542229938305</v>
      </c>
      <c r="I4826">
        <v>-13.741124733977401</v>
      </c>
      <c r="J4826">
        <v>0.54422459675781298</v>
      </c>
      <c r="K4826">
        <v>0.60387551360054803</v>
      </c>
      <c r="L4826">
        <v>0.461940213409678</v>
      </c>
      <c r="M4826">
        <v>99.986675120655903</v>
      </c>
      <c r="N4826">
        <v>0.81117776939126895</v>
      </c>
      <c r="O4826">
        <v>0</v>
      </c>
      <c r="P4826">
        <v>19.6428571428571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60</v>
      </c>
      <c r="E4827">
        <v>3.431241</v>
      </c>
      <c r="F4827">
        <v>9.7100000000000009</v>
      </c>
      <c r="G4827">
        <v>31.8082414390094</v>
      </c>
      <c r="H4827">
        <v>-13.965441128213</v>
      </c>
      <c r="I4827">
        <v>20.838574230444699</v>
      </c>
      <c r="J4827">
        <v>-6.5022074200294098</v>
      </c>
      <c r="K4827">
        <v>10.730034611823299</v>
      </c>
      <c r="L4827">
        <v>12.2954643360899</v>
      </c>
      <c r="M4827">
        <v>19.599251282259399</v>
      </c>
      <c r="N4827">
        <v>0.76133181248594195</v>
      </c>
      <c r="O4827">
        <v>29.7631307929969</v>
      </c>
      <c r="P4827">
        <v>65.417376490630303</v>
      </c>
      <c r="Q4827">
        <v>1.9189419452051E-2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E4828">
        <v>3.4181857</v>
      </c>
      <c r="F4828">
        <v>4.3099999999999996</v>
      </c>
      <c r="G4828">
        <v>30.5932695084431</v>
      </c>
      <c r="H4828">
        <v>16.226638844863299</v>
      </c>
      <c r="I4828">
        <v>-37.658683388426098</v>
      </c>
      <c r="J4828">
        <v>-10.348780374153799</v>
      </c>
      <c r="K4828">
        <v>3.9781894066118602</v>
      </c>
      <c r="L4828">
        <v>4.0256702472362704</v>
      </c>
      <c r="M4828">
        <v>47.108973709944003</v>
      </c>
      <c r="N4828">
        <v>1.06151662230572</v>
      </c>
      <c r="O4828">
        <v>36.426914153132202</v>
      </c>
      <c r="P4828">
        <v>88.209606986899502</v>
      </c>
      <c r="Q4828">
        <v>4.9541722684296997E-2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72</v>
      </c>
      <c r="E4829">
        <v>3.4157122497302499</v>
      </c>
      <c r="F4829">
        <v>9.2899999999999991</v>
      </c>
      <c r="G4829">
        <v>29.009556373330099</v>
      </c>
      <c r="H4829">
        <v>-4.0473337578763804</v>
      </c>
      <c r="I4829">
        <v>38.267388729819601</v>
      </c>
      <c r="J4829">
        <v>-1.23904952529257</v>
      </c>
      <c r="K4829">
        <v>9.1014284140508899</v>
      </c>
      <c r="L4829">
        <v>7.6966755333734902</v>
      </c>
      <c r="M4829">
        <v>100</v>
      </c>
      <c r="O4829">
        <v>0</v>
      </c>
      <c r="P4829">
        <v>54.575707154741998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72</v>
      </c>
      <c r="E4830">
        <v>3.40612</v>
      </c>
      <c r="F4830">
        <v>3.4</v>
      </c>
      <c r="G4830">
        <v>-0.10489616886582399</v>
      </c>
      <c r="H4830">
        <v>21.413920854669701</v>
      </c>
      <c r="I4830">
        <v>9.1529361876236308</v>
      </c>
      <c r="J4830">
        <v>18.4792603338623</v>
      </c>
      <c r="M4830">
        <v>100</v>
      </c>
      <c r="O4830">
        <v>0</v>
      </c>
      <c r="P4830">
        <v>25.461254612546099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E4831">
        <v>3.3950573999999998</v>
      </c>
      <c r="F4831">
        <v>4.54</v>
      </c>
      <c r="G4831">
        <v>-22.862357530676402</v>
      </c>
      <c r="H4831">
        <v>5.5005411710916503</v>
      </c>
      <c r="I4831">
        <v>-18.660531568277801</v>
      </c>
      <c r="J4831">
        <v>5.3941091233167002</v>
      </c>
      <c r="K4831">
        <v>4.1391984536683699</v>
      </c>
      <c r="L4831">
        <v>5.3036277966353502</v>
      </c>
      <c r="M4831">
        <v>88.682237141559895</v>
      </c>
      <c r="N4831">
        <v>1.5879325007833101</v>
      </c>
      <c r="O4831">
        <v>12.775330396475701</v>
      </c>
      <c r="P4831">
        <v>78.740157480314906</v>
      </c>
      <c r="Q4831">
        <v>-3.004009503231E-3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715</v>
      </c>
      <c r="E4832">
        <v>3.3721852499999998</v>
      </c>
      <c r="F4832">
        <v>2796.44</v>
      </c>
      <c r="G4832">
        <v>0.27559233785410298</v>
      </c>
      <c r="H4832">
        <v>-3.5595616988055001</v>
      </c>
      <c r="I4832">
        <v>-0.558755107952702</v>
      </c>
      <c r="J4832">
        <v>-4.9743689180167303</v>
      </c>
      <c r="K4832">
        <v>2652.3476685614601</v>
      </c>
      <c r="L4832">
        <v>2432.0815851521802</v>
      </c>
      <c r="M4832">
        <v>62.239883768519803</v>
      </c>
      <c r="N4832">
        <v>0.71953059513830597</v>
      </c>
      <c r="O4832">
        <v>1.8437727968416899</v>
      </c>
      <c r="P4832">
        <v>34.859182098765402</v>
      </c>
      <c r="Q4832">
        <v>1.8760771011537999E-2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1771</v>
      </c>
      <c r="E4833">
        <v>3.3415609000000002</v>
      </c>
      <c r="F4833">
        <v>6.47</v>
      </c>
      <c r="G4833">
        <v>24.898965497657802</v>
      </c>
      <c r="H4833">
        <v>-1.1856485432499999</v>
      </c>
      <c r="I4833">
        <v>75.679812138875704</v>
      </c>
      <c r="J4833">
        <v>-1.23904952529257</v>
      </c>
      <c r="K4833">
        <v>5.78624958747129</v>
      </c>
      <c r="L4833">
        <v>4.8651295617782901</v>
      </c>
      <c r="M4833">
        <v>57.856060947393999</v>
      </c>
      <c r="N4833">
        <v>5.0730017322444896E-3</v>
      </c>
      <c r="O4833">
        <v>6.1823802163833097</v>
      </c>
      <c r="P4833">
        <v>100.931677018633</v>
      </c>
      <c r="Q4833">
        <v>7.1454232474570001E-2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915</v>
      </c>
      <c r="E4834">
        <v>3.3255836159999999</v>
      </c>
      <c r="F4834">
        <v>7.36</v>
      </c>
      <c r="G4834">
        <v>-80.9350076042643</v>
      </c>
      <c r="H4834">
        <v>-18.508651643504201</v>
      </c>
      <c r="I4834">
        <v>-66.156876649395798</v>
      </c>
      <c r="J4834">
        <v>5.4319392599018004</v>
      </c>
      <c r="K4834">
        <v>12.4933328405781</v>
      </c>
      <c r="L4834">
        <v>15.975635809862601</v>
      </c>
      <c r="M4834">
        <v>0.30646261782601403</v>
      </c>
      <c r="N4834">
        <v>1.5320802713397399</v>
      </c>
      <c r="O4834">
        <v>155.16304347825999</v>
      </c>
      <c r="P4834">
        <v>2.2222222222222099</v>
      </c>
      <c r="Q4834">
        <v>-5.8608659076849999E-2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54</v>
      </c>
      <c r="E4835">
        <v>3.3128831999999999</v>
      </c>
      <c r="F4835">
        <v>2.76</v>
      </c>
      <c r="G4835">
        <v>-5.0104260353996102</v>
      </c>
      <c r="H4835">
        <v>-9.3159337529583599</v>
      </c>
      <c r="I4835">
        <v>16.172295179442401</v>
      </c>
      <c r="J4835">
        <v>-4.2833616101387397</v>
      </c>
      <c r="K4835">
        <v>2.2949885521297602</v>
      </c>
      <c r="M4835">
        <v>36.987061255288801</v>
      </c>
      <c r="N4835">
        <v>0.37725561027144</v>
      </c>
      <c r="O4835">
        <v>14.130434782608599</v>
      </c>
      <c r="P4835">
        <v>56.818181818181799</v>
      </c>
      <c r="Q4835">
        <v>0.12796986693055401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622</v>
      </c>
      <c r="E4836">
        <v>3.2966655710000001</v>
      </c>
      <c r="F4836">
        <v>0.97</v>
      </c>
      <c r="G4836">
        <v>10.7462789454432</v>
      </c>
      <c r="H4836">
        <v>-5.1817027409659202</v>
      </c>
      <c r="I4836">
        <v>-13.1510130912342</v>
      </c>
      <c r="J4836">
        <v>-4.3577361875559104</v>
      </c>
      <c r="K4836">
        <v>0.92875283979064105</v>
      </c>
      <c r="L4836">
        <v>0.73040479456506902</v>
      </c>
      <c r="M4836">
        <v>7.6223539792306099</v>
      </c>
      <c r="N4836">
        <v>1.6827462418667199E-2</v>
      </c>
      <c r="O4836">
        <v>5.1546391752577296</v>
      </c>
      <c r="P4836">
        <v>36.619718309859103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E4837">
        <v>3.28066572</v>
      </c>
      <c r="F4837">
        <v>4.5199999999999996</v>
      </c>
      <c r="G4837">
        <v>-89.339927951108393</v>
      </c>
      <c r="H4837">
        <v>-21.135464319398</v>
      </c>
      <c r="I4837">
        <v>-53.843232770867999</v>
      </c>
      <c r="J4837">
        <v>-2.8892517980919701</v>
      </c>
      <c r="K4837">
        <v>6.0713135023083202</v>
      </c>
      <c r="L4837">
        <v>8.7405410746367398</v>
      </c>
      <c r="M4837">
        <v>0.58035002687090298</v>
      </c>
      <c r="N4837">
        <v>4.2313405368456998</v>
      </c>
      <c r="O4837">
        <v>300.66371681415899</v>
      </c>
      <c r="P4837">
        <v>2.0316027088036002</v>
      </c>
      <c r="Q4837">
        <v>1.4743285346598E-2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469</v>
      </c>
      <c r="E4838">
        <v>3.24</v>
      </c>
      <c r="F4838">
        <v>2.27</v>
      </c>
      <c r="G4838">
        <v>6.4105934046345601</v>
      </c>
      <c r="H4838">
        <v>-7.0645751371867203</v>
      </c>
      <c r="I4838">
        <v>-20.527727707622901</v>
      </c>
      <c r="J4838">
        <v>-3.4129625687708298</v>
      </c>
      <c r="K4838">
        <v>2.23305482883281</v>
      </c>
      <c r="L4838">
        <v>2.1492900541384001</v>
      </c>
      <c r="M4838">
        <v>47.968879348378501</v>
      </c>
      <c r="N4838">
        <v>0.95980215875533903</v>
      </c>
      <c r="O4838">
        <v>16.299559471365601</v>
      </c>
      <c r="P4838">
        <v>62.142857142857103</v>
      </c>
      <c r="Q4838">
        <v>7.4648244980783998E-2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622</v>
      </c>
      <c r="E4839">
        <v>3.229924</v>
      </c>
      <c r="F4839">
        <v>8.36</v>
      </c>
      <c r="G4839">
        <v>-19.204827626195598</v>
      </c>
      <c r="H4839">
        <v>-19.602889313431898</v>
      </c>
      <c r="I4839">
        <v>-34.347534111197</v>
      </c>
      <c r="J4839">
        <v>-12.8669565020367</v>
      </c>
      <c r="K4839">
        <v>8.8369749518161296</v>
      </c>
      <c r="L4839">
        <v>9.3597874085944195</v>
      </c>
      <c r="M4839">
        <v>23.916744196847599</v>
      </c>
      <c r="N4839">
        <v>1.0113691088847101</v>
      </c>
      <c r="O4839">
        <v>90.789473684210506</v>
      </c>
      <c r="P4839">
        <v>22.9411764705882</v>
      </c>
      <c r="Q4839">
        <v>6.9025709348913999E-2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E4840">
        <v>3.2114331170702899</v>
      </c>
      <c r="F4840">
        <v>15.25</v>
      </c>
      <c r="G4840">
        <v>-52.9471031623643</v>
      </c>
      <c r="H4840">
        <v>-4.3741311434972996</v>
      </c>
      <c r="I4840">
        <v>-3.4289697942785198</v>
      </c>
      <c r="J4840">
        <v>-1.23904952529257</v>
      </c>
      <c r="K4840">
        <v>14.8888614124463</v>
      </c>
      <c r="L4840">
        <v>15.3170348936062</v>
      </c>
      <c r="M4840">
        <v>52.0677046831699</v>
      </c>
      <c r="N4840">
        <v>0</v>
      </c>
      <c r="O4840">
        <v>86.885245901639294</v>
      </c>
      <c r="P4840">
        <v>42.124883504193797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361</v>
      </c>
      <c r="E4841">
        <v>3.2065968480000002</v>
      </c>
      <c r="F4841">
        <v>6.43</v>
      </c>
      <c r="G4841">
        <v>-19.109197139027799</v>
      </c>
      <c r="H4841">
        <v>-2.9128118778115502</v>
      </c>
      <c r="I4841">
        <v>-26.754000876175901</v>
      </c>
      <c r="J4841">
        <v>-2.9713329898594898</v>
      </c>
      <c r="K4841">
        <v>6.1860445063096101</v>
      </c>
      <c r="L4841">
        <v>6.3027736034946704</v>
      </c>
      <c r="M4841">
        <v>51.482459353941998</v>
      </c>
      <c r="N4841">
        <v>1.9260602274968699</v>
      </c>
      <c r="O4841">
        <v>18.973561430793101</v>
      </c>
      <c r="P4841">
        <v>25.341130604288399</v>
      </c>
      <c r="Q4841">
        <v>-1.4881153739335001E-2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D4842" t="s">
        <v>418</v>
      </c>
      <c r="E4842">
        <v>3.2032943999999999</v>
      </c>
      <c r="F4842">
        <v>8.4600000000000009</v>
      </c>
      <c r="G4842">
        <v>10.4467109549224</v>
      </c>
      <c r="H4842">
        <v>-4.0473337578763804</v>
      </c>
      <c r="I4842">
        <v>-22.308318424922401</v>
      </c>
      <c r="J4842">
        <v>-1.23904952529257</v>
      </c>
      <c r="K4842">
        <v>8.5111781765678902</v>
      </c>
      <c r="L4842">
        <v>7.9481601310733696</v>
      </c>
      <c r="M4842">
        <v>20.171589802924402</v>
      </c>
      <c r="N4842">
        <v>0</v>
      </c>
      <c r="O4842">
        <v>7.56501182033095</v>
      </c>
      <c r="P4842">
        <v>96.287703016241295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138</v>
      </c>
      <c r="E4843">
        <v>3.1808999999999998</v>
      </c>
      <c r="F4843">
        <v>8.42</v>
      </c>
      <c r="G4843">
        <v>-75.684634193734198</v>
      </c>
      <c r="H4843">
        <v>-3.2823064354720102</v>
      </c>
      <c r="I4843">
        <v>-57.836096202700197</v>
      </c>
      <c r="J4843">
        <v>10.518526232283101</v>
      </c>
      <c r="K4843">
        <v>9.0894774766693196</v>
      </c>
      <c r="L4843">
        <v>11.2975066396918</v>
      </c>
      <c r="M4843">
        <v>60.415743985303102</v>
      </c>
      <c r="N4843">
        <v>1.2425448593806201</v>
      </c>
      <c r="O4843">
        <v>105.344418052256</v>
      </c>
      <c r="P4843">
        <v>6.58227848101264</v>
      </c>
      <c r="Q4843">
        <v>-5.8241508441515003E-2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715</v>
      </c>
      <c r="E4844">
        <v>3.13730683</v>
      </c>
      <c r="F4844">
        <v>86.17</v>
      </c>
      <c r="G4844">
        <v>27.520491817865999</v>
      </c>
      <c r="H4844">
        <v>3.7176983863313402</v>
      </c>
      <c r="I4844">
        <v>4.6659901529239098</v>
      </c>
      <c r="J4844">
        <v>-0.73352401388887101</v>
      </c>
      <c r="K4844">
        <v>80.449966880584995</v>
      </c>
      <c r="L4844">
        <v>71.968802876080403</v>
      </c>
      <c r="M4844">
        <v>50.818864179380903</v>
      </c>
      <c r="N4844">
        <v>1.25824962469065</v>
      </c>
      <c r="O4844">
        <v>1.3693860972496099</v>
      </c>
      <c r="P4844">
        <v>62.217620481927703</v>
      </c>
      <c r="Q4844">
        <v>1.4865976829215E-2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D4845" t="s">
        <v>622</v>
      </c>
      <c r="E4845">
        <v>3.1358552500000001</v>
      </c>
      <c r="F4845">
        <v>2.75</v>
      </c>
      <c r="G4845">
        <v>-27.351865067126202</v>
      </c>
      <c r="H4845">
        <v>4.64831841603666</v>
      </c>
      <c r="I4845">
        <v>-33.9729890836051</v>
      </c>
      <c r="J4845">
        <v>3.7227825357761199</v>
      </c>
      <c r="K4845">
        <v>2.66736990066858</v>
      </c>
      <c r="L4845">
        <v>2.5327429425629702</v>
      </c>
      <c r="M4845">
        <v>89.978399168224499</v>
      </c>
      <c r="N4845">
        <v>0.48555050640054598</v>
      </c>
      <c r="O4845">
        <v>24</v>
      </c>
      <c r="P4845">
        <v>14.1078838174273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622</v>
      </c>
      <c r="E4846">
        <v>3.1324999999999998</v>
      </c>
      <c r="F4846">
        <v>3.44</v>
      </c>
      <c r="G4846">
        <v>-37.811048740595602</v>
      </c>
      <c r="H4846">
        <v>-18.809238519781101</v>
      </c>
      <c r="I4846">
        <v>-32.200738962819798</v>
      </c>
      <c r="J4846">
        <v>-7.0285232095030903</v>
      </c>
      <c r="K4846">
        <v>3.6323139312919501</v>
      </c>
      <c r="L4846">
        <v>4.2210707028839503</v>
      </c>
      <c r="M4846">
        <v>44.226437582753697</v>
      </c>
      <c r="N4846">
        <v>0.62841568104294399</v>
      </c>
      <c r="O4846">
        <v>63.953488372092998</v>
      </c>
      <c r="P4846">
        <v>26.937269372693699</v>
      </c>
      <c r="Q4846">
        <v>5.9763201439996E-2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  <c r="D4847" t="s">
        <v>72</v>
      </c>
      <c r="E4847">
        <v>3.1274999999999999</v>
      </c>
      <c r="F4847">
        <v>1.39</v>
      </c>
      <c r="G4847">
        <v>16.428097127261399</v>
      </c>
      <c r="H4847">
        <v>3.5906434067954902</v>
      </c>
      <c r="I4847">
        <v>37.4909764981237</v>
      </c>
      <c r="J4847">
        <v>5.0555027922465197</v>
      </c>
      <c r="K4847">
        <v>1.17728660140257</v>
      </c>
      <c r="L4847">
        <v>1.4605395820587499</v>
      </c>
      <c r="M4847">
        <v>90.988323197356195</v>
      </c>
      <c r="N4847">
        <v>1.21939695301442</v>
      </c>
      <c r="O4847">
        <v>0</v>
      </c>
      <c r="P4847">
        <v>63.529411764705799</v>
      </c>
      <c r="Q4847">
        <v>-0.120129620909199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  <c r="D4848" t="s">
        <v>541</v>
      </c>
      <c r="E4848">
        <v>3.1238001118785701</v>
      </c>
      <c r="F4848">
        <v>3.13</v>
      </c>
      <c r="G4848">
        <v>-25.566150781411899</v>
      </c>
      <c r="H4848">
        <v>-4.0473337578763804</v>
      </c>
      <c r="I4848">
        <v>-16.308318424922401</v>
      </c>
      <c r="J4848">
        <v>-1.23904952529257</v>
      </c>
      <c r="K4848">
        <v>3.12999999590728</v>
      </c>
      <c r="L4848">
        <v>3.1299027860239099</v>
      </c>
      <c r="M4848">
        <v>100</v>
      </c>
      <c r="O4848">
        <v>0</v>
      </c>
      <c r="P4848">
        <v>0</v>
      </c>
    </row>
    <row r="4849" spans="1:17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550</v>
      </c>
      <c r="E4849">
        <v>3.0493925000000002</v>
      </c>
      <c r="F4849">
        <v>1.6</v>
      </c>
      <c r="G4849">
        <v>-5.2653989017127003</v>
      </c>
      <c r="H4849">
        <v>9.9232544774177196</v>
      </c>
      <c r="I4849">
        <v>-15.0424956401123</v>
      </c>
      <c r="J4849">
        <v>0.73463468523373898</v>
      </c>
      <c r="K4849">
        <v>1.4740480366557001</v>
      </c>
      <c r="L4849">
        <v>1.57624223601261</v>
      </c>
      <c r="M4849">
        <v>55.767574475361101</v>
      </c>
      <c r="N4849">
        <v>1.1495292959265</v>
      </c>
      <c r="O4849">
        <v>51.875</v>
      </c>
      <c r="P4849">
        <v>37.931034482758598</v>
      </c>
      <c r="Q4849">
        <v>-1.4765443215876001E-2</v>
      </c>
    </row>
    <row r="4850" spans="1:17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418</v>
      </c>
      <c r="E4850">
        <v>3.036</v>
      </c>
      <c r="F4850">
        <v>154.80000000000001</v>
      </c>
      <c r="G4850">
        <v>1033.9844110163399</v>
      </c>
      <c r="H4850">
        <v>20.053385666583999</v>
      </c>
      <c r="I4850">
        <v>669.877562733025</v>
      </c>
      <c r="J4850">
        <v>2.76917246854094</v>
      </c>
      <c r="K4850">
        <v>118.26095422676801</v>
      </c>
      <c r="L4850">
        <v>65.829646264357805</v>
      </c>
      <c r="M4850">
        <v>100</v>
      </c>
      <c r="N4850">
        <v>0.250846681922196</v>
      </c>
      <c r="O4850">
        <v>0</v>
      </c>
      <c r="P4850">
        <v>1059.5505617977501</v>
      </c>
    </row>
    <row r="4851" spans="1:17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541</v>
      </c>
      <c r="E4851">
        <v>3.0326399999999998</v>
      </c>
      <c r="F4851">
        <v>4.6399999999999997</v>
      </c>
      <c r="G4851">
        <v>-36.506649821719002</v>
      </c>
      <c r="H4851">
        <v>-2.7973337578763702</v>
      </c>
      <c r="I4851">
        <v>-14.330296446900499</v>
      </c>
      <c r="J4851">
        <v>8.9650321073604804</v>
      </c>
      <c r="K4851">
        <v>4.7121017377970897</v>
      </c>
      <c r="L4851">
        <v>4.8014013512012603</v>
      </c>
      <c r="M4851">
        <v>63.0608084623872</v>
      </c>
      <c r="N4851">
        <v>3.92226663795214</v>
      </c>
      <c r="O4851">
        <v>76.077586206896498</v>
      </c>
      <c r="P4851">
        <v>26.775956284152901</v>
      </c>
      <c r="Q4851">
        <v>0.114634255081329</v>
      </c>
    </row>
    <row r="4852" spans="1:17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D4852" t="s">
        <v>121</v>
      </c>
      <c r="E4852">
        <v>3.0079349999999998</v>
      </c>
      <c r="F4852">
        <v>384.05</v>
      </c>
      <c r="G4852">
        <v>877.43724436092202</v>
      </c>
      <c r="H4852">
        <v>62.5677104899112</v>
      </c>
      <c r="I4852">
        <v>-16.099577394263601</v>
      </c>
      <c r="J4852">
        <v>6.9649734632131697</v>
      </c>
      <c r="K4852">
        <v>280.75083487662403</v>
      </c>
      <c r="L4852">
        <v>259.44467091392801</v>
      </c>
      <c r="M4852">
        <v>4.3324220454509996E-3</v>
      </c>
      <c r="N4852">
        <v>0.206020959619202</v>
      </c>
      <c r="O4852">
        <v>76.799895846894898</v>
      </c>
      <c r="P4852">
        <v>903.00339514233406</v>
      </c>
    </row>
    <row r="4853" spans="1:17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E4853">
        <v>3.0016989999999999</v>
      </c>
      <c r="F4853">
        <v>37</v>
      </c>
      <c r="G4853">
        <v>-76.0346916113985</v>
      </c>
      <c r="H4853">
        <v>-6.4220039425729496</v>
      </c>
      <c r="I4853">
        <v>-1.04352091713433</v>
      </c>
      <c r="J4853">
        <v>-3.0958134510220199</v>
      </c>
      <c r="K4853">
        <v>36.3361554205202</v>
      </c>
      <c r="L4853">
        <v>39.947321028881497</v>
      </c>
      <c r="M4853">
        <v>38.561565753703597</v>
      </c>
      <c r="N4853">
        <v>0.611267605633802</v>
      </c>
      <c r="O4853">
        <v>162.16216216216199</v>
      </c>
      <c r="P4853">
        <v>42.857142857142797</v>
      </c>
      <c r="Q4853">
        <v>-3.5714432354596003E-2</v>
      </c>
    </row>
    <row r="4854" spans="1:17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418</v>
      </c>
      <c r="E4854">
        <v>2.9990768999999999</v>
      </c>
      <c r="F4854">
        <v>8.94</v>
      </c>
      <c r="G4854">
        <v>3.9990666098923802</v>
      </c>
      <c r="H4854">
        <v>-4.3882428487854899</v>
      </c>
      <c r="I4854">
        <v>-26.818828935433</v>
      </c>
      <c r="J4854">
        <v>6.7658765830818099</v>
      </c>
      <c r="K4854">
        <v>8.7988031892707799</v>
      </c>
      <c r="L4854">
        <v>8.7931863427457397</v>
      </c>
      <c r="M4854">
        <v>76.374013678613693</v>
      </c>
      <c r="N4854">
        <v>0.44602184797451</v>
      </c>
      <c r="O4854">
        <v>43.624161073825498</v>
      </c>
      <c r="P4854">
        <v>57.1177504393672</v>
      </c>
      <c r="Q4854">
        <v>6.1434113149082002E-2</v>
      </c>
    </row>
    <row r="4855" spans="1:17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541</v>
      </c>
      <c r="E4855">
        <v>2.9933882440000001</v>
      </c>
      <c r="F4855">
        <v>13.46</v>
      </c>
      <c r="G4855">
        <v>-25.566150781411899</v>
      </c>
      <c r="H4855">
        <v>-4.0473337578763804</v>
      </c>
      <c r="I4855">
        <v>-16.308318424922401</v>
      </c>
      <c r="J4855">
        <v>-1.23904952529257</v>
      </c>
      <c r="K4855">
        <v>13.459997885022499</v>
      </c>
      <c r="L4855">
        <v>13.336417618625401</v>
      </c>
      <c r="M4855">
        <v>100</v>
      </c>
      <c r="O4855">
        <v>0</v>
      </c>
      <c r="P4855">
        <v>0</v>
      </c>
    </row>
    <row r="4856" spans="1:17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1506</v>
      </c>
      <c r="E4856">
        <v>2.9498098000000001</v>
      </c>
      <c r="F4856">
        <v>3.22</v>
      </c>
      <c r="G4856">
        <v>1.80530672322107</v>
      </c>
      <c r="H4856">
        <v>-4.1612945777006196</v>
      </c>
      <c r="I4856">
        <v>54.217407961397299</v>
      </c>
      <c r="J4856">
        <v>0.54422459675781298</v>
      </c>
      <c r="K4856">
        <v>2.57996757204078</v>
      </c>
      <c r="M4856">
        <v>72.602206848020401</v>
      </c>
      <c r="N4856">
        <v>0.14138971493306299</v>
      </c>
      <c r="O4856">
        <v>0</v>
      </c>
      <c r="P4856">
        <v>69.473684210526301</v>
      </c>
    </row>
    <row r="4857" spans="1:17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60</v>
      </c>
      <c r="E4857">
        <v>2.9164002600000001</v>
      </c>
      <c r="F4857">
        <v>2.84</v>
      </c>
      <c r="G4857">
        <v>-25.566150781411899</v>
      </c>
      <c r="H4857">
        <v>-0.77460648514912001</v>
      </c>
      <c r="I4857">
        <v>-25.573494143772301</v>
      </c>
      <c r="J4857">
        <v>2.0336777474346799</v>
      </c>
      <c r="K4857">
        <v>2.8101461814154298</v>
      </c>
      <c r="L4857">
        <v>3.0238618426450401</v>
      </c>
      <c r="M4857">
        <v>58.0659521084741</v>
      </c>
      <c r="N4857">
        <v>0.84782585149937495</v>
      </c>
      <c r="O4857">
        <v>58.098591549295797</v>
      </c>
      <c r="P4857">
        <v>11.372549019607799</v>
      </c>
      <c r="Q4857">
        <v>-0.133798229063397</v>
      </c>
    </row>
    <row r="4858" spans="1:17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54</v>
      </c>
      <c r="E4858">
        <v>2.9153310000000001</v>
      </c>
      <c r="F4858">
        <v>7.1</v>
      </c>
      <c r="G4858">
        <v>89.879478409968002</v>
      </c>
      <c r="H4858">
        <v>-4.1612945777006196</v>
      </c>
      <c r="I4858">
        <v>-8.3285654057554499</v>
      </c>
      <c r="J4858">
        <v>0.54422459675781298</v>
      </c>
      <c r="K4858">
        <v>5.8028590308185901</v>
      </c>
      <c r="L4858">
        <v>5.1790984752995399</v>
      </c>
      <c r="M4858">
        <v>99.374589082173401</v>
      </c>
      <c r="N4858">
        <v>1.0016693317401399</v>
      </c>
      <c r="O4858">
        <v>3.5211267605633698</v>
      </c>
      <c r="P4858">
        <v>154.480286738351</v>
      </c>
      <c r="Q4858">
        <v>0.103761517256071</v>
      </c>
    </row>
    <row r="4859" spans="1:17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622</v>
      </c>
      <c r="E4859">
        <v>2.9002683600000001</v>
      </c>
      <c r="F4859">
        <v>7.26</v>
      </c>
      <c r="G4859">
        <v>55.933849218588001</v>
      </c>
      <c r="H4859">
        <v>0.86596103981147099</v>
      </c>
      <c r="I4859">
        <v>15.691681575077499</v>
      </c>
      <c r="J4859">
        <v>-1.23904952529257</v>
      </c>
      <c r="K4859">
        <v>6.3964450009326104</v>
      </c>
      <c r="M4859">
        <v>99.959652270858797</v>
      </c>
      <c r="N4859">
        <v>2.4916943521594601</v>
      </c>
      <c r="O4859">
        <v>0</v>
      </c>
      <c r="P4859">
        <v>81.5</v>
      </c>
    </row>
    <row r="4860" spans="1:17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373</v>
      </c>
      <c r="E4860">
        <v>2.89771344</v>
      </c>
      <c r="F4860">
        <v>2.8</v>
      </c>
      <c r="G4860">
        <v>-20.302992886675099</v>
      </c>
      <c r="H4860">
        <v>-24.635569051994</v>
      </c>
      <c r="I4860">
        <v>-13.744215860819899</v>
      </c>
      <c r="J4860">
        <v>-4.8104780967211296</v>
      </c>
      <c r="K4860">
        <v>3.1491154094670599</v>
      </c>
      <c r="L4860">
        <v>3.2128309162331798</v>
      </c>
      <c r="M4860">
        <v>36.087359581349297</v>
      </c>
      <c r="N4860">
        <v>0.37074156620626197</v>
      </c>
      <c r="O4860">
        <v>91.785714285714207</v>
      </c>
      <c r="P4860">
        <v>79.487179487179404</v>
      </c>
    </row>
    <row r="4861" spans="1:17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E4861">
        <v>2.8783485</v>
      </c>
      <c r="F4861">
        <v>18.18</v>
      </c>
      <c r="G4861">
        <v>-20.600792813744501</v>
      </c>
      <c r="H4861">
        <v>-4.0473337578763804</v>
      </c>
      <c r="I4861">
        <v>-16.308318424922401</v>
      </c>
      <c r="J4861">
        <v>-1.23904952529257</v>
      </c>
      <c r="K4861">
        <v>18.17809611405</v>
      </c>
      <c r="L4861">
        <v>17.942056928575798</v>
      </c>
      <c r="M4861">
        <v>100</v>
      </c>
      <c r="O4861">
        <v>0</v>
      </c>
      <c r="P4861">
        <v>4.9653579676674298</v>
      </c>
    </row>
    <row r="4862" spans="1:17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541</v>
      </c>
      <c r="E4862">
        <v>2.823</v>
      </c>
      <c r="F4862">
        <v>9.41</v>
      </c>
      <c r="G4862">
        <v>40.102863303095099</v>
      </c>
      <c r="H4862">
        <v>-4.0473337578763804</v>
      </c>
      <c r="I4862">
        <v>30.722931575077499</v>
      </c>
      <c r="J4862">
        <v>-1.23904952529257</v>
      </c>
      <c r="K4862">
        <v>9.2419739159416601</v>
      </c>
      <c r="L4862">
        <v>7.7878138176996803</v>
      </c>
      <c r="M4862">
        <v>99.992037052364694</v>
      </c>
      <c r="O4862">
        <v>0</v>
      </c>
      <c r="P4862">
        <v>65.669014084506998</v>
      </c>
    </row>
    <row r="4863" spans="1:17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295</v>
      </c>
      <c r="E4863">
        <v>2.7934911200000001</v>
      </c>
      <c r="F4863">
        <v>1.85</v>
      </c>
      <c r="G4863">
        <v>6.3057468640661503</v>
      </c>
      <c r="H4863">
        <v>-3.06839840283723</v>
      </c>
      <c r="I4863">
        <v>-40.3574908240277</v>
      </c>
      <c r="J4863">
        <v>-3.6008531234494301</v>
      </c>
      <c r="K4863">
        <v>1.95956168153291</v>
      </c>
      <c r="L4863">
        <v>2.2650943118762701</v>
      </c>
      <c r="M4863">
        <v>21.0644952842487</v>
      </c>
      <c r="N4863">
        <v>1.34386529491117</v>
      </c>
      <c r="O4863">
        <v>75.675675675675606</v>
      </c>
      <c r="P4863">
        <v>31.205673758865199</v>
      </c>
      <c r="Q4863">
        <v>-0.128825051226957</v>
      </c>
    </row>
    <row r="4864" spans="1:17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715</v>
      </c>
      <c r="E4864">
        <v>2.7862319549999999</v>
      </c>
      <c r="F4864">
        <v>267.45</v>
      </c>
      <c r="G4864">
        <v>0.50031162726115097</v>
      </c>
      <c r="H4864">
        <v>-1.2768546234096101</v>
      </c>
      <c r="I4864">
        <v>-2.8859265674161398</v>
      </c>
      <c r="J4864">
        <v>-3.2650560821865202</v>
      </c>
      <c r="K4864">
        <v>256.976617382862</v>
      </c>
      <c r="L4864">
        <v>237.941348397799</v>
      </c>
      <c r="M4864">
        <v>60.128846353450299</v>
      </c>
      <c r="N4864">
        <v>0.64891597807412205</v>
      </c>
      <c r="O4864">
        <v>8.0575808562348197</v>
      </c>
      <c r="P4864">
        <v>51.960227272727202</v>
      </c>
      <c r="Q4864">
        <v>3.1679578910440001E-2</v>
      </c>
    </row>
    <row r="4865" spans="1:17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402</v>
      </c>
      <c r="E4865">
        <v>2.7730199999999998</v>
      </c>
      <c r="F4865">
        <v>6.78</v>
      </c>
      <c r="G4865">
        <v>7.67454216011427</v>
      </c>
      <c r="H4865">
        <v>-13.7612945777006</v>
      </c>
      <c r="I4865">
        <v>28.999042899807201</v>
      </c>
      <c r="J4865">
        <v>-4.3646113078705104</v>
      </c>
      <c r="K4865">
        <v>5.8254909831995496</v>
      </c>
      <c r="L4865">
        <v>5.1156777130288402</v>
      </c>
      <c r="M4865">
        <v>8.7544454190070304</v>
      </c>
      <c r="N4865">
        <v>1.6946240411706199</v>
      </c>
      <c r="O4865">
        <v>11.3569321533923</v>
      </c>
      <c r="P4865">
        <v>92.613636363636303</v>
      </c>
    </row>
    <row r="4866" spans="1:17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541</v>
      </c>
      <c r="E4866">
        <v>2.7591076999999999</v>
      </c>
      <c r="F4866">
        <v>4.21</v>
      </c>
      <c r="G4866">
        <v>132.73137379639101</v>
      </c>
      <c r="H4866">
        <v>0.82623659436920804</v>
      </c>
      <c r="I4866">
        <v>141.451040824041</v>
      </c>
      <c r="J4866">
        <v>0.54422459675781298</v>
      </c>
      <c r="M4866">
        <v>100</v>
      </c>
      <c r="N4866">
        <v>0.21274979104931199</v>
      </c>
      <c r="O4866">
        <v>0</v>
      </c>
      <c r="P4866">
        <v>168.15286624203799</v>
      </c>
    </row>
    <row r="4867" spans="1:17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46</v>
      </c>
      <c r="E4867">
        <v>2.7296870000000002</v>
      </c>
      <c r="F4867">
        <v>1.58</v>
      </c>
      <c r="G4867">
        <v>37.248546519139403</v>
      </c>
      <c r="H4867">
        <v>18.8545784381723</v>
      </c>
      <c r="I4867">
        <v>29.697852191237999</v>
      </c>
      <c r="J4867">
        <v>3.1932312192743701</v>
      </c>
      <c r="K4867">
        <v>1.2133518227542901</v>
      </c>
      <c r="L4867">
        <v>1.2709406468867399</v>
      </c>
      <c r="M4867">
        <v>99.9985810540893</v>
      </c>
      <c r="N4867">
        <v>1.43493941020876</v>
      </c>
      <c r="O4867">
        <v>0</v>
      </c>
      <c r="P4867">
        <v>73.626373626373606</v>
      </c>
      <c r="Q4867">
        <v>8.6569234435160999E-2</v>
      </c>
    </row>
    <row r="4868" spans="1:17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E4868">
        <v>2.7113551</v>
      </c>
      <c r="F4868">
        <v>1.43</v>
      </c>
      <c r="G4868">
        <v>-21.186588737616301</v>
      </c>
      <c r="H4868">
        <v>0.36443094800595099</v>
      </c>
      <c r="I4868">
        <v>-20.974985091589101</v>
      </c>
      <c r="J4868">
        <v>2.4105855112037502</v>
      </c>
      <c r="K4868">
        <v>1.5272475437742401</v>
      </c>
      <c r="L4868">
        <v>1.5097537662820699</v>
      </c>
      <c r="M4868">
        <v>49.089078373208899</v>
      </c>
      <c r="N4868">
        <v>1.9557309561368399</v>
      </c>
      <c r="O4868">
        <v>61.538461538461497</v>
      </c>
      <c r="P4868">
        <v>48.9583333333333</v>
      </c>
      <c r="Q4868">
        <v>-1.6063315638589998E-2</v>
      </c>
    </row>
    <row r="4869" spans="1:17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541</v>
      </c>
      <c r="E4869">
        <v>2.6956533333333299</v>
      </c>
      <c r="F4869">
        <v>13.77</v>
      </c>
      <c r="G4869">
        <v>-25.566150781411899</v>
      </c>
      <c r="H4869">
        <v>-4.0473337578763804</v>
      </c>
      <c r="I4869">
        <v>-16.308318424922401</v>
      </c>
      <c r="J4869">
        <v>-1.23904952529257</v>
      </c>
      <c r="K4869">
        <v>13.76999794542</v>
      </c>
      <c r="L4869">
        <v>13.7335933659449</v>
      </c>
      <c r="M4869">
        <v>100</v>
      </c>
      <c r="O4869">
        <v>0</v>
      </c>
      <c r="P4869">
        <v>0</v>
      </c>
    </row>
    <row r="4870" spans="1:17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72</v>
      </c>
      <c r="E4870">
        <v>2.6850138000000001</v>
      </c>
      <c r="F4870">
        <v>8.1300000000000008</v>
      </c>
      <c r="G4870">
        <v>-25.566150781411899</v>
      </c>
      <c r="H4870">
        <v>-4.0473337578763804</v>
      </c>
      <c r="I4870">
        <v>-16.308318424922401</v>
      </c>
      <c r="J4870">
        <v>-1.23904952529257</v>
      </c>
      <c r="K4870">
        <v>8.1299999750959699</v>
      </c>
      <c r="L4870">
        <v>8.1293904377385395</v>
      </c>
      <c r="M4870">
        <v>100</v>
      </c>
      <c r="O4870">
        <v>0</v>
      </c>
      <c r="P4870">
        <v>0</v>
      </c>
    </row>
    <row r="4871" spans="1:17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402</v>
      </c>
      <c r="E4871">
        <v>2.6698037999999999</v>
      </c>
      <c r="F4871">
        <v>1.42</v>
      </c>
      <c r="G4871">
        <v>-27.593177808438899</v>
      </c>
      <c r="H4871">
        <v>-16.6979361675149</v>
      </c>
      <c r="I4871">
        <v>-37.419429536033597</v>
      </c>
      <c r="J4871">
        <v>0.87362653104545196</v>
      </c>
      <c r="K4871">
        <v>1.47309150333286</v>
      </c>
      <c r="L4871">
        <v>1.53614097915869</v>
      </c>
      <c r="M4871">
        <v>45.632346095038798</v>
      </c>
      <c r="N4871">
        <v>0.86869987481600697</v>
      </c>
      <c r="O4871">
        <v>39.4366197183098</v>
      </c>
      <c r="P4871">
        <v>24.5614035087719</v>
      </c>
      <c r="Q4871">
        <v>-8.2014467636239E-2</v>
      </c>
    </row>
    <row r="4872" spans="1:17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219</v>
      </c>
      <c r="E4872">
        <v>2.64594</v>
      </c>
      <c r="F4872">
        <v>4.18</v>
      </c>
      <c r="G4872">
        <v>-68.305876808809202</v>
      </c>
      <c r="H4872">
        <v>0.71457100402836105</v>
      </c>
      <c r="I4872">
        <v>-4.8416517582558303</v>
      </c>
      <c r="J4872">
        <v>-1.23904952529257</v>
      </c>
      <c r="K4872">
        <v>3.9332614523748899</v>
      </c>
      <c r="L4872">
        <v>4.4031719729769501</v>
      </c>
      <c r="M4872">
        <v>71.518716908574305</v>
      </c>
      <c r="N4872">
        <v>3.15151515151515</v>
      </c>
      <c r="O4872">
        <v>74.641148325358799</v>
      </c>
      <c r="P4872">
        <v>25.149700598802301</v>
      </c>
    </row>
    <row r="4873" spans="1:17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1160</v>
      </c>
      <c r="E4873">
        <v>2.6414268320000001</v>
      </c>
      <c r="F4873">
        <v>1.76</v>
      </c>
      <c r="G4873">
        <v>-42.115478160499798</v>
      </c>
      <c r="H4873">
        <v>-4.7294763958824397</v>
      </c>
      <c r="I4873">
        <v>-34.150285465718802</v>
      </c>
      <c r="J4873">
        <v>-4.3470797510682697</v>
      </c>
      <c r="K4873">
        <v>2.0099161900139699</v>
      </c>
      <c r="L4873">
        <v>2.2276494153031901</v>
      </c>
      <c r="M4873">
        <v>17.7045142421041</v>
      </c>
      <c r="N4873">
        <v>1.14809983794121</v>
      </c>
      <c r="O4873">
        <v>53.409090909090899</v>
      </c>
      <c r="P4873">
        <v>8.6419753086419693</v>
      </c>
      <c r="Q4873">
        <v>-1.9734287020836998E-2</v>
      </c>
    </row>
    <row r="4874" spans="1:17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E4874">
        <v>2.6349399999999998</v>
      </c>
      <c r="F4874">
        <v>4.0599999999999996</v>
      </c>
      <c r="G4874">
        <v>24.804219588958301</v>
      </c>
      <c r="H4874">
        <v>-26.1202704181451</v>
      </c>
      <c r="I4874">
        <v>-33.4511755677796</v>
      </c>
      <c r="J4874">
        <v>-1.23904952529257</v>
      </c>
      <c r="K4874">
        <v>4.2614723240267498</v>
      </c>
      <c r="L4874">
        <v>4.0971096498646098</v>
      </c>
      <c r="M4874">
        <v>34.869337904787102</v>
      </c>
      <c r="N4874">
        <v>5.2136752136752097E-2</v>
      </c>
      <c r="O4874">
        <v>48.522167487684698</v>
      </c>
      <c r="P4874">
        <v>87.096774193548299</v>
      </c>
    </row>
    <row r="4875" spans="1:17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361</v>
      </c>
      <c r="E4875">
        <v>2.6179439000000002</v>
      </c>
      <c r="F4875">
        <v>2.42</v>
      </c>
      <c r="G4875">
        <v>18.376997899691599</v>
      </c>
      <c r="H4875">
        <v>0.60061018420413503</v>
      </c>
      <c r="I4875">
        <v>11.445294431499301</v>
      </c>
      <c r="J4875">
        <v>0.54422459675781298</v>
      </c>
      <c r="K4875">
        <v>1.86086438706741</v>
      </c>
      <c r="L4875">
        <v>1.43903805638615</v>
      </c>
      <c r="M4875">
        <v>99.999999999999602</v>
      </c>
      <c r="N4875">
        <v>1.83784996075206</v>
      </c>
      <c r="O4875">
        <v>0</v>
      </c>
      <c r="P4875">
        <v>49.382716049382601</v>
      </c>
      <c r="Q4875">
        <v>8.2564299295480995E-2</v>
      </c>
    </row>
    <row r="4876" spans="1:17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541</v>
      </c>
      <c r="E4876">
        <v>2.6152199999999999</v>
      </c>
      <c r="F4876">
        <v>8.6999999999999993</v>
      </c>
      <c r="G4876">
        <v>18.1809194683191</v>
      </c>
      <c r="H4876">
        <v>-2.9985038800261998</v>
      </c>
      <c r="I4876">
        <v>-21.707889152354699</v>
      </c>
      <c r="J4876">
        <v>-4.3738081901274404</v>
      </c>
      <c r="K4876">
        <v>8.1266045680159191</v>
      </c>
      <c r="L4876">
        <v>7.96887661501653</v>
      </c>
      <c r="M4876">
        <v>20.924352900965101</v>
      </c>
      <c r="N4876">
        <v>0.76903920578832197</v>
      </c>
      <c r="O4876">
        <v>20.689655172413801</v>
      </c>
      <c r="P4876">
        <v>45.242070116861399</v>
      </c>
      <c r="Q4876">
        <v>1.3506187822987001E-2</v>
      </c>
    </row>
    <row r="4877" spans="1:17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72</v>
      </c>
      <c r="E4877">
        <v>2.5273368</v>
      </c>
      <c r="F4877">
        <v>16.11</v>
      </c>
      <c r="G4877">
        <v>-14.2323567247429</v>
      </c>
      <c r="H4877">
        <v>-5.03073879782721</v>
      </c>
      <c r="I4877">
        <v>-23.186931141685498</v>
      </c>
      <c r="J4877">
        <v>-1.23904952529257</v>
      </c>
      <c r="K4877">
        <v>15.8238580150822</v>
      </c>
      <c r="L4877">
        <v>15.851674372058801</v>
      </c>
      <c r="M4877">
        <v>55.983188191246398</v>
      </c>
      <c r="N4877">
        <v>0.100411522633744</v>
      </c>
      <c r="O4877">
        <v>17.939168218497802</v>
      </c>
      <c r="P4877">
        <v>23.923076923076898</v>
      </c>
    </row>
    <row r="4878" spans="1:17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133</v>
      </c>
      <c r="E4878">
        <v>2.5271839599999999</v>
      </c>
      <c r="F4878">
        <v>7.31</v>
      </c>
      <c r="G4878">
        <v>21.063739262903599</v>
      </c>
      <c r="H4878">
        <v>-14.0256595592049</v>
      </c>
      <c r="I4878">
        <v>-14.844188337041</v>
      </c>
      <c r="J4878">
        <v>-4.3972578479756104</v>
      </c>
      <c r="K4878">
        <v>8.8355287274083096</v>
      </c>
      <c r="L4878">
        <v>7.9096948863153402</v>
      </c>
      <c r="M4878">
        <v>29.434993267626201</v>
      </c>
      <c r="N4878">
        <v>2.62068015971361</v>
      </c>
      <c r="O4878">
        <v>58.002735978112099</v>
      </c>
      <c r="P4878">
        <v>80.493827160493794</v>
      </c>
      <c r="Q4878">
        <v>6.8967717126381001E-2</v>
      </c>
    </row>
    <row r="4879" spans="1:17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418</v>
      </c>
      <c r="E4879">
        <v>2.50595422912424</v>
      </c>
      <c r="F4879">
        <v>8.33</v>
      </c>
      <c r="G4879">
        <v>-25.566150781411899</v>
      </c>
      <c r="H4879">
        <v>-4.0473337578763804</v>
      </c>
      <c r="I4879">
        <v>-16.308318424922401</v>
      </c>
      <c r="J4879">
        <v>-1.23904952529257</v>
      </c>
      <c r="K4879">
        <v>8.3299999999999894</v>
      </c>
      <c r="L4879">
        <v>8.33</v>
      </c>
      <c r="M4879">
        <v>50</v>
      </c>
      <c r="O4879">
        <v>0</v>
      </c>
      <c r="P4879">
        <v>0</v>
      </c>
    </row>
    <row r="4880" spans="1:17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622</v>
      </c>
      <c r="E4880">
        <v>2.5025556276588099</v>
      </c>
      <c r="F4880">
        <v>12.52</v>
      </c>
      <c r="G4880">
        <v>-25.805194606113101</v>
      </c>
      <c r="H4880">
        <v>-4.0473337578763804</v>
      </c>
      <c r="I4880">
        <v>-16.308318424922401</v>
      </c>
      <c r="J4880">
        <v>-1.23904952529257</v>
      </c>
      <c r="K4880">
        <v>12.5199965322268</v>
      </c>
      <c r="L4880">
        <v>12.562976329052701</v>
      </c>
      <c r="M4880">
        <v>55.887715274265297</v>
      </c>
      <c r="O4880">
        <v>0.23961661341853599</v>
      </c>
      <c r="P4880">
        <v>4.94551550712489</v>
      </c>
    </row>
    <row r="4881" spans="1:17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622</v>
      </c>
      <c r="E4881">
        <v>2.4750000000000001</v>
      </c>
      <c r="F4881">
        <v>4.95</v>
      </c>
      <c r="G4881">
        <v>9.8078405070048493</v>
      </c>
      <c r="H4881">
        <v>0.711586778231591</v>
      </c>
      <c r="I4881">
        <v>11.6668006739479</v>
      </c>
      <c r="J4881">
        <v>0.54422459675781298</v>
      </c>
      <c r="K4881">
        <v>3.80100687681393</v>
      </c>
      <c r="L4881">
        <v>2.7223273725455499</v>
      </c>
      <c r="M4881">
        <v>99.999999999501</v>
      </c>
      <c r="N4881">
        <v>1.5843520782395999</v>
      </c>
      <c r="O4881">
        <v>0</v>
      </c>
      <c r="P4881">
        <v>40.625</v>
      </c>
      <c r="Q4881">
        <v>0.125588603914675</v>
      </c>
    </row>
    <row r="4882" spans="1:17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E4882">
        <v>2.4222385599999998</v>
      </c>
      <c r="F4882">
        <v>3.22</v>
      </c>
      <c r="G4882">
        <v>-22.077209099563699</v>
      </c>
      <c r="H4882">
        <v>-1.61352387706367</v>
      </c>
      <c r="I4882">
        <v>-2.6688636617163501</v>
      </c>
      <c r="J4882">
        <v>0.54422459675781298</v>
      </c>
      <c r="K4882">
        <v>3.2862813391696899</v>
      </c>
      <c r="M4882">
        <v>93.020306887865303</v>
      </c>
      <c r="N4882">
        <v>0.57952828203607698</v>
      </c>
      <c r="O4882">
        <v>0.93167701863352503</v>
      </c>
      <c r="P4882">
        <v>23.371647509578501</v>
      </c>
    </row>
    <row r="4883" spans="1:17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418</v>
      </c>
      <c r="E4883">
        <v>2.4157999999999999</v>
      </c>
      <c r="F4883">
        <v>5.24</v>
      </c>
      <c r="G4883">
        <v>431.88065772922602</v>
      </c>
      <c r="H4883">
        <v>86.323036612493894</v>
      </c>
      <c r="I4883">
        <v>441.13849008571498</v>
      </c>
      <c r="J4883">
        <v>6.5177638918982002</v>
      </c>
      <c r="M4883">
        <v>100</v>
      </c>
      <c r="O4883">
        <v>0</v>
      </c>
      <c r="P4883">
        <v>457.44680851063799</v>
      </c>
    </row>
    <row r="4884" spans="1:17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95</v>
      </c>
      <c r="E4884">
        <v>2.394396</v>
      </c>
      <c r="F4884">
        <v>2.93</v>
      </c>
      <c r="G4884">
        <v>1.77512968459446</v>
      </c>
      <c r="H4884">
        <v>-9.6451655454425502</v>
      </c>
      <c r="I4884">
        <v>-40.701568869993999</v>
      </c>
      <c r="J4884">
        <v>0.204088542336052</v>
      </c>
      <c r="K4884">
        <v>3.17562032146567</v>
      </c>
      <c r="L4884">
        <v>3.7197603618041999</v>
      </c>
      <c r="M4884">
        <v>16.0337706337186</v>
      </c>
      <c r="N4884">
        <v>0.84623723913632598</v>
      </c>
      <c r="O4884">
        <v>63.139931740614301</v>
      </c>
      <c r="P4884">
        <v>47.236180904522598</v>
      </c>
      <c r="Q4884">
        <v>-2.7903125537744999E-2</v>
      </c>
    </row>
    <row r="4885" spans="1:17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124</v>
      </c>
      <c r="E4885">
        <v>2.3922164499999998</v>
      </c>
      <c r="F4885">
        <v>157.30000000000001</v>
      </c>
      <c r="G4885">
        <v>41.685311206892102</v>
      </c>
      <c r="H4885">
        <v>-13.828754522903701</v>
      </c>
      <c r="I4885">
        <v>-17.252902807794001</v>
      </c>
      <c r="J4885">
        <v>1.5949585718734001</v>
      </c>
      <c r="K4885">
        <v>151.75027075519799</v>
      </c>
      <c r="L4885">
        <v>132.46060499093099</v>
      </c>
      <c r="M4885">
        <v>66.757368877543399</v>
      </c>
      <c r="N4885">
        <v>0.81642550484973697</v>
      </c>
      <c r="O4885">
        <v>16.973935155753299</v>
      </c>
      <c r="P4885">
        <v>162.12297950341599</v>
      </c>
      <c r="Q4885">
        <v>3.4359472940157003E-2</v>
      </c>
    </row>
    <row r="4886" spans="1:17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622</v>
      </c>
      <c r="E4886">
        <v>2.3485</v>
      </c>
      <c r="F4886">
        <v>7.7</v>
      </c>
      <c r="G4886">
        <v>44.146327465579098</v>
      </c>
      <c r="H4886">
        <v>42.226538121919099</v>
      </c>
      <c r="I4886">
        <v>14.811291318438601</v>
      </c>
      <c r="J4886">
        <v>0.54422459675781298</v>
      </c>
      <c r="K4886">
        <v>5.5099713160668102</v>
      </c>
      <c r="L4886">
        <v>4.98204831316019</v>
      </c>
      <c r="M4886">
        <v>77.549325755653996</v>
      </c>
      <c r="N4886">
        <v>0.56598667776852596</v>
      </c>
      <c r="O4886">
        <v>5.1948051948051903</v>
      </c>
      <c r="P4886">
        <v>129.166666666666</v>
      </c>
      <c r="Q4886">
        <v>2.2812567312596999E-2</v>
      </c>
    </row>
    <row r="4887" spans="1:17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46</v>
      </c>
      <c r="E4887">
        <v>2.34178631999999</v>
      </c>
      <c r="F4887">
        <v>2.4</v>
      </c>
      <c r="G4887">
        <v>-5.5931859894901201</v>
      </c>
      <c r="H4887">
        <v>-1.87035303188851</v>
      </c>
      <c r="I4887">
        <v>-12.2495918825592</v>
      </c>
      <c r="J4887">
        <v>1.0670674632677399</v>
      </c>
      <c r="K4887">
        <v>1.7400020759405499</v>
      </c>
      <c r="L4887">
        <v>1.26157303085244</v>
      </c>
      <c r="M4887">
        <v>79.607056726233907</v>
      </c>
      <c r="N4887">
        <v>1</v>
      </c>
      <c r="Q4887">
        <v>-3.5149089750809E-2</v>
      </c>
    </row>
    <row r="4888" spans="1:17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46</v>
      </c>
      <c r="E4888">
        <v>2.2983612181383499</v>
      </c>
      <c r="F4888">
        <v>24.48</v>
      </c>
      <c r="G4888">
        <v>1.93384921858805</v>
      </c>
      <c r="H4888">
        <v>-4.0473337578763804</v>
      </c>
      <c r="I4888">
        <v>-11.3340474129156</v>
      </c>
      <c r="J4888">
        <v>-1.23904952529257</v>
      </c>
      <c r="K4888">
        <v>24.436143036676899</v>
      </c>
      <c r="L4888">
        <v>23.352226573305799</v>
      </c>
      <c r="M4888">
        <v>100</v>
      </c>
      <c r="O4888">
        <v>0</v>
      </c>
      <c r="P4888">
        <v>27.5</v>
      </c>
    </row>
    <row r="4889" spans="1:17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271</v>
      </c>
      <c r="E4889">
        <v>2.2678451000000002</v>
      </c>
      <c r="F4889">
        <v>3.31</v>
      </c>
      <c r="G4889">
        <v>-20.819315338373901</v>
      </c>
      <c r="H4889">
        <v>-4.0473337578763804</v>
      </c>
      <c r="I4889">
        <v>-11.561482981884501</v>
      </c>
      <c r="J4889">
        <v>-1.23904952529257</v>
      </c>
      <c r="K4889">
        <v>3.26106534068257</v>
      </c>
      <c r="L4889">
        <v>3.1966327033096098</v>
      </c>
      <c r="M4889">
        <v>50</v>
      </c>
      <c r="O4889">
        <v>0</v>
      </c>
      <c r="P4889">
        <v>4.7468354430379698</v>
      </c>
    </row>
    <row r="4890" spans="1:17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469</v>
      </c>
      <c r="E4890">
        <v>2.2530000000000001</v>
      </c>
      <c r="F4890">
        <v>45.06</v>
      </c>
      <c r="G4890">
        <v>23.6165886590219</v>
      </c>
      <c r="H4890">
        <v>0.82472592556126201</v>
      </c>
      <c r="I4890">
        <v>6.2319955222379804</v>
      </c>
      <c r="J4890">
        <v>0.54422459675781298</v>
      </c>
      <c r="K4890">
        <v>34.351678532924197</v>
      </c>
      <c r="L4890">
        <v>23.4497943682006</v>
      </c>
      <c r="M4890">
        <v>100</v>
      </c>
      <c r="N4890">
        <v>2.1065088757396402</v>
      </c>
      <c r="O4890">
        <v>0</v>
      </c>
      <c r="P4890">
        <v>47.5925319358008</v>
      </c>
    </row>
    <row r="4891" spans="1:17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E4891">
        <v>2.2430983119999999</v>
      </c>
      <c r="F4891">
        <v>3.76</v>
      </c>
      <c r="G4891">
        <v>286.82094599278099</v>
      </c>
      <c r="H4891">
        <v>-0.17993044295926999</v>
      </c>
      <c r="I4891">
        <v>120.169668996461</v>
      </c>
      <c r="J4891">
        <v>-1.23904952529257</v>
      </c>
      <c r="K4891">
        <v>3.4660177794025899</v>
      </c>
      <c r="L4891">
        <v>2.3211245458318501</v>
      </c>
      <c r="M4891">
        <v>99.999999987781294</v>
      </c>
      <c r="N4891">
        <v>0</v>
      </c>
      <c r="O4891">
        <v>0</v>
      </c>
      <c r="P4891">
        <v>362.07228915662603</v>
      </c>
    </row>
    <row r="4892" spans="1:17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715</v>
      </c>
      <c r="E4892">
        <v>2.2099980540000002</v>
      </c>
      <c r="F4892">
        <v>72.989999999999995</v>
      </c>
      <c r="G4892">
        <v>37.797005905901599</v>
      </c>
      <c r="H4892">
        <v>-3.93591314506302</v>
      </c>
      <c r="I4892">
        <v>9.1687316008639801</v>
      </c>
      <c r="J4892">
        <v>-1.4888413654258099</v>
      </c>
      <c r="K4892">
        <v>70.752227844115694</v>
      </c>
      <c r="L4892">
        <v>61.660635661058002</v>
      </c>
      <c r="M4892">
        <v>42.618677459081702</v>
      </c>
      <c r="N4892">
        <v>1.131009618609</v>
      </c>
      <c r="O4892">
        <v>4.2608576517331098</v>
      </c>
      <c r="P4892">
        <v>70.936768149882795</v>
      </c>
    </row>
    <row r="4893" spans="1:17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228</v>
      </c>
      <c r="E4893">
        <v>2.1842478000000001</v>
      </c>
      <c r="F4893">
        <v>1.26</v>
      </c>
      <c r="G4893">
        <v>-17.196282259829701</v>
      </c>
      <c r="H4893">
        <v>-9.4244524724374692</v>
      </c>
      <c r="I4893">
        <v>-6.6355865939565302</v>
      </c>
      <c r="J4893">
        <v>0.54422459675781298</v>
      </c>
      <c r="K4893">
        <v>1.19483530771591</v>
      </c>
      <c r="L4893">
        <v>0.97263956868184198</v>
      </c>
      <c r="M4893">
        <v>1.93617448515496</v>
      </c>
      <c r="N4893">
        <v>1.0202891053826399</v>
      </c>
      <c r="O4893">
        <v>5.55555555555555</v>
      </c>
      <c r="P4893">
        <v>17.757009345794302</v>
      </c>
    </row>
    <row r="4894" spans="1:17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402</v>
      </c>
      <c r="E4894">
        <v>2.1756525</v>
      </c>
      <c r="F4894">
        <v>7.3</v>
      </c>
      <c r="G4894">
        <v>-14.960090175351301</v>
      </c>
      <c r="H4894">
        <v>-10.498946661102099</v>
      </c>
      <c r="I4894">
        <v>-33.729132904560501</v>
      </c>
      <c r="J4894">
        <v>5.3785975335309502</v>
      </c>
      <c r="K4894">
        <v>7.3179791915214896</v>
      </c>
      <c r="L4894">
        <v>7.3104533873251301</v>
      </c>
      <c r="M4894">
        <v>54.812799964463998</v>
      </c>
      <c r="N4894">
        <v>1.64710897715699</v>
      </c>
      <c r="O4894">
        <v>28.082191780821901</v>
      </c>
      <c r="P4894">
        <v>38.783269961977098</v>
      </c>
      <c r="Q4894">
        <v>3.4208170320946002E-2</v>
      </c>
    </row>
    <row r="4895" spans="1:17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541</v>
      </c>
      <c r="E4895">
        <v>2.1650564000000001</v>
      </c>
      <c r="F4895">
        <v>6.98</v>
      </c>
      <c r="G4895">
        <v>-25.566150781411899</v>
      </c>
      <c r="H4895">
        <v>-4.0473337578763804</v>
      </c>
      <c r="I4895">
        <v>-16.308318424922401</v>
      </c>
      <c r="J4895">
        <v>-1.23904952529257</v>
      </c>
      <c r="K4895">
        <v>6.9799965201419303</v>
      </c>
      <c r="L4895">
        <v>6.9520293720593402</v>
      </c>
      <c r="M4895">
        <v>99.999996303717197</v>
      </c>
      <c r="O4895">
        <v>0</v>
      </c>
      <c r="P4895">
        <v>0</v>
      </c>
    </row>
    <row r="4896" spans="1:17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541</v>
      </c>
      <c r="E4896">
        <v>2.10592511999999</v>
      </c>
      <c r="F4896">
        <v>29.86</v>
      </c>
      <c r="G4896">
        <v>114.273206648306</v>
      </c>
      <c r="H4896">
        <v>66.660949555448894</v>
      </c>
      <c r="I4896">
        <v>91.052792686188596</v>
      </c>
      <c r="J4896">
        <v>8.9935086142423</v>
      </c>
      <c r="K4896">
        <v>18.500112039473901</v>
      </c>
      <c r="M4896">
        <v>100</v>
      </c>
      <c r="N4896">
        <v>1.6673553719008201</v>
      </c>
      <c r="O4896">
        <v>0</v>
      </c>
      <c r="P4896">
        <v>139.83935742971801</v>
      </c>
    </row>
    <row r="4897" spans="1:17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21</v>
      </c>
      <c r="E4897">
        <v>2.08</v>
      </c>
      <c r="F4897">
        <v>16.64</v>
      </c>
      <c r="G4897">
        <v>-20.581923652074401</v>
      </c>
      <c r="H4897">
        <v>0.93689337146115603</v>
      </c>
      <c r="I4897">
        <v>-11.3240912955849</v>
      </c>
      <c r="J4897">
        <v>-1.23904952529257</v>
      </c>
      <c r="K4897">
        <v>16.223474378936601</v>
      </c>
      <c r="L4897">
        <v>15.962267819795001</v>
      </c>
      <c r="M4897">
        <v>100</v>
      </c>
      <c r="N4897">
        <v>0</v>
      </c>
      <c r="O4897">
        <v>0</v>
      </c>
      <c r="P4897">
        <v>4.9842271293375404</v>
      </c>
    </row>
    <row r="4898" spans="1:17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418</v>
      </c>
      <c r="E4898">
        <v>2.0541</v>
      </c>
      <c r="F4898">
        <v>4.0999999999999996</v>
      </c>
      <c r="G4898">
        <v>-25.566150781411899</v>
      </c>
      <c r="H4898">
        <v>-4.0473337578763804</v>
      </c>
      <c r="I4898">
        <v>-16.308318424922401</v>
      </c>
      <c r="J4898">
        <v>-1.23904952529257</v>
      </c>
      <c r="K4898">
        <v>4.0999910451889701</v>
      </c>
      <c r="L4898">
        <v>4.0890656425632104</v>
      </c>
      <c r="M4898">
        <v>99.806682354411805</v>
      </c>
      <c r="O4898">
        <v>0</v>
      </c>
      <c r="P4898">
        <v>0</v>
      </c>
    </row>
    <row r="4899" spans="1:17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21</v>
      </c>
      <c r="E4899">
        <v>2.0234999999999999</v>
      </c>
      <c r="F4899">
        <v>5.7</v>
      </c>
      <c r="G4899">
        <v>33.482620259132602</v>
      </c>
      <c r="H4899">
        <v>0.42586138560212999</v>
      </c>
      <c r="I4899">
        <v>-6.0608739502783697</v>
      </c>
      <c r="J4899">
        <v>-4.4557754032421801</v>
      </c>
      <c r="K4899">
        <v>4.6002851091777499</v>
      </c>
      <c r="L4899">
        <v>3.8052623243892101</v>
      </c>
      <c r="M4899">
        <v>43.509520391865102</v>
      </c>
      <c r="N4899">
        <v>1.3522262107185501</v>
      </c>
      <c r="O4899">
        <v>5.26315789473683</v>
      </c>
      <c r="P4899">
        <v>83.870967741935402</v>
      </c>
    </row>
    <row r="4900" spans="1:17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285</v>
      </c>
      <c r="E4900">
        <v>1.976</v>
      </c>
      <c r="F4900">
        <v>61.75</v>
      </c>
      <c r="G4900">
        <v>-25.566150781411899</v>
      </c>
      <c r="H4900">
        <v>-4.0473337578763804</v>
      </c>
      <c r="I4900">
        <v>-16.308318424922401</v>
      </c>
      <c r="J4900">
        <v>-1.23904952529257</v>
      </c>
      <c r="K4900">
        <v>61.75</v>
      </c>
      <c r="L4900">
        <v>61.75</v>
      </c>
      <c r="M4900">
        <v>50</v>
      </c>
      <c r="O4900">
        <v>0</v>
      </c>
      <c r="P4900">
        <v>0</v>
      </c>
    </row>
    <row r="4901" spans="1:17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89</v>
      </c>
      <c r="E4901">
        <v>1.95423462</v>
      </c>
      <c r="F4901">
        <v>7.9</v>
      </c>
      <c r="K4901">
        <v>7.7408079907778697</v>
      </c>
      <c r="M4901">
        <v>57.238046106161903</v>
      </c>
      <c r="N4901">
        <v>1</v>
      </c>
    </row>
    <row r="4902" spans="1:17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915</v>
      </c>
      <c r="E4902">
        <v>1.9468433999999999</v>
      </c>
      <c r="F4902">
        <v>3.93</v>
      </c>
      <c r="G4902">
        <v>22.178210120843602</v>
      </c>
      <c r="H4902">
        <v>0.75266624212361499</v>
      </c>
      <c r="I4902">
        <v>0.30889225757008898</v>
      </c>
      <c r="J4902">
        <v>-1.23904952529257</v>
      </c>
      <c r="K4902">
        <v>3.7803523600137798</v>
      </c>
      <c r="L4902">
        <v>3.3896712528514499</v>
      </c>
      <c r="M4902">
        <v>99.758189427494898</v>
      </c>
      <c r="N4902">
        <v>0</v>
      </c>
      <c r="O4902">
        <v>0</v>
      </c>
      <c r="P4902">
        <v>47.7443609022556</v>
      </c>
    </row>
    <row r="4903" spans="1:17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6609</v>
      </c>
      <c r="E4903">
        <v>1.8997286</v>
      </c>
      <c r="F4903">
        <v>6.49</v>
      </c>
      <c r="G4903">
        <v>9.2889437868761</v>
      </c>
      <c r="H4903">
        <v>-4.1612945777006196</v>
      </c>
      <c r="I4903">
        <v>0.22415079713439301</v>
      </c>
      <c r="J4903">
        <v>0.54422459675781298</v>
      </c>
      <c r="K4903">
        <v>5.0363298518389898</v>
      </c>
      <c r="M4903">
        <v>100</v>
      </c>
      <c r="N4903">
        <v>0</v>
      </c>
      <c r="O4903">
        <v>0</v>
      </c>
      <c r="P4903">
        <v>33.264887063655003</v>
      </c>
    </row>
    <row r="4904" spans="1:17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361</v>
      </c>
      <c r="E4904">
        <v>1.8231299999999999</v>
      </c>
      <c r="F4904">
        <v>8.6199999999999992</v>
      </c>
      <c r="G4904">
        <v>-50.614241149119302</v>
      </c>
      <c r="H4904">
        <v>5.5486675912779297</v>
      </c>
      <c r="I4904">
        <v>-58.731686085194497</v>
      </c>
      <c r="J4904">
        <v>-0.14070691009150599</v>
      </c>
      <c r="K4904">
        <v>9.2061584920820092</v>
      </c>
      <c r="L4904">
        <v>5.6711096332207598</v>
      </c>
      <c r="M4904">
        <v>65.114981828691498</v>
      </c>
      <c r="N4904">
        <v>2.51026201585799</v>
      </c>
      <c r="O4904">
        <v>126.218097447795</v>
      </c>
      <c r="P4904">
        <v>19.888734353268401</v>
      </c>
    </row>
    <row r="4905" spans="1:17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54</v>
      </c>
      <c r="E4905">
        <v>1.7676799999999999</v>
      </c>
      <c r="F4905">
        <v>4</v>
      </c>
      <c r="G4905">
        <v>95.804276503440803</v>
      </c>
      <c r="H4905">
        <v>-19.950768261911101</v>
      </c>
      <c r="I4905">
        <v>25.5887941734062</v>
      </c>
      <c r="J4905">
        <v>-3.3019292493960299</v>
      </c>
      <c r="K4905">
        <v>3.1815198931544</v>
      </c>
      <c r="M4905">
        <v>9.1518954062835001E-2</v>
      </c>
      <c r="N4905">
        <v>0.16002747252747199</v>
      </c>
      <c r="O4905">
        <v>37.999999999999901</v>
      </c>
      <c r="P4905">
        <v>142.42424242424201</v>
      </c>
      <c r="Q4905">
        <v>0.157737334605484</v>
      </c>
    </row>
    <row r="4906" spans="1:17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121</v>
      </c>
      <c r="E4906">
        <v>1.7656765999999999</v>
      </c>
      <c r="F4906">
        <v>5.86</v>
      </c>
      <c r="G4906">
        <v>13.2605906810665</v>
      </c>
      <c r="H4906">
        <v>-22.431866404757798</v>
      </c>
      <c r="I4906">
        <v>-29.957877413612199</v>
      </c>
      <c r="J4906">
        <v>-4.32590527337205</v>
      </c>
      <c r="K4906">
        <v>5.4218692255661196</v>
      </c>
      <c r="L4906">
        <v>4.8209383900493599</v>
      </c>
      <c r="M4906">
        <v>2.7965111907379998E-3</v>
      </c>
      <c r="N4906">
        <v>2.3701005391228298</v>
      </c>
      <c r="O4906">
        <v>29.0102389078498</v>
      </c>
      <c r="P4906">
        <v>54.210526315789402</v>
      </c>
      <c r="Q4906">
        <v>4.1393682323710997E-2</v>
      </c>
    </row>
    <row r="4907" spans="1:17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715</v>
      </c>
      <c r="E4907">
        <v>1.7649299939999901</v>
      </c>
      <c r="F4907">
        <v>4531.74</v>
      </c>
      <c r="G4907">
        <v>-25.3064162681376</v>
      </c>
      <c r="K4907">
        <v>4523.2196314963803</v>
      </c>
      <c r="L4907">
        <v>4345.2923176734603</v>
      </c>
      <c r="M4907">
        <v>66.2688689774686</v>
      </c>
      <c r="N4907">
        <v>1</v>
      </c>
      <c r="O4907">
        <v>3.0509252516693399</v>
      </c>
      <c r="P4907">
        <v>0.35965009412024501</v>
      </c>
      <c r="Q4907">
        <v>7.1969087878504007E-2</v>
      </c>
    </row>
    <row r="4908" spans="1:17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541</v>
      </c>
      <c r="E4908">
        <v>1.7184999999999999</v>
      </c>
      <c r="F4908">
        <v>37.880000000000003</v>
      </c>
      <c r="G4908">
        <v>16.5285077617967</v>
      </c>
      <c r="H4908">
        <v>-4.1612945777006196</v>
      </c>
      <c r="I4908">
        <v>0.44317396467678799</v>
      </c>
      <c r="J4908">
        <v>0.54422459675781298</v>
      </c>
      <c r="K4908">
        <v>30.849768239280198</v>
      </c>
      <c r="M4908">
        <v>100</v>
      </c>
      <c r="N4908">
        <v>0</v>
      </c>
      <c r="O4908">
        <v>0</v>
      </c>
      <c r="P4908">
        <v>40.504451038575603</v>
      </c>
    </row>
    <row r="4909" spans="1:17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21</v>
      </c>
      <c r="E4909">
        <v>1.6015999999999999</v>
      </c>
      <c r="F4909">
        <v>0.44</v>
      </c>
      <c r="G4909">
        <v>-25.566150781411899</v>
      </c>
      <c r="H4909">
        <v>-4.0473337578763804</v>
      </c>
      <c r="I4909">
        <v>-16.308318424922401</v>
      </c>
      <c r="J4909">
        <v>-1.23904952529257</v>
      </c>
      <c r="K4909">
        <v>0.439999977816176</v>
      </c>
      <c r="L4909">
        <v>0.43926701338679802</v>
      </c>
      <c r="M4909">
        <v>100</v>
      </c>
      <c r="O4909">
        <v>0</v>
      </c>
      <c r="P4909">
        <v>0</v>
      </c>
    </row>
    <row r="4910" spans="1:17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541</v>
      </c>
      <c r="E4910">
        <v>1.5473912000000001</v>
      </c>
      <c r="F4910">
        <v>2.14</v>
      </c>
      <c r="G4910">
        <v>1.17025555363043</v>
      </c>
      <c r="H4910">
        <v>5.5822951658891302</v>
      </c>
      <c r="I4910">
        <v>4.9684428519946398</v>
      </c>
      <c r="J4910">
        <v>0.54422459675781298</v>
      </c>
      <c r="K4910">
        <v>1.77172611496372</v>
      </c>
      <c r="L4910">
        <v>1.3547533150534801</v>
      </c>
      <c r="M4910">
        <v>99.999999956459703</v>
      </c>
      <c r="N4910">
        <v>1.33615819209039</v>
      </c>
      <c r="O4910">
        <v>0</v>
      </c>
      <c r="P4910">
        <v>42.6666666666666</v>
      </c>
    </row>
    <row r="4911" spans="1:17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622</v>
      </c>
      <c r="E4911">
        <v>1.5193308000000001</v>
      </c>
      <c r="F4911">
        <v>4.42</v>
      </c>
      <c r="G4911">
        <v>43.782508222419402</v>
      </c>
      <c r="H4911">
        <v>-4.0473337578763804</v>
      </c>
      <c r="I4911">
        <v>45.005550188216098</v>
      </c>
      <c r="J4911">
        <v>-1.23904952529257</v>
      </c>
      <c r="K4911">
        <v>4.3278090261918702</v>
      </c>
      <c r="L4911">
        <v>3.5437462393155199</v>
      </c>
      <c r="M4911">
        <v>100</v>
      </c>
      <c r="O4911">
        <v>0</v>
      </c>
      <c r="P4911">
        <v>69.348659003831401</v>
      </c>
    </row>
    <row r="4912" spans="1:17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E4912">
        <v>1.4592000000000001</v>
      </c>
      <c r="F4912">
        <v>7.68</v>
      </c>
      <c r="G4912">
        <v>134.60991530907901</v>
      </c>
      <c r="H4912">
        <v>0.75673820918461598</v>
      </c>
      <c r="I4912">
        <v>5.8793704385682002</v>
      </c>
      <c r="J4912">
        <v>0.54422459675781298</v>
      </c>
      <c r="K4912">
        <v>5.0503463709032399</v>
      </c>
      <c r="L4912">
        <v>3.12965886585138</v>
      </c>
      <c r="M4912">
        <v>99.999969111859201</v>
      </c>
      <c r="N4912">
        <v>1.12349861410532</v>
      </c>
      <c r="O4912">
        <v>0</v>
      </c>
      <c r="P4912">
        <v>158.58585858585801</v>
      </c>
      <c r="Q4912">
        <v>8.9532620068939001E-2</v>
      </c>
    </row>
    <row r="4913" spans="1:17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138</v>
      </c>
      <c r="E4913">
        <v>1.3824000000000001</v>
      </c>
      <c r="F4913">
        <v>11.52</v>
      </c>
      <c r="G4913">
        <v>-25.566150781411899</v>
      </c>
      <c r="H4913">
        <v>-4.0473337578763804</v>
      </c>
      <c r="I4913">
        <v>-16.308318424922401</v>
      </c>
      <c r="J4913">
        <v>-1.23904952529257</v>
      </c>
      <c r="K4913">
        <v>11.5199999999999</v>
      </c>
      <c r="L4913">
        <v>11.52</v>
      </c>
      <c r="M4913">
        <v>50</v>
      </c>
      <c r="O4913">
        <v>0</v>
      </c>
      <c r="P4913">
        <v>0</v>
      </c>
    </row>
    <row r="4914" spans="1:17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118</v>
      </c>
      <c r="E4914">
        <v>1.37832452449136</v>
      </c>
      <c r="F4914">
        <v>13.12</v>
      </c>
      <c r="G4914">
        <v>-25.566150781411899</v>
      </c>
      <c r="H4914">
        <v>-4.0473337578763804</v>
      </c>
      <c r="I4914">
        <v>-16.308318424922401</v>
      </c>
      <c r="J4914">
        <v>-1.23904952529257</v>
      </c>
      <c r="K4914">
        <v>13.12</v>
      </c>
      <c r="L4914">
        <v>13.1199999999999</v>
      </c>
      <c r="M4914">
        <v>50</v>
      </c>
      <c r="O4914">
        <v>0</v>
      </c>
      <c r="P4914">
        <v>0</v>
      </c>
    </row>
    <row r="4915" spans="1:17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619</v>
      </c>
      <c r="E4915">
        <v>1.3188</v>
      </c>
      <c r="F4915">
        <v>18.84</v>
      </c>
      <c r="G4915">
        <v>-25.566150781411899</v>
      </c>
      <c r="H4915">
        <v>-4.0473337578763804</v>
      </c>
      <c r="I4915">
        <v>-16.308318424922401</v>
      </c>
      <c r="J4915">
        <v>-1.23904952529257</v>
      </c>
      <c r="K4915">
        <v>18.839974575933098</v>
      </c>
      <c r="L4915">
        <v>18.742453997046301</v>
      </c>
      <c r="M4915">
        <v>100</v>
      </c>
      <c r="O4915">
        <v>0</v>
      </c>
      <c r="P4915">
        <v>0</v>
      </c>
    </row>
    <row r="4916" spans="1:17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1160</v>
      </c>
      <c r="E4916">
        <v>1.2757499999999999</v>
      </c>
      <c r="F4916">
        <v>85.05</v>
      </c>
      <c r="G4916">
        <v>-42.468935344186697</v>
      </c>
      <c r="H4916">
        <v>-4.0473337578763804</v>
      </c>
      <c r="I4916">
        <v>-29.963140759947802</v>
      </c>
      <c r="J4916">
        <v>-1.23904952529257</v>
      </c>
      <c r="K4916">
        <v>85.272779147680197</v>
      </c>
      <c r="L4916">
        <v>89.976202710890007</v>
      </c>
      <c r="M4916">
        <v>3.8134211653962402</v>
      </c>
      <c r="O4916">
        <v>20.3409758965314</v>
      </c>
      <c r="P4916">
        <v>0</v>
      </c>
    </row>
    <row r="4917" spans="1:17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E4917">
        <v>1.2705</v>
      </c>
      <c r="F4917">
        <v>10.5</v>
      </c>
      <c r="G4917">
        <v>-25.566150781411899</v>
      </c>
      <c r="H4917">
        <v>-4.0473337578763804</v>
      </c>
      <c r="I4917">
        <v>-16.308318424922401</v>
      </c>
      <c r="J4917">
        <v>-1.23904952529257</v>
      </c>
      <c r="K4917">
        <v>10.499999982251</v>
      </c>
      <c r="L4917">
        <v>10.4995908708292</v>
      </c>
      <c r="M4917">
        <v>100</v>
      </c>
      <c r="O4917">
        <v>0</v>
      </c>
      <c r="P4917">
        <v>0</v>
      </c>
    </row>
    <row r="4918" spans="1:17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72</v>
      </c>
      <c r="E4918">
        <v>1.2510239999999999</v>
      </c>
      <c r="F4918">
        <v>10.050000000000001</v>
      </c>
      <c r="G4918">
        <v>-25.566150781411899</v>
      </c>
      <c r="H4918">
        <v>-4.0473337578763804</v>
      </c>
      <c r="I4918">
        <v>-16.308318424922401</v>
      </c>
      <c r="J4918">
        <v>-1.23904952529257</v>
      </c>
      <c r="K4918">
        <v>10.050000000000001</v>
      </c>
      <c r="L4918">
        <v>10.049999999999899</v>
      </c>
      <c r="M4918">
        <v>50</v>
      </c>
      <c r="O4918">
        <v>0</v>
      </c>
      <c r="P4918">
        <v>0</v>
      </c>
    </row>
    <row r="4919" spans="1:17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228</v>
      </c>
      <c r="E4919">
        <v>1.1623418240000001</v>
      </c>
      <c r="F4919">
        <v>68.319999999999993</v>
      </c>
      <c r="G4919">
        <v>398.348215744627</v>
      </c>
      <c r="H4919">
        <v>29.7994897360248</v>
      </c>
      <c r="I4919">
        <v>336.29692930275399</v>
      </c>
      <c r="J4919">
        <v>5.5388457739515999</v>
      </c>
      <c r="K4919">
        <v>36.160891870870898</v>
      </c>
      <c r="L4919">
        <v>17.5112007845992</v>
      </c>
      <c r="M4919">
        <v>100</v>
      </c>
      <c r="N4919">
        <v>0.45880452342487799</v>
      </c>
      <c r="O4919">
        <v>0</v>
      </c>
      <c r="P4919">
        <v>422.32415902140599</v>
      </c>
    </row>
    <row r="4920" spans="1:17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72</v>
      </c>
      <c r="E4920">
        <v>1.143</v>
      </c>
      <c r="F4920">
        <v>3.81</v>
      </c>
      <c r="G4920">
        <v>-25.566150781411899</v>
      </c>
      <c r="H4920">
        <v>-4.0473337578763804</v>
      </c>
      <c r="I4920">
        <v>-16.308318424922401</v>
      </c>
      <c r="J4920">
        <v>-1.23904952529257</v>
      </c>
      <c r="K4920">
        <v>3.80999996725724</v>
      </c>
      <c r="L4920">
        <v>3.8091741620473898</v>
      </c>
      <c r="M4920">
        <v>100</v>
      </c>
      <c r="O4920">
        <v>0</v>
      </c>
      <c r="P4920">
        <v>0</v>
      </c>
    </row>
    <row r="4921" spans="1:17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72</v>
      </c>
      <c r="E4921">
        <v>1.132288</v>
      </c>
      <c r="F4921">
        <v>46.44</v>
      </c>
      <c r="G4921">
        <v>-4.0688944773985902</v>
      </c>
      <c r="H4921">
        <v>-4.1612945777006196</v>
      </c>
      <c r="I4921">
        <v>0.46762108453661999</v>
      </c>
      <c r="J4921">
        <v>0.54422459675781298</v>
      </c>
      <c r="K4921">
        <v>39.303451137429597</v>
      </c>
      <c r="M4921">
        <v>99.998347797893004</v>
      </c>
      <c r="N4921">
        <v>0</v>
      </c>
      <c r="O4921">
        <v>0</v>
      </c>
      <c r="P4921">
        <v>47.898089171974497</v>
      </c>
    </row>
    <row r="4922" spans="1:17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54</v>
      </c>
      <c r="E4922">
        <v>1.129</v>
      </c>
      <c r="F4922">
        <v>11.29</v>
      </c>
      <c r="G4922">
        <v>44.463969700515698</v>
      </c>
      <c r="H4922">
        <v>0.878316799744423</v>
      </c>
      <c r="I4922">
        <v>53.721802057005199</v>
      </c>
      <c r="J4922">
        <v>-1.23904952529257</v>
      </c>
      <c r="K4922">
        <v>10.788575947651699</v>
      </c>
      <c r="L4922">
        <v>8.5178231148249406</v>
      </c>
      <c r="M4922">
        <v>100</v>
      </c>
      <c r="N4922">
        <v>0</v>
      </c>
      <c r="O4922">
        <v>0</v>
      </c>
      <c r="P4922">
        <v>70.030120481927696</v>
      </c>
    </row>
    <row r="4923" spans="1:17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622</v>
      </c>
      <c r="E4923">
        <v>1.0733211024003799</v>
      </c>
      <c r="F4923">
        <v>1.95</v>
      </c>
      <c r="K4923">
        <v>2.2159995707425302</v>
      </c>
      <c r="M4923" s="1">
        <v>2.4459774300000002E-7</v>
      </c>
      <c r="N4923">
        <v>1</v>
      </c>
    </row>
    <row r="4924" spans="1:17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60</v>
      </c>
      <c r="E4924">
        <v>1.0683750000000001</v>
      </c>
      <c r="F4924">
        <v>2.5</v>
      </c>
      <c r="G4924">
        <v>-12.368800419636001</v>
      </c>
      <c r="H4924">
        <v>0.44121588255041899</v>
      </c>
      <c r="I4924">
        <v>-13.215459922598299</v>
      </c>
      <c r="J4924">
        <v>0.54422459675781298</v>
      </c>
      <c r="K4924">
        <v>2.1581231139174299</v>
      </c>
      <c r="M4924">
        <v>98.542049079298295</v>
      </c>
      <c r="N4924">
        <v>5.9152346869361999E-4</v>
      </c>
      <c r="O4924">
        <v>0</v>
      </c>
      <c r="P4924">
        <v>14.678899082568799</v>
      </c>
    </row>
    <row r="4925" spans="1:17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46</v>
      </c>
      <c r="E4925">
        <v>0.97624999999999995</v>
      </c>
      <c r="F4925">
        <v>3.55</v>
      </c>
      <c r="G4925">
        <v>11.005045316376901</v>
      </c>
      <c r="H4925">
        <v>-4.7215186673364702</v>
      </c>
      <c r="I4925">
        <v>-13.5370785413925</v>
      </c>
      <c r="J4925">
        <v>0.54422459675781298</v>
      </c>
      <c r="K4925">
        <v>3.1838296686579599</v>
      </c>
      <c r="L4925">
        <v>2.9733750042103999</v>
      </c>
      <c r="M4925">
        <v>79.483614479345704</v>
      </c>
      <c r="N4925">
        <v>1.50928208482165E-2</v>
      </c>
      <c r="O4925">
        <v>31.267605633802798</v>
      </c>
      <c r="P4925">
        <v>77.499999999999901</v>
      </c>
      <c r="Q4925">
        <v>2.4918477967632999E-2</v>
      </c>
    </row>
    <row r="4926" spans="1:17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285</v>
      </c>
      <c r="E4926">
        <v>0.93840000000000001</v>
      </c>
      <c r="F4926">
        <v>0.92</v>
      </c>
      <c r="G4926">
        <v>3.8018345009988601</v>
      </c>
      <c r="H4926">
        <v>0.38415996775392802</v>
      </c>
      <c r="I4926">
        <v>2.6924416995889899</v>
      </c>
      <c r="J4926">
        <v>0.54422459675781298</v>
      </c>
      <c r="K4926">
        <v>0.75874316989201096</v>
      </c>
      <c r="L4926">
        <v>0.50855028386846102</v>
      </c>
      <c r="M4926">
        <v>99.996259876719094</v>
      </c>
      <c r="N4926">
        <v>0.77452392382781199</v>
      </c>
      <c r="O4926">
        <v>0</v>
      </c>
      <c r="P4926">
        <v>39.393939393939398</v>
      </c>
    </row>
    <row r="4927" spans="1:17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46</v>
      </c>
      <c r="E4927">
        <v>0.93283125</v>
      </c>
      <c r="F4927">
        <v>57.85</v>
      </c>
      <c r="G4927">
        <v>-25.566150781411899</v>
      </c>
      <c r="H4927">
        <v>-4.0473337578763804</v>
      </c>
      <c r="I4927">
        <v>-16.308318424922401</v>
      </c>
      <c r="J4927">
        <v>-1.23904952529257</v>
      </c>
      <c r="K4927">
        <v>57.849931577768203</v>
      </c>
      <c r="L4927">
        <v>57.588293837918101</v>
      </c>
      <c r="M4927">
        <v>100</v>
      </c>
      <c r="O4927">
        <v>0</v>
      </c>
      <c r="P4927">
        <v>0</v>
      </c>
    </row>
    <row r="4928" spans="1:17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170</v>
      </c>
      <c r="E4928">
        <v>0.92903103284561495</v>
      </c>
      <c r="F4928">
        <v>9.5</v>
      </c>
      <c r="G4928">
        <v>-25.566150781411899</v>
      </c>
      <c r="I4928">
        <v>-16.308318424922401</v>
      </c>
      <c r="K4928">
        <v>9.5</v>
      </c>
      <c r="L4928">
        <v>9.5</v>
      </c>
      <c r="M4928">
        <v>50</v>
      </c>
      <c r="O4928">
        <v>0</v>
      </c>
      <c r="P4928">
        <v>0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541</v>
      </c>
      <c r="E4929">
        <v>0.86460657346542202</v>
      </c>
      <c r="F4929">
        <v>11.02</v>
      </c>
      <c r="G4929">
        <v>-25.566150781411899</v>
      </c>
      <c r="H4929">
        <v>-4.0473337578763804</v>
      </c>
      <c r="I4929">
        <v>-16.308318424922401</v>
      </c>
      <c r="J4929">
        <v>-1.23904952529257</v>
      </c>
      <c r="K4929">
        <v>11.0199999495365</v>
      </c>
      <c r="L4929">
        <v>11.0187648343649</v>
      </c>
      <c r="M4929">
        <v>100</v>
      </c>
      <c r="O4929">
        <v>0</v>
      </c>
      <c r="P4929">
        <v>0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619</v>
      </c>
      <c r="E4930">
        <v>0.73349999999999704</v>
      </c>
      <c r="F4930">
        <v>4.8899999999999997</v>
      </c>
      <c r="G4930">
        <v>-25.566150781411899</v>
      </c>
      <c r="I4930">
        <v>-16.308318424922401</v>
      </c>
      <c r="K4930">
        <v>4.8899999999999899</v>
      </c>
      <c r="L4930">
        <v>4.8899999999999801</v>
      </c>
      <c r="M4930">
        <v>50</v>
      </c>
      <c r="O4930">
        <v>0</v>
      </c>
      <c r="P4930">
        <v>0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198</v>
      </c>
      <c r="E4931">
        <v>0.72540000000000004</v>
      </c>
      <c r="F4931">
        <v>8.06</v>
      </c>
      <c r="G4931">
        <v>55.557444724206</v>
      </c>
      <c r="H4931">
        <v>0.90058290879028802</v>
      </c>
      <c r="I4931">
        <v>40.5010200964783</v>
      </c>
      <c r="J4931">
        <v>-1.23904952529257</v>
      </c>
      <c r="K4931">
        <v>7.3945633285062398</v>
      </c>
      <c r="L4931">
        <v>5.9260349582988701</v>
      </c>
      <c r="M4931">
        <v>100</v>
      </c>
      <c r="N4931">
        <v>0</v>
      </c>
      <c r="O4931">
        <v>0</v>
      </c>
      <c r="P4931">
        <v>81.123595505617899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95</v>
      </c>
      <c r="E4932">
        <v>0.72519999999999996</v>
      </c>
      <c r="F4932">
        <v>29.6</v>
      </c>
      <c r="G4932">
        <v>-23.975943276778899</v>
      </c>
      <c r="H4932">
        <v>-4.1612945777006196</v>
      </c>
      <c r="I4932">
        <v>-15.2562762491289</v>
      </c>
      <c r="J4932">
        <v>0.54422459675781298</v>
      </c>
      <c r="K4932">
        <v>29.599999999999898</v>
      </c>
      <c r="M4932">
        <v>50</v>
      </c>
      <c r="O4932">
        <v>0</v>
      </c>
      <c r="P4932">
        <v>0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E4933">
        <v>0.66086999999999996</v>
      </c>
      <c r="F4933">
        <v>10.5</v>
      </c>
      <c r="G4933">
        <v>-25.566150781411899</v>
      </c>
      <c r="H4933">
        <v>-4.0473337578763804</v>
      </c>
      <c r="I4933">
        <v>-16.308318424922401</v>
      </c>
      <c r="J4933">
        <v>-1.23904952529257</v>
      </c>
      <c r="K4933">
        <v>10.022055200786999</v>
      </c>
      <c r="M4933">
        <v>50</v>
      </c>
      <c r="O4933">
        <v>0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715</v>
      </c>
      <c r="E4934">
        <v>0.62861604399999904</v>
      </c>
      <c r="F4934">
        <v>36.700000000000003</v>
      </c>
      <c r="G4934">
        <v>36.990512863193601</v>
      </c>
      <c r="H4934">
        <v>-4.29768146302243</v>
      </c>
      <c r="I4934">
        <v>9.1188859496503003</v>
      </c>
      <c r="J4934">
        <v>-1.93137852003087</v>
      </c>
      <c r="K4934">
        <v>35.5806293193125</v>
      </c>
      <c r="L4934">
        <v>31.109992885302098</v>
      </c>
      <c r="M4934">
        <v>21.949362773198501</v>
      </c>
      <c r="N4934">
        <v>1.00280212200286</v>
      </c>
      <c r="O4934">
        <v>6.2397820163487596</v>
      </c>
      <c r="P4934">
        <v>69.124423963133594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21</v>
      </c>
      <c r="E4935">
        <v>0.58799999999999997</v>
      </c>
      <c r="F4935">
        <v>1.68</v>
      </c>
      <c r="G4935">
        <v>0.46850116766550398</v>
      </c>
      <c r="H4935">
        <v>0.83870542229936795</v>
      </c>
      <c r="I4935">
        <v>0.60579271638828802</v>
      </c>
      <c r="J4935">
        <v>0.54422459675781298</v>
      </c>
      <c r="K4935">
        <v>1.4355024591238701</v>
      </c>
      <c r="M4935">
        <v>99.999999999480096</v>
      </c>
      <c r="N4935">
        <v>0.33773087071240099</v>
      </c>
      <c r="O4935">
        <v>0</v>
      </c>
      <c r="P4935">
        <v>44.827586206896498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121</v>
      </c>
      <c r="E4936">
        <v>0.49906499999999998</v>
      </c>
      <c r="F4936">
        <v>20.37</v>
      </c>
      <c r="G4936">
        <v>-15.338878054139199</v>
      </c>
      <c r="H4936">
        <v>0.95266624212362405</v>
      </c>
      <c r="I4936">
        <v>-11.308318424922399</v>
      </c>
      <c r="J4936">
        <v>-1.23904952529257</v>
      </c>
      <c r="K4936">
        <v>19.896570442291502</v>
      </c>
      <c r="L4936">
        <v>19.2963922215467</v>
      </c>
      <c r="M4936">
        <v>100</v>
      </c>
      <c r="N4936">
        <v>0</v>
      </c>
      <c r="O4936">
        <v>0</v>
      </c>
      <c r="P4936">
        <v>10.2272727272727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138</v>
      </c>
      <c r="E4937">
        <v>0.49402200000000002</v>
      </c>
      <c r="F4937">
        <v>4.1100000000000003</v>
      </c>
      <c r="G4937">
        <v>-25.566150781411899</v>
      </c>
      <c r="H4937">
        <v>-4.0473337578763804</v>
      </c>
      <c r="I4937">
        <v>-16.308318424922401</v>
      </c>
      <c r="J4937">
        <v>-1.23904952529257</v>
      </c>
      <c r="K4937">
        <v>4.1099999639547002</v>
      </c>
      <c r="L4937">
        <v>4.1091177388320501</v>
      </c>
      <c r="M4937">
        <v>100</v>
      </c>
      <c r="O4937">
        <v>0</v>
      </c>
      <c r="P4937">
        <v>0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541</v>
      </c>
      <c r="E4938">
        <v>0.44338408800000001</v>
      </c>
      <c r="F4938">
        <v>4.8899999999999997</v>
      </c>
      <c r="G4938">
        <v>1.77759921858804</v>
      </c>
      <c r="H4938">
        <v>17.306832908790199</v>
      </c>
      <c r="I4938">
        <v>11.035431575077499</v>
      </c>
      <c r="J4938">
        <v>20.115117141374</v>
      </c>
      <c r="K4938">
        <v>3.9536993221097698</v>
      </c>
      <c r="L4938">
        <v>3.85029783029134</v>
      </c>
      <c r="M4938">
        <v>100</v>
      </c>
      <c r="N4938">
        <v>6.2</v>
      </c>
      <c r="O4938">
        <v>0</v>
      </c>
      <c r="P4938">
        <v>27.34375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E4939">
        <v>0.38200000000000001</v>
      </c>
      <c r="F4939">
        <v>9.5500000000000007</v>
      </c>
      <c r="G4939">
        <v>-25.566150781411899</v>
      </c>
      <c r="H4939">
        <v>-4.0473337578763804</v>
      </c>
      <c r="I4939">
        <v>-16.308318424922401</v>
      </c>
      <c r="J4939">
        <v>-1.23904952529257</v>
      </c>
      <c r="K4939">
        <v>9.5499988644608393</v>
      </c>
      <c r="L4939">
        <v>9.5265747888439307</v>
      </c>
      <c r="M4939">
        <v>100</v>
      </c>
      <c r="O4939">
        <v>0</v>
      </c>
      <c r="P4939">
        <v>0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46</v>
      </c>
      <c r="E4940">
        <v>0.36780000000000002</v>
      </c>
      <c r="F4940">
        <v>12.26</v>
      </c>
      <c r="G4940">
        <v>166.33861112334901</v>
      </c>
      <c r="H4940">
        <v>0.91841966678114595</v>
      </c>
      <c r="I4940">
        <v>175.596443479839</v>
      </c>
      <c r="J4940">
        <v>-1.23904952529257</v>
      </c>
      <c r="K4940">
        <v>11.3629858462113</v>
      </c>
      <c r="M4940">
        <v>100</v>
      </c>
      <c r="N4940">
        <v>0</v>
      </c>
      <c r="O4940">
        <v>0</v>
      </c>
      <c r="P4940">
        <v>191.90476190476099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418</v>
      </c>
      <c r="E4941">
        <v>0.35678500000000002</v>
      </c>
      <c r="F4941">
        <v>7.15</v>
      </c>
      <c r="G4941">
        <v>-25.566150781411899</v>
      </c>
      <c r="H4941">
        <v>-4.0473337578763804</v>
      </c>
      <c r="I4941">
        <v>-16.308318424922401</v>
      </c>
      <c r="J4941">
        <v>-1.23904952529257</v>
      </c>
      <c r="K4941">
        <v>7.1499999331523396</v>
      </c>
      <c r="L4941">
        <v>7.1484121717234999</v>
      </c>
      <c r="M4941">
        <v>100</v>
      </c>
      <c r="O4941">
        <v>0</v>
      </c>
      <c r="P4941">
        <v>0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121</v>
      </c>
      <c r="E4942">
        <v>0.34499999999999997</v>
      </c>
      <c r="F4942">
        <v>3.45</v>
      </c>
      <c r="G4942">
        <v>-15.693539316443699</v>
      </c>
      <c r="H4942">
        <v>-4.0473337578763804</v>
      </c>
      <c r="I4942">
        <v>-16.308318424922401</v>
      </c>
      <c r="J4942">
        <v>-1.23904952529257</v>
      </c>
      <c r="K4942">
        <v>3.44983641239806</v>
      </c>
      <c r="L4942">
        <v>3.4080179005362399</v>
      </c>
      <c r="M4942">
        <v>100</v>
      </c>
      <c r="O4942">
        <v>0</v>
      </c>
      <c r="P4942">
        <v>9.8726114649681591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D4943" t="s">
        <v>622</v>
      </c>
      <c r="E4943">
        <v>0.33499999999999802</v>
      </c>
      <c r="F4943">
        <v>1</v>
      </c>
      <c r="G4943">
        <v>-14.8449732899431</v>
      </c>
      <c r="H4943">
        <v>-4.2627840798750798</v>
      </c>
      <c r="I4943">
        <v>-17.738252227332602</v>
      </c>
      <c r="J4943">
        <v>-0.68487498968562099</v>
      </c>
      <c r="M4943">
        <v>50</v>
      </c>
      <c r="N4943">
        <v>1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418</v>
      </c>
      <c r="E4944">
        <v>0.28151999999999999</v>
      </c>
      <c r="F4944">
        <v>11.73</v>
      </c>
      <c r="G4944">
        <v>105.339361029611</v>
      </c>
      <c r="H4944">
        <v>-4.0473337578763804</v>
      </c>
      <c r="I4944">
        <v>-16.308318424922401</v>
      </c>
      <c r="J4944">
        <v>-1.23904952529257</v>
      </c>
      <c r="K4944">
        <v>11.716009602676801</v>
      </c>
      <c r="L4944">
        <v>10.372177069187799</v>
      </c>
      <c r="M4944">
        <v>99.999262565895194</v>
      </c>
      <c r="O4944">
        <v>0</v>
      </c>
      <c r="P4944">
        <v>263.15789473684202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361</v>
      </c>
      <c r="E4945">
        <v>0.22970760000000001</v>
      </c>
      <c r="F4945">
        <v>2.14</v>
      </c>
      <c r="G4945">
        <v>-20.664189997098202</v>
      </c>
      <c r="H4945">
        <v>-4.0473337578763804</v>
      </c>
      <c r="I4945">
        <v>-11.4063576406087</v>
      </c>
      <c r="J4945">
        <v>-1.23904952529257</v>
      </c>
      <c r="K4945">
        <v>2.1032169584672502</v>
      </c>
      <c r="L4945">
        <v>2.0620457005613599</v>
      </c>
      <c r="M4945">
        <v>100</v>
      </c>
      <c r="N4945">
        <v>0</v>
      </c>
      <c r="O4945">
        <v>0</v>
      </c>
      <c r="P4945">
        <v>4.9019607843137303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E4946">
        <v>0.2205</v>
      </c>
      <c r="F4946">
        <v>0.63</v>
      </c>
      <c r="G4946">
        <v>2.02405672322107</v>
      </c>
      <c r="H4946">
        <v>-4.1612945777006196</v>
      </c>
      <c r="I4946">
        <v>-2.7562762491289599</v>
      </c>
      <c r="J4946">
        <v>0.54422459675781298</v>
      </c>
      <c r="K4946">
        <v>0.51026023290498101</v>
      </c>
      <c r="M4946">
        <v>100</v>
      </c>
      <c r="N4946">
        <v>0.67073170731707299</v>
      </c>
      <c r="O4946">
        <v>0</v>
      </c>
      <c r="P4946">
        <v>26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72</v>
      </c>
      <c r="E4947">
        <v>0.205176</v>
      </c>
      <c r="F4947">
        <v>1.03</v>
      </c>
      <c r="G4947">
        <v>-25.566150781411899</v>
      </c>
      <c r="H4947">
        <v>-4.0473337578763804</v>
      </c>
      <c r="I4947">
        <v>-16.308318424922401</v>
      </c>
      <c r="J4947">
        <v>-1.23904952529257</v>
      </c>
      <c r="K4947">
        <v>1.0299999959072801</v>
      </c>
      <c r="L4947">
        <v>1.0299027860238901</v>
      </c>
      <c r="M4947">
        <v>100</v>
      </c>
      <c r="O4947">
        <v>0</v>
      </c>
      <c r="P4947">
        <v>0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915</v>
      </c>
      <c r="E4948">
        <v>0.20382</v>
      </c>
      <c r="F4948">
        <v>2.58</v>
      </c>
      <c r="G4948">
        <v>-25.566150781411899</v>
      </c>
      <c r="I4948">
        <v>-16.308318424922401</v>
      </c>
      <c r="K4948">
        <v>2.5799999999999899</v>
      </c>
      <c r="L4948">
        <v>2.5799999999999899</v>
      </c>
      <c r="M4948">
        <v>50</v>
      </c>
      <c r="O4948">
        <v>0</v>
      </c>
      <c r="P4948">
        <v>0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E4949">
        <v>0.20249999999999899</v>
      </c>
      <c r="F4949">
        <v>0.6</v>
      </c>
      <c r="G4949">
        <v>-12.864832165667799</v>
      </c>
      <c r="H4949">
        <v>-4.1612945777006196</v>
      </c>
      <c r="I4949">
        <v>-11.8080003870599</v>
      </c>
      <c r="J4949">
        <v>0.54422459675781298</v>
      </c>
      <c r="K4949">
        <v>0.512364241439347</v>
      </c>
      <c r="M4949">
        <v>100</v>
      </c>
      <c r="N4949">
        <v>0</v>
      </c>
      <c r="O4949">
        <v>0</v>
      </c>
      <c r="P4949">
        <v>11.111111111111001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D4950" t="s">
        <v>95</v>
      </c>
      <c r="E4950">
        <v>0.17280000000000001</v>
      </c>
      <c r="F4950">
        <v>1.44</v>
      </c>
      <c r="G4950">
        <v>-91.116390015861697</v>
      </c>
      <c r="H4950">
        <v>-4.0473337578763804</v>
      </c>
      <c r="I4950">
        <v>-81.858557659372195</v>
      </c>
      <c r="K4950">
        <v>1.51599561782055</v>
      </c>
      <c r="L4950">
        <v>2.56737409726624</v>
      </c>
      <c r="M4950">
        <v>100</v>
      </c>
      <c r="O4950">
        <v>190.277777777777</v>
      </c>
      <c r="P4950">
        <v>71.428571428571402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228</v>
      </c>
      <c r="E4951">
        <v>0.124319999999998</v>
      </c>
      <c r="F4951">
        <v>5.18</v>
      </c>
      <c r="G4951">
        <v>-25.566150781411899</v>
      </c>
      <c r="H4951">
        <v>-4.0473337578763804</v>
      </c>
      <c r="I4951">
        <v>-16.308318424922401</v>
      </c>
      <c r="J4951">
        <v>-1.23904952529257</v>
      </c>
      <c r="K4951">
        <v>5.18</v>
      </c>
      <c r="L4951">
        <v>5.1799999999999899</v>
      </c>
      <c r="M4951">
        <v>100</v>
      </c>
      <c r="O4951">
        <v>0</v>
      </c>
      <c r="P4951">
        <v>0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228</v>
      </c>
      <c r="E4952">
        <v>0.114264</v>
      </c>
      <c r="F4952">
        <v>12</v>
      </c>
      <c r="G4952">
        <v>-25.566150781411899</v>
      </c>
      <c r="H4952">
        <v>-4.0473337578763804</v>
      </c>
      <c r="I4952">
        <v>-16.308318424922401</v>
      </c>
      <c r="J4952">
        <v>-1.23904952529257</v>
      </c>
      <c r="K4952">
        <v>12</v>
      </c>
      <c r="L4952">
        <v>12</v>
      </c>
      <c r="M4952">
        <v>50</v>
      </c>
      <c r="O4952">
        <v>0</v>
      </c>
      <c r="P4952">
        <v>0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133</v>
      </c>
      <c r="E4953">
        <v>0.105825</v>
      </c>
      <c r="F4953">
        <v>4.25</v>
      </c>
      <c r="G4953">
        <v>-25.566150781411899</v>
      </c>
      <c r="H4953">
        <v>-4.0473337578763804</v>
      </c>
      <c r="I4953">
        <v>-16.308318424922401</v>
      </c>
      <c r="J4953">
        <v>-1.23904952529257</v>
      </c>
      <c r="K4953">
        <v>4.2499999901694698</v>
      </c>
      <c r="L4953">
        <v>4.2497593833178202</v>
      </c>
      <c r="M4953">
        <v>100</v>
      </c>
      <c r="O4953">
        <v>0</v>
      </c>
      <c r="P4953">
        <v>0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170</v>
      </c>
      <c r="E4954">
        <v>9.7919999999999993E-2</v>
      </c>
      <c r="F4954">
        <v>2.04</v>
      </c>
      <c r="G4954">
        <v>-5.56615078141194</v>
      </c>
      <c r="H4954">
        <v>-4.0473337578763804</v>
      </c>
      <c r="I4954">
        <v>3.69168157507751</v>
      </c>
      <c r="J4954">
        <v>-1.23904952529257</v>
      </c>
      <c r="K4954">
        <v>1.9654369159556599</v>
      </c>
      <c r="L4954">
        <v>1.8129361063246501</v>
      </c>
      <c r="M4954">
        <v>100</v>
      </c>
      <c r="N4954">
        <v>0</v>
      </c>
      <c r="O4954">
        <v>0</v>
      </c>
      <c r="P4954">
        <v>19.999999999999901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418</v>
      </c>
      <c r="E4955">
        <v>9.7884604062407093E-2</v>
      </c>
      <c r="F4955">
        <v>4.63</v>
      </c>
      <c r="G4955">
        <v>-9.8161507814119506</v>
      </c>
      <c r="H4955">
        <v>-4.0473337578763804</v>
      </c>
      <c r="I4955">
        <v>-0.55831842492249695</v>
      </c>
      <c r="J4955">
        <v>-1.23904952529257</v>
      </c>
      <c r="K4955">
        <v>4.4241036840815404</v>
      </c>
      <c r="L4955">
        <v>4.1536903219074501</v>
      </c>
      <c r="M4955">
        <v>50</v>
      </c>
      <c r="N4955">
        <v>0</v>
      </c>
      <c r="O4955">
        <v>0</v>
      </c>
      <c r="P4955">
        <v>15.749999999999901</v>
      </c>
    </row>
    <row r="4956" spans="1:16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541</v>
      </c>
      <c r="E4956">
        <v>9.1329431639917899E-2</v>
      </c>
      <c r="F4956">
        <v>4.55</v>
      </c>
      <c r="G4956">
        <v>-25.566150781411899</v>
      </c>
      <c r="H4956">
        <v>-4.0473337578763804</v>
      </c>
      <c r="I4956">
        <v>-16.308318424922401</v>
      </c>
      <c r="J4956">
        <v>-1.23904952529257</v>
      </c>
      <c r="K4956">
        <v>4.55</v>
      </c>
      <c r="L4956">
        <v>4.5499999999999803</v>
      </c>
      <c r="M4956">
        <v>50</v>
      </c>
      <c r="O4956">
        <v>0</v>
      </c>
      <c r="P4956">
        <v>0</v>
      </c>
    </row>
    <row r="4957" spans="1:16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133</v>
      </c>
      <c r="E4957">
        <v>9.0601812000000004E-2</v>
      </c>
      <c r="F4957">
        <v>0.44</v>
      </c>
      <c r="G4957">
        <v>-15.566150781411899</v>
      </c>
      <c r="H4957">
        <v>-4.0473337578763804</v>
      </c>
      <c r="I4957">
        <v>-16.308318424922401</v>
      </c>
      <c r="J4957">
        <v>-1.23904952529257</v>
      </c>
      <c r="K4957">
        <v>0.43998934453743399</v>
      </c>
      <c r="L4957">
        <v>0.43432128710879703</v>
      </c>
      <c r="M4957">
        <v>50</v>
      </c>
      <c r="O4957">
        <v>0</v>
      </c>
      <c r="P4957">
        <v>9.9999999999999805</v>
      </c>
    </row>
    <row r="4958" spans="1:16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619</v>
      </c>
      <c r="E4958">
        <v>8.9298000000000002E-2</v>
      </c>
      <c r="F4958">
        <v>38.74</v>
      </c>
      <c r="G4958">
        <v>-20.5797009169132</v>
      </c>
      <c r="H4958">
        <v>-4.0473337578763804</v>
      </c>
      <c r="I4958">
        <v>-16.308318424922401</v>
      </c>
      <c r="J4958">
        <v>-1.23904952529257</v>
      </c>
      <c r="K4958">
        <v>38.739407360410802</v>
      </c>
      <c r="L4958">
        <v>38.466901741668103</v>
      </c>
      <c r="M4958">
        <v>50</v>
      </c>
      <c r="O4958">
        <v>0</v>
      </c>
      <c r="P4958">
        <v>4.9864498644986499</v>
      </c>
    </row>
    <row r="4959" spans="1:16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E4959">
        <v>8.1900000000000001E-2</v>
      </c>
      <c r="F4959">
        <v>0.13</v>
      </c>
      <c r="G4959">
        <v>-25.566150781411899</v>
      </c>
      <c r="H4959">
        <v>-4.0473337578763804</v>
      </c>
      <c r="I4959">
        <v>-16.308318424922401</v>
      </c>
      <c r="J4959">
        <v>-1.23904952529257</v>
      </c>
      <c r="K4959">
        <v>0.12999999999999901</v>
      </c>
      <c r="L4959">
        <v>0.12999999999999901</v>
      </c>
      <c r="M4959">
        <v>50</v>
      </c>
      <c r="O4959">
        <v>0</v>
      </c>
      <c r="P4959">
        <v>0</v>
      </c>
    </row>
    <row r="4960" spans="1:16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541</v>
      </c>
      <c r="E4960">
        <v>7.0599999999999996E-2</v>
      </c>
      <c r="F4960">
        <v>3.53</v>
      </c>
      <c r="G4960">
        <v>-15.597303429387001</v>
      </c>
      <c r="H4960">
        <v>-4.0473337578763804</v>
      </c>
      <c r="I4960">
        <v>-11.5605439442103</v>
      </c>
      <c r="J4960">
        <v>-1.23904952529257</v>
      </c>
      <c r="K4960">
        <v>3.4685471363257099</v>
      </c>
      <c r="L4960">
        <v>3.4572511554221501</v>
      </c>
      <c r="M4960">
        <v>100</v>
      </c>
      <c r="N4960">
        <v>0</v>
      </c>
      <c r="O4960">
        <v>0</v>
      </c>
      <c r="P4960">
        <v>9.9688473520249197</v>
      </c>
    </row>
    <row r="4961" spans="1:17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402</v>
      </c>
      <c r="E4961">
        <v>5.2079951999999999E-2</v>
      </c>
      <c r="F4961">
        <v>1.78</v>
      </c>
      <c r="G4961">
        <v>166.23712790711201</v>
      </c>
      <c r="H4961">
        <v>0.65854859506479202</v>
      </c>
      <c r="I4961">
        <v>15.543533426929301</v>
      </c>
      <c r="J4961">
        <v>-1.23904952529257</v>
      </c>
      <c r="K4961">
        <v>1.68692047041093</v>
      </c>
      <c r="L4961">
        <v>1.3640601877496099</v>
      </c>
      <c r="M4961">
        <v>100</v>
      </c>
      <c r="N4961">
        <v>0</v>
      </c>
      <c r="O4961">
        <v>0</v>
      </c>
      <c r="P4961">
        <v>191.80327868852399</v>
      </c>
    </row>
    <row r="4962" spans="1:17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177</v>
      </c>
      <c r="E4962">
        <v>5.1029999999999999E-2</v>
      </c>
      <c r="F4962">
        <v>22.68</v>
      </c>
      <c r="G4962">
        <v>-93.890173127780599</v>
      </c>
      <c r="H4962">
        <v>-4.0473337578763804</v>
      </c>
      <c r="I4962">
        <v>-16.308318424922401</v>
      </c>
      <c r="J4962">
        <v>-1.23904952529257</v>
      </c>
      <c r="K4962">
        <v>22.833403920536998</v>
      </c>
      <c r="L4962">
        <v>34.258701190272497</v>
      </c>
      <c r="M4962">
        <v>0</v>
      </c>
      <c r="O4962">
        <v>215.69664902998201</v>
      </c>
      <c r="P4962">
        <v>4.9999999999999796</v>
      </c>
    </row>
    <row r="4963" spans="1:17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D4963" t="s">
        <v>138</v>
      </c>
      <c r="E4963">
        <v>2.6800000000000001E-2</v>
      </c>
      <c r="F4963">
        <v>1.34</v>
      </c>
      <c r="G4963">
        <v>-25.566150781411899</v>
      </c>
      <c r="H4963">
        <v>-4.0473337578763804</v>
      </c>
      <c r="I4963">
        <v>-16.308318424922401</v>
      </c>
      <c r="J4963">
        <v>-1.23904952529257</v>
      </c>
      <c r="K4963">
        <v>1.33999999410167</v>
      </c>
      <c r="L4963">
        <v>1.3398556299907001</v>
      </c>
      <c r="M4963">
        <v>100</v>
      </c>
      <c r="O4963">
        <v>0</v>
      </c>
      <c r="P4963">
        <v>0</v>
      </c>
    </row>
    <row r="4964" spans="1:17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133</v>
      </c>
      <c r="E4964">
        <v>2.4500000000000001E-2</v>
      </c>
      <c r="F4964">
        <v>0.05</v>
      </c>
      <c r="G4964">
        <v>-25.566150781411899</v>
      </c>
      <c r="H4964">
        <v>-4.0473337578763804</v>
      </c>
      <c r="I4964">
        <v>133.69168157507701</v>
      </c>
      <c r="J4964">
        <v>-1.23904952529257</v>
      </c>
      <c r="K4964">
        <v>4.3921147398227299E-2</v>
      </c>
      <c r="M4964">
        <v>100</v>
      </c>
      <c r="N4964">
        <v>0</v>
      </c>
      <c r="O4964">
        <v>0</v>
      </c>
    </row>
    <row r="4965" spans="1:17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E4965">
        <v>4.9799999999999996E-4</v>
      </c>
      <c r="F4965">
        <v>0.02</v>
      </c>
      <c r="G4965">
        <v>-25.566150781411899</v>
      </c>
      <c r="H4965">
        <v>-4.0473337578763804</v>
      </c>
      <c r="I4965">
        <v>-16.308318424922401</v>
      </c>
      <c r="J4965">
        <v>-1.23904952529257</v>
      </c>
      <c r="K4965">
        <v>0.02</v>
      </c>
      <c r="L4965">
        <v>0.02</v>
      </c>
      <c r="M4965">
        <v>50</v>
      </c>
      <c r="O4965">
        <v>0</v>
      </c>
      <c r="P4965">
        <v>0</v>
      </c>
    </row>
    <row r="4966" spans="1:17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1318</v>
      </c>
      <c r="E4966">
        <v>0</v>
      </c>
      <c r="F4966">
        <v>1238.8900000000001</v>
      </c>
      <c r="G4966">
        <v>-18.046061921834301</v>
      </c>
      <c r="H4966">
        <v>-3.3123744082828899</v>
      </c>
      <c r="I4966">
        <v>-11.697077839925599</v>
      </c>
      <c r="J4966">
        <v>-0.83062164846924202</v>
      </c>
      <c r="K4966">
        <v>1228.4122962906499</v>
      </c>
      <c r="L4966">
        <v>1200.0529496070701</v>
      </c>
      <c r="M4966">
        <v>36.382996971611497</v>
      </c>
      <c r="N4966">
        <v>0.67482518934576396</v>
      </c>
      <c r="O4966">
        <v>1.9460969093301099</v>
      </c>
      <c r="P4966">
        <v>8.10558464223387</v>
      </c>
      <c r="Q4966">
        <v>-0.13193077695746</v>
      </c>
    </row>
    <row r="4967" spans="1:17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D4967" t="s">
        <v>1318</v>
      </c>
      <c r="E4967">
        <v>0</v>
      </c>
      <c r="F4967">
        <v>1224.67</v>
      </c>
      <c r="G4967">
        <v>-18.600527834181801</v>
      </c>
      <c r="H4967">
        <v>-6.5466361854284996</v>
      </c>
      <c r="I4967">
        <v>-12.601823378771201</v>
      </c>
      <c r="J4967">
        <v>-1.40231483141502</v>
      </c>
      <c r="K4967">
        <v>1215.9332419130899</v>
      </c>
      <c r="L4967">
        <v>1190.5555787732601</v>
      </c>
      <c r="M4967">
        <v>36.058663394519002</v>
      </c>
      <c r="N4967">
        <v>1.0795946619414101</v>
      </c>
      <c r="O4967">
        <v>13.7040998799676</v>
      </c>
      <c r="P4967">
        <v>9.1992866696388695</v>
      </c>
      <c r="Q4967">
        <v>-0.13333261542483699</v>
      </c>
    </row>
    <row r="4968" spans="1:17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D4968" t="s">
        <v>715</v>
      </c>
      <c r="E4968">
        <v>0</v>
      </c>
      <c r="F4968">
        <v>52.27</v>
      </c>
      <c r="G4968">
        <v>-14.105911891925199</v>
      </c>
      <c r="H4968">
        <v>-7.3588398383254097</v>
      </c>
      <c r="I4968">
        <v>-2.7272667082775399</v>
      </c>
      <c r="J4968">
        <v>-4.4781433279512504</v>
      </c>
      <c r="K4968">
        <v>51.838169254578901</v>
      </c>
      <c r="L4968">
        <v>48.6570378426199</v>
      </c>
      <c r="M4968">
        <v>37.853305265548997</v>
      </c>
      <c r="N4968">
        <v>1.29046142954929</v>
      </c>
      <c r="O4968">
        <v>6.1794528410177696</v>
      </c>
      <c r="P4968">
        <v>22.532701955084601</v>
      </c>
      <c r="Q4968">
        <v>7.2054511565187995E-2</v>
      </c>
    </row>
    <row r="4969" spans="1:17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D4969" t="s">
        <v>715</v>
      </c>
      <c r="E4969">
        <v>0</v>
      </c>
      <c r="F4969">
        <v>25.51</v>
      </c>
      <c r="G4969">
        <v>-17.8334498412916</v>
      </c>
      <c r="H4969">
        <v>-7.7086609889976598</v>
      </c>
      <c r="I4969">
        <v>-7.29122440782848</v>
      </c>
      <c r="J4969">
        <v>-4.6794164977696298</v>
      </c>
      <c r="K4969">
        <v>25.4122822508619</v>
      </c>
      <c r="L4969">
        <v>24.119505092635102</v>
      </c>
      <c r="M4969">
        <v>42.1652590342811</v>
      </c>
      <c r="N4969">
        <v>1.11791651564935</v>
      </c>
      <c r="O4969">
        <v>5.3704429635436899</v>
      </c>
      <c r="P4969">
        <v>16.750572082379801</v>
      </c>
      <c r="Q4969">
        <v>-2.5629607369169999E-2</v>
      </c>
    </row>
    <row r="4970" spans="1:17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D4970" t="s">
        <v>715</v>
      </c>
      <c r="E4970">
        <v>0</v>
      </c>
      <c r="F4970">
        <v>21.99</v>
      </c>
      <c r="G4970">
        <v>26.977417976084698</v>
      </c>
      <c r="H4970">
        <v>-2.49731027267205</v>
      </c>
      <c r="I4970">
        <v>5.3716284542275696</v>
      </c>
      <c r="J4970">
        <v>-1.5158022928202399</v>
      </c>
      <c r="K4970">
        <v>20.960484397164301</v>
      </c>
      <c r="L4970">
        <v>18.550974769364501</v>
      </c>
      <c r="M4970">
        <v>39.917065374287702</v>
      </c>
      <c r="N4970">
        <v>1.1354680019852601</v>
      </c>
      <c r="O4970">
        <v>4.0018190086402896</v>
      </c>
      <c r="P4970">
        <v>55.957446808510603</v>
      </c>
      <c r="Q4970">
        <v>8.1438948753974005E-2</v>
      </c>
    </row>
    <row r="4971" spans="1:17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D4971" t="s">
        <v>715</v>
      </c>
      <c r="E4971">
        <v>0</v>
      </c>
      <c r="F4971">
        <v>30.28</v>
      </c>
      <c r="G4971">
        <v>23.0905656364984</v>
      </c>
      <c r="H4971">
        <v>0.86150214675195003</v>
      </c>
      <c r="I4971">
        <v>5.1566420628628098</v>
      </c>
      <c r="J4971">
        <v>-1.1386815092336899</v>
      </c>
      <c r="K4971">
        <v>28.779822735857099</v>
      </c>
      <c r="L4971">
        <v>25.770247761014399</v>
      </c>
      <c r="M4971">
        <v>46.770192321881197</v>
      </c>
      <c r="N4971">
        <v>1.07490935155295</v>
      </c>
      <c r="O4971">
        <v>7.1664464993395001</v>
      </c>
      <c r="P4971">
        <v>55.162695362541598</v>
      </c>
      <c r="Q4971">
        <v>-1.7638996257211999E-2</v>
      </c>
    </row>
    <row r="4972" spans="1:17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  <c r="D4972" t="s">
        <v>715</v>
      </c>
      <c r="E4972">
        <v>0</v>
      </c>
      <c r="F4972">
        <v>43.78</v>
      </c>
      <c r="G4972">
        <v>11.0036352294472</v>
      </c>
      <c r="H4972">
        <v>9.5505498400072106</v>
      </c>
      <c r="I4972">
        <v>-3.1524641990243101</v>
      </c>
      <c r="J4972">
        <v>-1.63338958560341</v>
      </c>
      <c r="K4972">
        <v>39.268646832443302</v>
      </c>
      <c r="L4972">
        <v>36.835308642935601</v>
      </c>
      <c r="M4972">
        <v>42.372329352446798</v>
      </c>
      <c r="N4972">
        <v>1.2760547292881701</v>
      </c>
      <c r="O4972">
        <v>7.2864321608040203</v>
      </c>
      <c r="P4972">
        <v>55.248226950354599</v>
      </c>
      <c r="Q4972">
        <v>2.6969867049001998E-2</v>
      </c>
    </row>
    <row r="4973" spans="1:17" hidden="1" x14ac:dyDescent="0.3">
      <c r="A4973" t="s">
        <v>10101</v>
      </c>
      <c r="B4973" t="s">
        <v>10102</v>
      </c>
      <c r="C4973" t="str">
        <f>IFERROR(VLOOKUP(Table1[[#This Row],[Ticker]],[1]!Table1[[Symbol]:[Industry]],2,FALSE),"-")</f>
        <v>-</v>
      </c>
      <c r="D4973" t="s">
        <v>715</v>
      </c>
      <c r="E4973">
        <v>0</v>
      </c>
      <c r="F4973">
        <v>39.11</v>
      </c>
      <c r="G4973">
        <v>9.6411577217503606</v>
      </c>
      <c r="H4973">
        <v>-1.39762522581491</v>
      </c>
      <c r="I4973">
        <v>2.0633522772566799</v>
      </c>
      <c r="J4973">
        <v>-1.03211729559778</v>
      </c>
      <c r="K4973">
        <v>37.436492432050997</v>
      </c>
      <c r="L4973">
        <v>33.9928698049196</v>
      </c>
      <c r="M4973">
        <v>37.855201331873801</v>
      </c>
      <c r="N4973">
        <v>0.67600565540653001</v>
      </c>
      <c r="O4973">
        <v>0.69036052160573702</v>
      </c>
      <c r="P4973">
        <v>61.611570247933798</v>
      </c>
      <c r="Q4973">
        <v>5.8879591037521002E-2</v>
      </c>
    </row>
    <row r="4974" spans="1:17" hidden="1" x14ac:dyDescent="0.3">
      <c r="A4974" t="s">
        <v>10103</v>
      </c>
      <c r="B4974" t="s">
        <v>10104</v>
      </c>
      <c r="C4974" t="str">
        <f>IFERROR(VLOOKUP(Table1[[#This Row],[Ticker]],[1]!Table1[[Symbol]:[Industry]],2,FALSE),"-")</f>
        <v>-</v>
      </c>
      <c r="D4974" t="s">
        <v>715</v>
      </c>
      <c r="E4974">
        <v>0</v>
      </c>
      <c r="F4974">
        <v>51.94</v>
      </c>
      <c r="G4974">
        <v>-14.0840310054533</v>
      </c>
      <c r="H4974">
        <v>-7.4212793998632698</v>
      </c>
      <c r="I4974">
        <v>-3.0999487649399402</v>
      </c>
      <c r="J4974">
        <v>-4.4315377882033804</v>
      </c>
      <c r="K4974">
        <v>51.671438160780603</v>
      </c>
      <c r="L4974">
        <v>48.502770858628999</v>
      </c>
      <c r="M4974">
        <v>38.548106434567202</v>
      </c>
      <c r="N4974">
        <v>1.05410771130568</v>
      </c>
      <c r="O4974">
        <v>4.9287639584135503</v>
      </c>
      <c r="P4974">
        <v>22.934911242603501</v>
      </c>
      <c r="Q4974">
        <v>-3.9160773297699998E-4</v>
      </c>
    </row>
    <row r="4975" spans="1:17" hidden="1" x14ac:dyDescent="0.3">
      <c r="A4975" t="s">
        <v>10105</v>
      </c>
      <c r="B4975" t="s">
        <v>10106</v>
      </c>
      <c r="C4975" t="str">
        <f>IFERROR(VLOOKUP(Table1[[#This Row],[Ticker]],[1]!Table1[[Symbol]:[Industry]],2,FALSE),"-")</f>
        <v>-</v>
      </c>
      <c r="D4975" t="s">
        <v>715</v>
      </c>
      <c r="E4975">
        <v>0</v>
      </c>
      <c r="F4975">
        <v>160.65</v>
      </c>
      <c r="G4975">
        <v>16.803576265734399</v>
      </c>
      <c r="H4975">
        <v>4.8079725878566402</v>
      </c>
      <c r="I4975">
        <v>0.66415863929768904</v>
      </c>
      <c r="J4975">
        <v>-1.8322804482349899</v>
      </c>
      <c r="K4975">
        <v>149.550034422039</v>
      </c>
      <c r="L4975">
        <v>136.52128517350101</v>
      </c>
      <c r="M4975">
        <v>34.574083232051997</v>
      </c>
      <c r="N4975">
        <v>0.71242658667508696</v>
      </c>
      <c r="O4975">
        <v>0.59757236227824195</v>
      </c>
      <c r="P4975">
        <v>46.032178892827901</v>
      </c>
      <c r="Q4975">
        <v>3.8010026247456002E-2</v>
      </c>
    </row>
    <row r="4976" spans="1:17" hidden="1" x14ac:dyDescent="0.3">
      <c r="A4976" t="s">
        <v>10107</v>
      </c>
      <c r="B4976" t="s">
        <v>10108</v>
      </c>
      <c r="C4976" t="str">
        <f>IFERROR(VLOOKUP(Table1[[#This Row],[Ticker]],[1]!Table1[[Symbol]:[Industry]],2,FALSE),"-")</f>
        <v>-</v>
      </c>
      <c r="D4976" t="s">
        <v>555</v>
      </c>
      <c r="E4976">
        <v>0</v>
      </c>
      <c r="F4976">
        <v>87.03</v>
      </c>
      <c r="G4976">
        <v>-35.7519092953438</v>
      </c>
      <c r="H4976">
        <v>-8.5567053124519106</v>
      </c>
      <c r="I4976">
        <v>-24.842212276735399</v>
      </c>
      <c r="J4976">
        <v>-2.0862160965575902</v>
      </c>
      <c r="K4976">
        <v>91.693000248369003</v>
      </c>
      <c r="L4976">
        <v>97.130967061966203</v>
      </c>
      <c r="M4976">
        <v>70.236447926634199</v>
      </c>
      <c r="N4976">
        <v>0.64091226920823696</v>
      </c>
      <c r="O4976">
        <v>52.0165460186142</v>
      </c>
      <c r="P4976">
        <v>31.783767413688601</v>
      </c>
      <c r="Q4976">
        <v>0.14567341613641299</v>
      </c>
    </row>
    <row r="4977" spans="1:17" hidden="1" x14ac:dyDescent="0.3">
      <c r="A4977" t="s">
        <v>10109</v>
      </c>
      <c r="B4977" t="s">
        <v>10110</v>
      </c>
      <c r="C4977" t="str">
        <f>IFERROR(VLOOKUP(Table1[[#This Row],[Ticker]],[1]!Table1[[Symbol]:[Industry]],2,FALSE),"-")</f>
        <v>-</v>
      </c>
      <c r="D4977" t="s">
        <v>715</v>
      </c>
      <c r="E4977">
        <v>0</v>
      </c>
      <c r="F4977">
        <v>274.68</v>
      </c>
      <c r="G4977">
        <v>5.1404873342197401</v>
      </c>
      <c r="H4977">
        <v>-0.35383040014605499</v>
      </c>
      <c r="I4977">
        <v>1.64590496151629</v>
      </c>
      <c r="J4977">
        <v>-0.93981221550895899</v>
      </c>
      <c r="K4977">
        <v>265.55698624156298</v>
      </c>
      <c r="L4977">
        <v>243.17725920701301</v>
      </c>
      <c r="M4977">
        <v>38.8935273072047</v>
      </c>
      <c r="N4977">
        <v>1.41267472294926</v>
      </c>
      <c r="O4977">
        <v>5.5773991553807996</v>
      </c>
      <c r="P4977">
        <v>36.826899128268998</v>
      </c>
      <c r="Q4977">
        <v>1.8802390589823002E-2</v>
      </c>
    </row>
    <row r="4978" spans="1:17" hidden="1" x14ac:dyDescent="0.3">
      <c r="A4978" t="s">
        <v>10111</v>
      </c>
      <c r="B4978" t="s">
        <v>10112</v>
      </c>
      <c r="C4978" t="str">
        <f>IFERROR(VLOOKUP(Table1[[#This Row],[Ticker]],[1]!Table1[[Symbol]:[Industry]],2,FALSE),"-")</f>
        <v>-</v>
      </c>
      <c r="D4978" t="s">
        <v>228</v>
      </c>
      <c r="E4978">
        <v>0</v>
      </c>
      <c r="F4978">
        <v>1572.25</v>
      </c>
      <c r="G4978">
        <v>-16.6053413285549</v>
      </c>
      <c r="H4978">
        <v>-1.2476608224716399</v>
      </c>
      <c r="I4978">
        <v>-12.0822660550186</v>
      </c>
      <c r="J4978">
        <v>1.0754035997074101</v>
      </c>
      <c r="K4978">
        <v>1547.59216530762</v>
      </c>
      <c r="L4978">
        <v>1511.1030510355899</v>
      </c>
      <c r="M4978">
        <v>62.226032105996701</v>
      </c>
      <c r="N4978">
        <v>0.54118006993006995</v>
      </c>
      <c r="O4978">
        <v>38.336778502146601</v>
      </c>
      <c r="P4978">
        <v>34.893397966625201</v>
      </c>
      <c r="Q4978">
        <v>6.3467078324692006E-2</v>
      </c>
    </row>
    <row r="4979" spans="1:17" hidden="1" x14ac:dyDescent="0.3">
      <c r="A4979" t="s">
        <v>10113</v>
      </c>
      <c r="B4979" t="s">
        <v>10114</v>
      </c>
      <c r="C4979" t="str">
        <f>IFERROR(VLOOKUP(Table1[[#This Row],[Ticker]],[1]!Table1[[Symbol]:[Industry]],2,FALSE),"-")</f>
        <v>-</v>
      </c>
      <c r="D4979" t="s">
        <v>715</v>
      </c>
      <c r="E4979">
        <v>0</v>
      </c>
      <c r="F4979">
        <v>272.16000000000003</v>
      </c>
      <c r="G4979">
        <v>1.4986048094186299</v>
      </c>
      <c r="H4979">
        <v>-0.51760361019217105</v>
      </c>
      <c r="I4979">
        <v>-1.0741749750114</v>
      </c>
      <c r="J4979">
        <v>-2.4271975641103198</v>
      </c>
      <c r="K4979">
        <v>259.31889357013301</v>
      </c>
      <c r="L4979">
        <v>240.50764692830199</v>
      </c>
      <c r="M4979">
        <v>30.520322535784199</v>
      </c>
      <c r="N4979">
        <v>0.284576129103363</v>
      </c>
      <c r="O4979">
        <v>7.2898295120517203</v>
      </c>
      <c r="P4979">
        <v>33.739557739557704</v>
      </c>
      <c r="Q4979">
        <v>1.6721317295981999E-2</v>
      </c>
    </row>
    <row r="4980" spans="1:17" hidden="1" x14ac:dyDescent="0.3">
      <c r="A4980" t="s">
        <v>10115</v>
      </c>
      <c r="B4980" t="s">
        <v>10116</v>
      </c>
      <c r="C4980" t="str">
        <f>IFERROR(VLOOKUP(Table1[[#This Row],[Ticker]],[1]!Table1[[Symbol]:[Industry]],2,FALSE),"-")</f>
        <v>-</v>
      </c>
      <c r="D4980" t="s">
        <v>715</v>
      </c>
      <c r="E4980">
        <v>0</v>
      </c>
      <c r="F4980">
        <v>745.28</v>
      </c>
      <c r="G4980">
        <v>37.181511113007602</v>
      </c>
      <c r="H4980">
        <v>-2.3508928217179599</v>
      </c>
      <c r="I4980">
        <v>17.708332956998301</v>
      </c>
      <c r="J4980">
        <v>-1.76732585444936</v>
      </c>
      <c r="K4980">
        <v>714.50288915922602</v>
      </c>
      <c r="L4980">
        <v>615.80610038186398</v>
      </c>
      <c r="M4980">
        <v>33.773001793398997</v>
      </c>
      <c r="N4980">
        <v>1.2950848607743599</v>
      </c>
      <c r="O4980">
        <v>1.7040575354229299</v>
      </c>
      <c r="P4980">
        <v>72.918793503480202</v>
      </c>
      <c r="Q4980">
        <v>3.7138248543373997E-2</v>
      </c>
    </row>
    <row r="4981" spans="1:17" hidden="1" x14ac:dyDescent="0.3">
      <c r="A4981" t="s">
        <v>10117</v>
      </c>
      <c r="B4981" t="s">
        <v>10118</v>
      </c>
      <c r="C4981" t="str">
        <f>IFERROR(VLOOKUP(Table1[[#This Row],[Ticker]],[1]!Table1[[Symbol]:[Industry]],2,FALSE),"-")</f>
        <v>-</v>
      </c>
      <c r="D4981" t="s">
        <v>715</v>
      </c>
      <c r="E4981">
        <v>0</v>
      </c>
      <c r="F4981">
        <v>263.41000000000003</v>
      </c>
      <c r="G4981">
        <v>-0.41185955672535701</v>
      </c>
      <c r="H4981">
        <v>-0.61089408297699199</v>
      </c>
      <c r="I4981">
        <v>-1.35239628125484</v>
      </c>
      <c r="J4981">
        <v>-1.36856840076397</v>
      </c>
      <c r="K4981">
        <v>252.63469236684699</v>
      </c>
      <c r="L4981">
        <v>234.37943555929701</v>
      </c>
      <c r="M4981">
        <v>38.590708796903002</v>
      </c>
      <c r="N4981">
        <v>1.5142302865825501</v>
      </c>
      <c r="O4981">
        <v>4.3961884514634999</v>
      </c>
      <c r="P4981">
        <v>32.366834170854197</v>
      </c>
      <c r="Q4981">
        <v>1.5258138167479E-2</v>
      </c>
    </row>
    <row r="4982" spans="1:17" hidden="1" x14ac:dyDescent="0.3">
      <c r="A4982" t="s">
        <v>10119</v>
      </c>
      <c r="B4982" t="s">
        <v>10120</v>
      </c>
      <c r="C4982" t="str">
        <f>IFERROR(VLOOKUP(Table1[[#This Row],[Ticker]],[1]!Table1[[Symbol]:[Industry]],2,FALSE),"-")</f>
        <v>-</v>
      </c>
      <c r="D4982" t="s">
        <v>715</v>
      </c>
      <c r="E4982">
        <v>0</v>
      </c>
      <c r="F4982">
        <v>262.12</v>
      </c>
      <c r="G4982">
        <v>-17.033983386033999</v>
      </c>
      <c r="H4982">
        <v>-8.5808931548761294</v>
      </c>
      <c r="I4982">
        <v>-7.1234973310748604</v>
      </c>
      <c r="J4982">
        <v>-4.9742758688590696</v>
      </c>
      <c r="K4982">
        <v>260.40631039773598</v>
      </c>
      <c r="L4982">
        <v>247.108869215119</v>
      </c>
      <c r="M4982">
        <v>43.6990592984979</v>
      </c>
      <c r="N4982">
        <v>1.1848161370310999</v>
      </c>
      <c r="O4982">
        <v>4.8794445292232602</v>
      </c>
      <c r="P4982">
        <v>16.8353019835079</v>
      </c>
      <c r="Q4982">
        <v>-2.6504851824225999E-2</v>
      </c>
    </row>
    <row r="4983" spans="1:17" hidden="1" x14ac:dyDescent="0.3">
      <c r="A4983" t="s">
        <v>10121</v>
      </c>
      <c r="B4983" t="s">
        <v>10122</v>
      </c>
      <c r="C4983" t="str">
        <f>IFERROR(VLOOKUP(Table1[[#This Row],[Ticker]],[1]!Table1[[Symbol]:[Industry]],2,FALSE),"-")</f>
        <v>-</v>
      </c>
      <c r="D4983" t="s">
        <v>715</v>
      </c>
      <c r="E4983">
        <v>0</v>
      </c>
      <c r="F4983">
        <v>268.74</v>
      </c>
      <c r="G4983">
        <v>-1.0301868113363699</v>
      </c>
      <c r="H4983">
        <v>-1.05471813409092</v>
      </c>
      <c r="I4983">
        <v>-1.2408810453463801</v>
      </c>
      <c r="J4983">
        <v>-2.5903505713410402</v>
      </c>
      <c r="K4983">
        <v>256.774700827326</v>
      </c>
      <c r="L4983">
        <v>237.30206453105299</v>
      </c>
      <c r="M4983">
        <v>39.772223044646402</v>
      </c>
      <c r="N4983">
        <v>0.18944459434245201</v>
      </c>
      <c r="O4983">
        <v>4.4169085361315696</v>
      </c>
      <c r="P4983">
        <v>1173.4682272662601</v>
      </c>
      <c r="Q4983">
        <v>-4.0451341168239998E-3</v>
      </c>
    </row>
    <row r="4984" spans="1:17" hidden="1" x14ac:dyDescent="0.3">
      <c r="A4984" t="s">
        <v>10123</v>
      </c>
      <c r="B4984" t="s">
        <v>10124</v>
      </c>
      <c r="C4984" t="str">
        <f>IFERROR(VLOOKUP(Table1[[#This Row],[Ticker]],[1]!Table1[[Symbol]:[Industry]],2,FALSE),"-")</f>
        <v>-</v>
      </c>
      <c r="D4984" t="s">
        <v>231</v>
      </c>
      <c r="E4984">
        <v>0</v>
      </c>
      <c r="F4984">
        <v>162</v>
      </c>
      <c r="G4984">
        <v>9.4338492185880494</v>
      </c>
      <c r="H4984">
        <v>5.4121257015830704</v>
      </c>
      <c r="I4984">
        <v>-10.356716070442401</v>
      </c>
      <c r="J4984">
        <v>-1.23904952529257</v>
      </c>
      <c r="K4984">
        <v>150.67313329424999</v>
      </c>
      <c r="L4984">
        <v>145.571669656529</v>
      </c>
      <c r="M4984">
        <v>50</v>
      </c>
      <c r="N4984">
        <v>0</v>
      </c>
      <c r="O4984">
        <v>0</v>
      </c>
      <c r="P4984">
        <v>62</v>
      </c>
    </row>
    <row r="4985" spans="1:17" hidden="1" x14ac:dyDescent="0.3">
      <c r="A4985" t="s">
        <v>10125</v>
      </c>
      <c r="B4985" t="s">
        <v>10126</v>
      </c>
      <c r="C4985" t="str">
        <f>IFERROR(VLOOKUP(Table1[[#This Row],[Ticker]],[1]!Table1[[Symbol]:[Industry]],2,FALSE),"-")</f>
        <v>-</v>
      </c>
      <c r="D4985" t="s">
        <v>715</v>
      </c>
      <c r="E4985">
        <v>0</v>
      </c>
      <c r="F4985">
        <v>901.86</v>
      </c>
      <c r="G4985">
        <v>32.281053209136701</v>
      </c>
      <c r="H4985">
        <v>-2.06348139340118</v>
      </c>
      <c r="I4985">
        <v>11.468278676280301</v>
      </c>
      <c r="J4985">
        <v>-2.9585689046205399</v>
      </c>
      <c r="K4985">
        <v>857.57081270395201</v>
      </c>
      <c r="L4985">
        <v>754.35693855799695</v>
      </c>
      <c r="M4985">
        <v>37.3388535311583</v>
      </c>
      <c r="N4985">
        <v>1.3733191894066801</v>
      </c>
      <c r="O4985">
        <v>2.5658084403344201</v>
      </c>
      <c r="P4985">
        <v>92.894725584976598</v>
      </c>
      <c r="Q4985">
        <v>2.6632969630870001E-2</v>
      </c>
    </row>
    <row r="4986" spans="1:17" hidden="1" x14ac:dyDescent="0.3">
      <c r="A4986" t="s">
        <v>10127</v>
      </c>
      <c r="B4986" t="s">
        <v>10128</v>
      </c>
      <c r="C4986" t="str">
        <f>IFERROR(VLOOKUP(Table1[[#This Row],[Ticker]],[1]!Table1[[Symbol]:[Industry]],2,FALSE),"-")</f>
        <v>-</v>
      </c>
      <c r="D4986" t="s">
        <v>715</v>
      </c>
      <c r="E4986">
        <v>0</v>
      </c>
      <c r="F4986">
        <v>866.45</v>
      </c>
      <c r="G4986">
        <v>-3.7882168390366702</v>
      </c>
      <c r="H4986">
        <v>-0.51485678259767098</v>
      </c>
      <c r="I4986">
        <v>-1.69853006513412</v>
      </c>
      <c r="J4986">
        <v>-3.4481721716612501</v>
      </c>
      <c r="K4986">
        <v>836.62861329753503</v>
      </c>
      <c r="L4986">
        <v>779.08886827718698</v>
      </c>
      <c r="M4986">
        <v>43.617668529781398</v>
      </c>
      <c r="N4986">
        <v>0.878280773143438</v>
      </c>
      <c r="O4986">
        <v>14.2593340642853</v>
      </c>
      <c r="P4986">
        <v>40.886178861788601</v>
      </c>
      <c r="Q4986">
        <v>3.5665262196414999E-2</v>
      </c>
    </row>
    <row r="4987" spans="1:17" hidden="1" x14ac:dyDescent="0.3">
      <c r="A4987" t="s">
        <v>10129</v>
      </c>
      <c r="B4987" t="s">
        <v>10130</v>
      </c>
      <c r="C4987" t="str">
        <f>IFERROR(VLOOKUP(Table1[[#This Row],[Ticker]],[1]!Table1[[Symbol]:[Industry]],2,FALSE),"-")</f>
        <v>-</v>
      </c>
      <c r="D4987" t="s">
        <v>715</v>
      </c>
      <c r="E4987">
        <v>0</v>
      </c>
      <c r="F4987">
        <v>284.64</v>
      </c>
      <c r="G4987">
        <v>7.4059131259037496</v>
      </c>
      <c r="H4987">
        <v>0.68177719856888996</v>
      </c>
      <c r="I4987">
        <v>1.2823615717725301</v>
      </c>
      <c r="J4987">
        <v>-0.445818430633667</v>
      </c>
      <c r="K4987">
        <v>273.217792719991</v>
      </c>
      <c r="L4987">
        <v>250.332572766293</v>
      </c>
      <c r="M4987">
        <v>36.174903309900898</v>
      </c>
      <c r="N4987">
        <v>1.0701461704591599</v>
      </c>
      <c r="O4987">
        <v>3.8961495222034901</v>
      </c>
      <c r="P4987">
        <v>62.178793231154899</v>
      </c>
      <c r="Q4987">
        <v>1.2902501101542001E-2</v>
      </c>
    </row>
    <row r="4988" spans="1:17" hidden="1" x14ac:dyDescent="0.3">
      <c r="A4988" t="s">
        <v>10131</v>
      </c>
      <c r="B4988" t="s">
        <v>10132</v>
      </c>
      <c r="C4988" t="str">
        <f>IFERROR(VLOOKUP(Table1[[#This Row],[Ticker]],[1]!Table1[[Symbol]:[Industry]],2,FALSE),"-")</f>
        <v>-</v>
      </c>
      <c r="D4988" t="s">
        <v>715</v>
      </c>
      <c r="E4988">
        <v>0</v>
      </c>
      <c r="F4988">
        <v>913.4</v>
      </c>
      <c r="G4988">
        <v>-4.27459412426448</v>
      </c>
      <c r="H4988">
        <v>-1.5696691587754901</v>
      </c>
      <c r="I4988">
        <v>-2.4478579469927801</v>
      </c>
      <c r="J4988">
        <v>-1.52476381100686</v>
      </c>
      <c r="K4988">
        <v>877.34923190568497</v>
      </c>
      <c r="L4988">
        <v>817.04453129707804</v>
      </c>
      <c r="M4988">
        <v>36.216852662223999</v>
      </c>
      <c r="N4988">
        <v>0.62400056571751805</v>
      </c>
      <c r="O4988">
        <v>0.72038537333041197</v>
      </c>
      <c r="P4988">
        <v>29.560283687943201</v>
      </c>
      <c r="Q4988">
        <v>1.1367808071405999E-2</v>
      </c>
    </row>
    <row r="4989" spans="1:17" hidden="1" x14ac:dyDescent="0.3">
      <c r="A4989" t="s">
        <v>10133</v>
      </c>
      <c r="B4989" t="s">
        <v>10134</v>
      </c>
      <c r="C4989" t="str">
        <f>IFERROR(VLOOKUP(Table1[[#This Row],[Ticker]],[1]!Table1[[Symbol]:[Industry]],2,FALSE),"-")</f>
        <v>-</v>
      </c>
      <c r="D4989" t="s">
        <v>715</v>
      </c>
      <c r="E4989">
        <v>0</v>
      </c>
      <c r="F4989">
        <v>884.58</v>
      </c>
      <c r="G4989">
        <v>-4.2029881329022496</v>
      </c>
      <c r="H4989">
        <v>-1.2955690519940299</v>
      </c>
      <c r="I4989">
        <v>-2.8991721538164401</v>
      </c>
      <c r="J4989">
        <v>-2.6978905759289198</v>
      </c>
      <c r="K4989">
        <v>850.44966671493205</v>
      </c>
      <c r="L4989">
        <v>792.26306087412104</v>
      </c>
      <c r="M4989">
        <v>37.423081017166801</v>
      </c>
      <c r="N4989">
        <v>0.76915473178578297</v>
      </c>
      <c r="O4989">
        <v>0.89307920142891395</v>
      </c>
      <c r="P4989">
        <v>29.677192365203599</v>
      </c>
      <c r="Q4989">
        <v>2.5475784075280001E-3</v>
      </c>
    </row>
    <row r="4990" spans="1:17" hidden="1" x14ac:dyDescent="0.3">
      <c r="A4990" t="s">
        <v>10135</v>
      </c>
      <c r="B4990" t="s">
        <v>10136</v>
      </c>
      <c r="C4990" t="str">
        <f>IFERROR(VLOOKUP(Table1[[#This Row],[Ticker]],[1]!Table1[[Symbol]:[Industry]],2,FALSE),"-")</f>
        <v>-</v>
      </c>
      <c r="D4990" t="s">
        <v>715</v>
      </c>
      <c r="E4990">
        <v>0</v>
      </c>
      <c r="F4990">
        <v>258.60000000000002</v>
      </c>
      <c r="G4990">
        <v>-16.631486305233398</v>
      </c>
      <c r="H4990">
        <v>-7.0553349656058399</v>
      </c>
      <c r="I4990">
        <v>-6.8989428960682</v>
      </c>
      <c r="J4990">
        <v>-4.2140938866774</v>
      </c>
      <c r="K4990">
        <v>257.23696405017802</v>
      </c>
      <c r="L4990">
        <v>244.08919035698599</v>
      </c>
      <c r="M4990">
        <v>45.289626408737497</v>
      </c>
      <c r="N4990">
        <v>0.44322042978960402</v>
      </c>
      <c r="O4990">
        <v>4.40835266821344</v>
      </c>
      <c r="P4990">
        <v>17.013574660633399</v>
      </c>
    </row>
    <row r="4991" spans="1:17" hidden="1" x14ac:dyDescent="0.3">
      <c r="A4991" t="s">
        <v>10137</v>
      </c>
      <c r="B4991" t="s">
        <v>10138</v>
      </c>
      <c r="C4991" t="str">
        <f>IFERROR(VLOOKUP(Table1[[#This Row],[Ticker]],[1]!Table1[[Symbol]:[Industry]],2,FALSE),"-")</f>
        <v>-</v>
      </c>
      <c r="D4991" t="s">
        <v>715</v>
      </c>
      <c r="E4991">
        <v>0</v>
      </c>
      <c r="F4991">
        <v>437.95</v>
      </c>
      <c r="G4991">
        <v>10.6895017247978</v>
      </c>
      <c r="H4991">
        <v>9.0471706766242903</v>
      </c>
      <c r="I4991">
        <v>-2.7526879636473098</v>
      </c>
      <c r="J4991">
        <v>-2.9231472635236901</v>
      </c>
      <c r="K4991">
        <v>392.67900876341099</v>
      </c>
      <c r="L4991">
        <v>368.53932617505097</v>
      </c>
      <c r="M4991">
        <v>43.691570787736502</v>
      </c>
      <c r="N4991">
        <v>1.30927439354745</v>
      </c>
      <c r="O4991">
        <v>0.34022148647105899</v>
      </c>
      <c r="P4991">
        <v>42.030160531863103</v>
      </c>
    </row>
    <row r="4992" spans="1:17" hidden="1" x14ac:dyDescent="0.3">
      <c r="A4992" t="s">
        <v>10139</v>
      </c>
      <c r="B4992" t="s">
        <v>10140</v>
      </c>
      <c r="C4992" t="str">
        <f>IFERROR(VLOOKUP(Table1[[#This Row],[Ticker]],[1]!Table1[[Symbol]:[Industry]],2,FALSE),"-")</f>
        <v>-</v>
      </c>
      <c r="D4992" t="s">
        <v>715</v>
      </c>
      <c r="E4992">
        <v>0</v>
      </c>
      <c r="F4992">
        <v>523.4</v>
      </c>
      <c r="G4992">
        <v>-13.2437335102844</v>
      </c>
      <c r="H4992">
        <v>-6.8583385425653702</v>
      </c>
      <c r="I4992">
        <v>-2.93729583302785</v>
      </c>
      <c r="J4992">
        <v>-4.1879110407834199</v>
      </c>
      <c r="K4992">
        <v>519.61976719644804</v>
      </c>
      <c r="L4992">
        <v>487.52139202837202</v>
      </c>
      <c r="M4992">
        <v>38.951823625668403</v>
      </c>
      <c r="N4992">
        <v>0.67530800467704699</v>
      </c>
      <c r="O4992">
        <v>3.9740160489109799</v>
      </c>
      <c r="P4992">
        <v>22.404115996258099</v>
      </c>
    </row>
    <row r="4993" spans="1:16" hidden="1" x14ac:dyDescent="0.3">
      <c r="A4993" t="s">
        <v>10141</v>
      </c>
      <c r="B4993" t="s">
        <v>10142</v>
      </c>
      <c r="C4993" t="str">
        <f>IFERROR(VLOOKUP(Table1[[#This Row],[Ticker]],[1]!Table1[[Symbol]:[Industry]],2,FALSE),"-")</f>
        <v>-</v>
      </c>
      <c r="D4993" t="s">
        <v>1318</v>
      </c>
      <c r="E4993">
        <v>0</v>
      </c>
      <c r="F4993">
        <v>123.36</v>
      </c>
      <c r="G4993">
        <v>-18.231251277365999</v>
      </c>
      <c r="H4993">
        <v>-3.0945616839544199</v>
      </c>
      <c r="I4993">
        <v>-12.443706149095201</v>
      </c>
      <c r="J4993">
        <v>-1.47443913568219</v>
      </c>
      <c r="K4993">
        <v>122.16978320246299</v>
      </c>
      <c r="L4993">
        <v>119.59128786559999</v>
      </c>
      <c r="M4993">
        <v>42.831285615245399</v>
      </c>
      <c r="N4993">
        <v>0.21422407441246299</v>
      </c>
      <c r="O4993">
        <v>2.1400778210116602</v>
      </c>
      <c r="P4993">
        <v>7.5876504447933</v>
      </c>
    </row>
    <row r="4994" spans="1:16" hidden="1" x14ac:dyDescent="0.3">
      <c r="A4994" t="s">
        <v>10143</v>
      </c>
      <c r="B4994" t="s">
        <v>10144</v>
      </c>
      <c r="C4994" t="str">
        <f>IFERROR(VLOOKUP(Table1[[#This Row],[Ticker]],[1]!Table1[[Symbol]:[Industry]],2,FALSE),"-")</f>
        <v>-</v>
      </c>
      <c r="D4994" t="s">
        <v>715</v>
      </c>
      <c r="E4994">
        <v>0</v>
      </c>
      <c r="F4994">
        <v>41.63</v>
      </c>
      <c r="G4994">
        <v>4.2439758008665303</v>
      </c>
      <c r="H4994">
        <v>-1.1622359154278199</v>
      </c>
      <c r="I4994">
        <v>-0.44413807424060497</v>
      </c>
      <c r="J4994">
        <v>-2.6336155267352401</v>
      </c>
      <c r="K4994">
        <v>39.9124984648086</v>
      </c>
      <c r="L4994">
        <v>36.829599151396103</v>
      </c>
      <c r="M4994">
        <v>40.246772189485696</v>
      </c>
      <c r="N4994">
        <v>0.446116932951929</v>
      </c>
      <c r="O4994">
        <v>0.88878212827287995</v>
      </c>
      <c r="P4994">
        <v>34.550743374272798</v>
      </c>
    </row>
    <row r="4995" spans="1:16" hidden="1" x14ac:dyDescent="0.3">
      <c r="A4995" t="s">
        <v>10145</v>
      </c>
      <c r="B4995" t="s">
        <v>10146</v>
      </c>
      <c r="C4995" t="str">
        <f>IFERROR(VLOOKUP(Table1[[#This Row],[Ticker]],[1]!Table1[[Symbol]:[Industry]],2,FALSE),"-")</f>
        <v>-</v>
      </c>
      <c r="D4995" t="s">
        <v>1318</v>
      </c>
      <c r="E4995">
        <v>0</v>
      </c>
      <c r="F4995">
        <v>56.15</v>
      </c>
      <c r="G4995">
        <v>-18.491398683776499</v>
      </c>
      <c r="H4995">
        <v>-3.2919380744231401</v>
      </c>
      <c r="I4995">
        <v>-13.0154560260998</v>
      </c>
      <c r="J4995">
        <v>-1.5593342228014699</v>
      </c>
      <c r="K4995">
        <v>55.7785913960426</v>
      </c>
      <c r="L4995">
        <v>54.618029480863697</v>
      </c>
      <c r="M4995">
        <v>51.453169897924603</v>
      </c>
      <c r="N4995">
        <v>0.89077731192209197</v>
      </c>
      <c r="O4995">
        <v>3.65093499554765</v>
      </c>
      <c r="P4995">
        <v>7.4435514734022101</v>
      </c>
    </row>
    <row r="4996" spans="1:16" hidden="1" x14ac:dyDescent="0.3">
      <c r="A4996" t="s">
        <v>10147</v>
      </c>
      <c r="B4996" t="s">
        <v>10148</v>
      </c>
      <c r="C4996" t="str">
        <f>IFERROR(VLOOKUP(Table1[[#This Row],[Ticker]],[1]!Table1[[Symbol]:[Industry]],2,FALSE),"-")</f>
        <v>-</v>
      </c>
      <c r="D4996" t="s">
        <v>622</v>
      </c>
      <c r="M4996">
        <v>50</v>
      </c>
    </row>
    <row r="4997" spans="1:16" hidden="1" x14ac:dyDescent="0.3">
      <c r="A4997" t="s">
        <v>10149</v>
      </c>
      <c r="B4997" t="s">
        <v>10150</v>
      </c>
      <c r="C4997" t="str">
        <f>IFERROR(VLOOKUP(Table1[[#This Row],[Ticker]],[1]!Table1[[Symbol]:[Industry]],2,FALSE),"-")</f>
        <v>-</v>
      </c>
    </row>
    <row r="4998" spans="1:16" hidden="1" x14ac:dyDescent="0.3">
      <c r="A4998" t="s">
        <v>10151</v>
      </c>
      <c r="B4998" t="s">
        <v>10152</v>
      </c>
      <c r="C4998" t="str">
        <f>IFERROR(VLOOKUP(Table1[[#This Row],[Ticker]],[1]!Table1[[Symbol]:[Industry]],2,FALSE),"-")</f>
        <v>-</v>
      </c>
      <c r="D4998" t="s">
        <v>619</v>
      </c>
      <c r="F4998">
        <v>250</v>
      </c>
      <c r="G4998">
        <v>-5.5931859894901201</v>
      </c>
      <c r="H4998">
        <v>-1.87035303188851</v>
      </c>
      <c r="I4998">
        <v>-12.2495918825592</v>
      </c>
      <c r="J4998">
        <v>1.0670674632677399</v>
      </c>
      <c r="N4998">
        <v>1</v>
      </c>
    </row>
    <row r="4999" spans="1:16" hidden="1" x14ac:dyDescent="0.3">
      <c r="A4999" t="s">
        <v>10153</v>
      </c>
      <c r="B4999" t="s">
        <v>10154</v>
      </c>
      <c r="C4999" t="str">
        <f>IFERROR(VLOOKUP(Table1[[#This Row],[Ticker]],[1]!Table1[[Symbol]:[Industry]],2,FALSE),"-")</f>
        <v>-</v>
      </c>
      <c r="F4999">
        <v>10.28</v>
      </c>
      <c r="G4999">
        <v>-5.5931859894901201</v>
      </c>
      <c r="H4999">
        <v>-1.87035303188851</v>
      </c>
      <c r="I4999">
        <v>-12.2495918825592</v>
      </c>
      <c r="J4999">
        <v>1.0670674632677399</v>
      </c>
    </row>
    <row r="5000" spans="1:16" hidden="1" x14ac:dyDescent="0.3">
      <c r="A5000" t="s">
        <v>10155</v>
      </c>
      <c r="B5000" t="s">
        <v>10156</v>
      </c>
      <c r="C5000" t="str">
        <f>IFERROR(VLOOKUP(Table1[[#This Row],[Ticker]],[1]!Table1[[Symbol]:[Industry]],2,FALSE),"-")</f>
        <v>-</v>
      </c>
      <c r="F5000">
        <v>1.1499999999999999</v>
      </c>
      <c r="G5000">
        <v>-5.5931859894901201</v>
      </c>
      <c r="H5000">
        <v>-1.87035303188851</v>
      </c>
      <c r="I5000">
        <v>-12.2495918825592</v>
      </c>
      <c r="J5000">
        <v>1.0670674632677399</v>
      </c>
    </row>
    <row r="5001" spans="1:16" hidden="1" x14ac:dyDescent="0.3">
      <c r="A5001" t="s">
        <v>10157</v>
      </c>
      <c r="B5001" t="s">
        <v>10158</v>
      </c>
      <c r="C5001" t="str">
        <f>IFERROR(VLOOKUP(Table1[[#This Row],[Ticker]],[1]!Table1[[Symbol]:[Industry]],2,FALSE),"-")</f>
        <v>-</v>
      </c>
      <c r="D5001" t="s">
        <v>133</v>
      </c>
      <c r="F5001">
        <v>94.17</v>
      </c>
      <c r="G5001">
        <v>13.471203419089999</v>
      </c>
      <c r="H5001">
        <v>10.134715892028099</v>
      </c>
      <c r="I5001">
        <v>-23.392679549737402</v>
      </c>
      <c r="J5001">
        <v>-2.711091709188</v>
      </c>
      <c r="K5001">
        <v>85.9318763520874</v>
      </c>
      <c r="L5001">
        <v>86.284198140453398</v>
      </c>
      <c r="N5001">
        <v>0.78824527538866196</v>
      </c>
      <c r="O5001">
        <v>33.535096102792799</v>
      </c>
      <c r="P5001">
        <v>65.879866126475207</v>
      </c>
    </row>
    <row r="5002" spans="1:16" hidden="1" x14ac:dyDescent="0.3">
      <c r="A5002" t="s">
        <v>10159</v>
      </c>
      <c r="B5002" t="s">
        <v>10160</v>
      </c>
      <c r="C5002" t="str">
        <f>IFERROR(VLOOKUP(Table1[[#This Row],[Ticker]],[1]!Table1[[Symbol]:[Industry]],2,FALSE),"-")</f>
        <v>-</v>
      </c>
    </row>
    <row r="5003" spans="1:16" hidden="1" x14ac:dyDescent="0.3">
      <c r="A5003" t="s">
        <v>10161</v>
      </c>
      <c r="B5003" t="s">
        <v>10162</v>
      </c>
      <c r="C5003" t="str">
        <f>IFERROR(VLOOKUP(Table1[[#This Row],[Ticker]],[1]!Table1[[Symbol]:[Industry]],2,FALSE),"-")</f>
        <v>-</v>
      </c>
    </row>
    <row r="5004" spans="1:16" hidden="1" x14ac:dyDescent="0.3">
      <c r="A5004" t="s">
        <v>10163</v>
      </c>
      <c r="B5004" t="s">
        <v>10164</v>
      </c>
      <c r="C5004" t="str">
        <f>IFERROR(VLOOKUP(Table1[[#This Row],[Ticker]],[1]!Table1[[Symbol]:[Industry]],2,FALSE),"-")</f>
        <v>-</v>
      </c>
    </row>
    <row r="5005" spans="1:16" hidden="1" x14ac:dyDescent="0.3">
      <c r="A5005" t="s">
        <v>10165</v>
      </c>
      <c r="B5005" t="s">
        <v>10166</v>
      </c>
      <c r="C5005" t="str">
        <f>IFERROR(VLOOKUP(Table1[[#This Row],[Ticker]],[1]!Table1[[Symbol]:[Industry]],2,FALSE),"-")</f>
        <v>-</v>
      </c>
    </row>
    <row r="5006" spans="1:16" hidden="1" x14ac:dyDescent="0.3">
      <c r="A5006" t="s">
        <v>10167</v>
      </c>
      <c r="B5006" t="s">
        <v>10168</v>
      </c>
      <c r="C5006" t="str">
        <f>IFERROR(VLOOKUP(Table1[[#This Row],[Ticker]],[1]!Table1[[Symbol]:[Industry]],2,FALSE),"-")</f>
        <v>-</v>
      </c>
    </row>
    <row r="5007" spans="1:16" hidden="1" x14ac:dyDescent="0.3">
      <c r="A5007" t="s">
        <v>10169</v>
      </c>
      <c r="B5007" t="s">
        <v>10170</v>
      </c>
      <c r="C5007" t="str">
        <f>IFERROR(VLOOKUP(Table1[[#This Row],[Ticker]],[1]!Table1[[Symbol]:[Industry]],2,FALSE),"-")</f>
        <v>-</v>
      </c>
    </row>
    <row r="5008" spans="1:16" hidden="1" x14ac:dyDescent="0.3">
      <c r="A5008" t="s">
        <v>10171</v>
      </c>
      <c r="B5008" t="s">
        <v>10172</v>
      </c>
      <c r="C5008" t="str">
        <f>IFERROR(VLOOKUP(Table1[[#This Row],[Ticker]],[1]!Table1[[Symbol]:[Industry]],2,FALSE),"-")</f>
        <v>-</v>
      </c>
    </row>
    <row r="5009" spans="1:16" hidden="1" x14ac:dyDescent="0.3">
      <c r="A5009" t="s">
        <v>10173</v>
      </c>
      <c r="B5009" t="s">
        <v>10174</v>
      </c>
      <c r="C5009" t="str">
        <f>IFERROR(VLOOKUP(Table1[[#This Row],[Ticker]],[1]!Table1[[Symbol]:[Industry]],2,FALSE),"-")</f>
        <v>-</v>
      </c>
    </row>
    <row r="5010" spans="1:16" hidden="1" x14ac:dyDescent="0.3">
      <c r="A5010" t="s">
        <v>10175</v>
      </c>
      <c r="B5010" t="s">
        <v>10176</v>
      </c>
      <c r="C5010" t="str">
        <f>IFERROR(VLOOKUP(Table1[[#This Row],[Ticker]],[1]!Table1[[Symbol]:[Industry]],2,FALSE),"-")</f>
        <v>-</v>
      </c>
      <c r="D5010" t="s">
        <v>541</v>
      </c>
      <c r="F5010">
        <v>0</v>
      </c>
      <c r="G5010">
        <v>-25.566150781411899</v>
      </c>
      <c r="M5010">
        <v>50</v>
      </c>
    </row>
    <row r="5011" spans="1:16" hidden="1" x14ac:dyDescent="0.3">
      <c r="A5011" t="s">
        <v>10177</v>
      </c>
      <c r="B5011" t="s">
        <v>10178</v>
      </c>
      <c r="C5011" t="str">
        <f>IFERROR(VLOOKUP(Table1[[#This Row],[Ticker]],[1]!Table1[[Symbol]:[Industry]],2,FALSE),"-")</f>
        <v>-</v>
      </c>
      <c r="D5011" t="s">
        <v>138</v>
      </c>
    </row>
    <row r="5012" spans="1:16" hidden="1" x14ac:dyDescent="0.3">
      <c r="A5012" t="s">
        <v>10179</v>
      </c>
      <c r="B5012" t="s">
        <v>10180</v>
      </c>
      <c r="C5012" t="str">
        <f>IFERROR(VLOOKUP(Table1[[#This Row],[Ticker]],[1]!Table1[[Symbol]:[Industry]],2,FALSE),"-")</f>
        <v>-</v>
      </c>
      <c r="F5012">
        <v>0.83</v>
      </c>
      <c r="G5012">
        <v>-20.4379456532068</v>
      </c>
      <c r="H5012">
        <v>-2.8127658566418301</v>
      </c>
      <c r="I5012">
        <v>-18.661259601392999</v>
      </c>
      <c r="J5012">
        <v>-3.6200019062449602</v>
      </c>
      <c r="K5012">
        <v>0.80372619915228904</v>
      </c>
      <c r="L5012">
        <v>0.82787308939137005</v>
      </c>
      <c r="N5012">
        <v>0.97188220484068999</v>
      </c>
      <c r="O5012">
        <v>16.867469879518001</v>
      </c>
      <c r="P5012">
        <v>69.387755102040799</v>
      </c>
    </row>
    <row r="5013" spans="1:16" hidden="1" x14ac:dyDescent="0.3">
      <c r="A5013" t="s">
        <v>10181</v>
      </c>
      <c r="B5013" t="s">
        <v>10182</v>
      </c>
      <c r="C5013" t="str">
        <f>IFERROR(VLOOKUP(Table1[[#This Row],[Ticker]],[1]!Table1[[Symbol]:[Industry]],2,FALSE),"-")</f>
        <v>-</v>
      </c>
      <c r="D5013" t="s">
        <v>133</v>
      </c>
      <c r="F5013">
        <v>0</v>
      </c>
      <c r="G5013">
        <v>-25.566150781411899</v>
      </c>
      <c r="M5013">
        <v>50</v>
      </c>
    </row>
    <row r="5014" spans="1:16" hidden="1" x14ac:dyDescent="0.3">
      <c r="A5014" t="s">
        <v>10183</v>
      </c>
      <c r="B5014" t="s">
        <v>10184</v>
      </c>
      <c r="C5014" t="str">
        <f>IFERROR(VLOOKUP(Table1[[#This Row],[Ticker]],[1]!Table1[[Symbol]:[Industry]],2,FALSE),"-")</f>
        <v>-</v>
      </c>
      <c r="F5014">
        <v>0</v>
      </c>
      <c r="G5014">
        <v>-25.566150781411899</v>
      </c>
      <c r="M5014">
        <v>50</v>
      </c>
    </row>
    <row r="5015" spans="1:16" hidden="1" x14ac:dyDescent="0.3">
      <c r="A5015" t="s">
        <v>10185</v>
      </c>
      <c r="B5015" t="s">
        <v>10186</v>
      </c>
      <c r="C5015" t="str">
        <f>IFERROR(VLOOKUP(Table1[[#This Row],[Ticker]],[1]!Table1[[Symbol]:[Industry]],2,FALSE),"-")</f>
        <v>-</v>
      </c>
      <c r="D5015" t="s">
        <v>418</v>
      </c>
      <c r="F5015">
        <v>0</v>
      </c>
      <c r="G5015">
        <v>-25.566150781411899</v>
      </c>
      <c r="M5015">
        <v>50</v>
      </c>
    </row>
    <row r="5016" spans="1:16" hidden="1" x14ac:dyDescent="0.3">
      <c r="A5016" t="s">
        <v>10187</v>
      </c>
      <c r="B5016" t="s">
        <v>10188</v>
      </c>
      <c r="C5016" t="str">
        <f>IFERROR(VLOOKUP(Table1[[#This Row],[Ticker]],[1]!Table1[[Symbol]:[Industry]],2,FALSE),"-")</f>
        <v>-</v>
      </c>
      <c r="D5016" t="s">
        <v>541</v>
      </c>
    </row>
    <row r="5017" spans="1:16" hidden="1" x14ac:dyDescent="0.3">
      <c r="A5017" t="s">
        <v>10189</v>
      </c>
      <c r="B5017" t="s">
        <v>10190</v>
      </c>
      <c r="C5017" t="str">
        <f>IFERROR(VLOOKUP(Table1[[#This Row],[Ticker]],[1]!Table1[[Symbol]:[Industry]],2,FALSE),"-")</f>
        <v>-</v>
      </c>
      <c r="D5017" t="s">
        <v>271</v>
      </c>
    </row>
    <row r="5018" spans="1:16" hidden="1" x14ac:dyDescent="0.3">
      <c r="A5018" t="s">
        <v>10191</v>
      </c>
      <c r="B5018" t="s">
        <v>10192</v>
      </c>
      <c r="C5018" t="str">
        <f>IFERROR(VLOOKUP(Table1[[#This Row],[Ticker]],[1]!Table1[[Symbol]:[Industry]],2,FALSE),"-")</f>
        <v>-</v>
      </c>
      <c r="D5018" t="s">
        <v>138</v>
      </c>
      <c r="F5018">
        <v>0</v>
      </c>
      <c r="G5018">
        <v>-25.566150781411899</v>
      </c>
    </row>
    <row r="5019" spans="1:16" hidden="1" x14ac:dyDescent="0.3">
      <c r="A5019" t="s">
        <v>10193</v>
      </c>
      <c r="B5019" t="s">
        <v>10194</v>
      </c>
      <c r="C5019" t="str">
        <f>IFERROR(VLOOKUP(Table1[[#This Row],[Ticker]],[1]!Table1[[Symbol]:[Industry]],2,FALSE),"-")</f>
        <v>-</v>
      </c>
      <c r="D5019" t="s">
        <v>622</v>
      </c>
      <c r="F5019">
        <v>0</v>
      </c>
      <c r="G5019">
        <v>-25.566150781411899</v>
      </c>
      <c r="M5019">
        <v>50</v>
      </c>
    </row>
    <row r="5020" spans="1:16" hidden="1" x14ac:dyDescent="0.3">
      <c r="A5020" t="s">
        <v>10195</v>
      </c>
      <c r="B5020" t="s">
        <v>10196</v>
      </c>
      <c r="C5020" t="str">
        <f>IFERROR(VLOOKUP(Table1[[#This Row],[Ticker]],[1]!Table1[[Symbol]:[Industry]],2,FALSE),"-")</f>
        <v>-</v>
      </c>
      <c r="F5020">
        <v>0</v>
      </c>
      <c r="G5020">
        <v>-25.566150781411899</v>
      </c>
      <c r="M5020">
        <v>50</v>
      </c>
    </row>
    <row r="5021" spans="1:16" hidden="1" x14ac:dyDescent="0.3">
      <c r="A5021" t="s">
        <v>10197</v>
      </c>
      <c r="B5021" t="s">
        <v>10198</v>
      </c>
      <c r="C5021" t="str">
        <f>IFERROR(VLOOKUP(Table1[[#This Row],[Ticker]],[1]!Table1[[Symbol]:[Industry]],2,FALSE),"-")</f>
        <v>-</v>
      </c>
      <c r="D5021" t="s">
        <v>622</v>
      </c>
      <c r="F5021">
        <v>0</v>
      </c>
      <c r="G5021">
        <v>-25.566150781411899</v>
      </c>
      <c r="M5021">
        <v>50</v>
      </c>
    </row>
    <row r="5022" spans="1:16" hidden="1" x14ac:dyDescent="0.3">
      <c r="A5022" t="s">
        <v>10199</v>
      </c>
      <c r="B5022" t="s">
        <v>10200</v>
      </c>
      <c r="C5022" t="str">
        <f>IFERROR(VLOOKUP(Table1[[#This Row],[Ticker]],[1]!Table1[[Symbol]:[Industry]],2,FALSE),"-")</f>
        <v>-</v>
      </c>
      <c r="D5022" t="s">
        <v>121</v>
      </c>
      <c r="F5022">
        <v>0</v>
      </c>
      <c r="G5022">
        <v>-25.566150781411899</v>
      </c>
      <c r="M5022">
        <v>50</v>
      </c>
    </row>
    <row r="5023" spans="1:16" hidden="1" x14ac:dyDescent="0.3">
      <c r="A5023" t="s">
        <v>10201</v>
      </c>
      <c r="B5023" t="s">
        <v>10202</v>
      </c>
      <c r="C5023" t="str">
        <f>IFERROR(VLOOKUP(Table1[[#This Row],[Ticker]],[1]!Table1[[Symbol]:[Industry]],2,FALSE),"-")</f>
        <v>-</v>
      </c>
      <c r="D5023" t="s">
        <v>622</v>
      </c>
      <c r="F5023">
        <v>0</v>
      </c>
      <c r="G5023">
        <v>-25.566150781411899</v>
      </c>
      <c r="M5023">
        <v>50</v>
      </c>
    </row>
    <row r="5024" spans="1:16" hidden="1" x14ac:dyDescent="0.3">
      <c r="A5024" t="s">
        <v>10203</v>
      </c>
      <c r="B5024" t="s">
        <v>10204</v>
      </c>
      <c r="C5024" t="str">
        <f>IFERROR(VLOOKUP(Table1[[#This Row],[Ticker]],[1]!Table1[[Symbol]:[Industry]],2,FALSE),"-")</f>
        <v>-</v>
      </c>
      <c r="F5024">
        <v>0</v>
      </c>
      <c r="G5024">
        <v>-25.566150781411899</v>
      </c>
      <c r="M5024">
        <v>50</v>
      </c>
    </row>
    <row r="5025" spans="1:16" hidden="1" x14ac:dyDescent="0.3">
      <c r="A5025" t="s">
        <v>10205</v>
      </c>
      <c r="B5025" t="s">
        <v>10206</v>
      </c>
      <c r="C5025" t="str">
        <f>IFERROR(VLOOKUP(Table1[[#This Row],[Ticker]],[1]!Table1[[Symbol]:[Industry]],2,FALSE),"-")</f>
        <v>-</v>
      </c>
      <c r="F5025">
        <v>0</v>
      </c>
      <c r="G5025">
        <v>-25.566150781411899</v>
      </c>
      <c r="M5025">
        <v>50</v>
      </c>
    </row>
    <row r="5026" spans="1:16" hidden="1" x14ac:dyDescent="0.3">
      <c r="A5026" t="s">
        <v>10207</v>
      </c>
      <c r="B5026" t="s">
        <v>10208</v>
      </c>
      <c r="C5026" t="str">
        <f>IFERROR(VLOOKUP(Table1[[#This Row],[Ticker]],[1]!Table1[[Symbol]:[Industry]],2,FALSE),"-")</f>
        <v>-</v>
      </c>
      <c r="D5026" t="s">
        <v>46</v>
      </c>
      <c r="F5026">
        <v>0</v>
      </c>
      <c r="G5026">
        <v>-25.566150781411899</v>
      </c>
      <c r="M5026">
        <v>50</v>
      </c>
    </row>
    <row r="5027" spans="1:16" hidden="1" x14ac:dyDescent="0.3">
      <c r="A5027" t="s">
        <v>10209</v>
      </c>
      <c r="B5027" t="s">
        <v>10210</v>
      </c>
      <c r="C5027" t="str">
        <f>IFERROR(VLOOKUP(Table1[[#This Row],[Ticker]],[1]!Table1[[Symbol]:[Industry]],2,FALSE),"-")</f>
        <v>-</v>
      </c>
      <c r="F5027">
        <v>9</v>
      </c>
      <c r="G5027">
        <v>-9.9502246723883392</v>
      </c>
      <c r="H5027">
        <v>1.7306277852290901</v>
      </c>
      <c r="I5027">
        <v>-11.570190621216501</v>
      </c>
      <c r="J5027">
        <v>0.45143758765778003</v>
      </c>
      <c r="N5027">
        <v>1</v>
      </c>
    </row>
    <row r="5028" spans="1:16" hidden="1" x14ac:dyDescent="0.3">
      <c r="A5028" t="s">
        <v>10211</v>
      </c>
      <c r="B5028" t="s">
        <v>10212</v>
      </c>
      <c r="C5028" t="str">
        <f>IFERROR(VLOOKUP(Table1[[#This Row],[Ticker]],[1]!Table1[[Symbol]:[Industry]],2,FALSE),"-")</f>
        <v>-</v>
      </c>
      <c r="F5028">
        <v>0</v>
      </c>
      <c r="G5028">
        <v>-25.566150781411899</v>
      </c>
      <c r="M5028">
        <v>50</v>
      </c>
    </row>
    <row r="5029" spans="1:16" hidden="1" x14ac:dyDescent="0.3">
      <c r="A5029" t="s">
        <v>10213</v>
      </c>
      <c r="B5029" t="s">
        <v>10214</v>
      </c>
      <c r="C5029" t="str">
        <f>IFERROR(VLOOKUP(Table1[[#This Row],[Ticker]],[1]!Table1[[Symbol]:[Industry]],2,FALSE),"-")</f>
        <v>-</v>
      </c>
      <c r="D5029" t="s">
        <v>72</v>
      </c>
      <c r="F5029">
        <v>0</v>
      </c>
      <c r="G5029">
        <v>-25.566150781411899</v>
      </c>
      <c r="M5029">
        <v>50</v>
      </c>
    </row>
    <row r="5030" spans="1:16" hidden="1" x14ac:dyDescent="0.3">
      <c r="A5030" t="s">
        <v>10215</v>
      </c>
      <c r="B5030" t="s">
        <v>10216</v>
      </c>
      <c r="C5030" t="str">
        <f>IFERROR(VLOOKUP(Table1[[#This Row],[Ticker]],[1]!Table1[[Symbol]:[Industry]],2,FALSE),"-")</f>
        <v>-</v>
      </c>
      <c r="D5030" t="s">
        <v>219</v>
      </c>
      <c r="F5030">
        <v>0</v>
      </c>
      <c r="G5030">
        <v>-25.566150781411899</v>
      </c>
      <c r="M5030">
        <v>50</v>
      </c>
    </row>
    <row r="5031" spans="1:16" hidden="1" x14ac:dyDescent="0.3">
      <c r="A5031" t="s">
        <v>10217</v>
      </c>
      <c r="B5031" t="s">
        <v>10218</v>
      </c>
      <c r="C5031" t="str">
        <f>IFERROR(VLOOKUP(Table1[[#This Row],[Ticker]],[1]!Table1[[Symbol]:[Industry]],2,FALSE),"-")</f>
        <v>-</v>
      </c>
      <c r="D5031" t="s">
        <v>418</v>
      </c>
      <c r="F5031">
        <v>0</v>
      </c>
      <c r="G5031">
        <v>-25.566150781411899</v>
      </c>
      <c r="M5031">
        <v>50</v>
      </c>
    </row>
    <row r="5032" spans="1:16" hidden="1" x14ac:dyDescent="0.3">
      <c r="A5032" t="s">
        <v>10219</v>
      </c>
      <c r="B5032" t="s">
        <v>10220</v>
      </c>
      <c r="C5032" t="str">
        <f>IFERROR(VLOOKUP(Table1[[#This Row],[Ticker]],[1]!Table1[[Symbol]:[Industry]],2,FALSE),"-")</f>
        <v>-</v>
      </c>
      <c r="D5032" t="s">
        <v>121</v>
      </c>
      <c r="F5032">
        <v>0</v>
      </c>
      <c r="G5032">
        <v>-25.566150781411899</v>
      </c>
      <c r="M5032">
        <v>50</v>
      </c>
    </row>
    <row r="5033" spans="1:16" hidden="1" x14ac:dyDescent="0.3">
      <c r="A5033" t="s">
        <v>10221</v>
      </c>
      <c r="B5033" t="s">
        <v>10222</v>
      </c>
      <c r="C5033" t="str">
        <f>IFERROR(VLOOKUP(Table1[[#This Row],[Ticker]],[1]!Table1[[Symbol]:[Industry]],2,FALSE),"-")</f>
        <v>-</v>
      </c>
      <c r="F5033">
        <v>20.05</v>
      </c>
      <c r="G5033">
        <v>-28.7530170296012</v>
      </c>
      <c r="H5033">
        <v>-7.1874303762338698</v>
      </c>
      <c r="I5033">
        <v>-34.404723653680598</v>
      </c>
      <c r="J5033">
        <v>-4.6125435011961802</v>
      </c>
      <c r="K5033">
        <v>19.923137619731399</v>
      </c>
      <c r="L5033">
        <v>20.344155179765401</v>
      </c>
      <c r="N5033">
        <v>0.68524237333457305</v>
      </c>
      <c r="O5033">
        <v>42.094763092269297</v>
      </c>
      <c r="P5033">
        <v>26.100628930817599</v>
      </c>
    </row>
    <row r="5034" spans="1:16" hidden="1" x14ac:dyDescent="0.3">
      <c r="A5034" t="s">
        <v>10223</v>
      </c>
      <c r="B5034" t="s">
        <v>10224</v>
      </c>
      <c r="C5034" t="str">
        <f>IFERROR(VLOOKUP(Table1[[#This Row],[Ticker]],[1]!Table1[[Symbol]:[Industry]],2,FALSE),"-")</f>
        <v>-</v>
      </c>
      <c r="D5034" t="s">
        <v>1160</v>
      </c>
    </row>
    <row r="5035" spans="1:16" hidden="1" x14ac:dyDescent="0.3">
      <c r="A5035" t="s">
        <v>10225</v>
      </c>
      <c r="B5035" t="s">
        <v>10226</v>
      </c>
      <c r="C5035" t="str">
        <f>IFERROR(VLOOKUP(Table1[[#This Row],[Ticker]],[1]!Table1[[Symbol]:[Industry]],2,FALSE),"-")</f>
        <v>-</v>
      </c>
      <c r="F5035">
        <v>0</v>
      </c>
      <c r="G5035">
        <v>-25.566150781411899</v>
      </c>
      <c r="M5035">
        <v>50</v>
      </c>
    </row>
    <row r="5036" spans="1:16" hidden="1" x14ac:dyDescent="0.3">
      <c r="A5036" t="s">
        <v>10227</v>
      </c>
      <c r="B5036" t="s">
        <v>10228</v>
      </c>
      <c r="C5036" t="str">
        <f>IFERROR(VLOOKUP(Table1[[#This Row],[Ticker]],[1]!Table1[[Symbol]:[Industry]],2,FALSE),"-")</f>
        <v>-</v>
      </c>
      <c r="D5036" t="s">
        <v>541</v>
      </c>
      <c r="F5036">
        <v>0</v>
      </c>
      <c r="G5036">
        <v>-25.566150781411899</v>
      </c>
      <c r="M5036">
        <v>50</v>
      </c>
    </row>
    <row r="5037" spans="1:16" hidden="1" x14ac:dyDescent="0.3">
      <c r="A5037" t="s">
        <v>10229</v>
      </c>
      <c r="B5037" t="s">
        <v>10230</v>
      </c>
      <c r="C5037" t="str">
        <f>IFERROR(VLOOKUP(Table1[[#This Row],[Ticker]],[1]!Table1[[Symbol]:[Industry]],2,FALSE),"-")</f>
        <v>-</v>
      </c>
      <c r="D5037" t="s">
        <v>541</v>
      </c>
      <c r="F5037">
        <v>0</v>
      </c>
      <c r="G5037">
        <v>-25.566150781411899</v>
      </c>
      <c r="M5037">
        <v>50</v>
      </c>
    </row>
    <row r="5038" spans="1:16" hidden="1" x14ac:dyDescent="0.3">
      <c r="A5038" t="s">
        <v>10231</v>
      </c>
      <c r="B5038" t="s">
        <v>10232</v>
      </c>
      <c r="C5038" t="str">
        <f>IFERROR(VLOOKUP(Table1[[#This Row],[Ticker]],[1]!Table1[[Symbol]:[Industry]],2,FALSE),"-")</f>
        <v>-</v>
      </c>
      <c r="F5038">
        <v>0</v>
      </c>
      <c r="G5038">
        <v>-25.566150781411899</v>
      </c>
      <c r="M5038">
        <v>50</v>
      </c>
    </row>
    <row r="5039" spans="1:16" hidden="1" x14ac:dyDescent="0.3">
      <c r="A5039" t="s">
        <v>10233</v>
      </c>
      <c r="B5039" t="s">
        <v>10234</v>
      </c>
      <c r="C5039" t="str">
        <f>IFERROR(VLOOKUP(Table1[[#This Row],[Ticker]],[1]!Table1[[Symbol]:[Industry]],2,FALSE),"-")</f>
        <v>-</v>
      </c>
      <c r="F5039">
        <v>0</v>
      </c>
      <c r="G5039">
        <v>-25.566150781411899</v>
      </c>
      <c r="M5039">
        <v>50</v>
      </c>
    </row>
    <row r="5040" spans="1:16" hidden="1" x14ac:dyDescent="0.3">
      <c r="A5040" t="s">
        <v>10235</v>
      </c>
      <c r="B5040" t="s">
        <v>10236</v>
      </c>
      <c r="C5040" t="str">
        <f>IFERROR(VLOOKUP(Table1[[#This Row],[Ticker]],[1]!Table1[[Symbol]:[Industry]],2,FALSE),"-")</f>
        <v>-</v>
      </c>
      <c r="D5040" t="s">
        <v>72</v>
      </c>
      <c r="F5040">
        <v>0</v>
      </c>
      <c r="G5040">
        <v>-25.566150781411899</v>
      </c>
      <c r="M5040">
        <v>50</v>
      </c>
    </row>
    <row r="5041" spans="1:13" hidden="1" x14ac:dyDescent="0.3">
      <c r="A5041" t="s">
        <v>10237</v>
      </c>
      <c r="B5041" t="s">
        <v>10238</v>
      </c>
      <c r="C5041" t="str">
        <f>IFERROR(VLOOKUP(Table1[[#This Row],[Ticker]],[1]!Table1[[Symbol]:[Industry]],2,FALSE),"-")</f>
        <v>-</v>
      </c>
      <c r="D5041" t="s">
        <v>21</v>
      </c>
      <c r="F5041">
        <v>0</v>
      </c>
      <c r="G5041">
        <v>-23.975943276778899</v>
      </c>
      <c r="M5041">
        <v>50</v>
      </c>
    </row>
    <row r="5042" spans="1:13" hidden="1" x14ac:dyDescent="0.3">
      <c r="A5042" t="s">
        <v>10239</v>
      </c>
      <c r="B5042" t="s">
        <v>10240</v>
      </c>
      <c r="C5042" t="str">
        <f>IFERROR(VLOOKUP(Table1[[#This Row],[Ticker]],[1]!Table1[[Symbol]:[Industry]],2,FALSE),"-")</f>
        <v>-</v>
      </c>
      <c r="D5042" t="s">
        <v>54</v>
      </c>
      <c r="F5042">
        <v>0</v>
      </c>
      <c r="G5042">
        <v>-25.566150781411899</v>
      </c>
      <c r="M5042">
        <v>50</v>
      </c>
    </row>
    <row r="5043" spans="1:13" hidden="1" x14ac:dyDescent="0.3">
      <c r="A5043" t="s">
        <v>10241</v>
      </c>
      <c r="B5043" t="s">
        <v>10242</v>
      </c>
      <c r="C5043" t="str">
        <f>IFERROR(VLOOKUP(Table1[[#This Row],[Ticker]],[1]!Table1[[Symbol]:[Industry]],2,FALSE),"-")</f>
        <v>-</v>
      </c>
      <c r="F5043">
        <v>0</v>
      </c>
      <c r="G5043">
        <v>-25.566150781411899</v>
      </c>
      <c r="M5043">
        <v>50</v>
      </c>
    </row>
    <row r="5044" spans="1:13" hidden="1" x14ac:dyDescent="0.3">
      <c r="A5044" t="s">
        <v>10243</v>
      </c>
      <c r="B5044" t="s">
        <v>10244</v>
      </c>
      <c r="C5044" t="str">
        <f>IFERROR(VLOOKUP(Table1[[#This Row],[Ticker]],[1]!Table1[[Symbol]:[Industry]],2,FALSE),"-")</f>
        <v>-</v>
      </c>
      <c r="D5044" t="s">
        <v>541</v>
      </c>
      <c r="F5044">
        <v>0</v>
      </c>
      <c r="G5044">
        <v>-25.566150781411899</v>
      </c>
      <c r="M5044">
        <v>50</v>
      </c>
    </row>
    <row r="5045" spans="1:13" hidden="1" x14ac:dyDescent="0.3">
      <c r="A5045" t="s">
        <v>10245</v>
      </c>
      <c r="B5045" t="s">
        <v>10246</v>
      </c>
      <c r="C5045" t="str">
        <f>IFERROR(VLOOKUP(Table1[[#This Row],[Ticker]],[1]!Table1[[Symbol]:[Industry]],2,FALSE),"-")</f>
        <v>-</v>
      </c>
      <c r="D5045" t="s">
        <v>121</v>
      </c>
      <c r="F5045">
        <v>0</v>
      </c>
      <c r="G5045">
        <v>-25.566150781411899</v>
      </c>
    </row>
    <row r="5046" spans="1:13" hidden="1" x14ac:dyDescent="0.3">
      <c r="A5046" t="s">
        <v>10247</v>
      </c>
      <c r="B5046" t="s">
        <v>10248</v>
      </c>
      <c r="C5046" t="str">
        <f>IFERROR(VLOOKUP(Table1[[#This Row],[Ticker]],[1]!Table1[[Symbol]:[Industry]],2,FALSE),"-")</f>
        <v>-</v>
      </c>
      <c r="D5046" t="s">
        <v>541</v>
      </c>
      <c r="F5046">
        <v>0</v>
      </c>
      <c r="G5046">
        <v>-25.566150781411899</v>
      </c>
      <c r="M5046">
        <v>50</v>
      </c>
    </row>
    <row r="5047" spans="1:13" hidden="1" x14ac:dyDescent="0.3">
      <c r="A5047" t="s">
        <v>10249</v>
      </c>
      <c r="B5047" t="s">
        <v>10250</v>
      </c>
      <c r="C5047" t="str">
        <f>IFERROR(VLOOKUP(Table1[[#This Row],[Ticker]],[1]!Table1[[Symbol]:[Industry]],2,FALSE),"-")</f>
        <v>-</v>
      </c>
      <c r="D5047" t="s">
        <v>138</v>
      </c>
      <c r="F5047">
        <v>0</v>
      </c>
      <c r="G5047">
        <v>-25.566150781411899</v>
      </c>
      <c r="M5047">
        <v>50</v>
      </c>
    </row>
    <row r="5048" spans="1:13" hidden="1" x14ac:dyDescent="0.3">
      <c r="A5048" t="s">
        <v>10251</v>
      </c>
      <c r="B5048" t="s">
        <v>10252</v>
      </c>
      <c r="C5048" t="str">
        <f>IFERROR(VLOOKUP(Table1[[#This Row],[Ticker]],[1]!Table1[[Symbol]:[Industry]],2,FALSE),"-")</f>
        <v>-</v>
      </c>
      <c r="D5048" t="s">
        <v>138</v>
      </c>
      <c r="F5048">
        <v>0</v>
      </c>
      <c r="G5048">
        <v>-25.566150781411899</v>
      </c>
      <c r="M5048">
        <v>50</v>
      </c>
    </row>
    <row r="5049" spans="1:13" hidden="1" x14ac:dyDescent="0.3">
      <c r="A5049" t="s">
        <v>10253</v>
      </c>
      <c r="B5049" t="s">
        <v>10254</v>
      </c>
      <c r="C5049" t="str">
        <f>IFERROR(VLOOKUP(Table1[[#This Row],[Ticker]],[1]!Table1[[Symbol]:[Industry]],2,FALSE),"-")</f>
        <v>-</v>
      </c>
      <c r="D5049" t="s">
        <v>541</v>
      </c>
      <c r="F5049">
        <v>0</v>
      </c>
      <c r="G5049">
        <v>-25.566150781411899</v>
      </c>
      <c r="M5049">
        <v>50</v>
      </c>
    </row>
    <row r="5050" spans="1:13" hidden="1" x14ac:dyDescent="0.3">
      <c r="A5050" t="s">
        <v>10255</v>
      </c>
      <c r="B5050" t="s">
        <v>10256</v>
      </c>
      <c r="C5050" t="str">
        <f>IFERROR(VLOOKUP(Table1[[#This Row],[Ticker]],[1]!Table1[[Symbol]:[Industry]],2,FALSE),"-")</f>
        <v>-</v>
      </c>
      <c r="F5050">
        <v>0</v>
      </c>
      <c r="G5050">
        <v>-25.566150781411899</v>
      </c>
      <c r="M5050">
        <v>50</v>
      </c>
    </row>
    <row r="5051" spans="1:13" hidden="1" x14ac:dyDescent="0.3">
      <c r="A5051" t="s">
        <v>10257</v>
      </c>
      <c r="B5051" t="s">
        <v>10258</v>
      </c>
      <c r="C5051" t="str">
        <f>IFERROR(VLOOKUP(Table1[[#This Row],[Ticker]],[1]!Table1[[Symbol]:[Industry]],2,FALSE),"-")</f>
        <v>-</v>
      </c>
      <c r="D5051" t="s">
        <v>418</v>
      </c>
      <c r="F5051">
        <v>0</v>
      </c>
      <c r="G5051">
        <v>-25.566150781411899</v>
      </c>
      <c r="M5051">
        <v>50</v>
      </c>
    </row>
    <row r="5052" spans="1:13" hidden="1" x14ac:dyDescent="0.3">
      <c r="A5052" t="s">
        <v>10259</v>
      </c>
      <c r="B5052" t="s">
        <v>10260</v>
      </c>
      <c r="C5052" t="str">
        <f>IFERROR(VLOOKUP(Table1[[#This Row],[Ticker]],[1]!Table1[[Symbol]:[Industry]],2,FALSE),"-")</f>
        <v>-</v>
      </c>
      <c r="D5052" t="s">
        <v>541</v>
      </c>
      <c r="F5052">
        <v>0</v>
      </c>
      <c r="G5052">
        <v>-25.566150781411899</v>
      </c>
    </row>
    <row r="5053" spans="1:13" hidden="1" x14ac:dyDescent="0.3">
      <c r="A5053" t="s">
        <v>10261</v>
      </c>
      <c r="B5053" t="s">
        <v>10262</v>
      </c>
      <c r="C5053" t="str">
        <f>IFERROR(VLOOKUP(Table1[[#This Row],[Ticker]],[1]!Table1[[Symbol]:[Industry]],2,FALSE),"-")</f>
        <v>-</v>
      </c>
      <c r="F5053">
        <v>0</v>
      </c>
      <c r="G5053">
        <v>-25.566150781411899</v>
      </c>
      <c r="M5053">
        <v>50</v>
      </c>
    </row>
    <row r="5054" spans="1:13" hidden="1" x14ac:dyDescent="0.3">
      <c r="A5054" t="s">
        <v>10263</v>
      </c>
      <c r="B5054" t="s">
        <v>10264</v>
      </c>
      <c r="C5054" t="str">
        <f>IFERROR(VLOOKUP(Table1[[#This Row],[Ticker]],[1]!Table1[[Symbol]:[Industry]],2,FALSE),"-")</f>
        <v>-</v>
      </c>
      <c r="D5054" t="s">
        <v>541</v>
      </c>
      <c r="F5054">
        <v>0</v>
      </c>
      <c r="G5054">
        <v>-25.566150781411899</v>
      </c>
      <c r="M5054">
        <v>50</v>
      </c>
    </row>
    <row r="5055" spans="1:13" hidden="1" x14ac:dyDescent="0.3">
      <c r="A5055" t="s">
        <v>10265</v>
      </c>
      <c r="B5055" t="s">
        <v>10266</v>
      </c>
      <c r="C5055" t="str">
        <f>IFERROR(VLOOKUP(Table1[[#This Row],[Ticker]],[1]!Table1[[Symbol]:[Industry]],2,FALSE),"-")</f>
        <v>-</v>
      </c>
      <c r="D5055" t="s">
        <v>121</v>
      </c>
      <c r="F5055">
        <v>0</v>
      </c>
      <c r="G5055">
        <v>-25.566150781411899</v>
      </c>
      <c r="M5055">
        <v>50</v>
      </c>
    </row>
    <row r="5056" spans="1:13" hidden="1" x14ac:dyDescent="0.3">
      <c r="A5056" t="s">
        <v>10267</v>
      </c>
      <c r="B5056" t="s">
        <v>10268</v>
      </c>
      <c r="C5056" t="str">
        <f>IFERROR(VLOOKUP(Table1[[#This Row],[Ticker]],[1]!Table1[[Symbol]:[Industry]],2,FALSE),"-")</f>
        <v>-</v>
      </c>
      <c r="D5056" t="s">
        <v>60</v>
      </c>
      <c r="F5056">
        <v>0</v>
      </c>
      <c r="G5056">
        <v>-25.566150781411899</v>
      </c>
      <c r="M5056">
        <v>50</v>
      </c>
    </row>
    <row r="5057" spans="1:16" hidden="1" x14ac:dyDescent="0.3">
      <c r="A5057" t="s">
        <v>10269</v>
      </c>
      <c r="B5057" t="s">
        <v>10270</v>
      </c>
      <c r="C5057" t="str">
        <f>IFERROR(VLOOKUP(Table1[[#This Row],[Ticker]],[1]!Table1[[Symbol]:[Industry]],2,FALSE),"-")</f>
        <v>-</v>
      </c>
      <c r="D5057" t="s">
        <v>619</v>
      </c>
      <c r="F5057">
        <v>0</v>
      </c>
      <c r="G5057">
        <v>-25.566150781411899</v>
      </c>
      <c r="M5057">
        <v>50</v>
      </c>
    </row>
    <row r="5058" spans="1:16" hidden="1" x14ac:dyDescent="0.3">
      <c r="A5058" t="s">
        <v>10271</v>
      </c>
      <c r="B5058" t="s">
        <v>10272</v>
      </c>
      <c r="C5058" t="str">
        <f>IFERROR(VLOOKUP(Table1[[#This Row],[Ticker]],[1]!Table1[[Symbol]:[Industry]],2,FALSE),"-")</f>
        <v>-</v>
      </c>
      <c r="D5058" t="s">
        <v>228</v>
      </c>
      <c r="F5058">
        <v>0</v>
      </c>
      <c r="G5058">
        <v>-25.566150781411899</v>
      </c>
      <c r="M5058">
        <v>50</v>
      </c>
    </row>
    <row r="5059" spans="1:16" hidden="1" x14ac:dyDescent="0.3">
      <c r="A5059" t="s">
        <v>10273</v>
      </c>
      <c r="B5059" t="s">
        <v>10274</v>
      </c>
      <c r="C5059" t="str">
        <f>IFERROR(VLOOKUP(Table1[[#This Row],[Ticker]],[1]!Table1[[Symbol]:[Industry]],2,FALSE),"-")</f>
        <v>-</v>
      </c>
      <c r="D5059" t="s">
        <v>228</v>
      </c>
      <c r="F5059">
        <v>0</v>
      </c>
      <c r="G5059">
        <v>-25.566150781411899</v>
      </c>
      <c r="M5059">
        <v>50</v>
      </c>
    </row>
    <row r="5060" spans="1:16" hidden="1" x14ac:dyDescent="0.3">
      <c r="A5060" t="s">
        <v>10275</v>
      </c>
      <c r="B5060" t="s">
        <v>10276</v>
      </c>
      <c r="C5060" t="str">
        <f>IFERROR(VLOOKUP(Table1[[#This Row],[Ticker]],[1]!Table1[[Symbol]:[Industry]],2,FALSE),"-")</f>
        <v>-</v>
      </c>
      <c r="F5060">
        <v>0</v>
      </c>
      <c r="G5060">
        <v>-25.566150781411899</v>
      </c>
      <c r="M5060">
        <v>50</v>
      </c>
    </row>
    <row r="5061" spans="1:16" hidden="1" x14ac:dyDescent="0.3">
      <c r="A5061" t="s">
        <v>10277</v>
      </c>
      <c r="B5061" t="s">
        <v>10278</v>
      </c>
      <c r="C5061" t="str">
        <f>IFERROR(VLOOKUP(Table1[[#This Row],[Ticker]],[1]!Table1[[Symbol]:[Industry]],2,FALSE),"-")</f>
        <v>-</v>
      </c>
      <c r="F5061">
        <v>25.5</v>
      </c>
      <c r="G5061">
        <v>-9.9502246723883392</v>
      </c>
      <c r="H5061">
        <v>1.7306277852290901</v>
      </c>
      <c r="I5061">
        <v>-11.570190621216501</v>
      </c>
      <c r="J5061">
        <v>0.45143758765778003</v>
      </c>
      <c r="N5061">
        <v>1</v>
      </c>
    </row>
    <row r="5062" spans="1:16" hidden="1" x14ac:dyDescent="0.3">
      <c r="A5062" t="s">
        <v>10279</v>
      </c>
      <c r="B5062" t="s">
        <v>10280</v>
      </c>
      <c r="C5062" t="str">
        <f>IFERROR(VLOOKUP(Table1[[#This Row],[Ticker]],[1]!Table1[[Symbol]:[Industry]],2,FALSE),"-")</f>
        <v>-</v>
      </c>
      <c r="F5062">
        <v>0</v>
      </c>
      <c r="G5062">
        <v>-25.566150781411899</v>
      </c>
      <c r="M5062">
        <v>50</v>
      </c>
    </row>
    <row r="5063" spans="1:16" hidden="1" x14ac:dyDescent="0.3">
      <c r="A5063" t="s">
        <v>10281</v>
      </c>
      <c r="B5063" t="s">
        <v>10282</v>
      </c>
      <c r="C5063" t="str">
        <f>IFERROR(VLOOKUP(Table1[[#This Row],[Ticker]],[1]!Table1[[Symbol]:[Industry]],2,FALSE),"-")</f>
        <v>-</v>
      </c>
      <c r="D5063" t="s">
        <v>361</v>
      </c>
      <c r="F5063">
        <v>0</v>
      </c>
      <c r="G5063">
        <v>-25.566150781411899</v>
      </c>
      <c r="M5063">
        <v>50</v>
      </c>
    </row>
    <row r="5064" spans="1:16" hidden="1" x14ac:dyDescent="0.3">
      <c r="A5064" t="s">
        <v>10283</v>
      </c>
      <c r="B5064" t="s">
        <v>10284</v>
      </c>
      <c r="C5064" t="str">
        <f>IFERROR(VLOOKUP(Table1[[#This Row],[Ticker]],[1]!Table1[[Symbol]:[Industry]],2,FALSE),"-")</f>
        <v>-</v>
      </c>
      <c r="D5064" t="s">
        <v>290</v>
      </c>
      <c r="F5064">
        <v>0</v>
      </c>
      <c r="G5064">
        <v>-25.566150781411899</v>
      </c>
      <c r="M5064">
        <v>50</v>
      </c>
    </row>
    <row r="5065" spans="1:16" hidden="1" x14ac:dyDescent="0.3">
      <c r="A5065" t="s">
        <v>10285</v>
      </c>
      <c r="B5065" t="s">
        <v>10286</v>
      </c>
      <c r="C5065" t="str">
        <f>IFERROR(VLOOKUP(Table1[[#This Row],[Ticker]],[1]!Table1[[Symbol]:[Industry]],2,FALSE),"-")</f>
        <v>-</v>
      </c>
      <c r="D5065" t="s">
        <v>46</v>
      </c>
    </row>
    <row r="5066" spans="1:16" hidden="1" x14ac:dyDescent="0.3">
      <c r="A5066" t="s">
        <v>25</v>
      </c>
      <c r="B5066" t="s">
        <v>10287</v>
      </c>
      <c r="C5066" t="str">
        <f>IFERROR(VLOOKUP(Table1[[#This Row],[Ticker]],[1]!Table1[[Symbol]:[Industry]],2,FALSE),"-")</f>
        <v>-</v>
      </c>
      <c r="D5066" t="s">
        <v>27</v>
      </c>
      <c r="F5066">
        <v>1112.2</v>
      </c>
      <c r="G5066">
        <v>87.289680256237205</v>
      </c>
      <c r="H5066">
        <v>-2.7607386226625201</v>
      </c>
      <c r="I5066">
        <v>28.963363915725299</v>
      </c>
      <c r="J5066">
        <v>-4.5482820058264997</v>
      </c>
      <c r="K5066">
        <v>1013.51429023721</v>
      </c>
      <c r="L5066">
        <v>821.09513344391905</v>
      </c>
      <c r="N5066">
        <v>0.88795262226996796</v>
      </c>
      <c r="O5066">
        <v>5.7993166696637299</v>
      </c>
      <c r="P5066">
        <v>143.369803063457</v>
      </c>
    </row>
    <row r="5067" spans="1:16" hidden="1" x14ac:dyDescent="0.3">
      <c r="A5067" t="s">
        <v>10288</v>
      </c>
      <c r="B5067" t="s">
        <v>10289</v>
      </c>
      <c r="C5067" t="str">
        <f>IFERROR(VLOOKUP(Table1[[#This Row],[Ticker]],[1]!Table1[[Symbol]:[Industry]],2,FALSE),"-")</f>
        <v>-</v>
      </c>
      <c r="F5067">
        <v>132.30000000000001</v>
      </c>
      <c r="G5067">
        <v>66.730360846495003</v>
      </c>
      <c r="H5067">
        <v>13.041545589482901</v>
      </c>
      <c r="I5067">
        <v>20.648203314207901</v>
      </c>
      <c r="J5067">
        <v>11.4469008879305</v>
      </c>
      <c r="K5067">
        <v>115.977849579512</v>
      </c>
      <c r="L5067">
        <v>93.510458018893601</v>
      </c>
      <c r="N5067">
        <v>0.68427828937189406</v>
      </c>
      <c r="O5067">
        <v>3.0990173847316602</v>
      </c>
      <c r="P5067">
        <v>116.530278232405</v>
      </c>
    </row>
    <row r="5068" spans="1:16" hidden="1" x14ac:dyDescent="0.3">
      <c r="A5068" t="s">
        <v>10290</v>
      </c>
      <c r="B5068" t="s">
        <v>10291</v>
      </c>
      <c r="C5068" t="str">
        <f>IFERROR(VLOOKUP(Table1[[#This Row],[Ticker]],[1]!Table1[[Symbol]:[Industry]],2,FALSE),"-")</f>
        <v>-</v>
      </c>
      <c r="F5068">
        <v>0</v>
      </c>
      <c r="G5068">
        <v>-25.566150781411899</v>
      </c>
      <c r="M5068">
        <v>50</v>
      </c>
    </row>
    <row r="5069" spans="1:16" hidden="1" x14ac:dyDescent="0.3">
      <c r="A5069" t="s">
        <v>10292</v>
      </c>
      <c r="B5069" t="s">
        <v>10293</v>
      </c>
      <c r="C5069" t="str">
        <f>IFERROR(VLOOKUP(Table1[[#This Row],[Ticker]],[1]!Table1[[Symbol]:[Industry]],2,FALSE),"-")</f>
        <v>-</v>
      </c>
      <c r="D5069" t="s">
        <v>46</v>
      </c>
    </row>
    <row r="5070" spans="1:16" hidden="1" x14ac:dyDescent="0.3">
      <c r="A5070" t="s">
        <v>10294</v>
      </c>
      <c r="B5070" t="s">
        <v>10295</v>
      </c>
      <c r="C5070" t="str">
        <f>IFERROR(VLOOKUP(Table1[[#This Row],[Ticker]],[1]!Table1[[Symbol]:[Industry]],2,FALSE),"-")</f>
        <v>-</v>
      </c>
      <c r="D5070" t="s">
        <v>89</v>
      </c>
      <c r="F5070">
        <v>100.9</v>
      </c>
      <c r="G5070">
        <v>-25.566150781411899</v>
      </c>
      <c r="H5070">
        <v>-4.9314202018842304</v>
      </c>
      <c r="I5070">
        <v>-17.1924048689303</v>
      </c>
      <c r="J5070">
        <v>-1.23904952529257</v>
      </c>
      <c r="K5070">
        <v>92.368461759188804</v>
      </c>
      <c r="N5070">
        <v>0</v>
      </c>
      <c r="O5070">
        <v>0.89197224975221501</v>
      </c>
    </row>
    <row r="5071" spans="1:16" hidden="1" x14ac:dyDescent="0.3">
      <c r="A5071" t="s">
        <v>10296</v>
      </c>
      <c r="B5071" t="s">
        <v>10297</v>
      </c>
      <c r="C5071" t="str">
        <f>IFERROR(VLOOKUP(Table1[[#This Row],[Ticker]],[1]!Table1[[Symbol]:[Industry]],2,FALSE),"-")</f>
        <v>-</v>
      </c>
      <c r="D5071" t="s">
        <v>715</v>
      </c>
      <c r="F5071">
        <v>25.66</v>
      </c>
      <c r="G5071">
        <v>2.52373685903749</v>
      </c>
      <c r="H5071">
        <v>-1.9076486549292699</v>
      </c>
      <c r="I5071">
        <v>-3.86309493675421</v>
      </c>
      <c r="J5071">
        <v>-1.7502567608411299</v>
      </c>
      <c r="K5071">
        <v>24.608643034370999</v>
      </c>
      <c r="L5071">
        <v>22.771964572900501</v>
      </c>
      <c r="N5071">
        <v>0.48284752639683198</v>
      </c>
      <c r="O5071">
        <v>0.31176929072484999</v>
      </c>
      <c r="P5071">
        <v>55.515151515151501</v>
      </c>
    </row>
    <row r="5072" spans="1:16" hidden="1" x14ac:dyDescent="0.3">
      <c r="A5072" t="s">
        <v>10298</v>
      </c>
      <c r="B5072" t="s">
        <v>10299</v>
      </c>
      <c r="C5072" t="str">
        <f>IFERROR(VLOOKUP(Table1[[#This Row],[Ticker]],[1]!Table1[[Symbol]:[Industry]],2,FALSE),"-")</f>
        <v>-</v>
      </c>
      <c r="D5072" t="s">
        <v>715</v>
      </c>
      <c r="F5072">
        <v>80.739999999999995</v>
      </c>
      <c r="G5072">
        <v>-16.531714589649599</v>
      </c>
      <c r="H5072">
        <v>-10.162276286612</v>
      </c>
      <c r="I5072">
        <v>-2.9412866922631302</v>
      </c>
      <c r="J5072">
        <v>-10.3825422950367</v>
      </c>
      <c r="K5072">
        <v>86.617048510782098</v>
      </c>
      <c r="L5072">
        <v>79.498243299276496</v>
      </c>
      <c r="N5072">
        <v>1.73314969525506</v>
      </c>
      <c r="O5072">
        <v>16.485013623978201</v>
      </c>
      <c r="P5072">
        <v>19.8100608398872</v>
      </c>
    </row>
    <row r="5073" spans="1:16" hidden="1" x14ac:dyDescent="0.3">
      <c r="A5073" t="s">
        <v>10300</v>
      </c>
      <c r="B5073" t="s">
        <v>10301</v>
      </c>
      <c r="C5073" t="str">
        <f>IFERROR(VLOOKUP(Table1[[#This Row],[Ticker]],[1]!Table1[[Symbol]:[Industry]],2,FALSE),"-")</f>
        <v>-</v>
      </c>
      <c r="D5073" t="s">
        <v>1318</v>
      </c>
      <c r="F5073">
        <v>235.85</v>
      </c>
      <c r="G5073">
        <v>-17.179202252000099</v>
      </c>
      <c r="H5073">
        <v>-2.48073164898892</v>
      </c>
      <c r="I5073">
        <v>-10.6407557009081</v>
      </c>
      <c r="J5073">
        <v>-0.12936657756335601</v>
      </c>
      <c r="K5073">
        <v>231.54286261089501</v>
      </c>
      <c r="L5073">
        <v>224.79422141826601</v>
      </c>
      <c r="N5073">
        <v>0.77309305668273498</v>
      </c>
      <c r="O5073">
        <v>8.05596777612827E-2</v>
      </c>
      <c r="P5073">
        <v>9.1847599648164397</v>
      </c>
    </row>
    <row r="5074" spans="1:16" hidden="1" x14ac:dyDescent="0.3">
      <c r="A5074" t="s">
        <v>10302</v>
      </c>
      <c r="B5074" t="s">
        <v>10303</v>
      </c>
      <c r="C5074" t="str">
        <f>IFERROR(VLOOKUP(Table1[[#This Row],[Ticker]],[1]!Table1[[Symbol]:[Industry]],2,FALSE),"-")</f>
        <v>-</v>
      </c>
      <c r="D5074" t="s">
        <v>715</v>
      </c>
      <c r="F5074">
        <v>1130.29</v>
      </c>
      <c r="G5074">
        <v>-18.014349879533999</v>
      </c>
      <c r="H5074">
        <v>-3.47084694679147</v>
      </c>
      <c r="I5074">
        <v>-11.911861452012401</v>
      </c>
      <c r="J5074">
        <v>-1.0147587451507301</v>
      </c>
      <c r="K5074">
        <v>1123.93732611622</v>
      </c>
      <c r="L5074">
        <v>1097.1596854985301</v>
      </c>
      <c r="N5074">
        <v>0.97146421952726203</v>
      </c>
      <c r="O5074">
        <v>11.7058454025073</v>
      </c>
      <c r="P5074">
        <v>31.6295752832803</v>
      </c>
    </row>
    <row r="5075" spans="1:16" hidden="1" x14ac:dyDescent="0.3">
      <c r="A5075" t="s">
        <v>10304</v>
      </c>
      <c r="B5075" t="s">
        <v>10305</v>
      </c>
      <c r="C5075" t="str">
        <f>IFERROR(VLOOKUP(Table1[[#This Row],[Ticker]],[1]!Table1[[Symbol]:[Industry]],2,FALSE),"-")</f>
        <v>-</v>
      </c>
      <c r="D5075" t="s">
        <v>715</v>
      </c>
      <c r="F5075">
        <v>94.75</v>
      </c>
      <c r="G5075">
        <v>23.108394092430199</v>
      </c>
      <c r="H5075">
        <v>-0.60209435226272801</v>
      </c>
      <c r="I5075">
        <v>2.5153585251652899</v>
      </c>
      <c r="J5075">
        <v>-1.4725951728509601</v>
      </c>
      <c r="K5075">
        <v>91.701986137771399</v>
      </c>
      <c r="L5075">
        <v>82.126236312724004</v>
      </c>
      <c r="N5075">
        <v>0.63138423357013296</v>
      </c>
      <c r="O5075">
        <v>0.82321899736148496</v>
      </c>
      <c r="P5075">
        <v>56.611570247933798</v>
      </c>
    </row>
    <row r="5076" spans="1:16" hidden="1" x14ac:dyDescent="0.3">
      <c r="A5076" t="s">
        <v>10306</v>
      </c>
      <c r="B5076" t="s">
        <v>10307</v>
      </c>
      <c r="C5076" t="str">
        <f>IFERROR(VLOOKUP(Table1[[#This Row],[Ticker]],[1]!Table1[[Symbol]:[Industry]],2,FALSE),"-")</f>
        <v>-</v>
      </c>
      <c r="D5076" t="s">
        <v>715</v>
      </c>
      <c r="F5076">
        <v>51.99</v>
      </c>
      <c r="G5076">
        <v>-12.9361681124344</v>
      </c>
      <c r="H5076">
        <v>-7.9611914357789999</v>
      </c>
      <c r="I5076">
        <v>-2.7682441729023899</v>
      </c>
      <c r="J5076">
        <v>-4.3728988739804997</v>
      </c>
      <c r="K5076">
        <v>51.6289130251863</v>
      </c>
      <c r="L5076">
        <v>48.429615867589902</v>
      </c>
      <c r="N5076">
        <v>0.12631336368760199</v>
      </c>
      <c r="O5076">
        <v>13.329486439699901</v>
      </c>
      <c r="P5076">
        <v>43.857221914775799</v>
      </c>
    </row>
    <row r="5077" spans="1:16" hidden="1" x14ac:dyDescent="0.3">
      <c r="A5077" t="s">
        <v>10308</v>
      </c>
      <c r="B5077" t="s">
        <v>10309</v>
      </c>
      <c r="C5077" t="str">
        <f>IFERROR(VLOOKUP(Table1[[#This Row],[Ticker]],[1]!Table1[[Symbol]:[Industry]],2,FALSE),"-")</f>
        <v>-</v>
      </c>
      <c r="D5077" t="s">
        <v>1318</v>
      </c>
      <c r="F5077">
        <v>999.99</v>
      </c>
      <c r="G5077">
        <v>-25.566150781411899</v>
      </c>
      <c r="H5077">
        <v>-4.2469345562795802</v>
      </c>
      <c r="I5077">
        <v>-16.309318424922399</v>
      </c>
      <c r="J5077">
        <v>-1.23904952529257</v>
      </c>
      <c r="K5077">
        <v>999.99668516654401</v>
      </c>
      <c r="L5077">
        <v>999.998299360582</v>
      </c>
      <c r="N5077">
        <v>1.8111520278676201</v>
      </c>
      <c r="O5077">
        <v>4.5000450004500001</v>
      </c>
      <c r="P5077">
        <v>9.9099099099109106E-2</v>
      </c>
    </row>
    <row r="5078" spans="1:16" hidden="1" x14ac:dyDescent="0.3">
      <c r="A5078" t="s">
        <v>10310</v>
      </c>
      <c r="B5078" t="s">
        <v>10311</v>
      </c>
      <c r="C5078" t="str">
        <f>IFERROR(VLOOKUP(Table1[[#This Row],[Ticker]],[1]!Table1[[Symbol]:[Industry]],2,FALSE),"-")</f>
        <v>-</v>
      </c>
      <c r="D5078" t="s">
        <v>715</v>
      </c>
      <c r="F5078">
        <v>177.24</v>
      </c>
      <c r="G5078">
        <v>31.287501229646601</v>
      </c>
      <c r="H5078">
        <v>-1.61882056703136</v>
      </c>
      <c r="I5078">
        <v>3.73231821578187</v>
      </c>
      <c r="J5078">
        <v>-1.27315206024767</v>
      </c>
      <c r="K5078">
        <v>169.29979900322499</v>
      </c>
      <c r="L5078">
        <v>148.708711538676</v>
      </c>
      <c r="N5078">
        <v>0.93653137757649996</v>
      </c>
      <c r="O5078">
        <v>3.2498307379823901</v>
      </c>
      <c r="P5078">
        <v>63.505535055350499</v>
      </c>
    </row>
    <row r="5079" spans="1:16" hidden="1" x14ac:dyDescent="0.3">
      <c r="A5079" t="s">
        <v>10312</v>
      </c>
      <c r="B5079" t="s">
        <v>10313</v>
      </c>
      <c r="C5079" t="str">
        <f>IFERROR(VLOOKUP(Table1[[#This Row],[Ticker]],[1]!Table1[[Symbol]:[Industry]],2,FALSE),"-")</f>
        <v>-</v>
      </c>
      <c r="D5079" t="s">
        <v>715</v>
      </c>
      <c r="F5079">
        <v>21.54</v>
      </c>
      <c r="G5079">
        <v>27.413839231268799</v>
      </c>
      <c r="H5079">
        <v>-1.2735413140695999</v>
      </c>
      <c r="I5079">
        <v>5.4553898848570199</v>
      </c>
      <c r="J5079">
        <v>-0.20472888589436999</v>
      </c>
      <c r="K5079">
        <v>20.557763284717499</v>
      </c>
      <c r="L5079">
        <v>18.102436905898699</v>
      </c>
      <c r="N5079">
        <v>0.73330465463906103</v>
      </c>
      <c r="O5079">
        <v>4.4103992571959001</v>
      </c>
      <c r="P5079">
        <v>55.770511012931202</v>
      </c>
    </row>
    <row r="5080" spans="1:16" hidden="1" x14ac:dyDescent="0.3">
      <c r="A5080" t="s">
        <v>10314</v>
      </c>
      <c r="B5080" t="s">
        <v>10315</v>
      </c>
      <c r="C5080" t="str">
        <f>IFERROR(VLOOKUP(Table1[[#This Row],[Ticker]],[1]!Table1[[Symbol]:[Industry]],2,FALSE),"-")</f>
        <v>-</v>
      </c>
      <c r="D5080" t="s">
        <v>715</v>
      </c>
      <c r="F5080">
        <v>37.26</v>
      </c>
      <c r="G5080">
        <v>13.1531344010154</v>
      </c>
      <c r="H5080">
        <v>-0.19043045994459501</v>
      </c>
      <c r="I5080">
        <v>2.3163234088883802</v>
      </c>
      <c r="J5080">
        <v>-8.7091690472049201</v>
      </c>
      <c r="K5080">
        <v>36.059913105446398</v>
      </c>
      <c r="L5080">
        <v>32.523652425690798</v>
      </c>
      <c r="N5080">
        <v>3.0055507068141201</v>
      </c>
      <c r="O5080">
        <v>19.162640901771301</v>
      </c>
      <c r="P5080">
        <v>43.3076923076922</v>
      </c>
    </row>
    <row r="5081" spans="1:16" hidden="1" x14ac:dyDescent="0.3">
      <c r="A5081" t="s">
        <v>10316</v>
      </c>
      <c r="B5081" t="s">
        <v>10317</v>
      </c>
      <c r="C5081" t="str">
        <f>IFERROR(VLOOKUP(Table1[[#This Row],[Ticker]],[1]!Table1[[Symbol]:[Industry]],2,FALSE),"-")</f>
        <v>-</v>
      </c>
      <c r="D5081" t="s">
        <v>1642</v>
      </c>
      <c r="F5081">
        <v>68.2</v>
      </c>
      <c r="G5081">
        <v>-11.1366205800696</v>
      </c>
      <c r="H5081">
        <v>-7.26267715090981</v>
      </c>
      <c r="I5081">
        <v>-7.3626315239640201</v>
      </c>
      <c r="J5081">
        <v>-7.9917669165969203</v>
      </c>
      <c r="K5081">
        <v>71.135064116135297</v>
      </c>
      <c r="L5081">
        <v>66.933671798570899</v>
      </c>
      <c r="N5081">
        <v>3.6910800831964599</v>
      </c>
      <c r="O5081">
        <v>20.234604105571801</v>
      </c>
      <c r="P5081">
        <v>21.568627450980401</v>
      </c>
    </row>
    <row r="5082" spans="1:16" hidden="1" x14ac:dyDescent="0.3">
      <c r="A5082" t="s">
        <v>10318</v>
      </c>
      <c r="B5082" t="s">
        <v>10319</v>
      </c>
      <c r="C5082" t="str">
        <f>IFERROR(VLOOKUP(Table1[[#This Row],[Ticker]],[1]!Table1[[Symbol]:[Industry]],2,FALSE),"-")</f>
        <v>-</v>
      </c>
      <c r="D5082" t="s">
        <v>715</v>
      </c>
      <c r="F5082">
        <v>1000.01</v>
      </c>
      <c r="G5082">
        <v>-25.5641507614117</v>
      </c>
      <c r="H5082">
        <v>-4.0453337378761898</v>
      </c>
      <c r="I5082">
        <v>-16.306318404922202</v>
      </c>
      <c r="J5082">
        <v>-1.2380495252925701</v>
      </c>
      <c r="K5082">
        <v>999.99931783485204</v>
      </c>
      <c r="L5082">
        <v>999.99875499988605</v>
      </c>
      <c r="N5082">
        <v>0.55325915972244499</v>
      </c>
      <c r="O5082">
        <v>2.9989700102998902</v>
      </c>
      <c r="P5082">
        <v>0.60057945354312603</v>
      </c>
    </row>
    <row r="5083" spans="1:16" hidden="1" x14ac:dyDescent="0.3">
      <c r="A5083" t="s">
        <v>10320</v>
      </c>
      <c r="B5083" t="s">
        <v>10321</v>
      </c>
      <c r="C5083" t="str">
        <f>IFERROR(VLOOKUP(Table1[[#This Row],[Ticker]],[1]!Table1[[Symbol]:[Industry]],2,FALSE),"-")</f>
        <v>-</v>
      </c>
      <c r="D5083" t="s">
        <v>715</v>
      </c>
      <c r="F5083">
        <v>73.44</v>
      </c>
      <c r="G5083">
        <v>31.841256625995399</v>
      </c>
      <c r="H5083">
        <v>-6.6884872412344096</v>
      </c>
      <c r="I5083">
        <v>4.1246104042018104</v>
      </c>
      <c r="J5083">
        <v>-4.3761992772700502</v>
      </c>
      <c r="K5083">
        <v>73.455311171442901</v>
      </c>
      <c r="L5083">
        <v>65.335679944442305</v>
      </c>
      <c r="N5083">
        <v>0.78137896623182801</v>
      </c>
      <c r="O5083">
        <v>18.0555555555555</v>
      </c>
      <c r="P5083">
        <v>66.568382853254604</v>
      </c>
    </row>
    <row r="5084" spans="1:16" hidden="1" x14ac:dyDescent="0.3">
      <c r="A5084" t="s">
        <v>10322</v>
      </c>
      <c r="B5084" t="s">
        <v>10323</v>
      </c>
      <c r="C5084" t="str">
        <f>IFERROR(VLOOKUP(Table1[[#This Row],[Ticker]],[1]!Table1[[Symbol]:[Industry]],2,FALSE),"-")</f>
        <v>-</v>
      </c>
      <c r="D5084" t="s">
        <v>715</v>
      </c>
      <c r="F5084">
        <v>82.33</v>
      </c>
      <c r="G5084">
        <v>-2.8321018845723498</v>
      </c>
      <c r="H5084">
        <v>-1.2727089628202699</v>
      </c>
      <c r="I5084">
        <v>-2.4198137908098998</v>
      </c>
      <c r="J5084">
        <v>-5.3684612899984598</v>
      </c>
      <c r="K5084">
        <v>79.105544734515703</v>
      </c>
      <c r="L5084">
        <v>73.580528996891601</v>
      </c>
      <c r="N5084">
        <v>0.82366578743827201</v>
      </c>
      <c r="O5084">
        <v>3.2430462771772102</v>
      </c>
      <c r="P5084">
        <v>30.7863383637807</v>
      </c>
    </row>
    <row r="5085" spans="1:16" hidden="1" x14ac:dyDescent="0.3">
      <c r="A5085" t="s">
        <v>10324</v>
      </c>
      <c r="B5085" t="s">
        <v>10325</v>
      </c>
      <c r="C5085" t="str">
        <f>IFERROR(VLOOKUP(Table1[[#This Row],[Ticker]],[1]!Table1[[Symbol]:[Industry]],2,FALSE),"-")</f>
        <v>-</v>
      </c>
      <c r="D5085" t="s">
        <v>715</v>
      </c>
      <c r="F5085">
        <v>202.67</v>
      </c>
      <c r="G5085">
        <v>10.1443085730811</v>
      </c>
      <c r="H5085">
        <v>0.167085912888356</v>
      </c>
      <c r="I5085">
        <v>0.37657995725264098</v>
      </c>
      <c r="J5085">
        <v>-2.0865911589166699</v>
      </c>
      <c r="K5085">
        <v>192.46945739161299</v>
      </c>
      <c r="L5085">
        <v>175.945188965417</v>
      </c>
      <c r="N5085">
        <v>1.57577992359932</v>
      </c>
      <c r="O5085">
        <v>8.5508462031874402</v>
      </c>
      <c r="P5085">
        <v>43.656081655798097</v>
      </c>
    </row>
    <row r="5086" spans="1:16" hidden="1" x14ac:dyDescent="0.3">
      <c r="A5086" t="s">
        <v>10326</v>
      </c>
      <c r="B5086" t="s">
        <v>10327</v>
      </c>
      <c r="C5086" t="str">
        <f>IFERROR(VLOOKUP(Table1[[#This Row],[Ticker]],[1]!Table1[[Symbol]:[Industry]],2,FALSE),"-")</f>
        <v>-</v>
      </c>
      <c r="F5086">
        <v>0</v>
      </c>
      <c r="G5086">
        <v>-25.566150781411899</v>
      </c>
    </row>
    <row r="5087" spans="1:16" hidden="1" x14ac:dyDescent="0.3">
      <c r="A5087" t="s">
        <v>10328</v>
      </c>
      <c r="B5087" t="s">
        <v>10329</v>
      </c>
      <c r="C5087" t="str">
        <f>IFERROR(VLOOKUP(Table1[[#This Row],[Ticker]],[1]!Table1[[Symbol]:[Industry]],2,FALSE),"-")</f>
        <v>-</v>
      </c>
      <c r="D5087" t="s">
        <v>1318</v>
      </c>
      <c r="F5087">
        <v>26.55</v>
      </c>
      <c r="G5087">
        <v>-17.639321513119199</v>
      </c>
      <c r="H5087">
        <v>-3.8956462341752101</v>
      </c>
      <c r="I5087">
        <v>-11.3676069624719</v>
      </c>
      <c r="J5087">
        <v>-1.91599574567618</v>
      </c>
      <c r="K5087">
        <v>26.2837833638931</v>
      </c>
      <c r="L5087">
        <v>25.662591069260198</v>
      </c>
      <c r="N5087">
        <v>0.58545335032447499</v>
      </c>
      <c r="O5087">
        <v>12.2410546139359</v>
      </c>
      <c r="P5087">
        <v>12.0726044744617</v>
      </c>
    </row>
    <row r="5088" spans="1:16" hidden="1" x14ac:dyDescent="0.3">
      <c r="A5088" t="s">
        <v>10330</v>
      </c>
      <c r="B5088" t="s">
        <v>10331</v>
      </c>
      <c r="C5088" t="str">
        <f>IFERROR(VLOOKUP(Table1[[#This Row],[Ticker]],[1]!Table1[[Symbol]:[Industry]],2,FALSE),"-")</f>
        <v>-</v>
      </c>
      <c r="D5088" t="s">
        <v>715</v>
      </c>
      <c r="F5088">
        <v>82.32</v>
      </c>
      <c r="G5088">
        <v>-14.7571589924767</v>
      </c>
      <c r="H5088">
        <v>-10.564187690460599</v>
      </c>
      <c r="I5088">
        <v>-0.88487479059831897</v>
      </c>
      <c r="J5088">
        <v>-10.3100877766586</v>
      </c>
      <c r="K5088">
        <v>88.404696124726499</v>
      </c>
      <c r="L5088">
        <v>80.884978761030595</v>
      </c>
      <c r="N5088">
        <v>1.68018308248851</v>
      </c>
      <c r="O5088">
        <v>16.6180758017492</v>
      </c>
      <c r="P5088">
        <v>21.058823529411701</v>
      </c>
    </row>
    <row r="5089" spans="1:16" hidden="1" x14ac:dyDescent="0.3">
      <c r="A5089" t="s">
        <v>10332</v>
      </c>
      <c r="B5089" t="s">
        <v>10333</v>
      </c>
      <c r="C5089" t="str">
        <f>IFERROR(VLOOKUP(Table1[[#This Row],[Ticker]],[1]!Table1[[Symbol]:[Industry]],2,FALSE),"-")</f>
        <v>-</v>
      </c>
      <c r="D5089" t="s">
        <v>1642</v>
      </c>
      <c r="F5089">
        <v>68.3</v>
      </c>
      <c r="G5089">
        <v>-10.3890850141269</v>
      </c>
      <c r="H5089">
        <v>-7.2217109820756802</v>
      </c>
      <c r="I5089">
        <v>-6.3598316251800497</v>
      </c>
      <c r="J5089">
        <v>-9.0210451868977906</v>
      </c>
      <c r="K5089">
        <v>71.052672645612105</v>
      </c>
      <c r="L5089">
        <v>66.772528362171798</v>
      </c>
      <c r="N5089">
        <v>1.9842292735023299</v>
      </c>
      <c r="O5089">
        <v>10.7759882869692</v>
      </c>
      <c r="P5089">
        <v>24.181818181818102</v>
      </c>
    </row>
    <row r="5090" spans="1:16" hidden="1" x14ac:dyDescent="0.3">
      <c r="A5090" t="s">
        <v>10334</v>
      </c>
      <c r="B5090" t="s">
        <v>10335</v>
      </c>
      <c r="C5090" t="str">
        <f>IFERROR(VLOOKUP(Table1[[#This Row],[Ticker]],[1]!Table1[[Symbol]:[Industry]],2,FALSE),"-")</f>
        <v>-</v>
      </c>
      <c r="F5090">
        <v>350</v>
      </c>
      <c r="G5090">
        <v>54.846220352608597</v>
      </c>
      <c r="H5090">
        <v>35.706764602779302</v>
      </c>
      <c r="I5090">
        <v>8.4466272175654709</v>
      </c>
      <c r="J5090">
        <v>-2.6841362304948899</v>
      </c>
      <c r="K5090">
        <v>297.08738623125703</v>
      </c>
      <c r="L5090">
        <v>246.70965173338999</v>
      </c>
      <c r="N5090">
        <v>0.422810218978102</v>
      </c>
      <c r="O5090">
        <v>22.628571428571401</v>
      </c>
      <c r="P5090">
        <v>96.573996068520003</v>
      </c>
    </row>
    <row r="5091" spans="1:16" hidden="1" x14ac:dyDescent="0.3">
      <c r="A5091" t="s">
        <v>10336</v>
      </c>
      <c r="B5091" t="s">
        <v>10337</v>
      </c>
      <c r="C5091" t="str">
        <f>IFERROR(VLOOKUP(Table1[[#This Row],[Ticker]],[1]!Table1[[Symbol]:[Industry]],2,FALSE),"-")</f>
        <v>-</v>
      </c>
      <c r="D5091" t="s">
        <v>715</v>
      </c>
      <c r="F5091">
        <v>81.239999999999995</v>
      </c>
      <c r="G5091">
        <v>-16.3872769741279</v>
      </c>
      <c r="H5091">
        <v>-10.238895901548</v>
      </c>
      <c r="I5091">
        <v>-2.5586684669275401</v>
      </c>
      <c r="J5091">
        <v>-9.8177804954003598</v>
      </c>
      <c r="K5091">
        <v>87.030343019426098</v>
      </c>
      <c r="L5091">
        <v>80.043627467585196</v>
      </c>
      <c r="N5091">
        <v>1.7463924190590101</v>
      </c>
      <c r="O5091">
        <v>16.506646971935002</v>
      </c>
      <c r="P5091">
        <v>19.453021614468401</v>
      </c>
    </row>
    <row r="5092" spans="1:16" hidden="1" x14ac:dyDescent="0.3">
      <c r="A5092" t="s">
        <v>10338</v>
      </c>
      <c r="B5092" t="s">
        <v>10339</v>
      </c>
      <c r="C5092" t="str">
        <f>IFERROR(VLOOKUP(Table1[[#This Row],[Ticker]],[1]!Table1[[Symbol]:[Industry]],2,FALSE),"-")</f>
        <v>-</v>
      </c>
      <c r="F5092">
        <v>0</v>
      </c>
      <c r="G5092">
        <v>-25.566150781411899</v>
      </c>
    </row>
    <row r="5093" spans="1:16" hidden="1" x14ac:dyDescent="0.3">
      <c r="A5093" t="s">
        <v>10340</v>
      </c>
      <c r="B5093" t="s">
        <v>10341</v>
      </c>
      <c r="C5093" t="str">
        <f>IFERROR(VLOOKUP(Table1[[#This Row],[Ticker]],[1]!Table1[[Symbol]:[Industry]],2,FALSE),"-")</f>
        <v>-</v>
      </c>
    </row>
    <row r="5094" spans="1:16" hidden="1" x14ac:dyDescent="0.3">
      <c r="A5094" t="s">
        <v>10342</v>
      </c>
      <c r="B5094" t="s">
        <v>10343</v>
      </c>
      <c r="C5094" t="str">
        <f>IFERROR(VLOOKUP(Table1[[#This Row],[Ticker]],[1]!Table1[[Symbol]:[Industry]],2,FALSE),"-")</f>
        <v>-</v>
      </c>
      <c r="D5094" t="s">
        <v>715</v>
      </c>
      <c r="F5094">
        <v>41.71</v>
      </c>
      <c r="G5094">
        <v>10.515291141151399</v>
      </c>
      <c r="H5094">
        <v>10.5603457078999</v>
      </c>
      <c r="I5094">
        <v>-3.3343205917697301</v>
      </c>
      <c r="J5094">
        <v>-0.72660443012420095</v>
      </c>
      <c r="K5094">
        <v>37.420811597747303</v>
      </c>
      <c r="L5094">
        <v>35.025266736296899</v>
      </c>
      <c r="N5094">
        <v>0.37234547777435101</v>
      </c>
      <c r="O5094">
        <v>1.1028530328458499</v>
      </c>
      <c r="P5094">
        <v>43.827586206896498</v>
      </c>
    </row>
    <row r="5095" spans="1:16" hidden="1" x14ac:dyDescent="0.3">
      <c r="A5095" t="s">
        <v>10344</v>
      </c>
      <c r="B5095" t="s">
        <v>10345</v>
      </c>
      <c r="C5095" t="str">
        <f>IFERROR(VLOOKUP(Table1[[#This Row],[Ticker]],[1]!Table1[[Symbol]:[Industry]],2,FALSE),"-")</f>
        <v>-</v>
      </c>
      <c r="D5095" t="s">
        <v>715</v>
      </c>
      <c r="F5095">
        <v>516.46</v>
      </c>
      <c r="G5095">
        <v>-22.7556303740669</v>
      </c>
      <c r="H5095">
        <v>-7.7060554824854703</v>
      </c>
      <c r="I5095">
        <v>-2.9326900360128501</v>
      </c>
      <c r="J5095">
        <v>-5.0875343737774203</v>
      </c>
      <c r="K5095">
        <v>512.69859252555295</v>
      </c>
      <c r="L5095">
        <v>480.80254991241799</v>
      </c>
      <c r="N5095">
        <v>0.67073833000602701</v>
      </c>
      <c r="O5095">
        <v>7.1234945591139596</v>
      </c>
      <c r="P5095">
        <v>22.6745843230403</v>
      </c>
    </row>
    <row r="5096" spans="1:16" hidden="1" x14ac:dyDescent="0.3">
      <c r="A5096" t="s">
        <v>10346</v>
      </c>
      <c r="B5096" t="s">
        <v>10347</v>
      </c>
      <c r="C5096" t="str">
        <f>IFERROR(VLOOKUP(Table1[[#This Row],[Ticker]],[1]!Table1[[Symbol]:[Industry]],2,FALSE),"-")</f>
        <v>-</v>
      </c>
      <c r="D5096" t="s">
        <v>1318</v>
      </c>
      <c r="F5096">
        <v>999.99</v>
      </c>
      <c r="G5096">
        <v>-25.566150781411899</v>
      </c>
      <c r="H5096">
        <v>-4.0463337478762798</v>
      </c>
      <c r="I5096">
        <v>-16.308318424922401</v>
      </c>
      <c r="J5096">
        <v>-1.23804951529247</v>
      </c>
      <c r="K5096">
        <v>999.990223192082</v>
      </c>
      <c r="L5096">
        <v>999.99047781614001</v>
      </c>
      <c r="N5096">
        <v>1.1463104709341401</v>
      </c>
      <c r="O5096">
        <v>1.8010180101801101</v>
      </c>
      <c r="P5096">
        <v>0.23957497995188401</v>
      </c>
    </row>
    <row r="5097" spans="1:16" hidden="1" x14ac:dyDescent="0.3">
      <c r="A5097" t="s">
        <v>10348</v>
      </c>
      <c r="B5097" t="s">
        <v>10349</v>
      </c>
      <c r="C5097" t="str">
        <f>IFERROR(VLOOKUP(Table1[[#This Row],[Ticker]],[1]!Table1[[Symbol]:[Industry]],2,FALSE),"-")</f>
        <v>-</v>
      </c>
      <c r="D5097" t="s">
        <v>715</v>
      </c>
      <c r="F5097">
        <v>72.87</v>
      </c>
      <c r="G5097">
        <v>36.655576734171298</v>
      </c>
      <c r="H5097">
        <v>-4.49552063822407</v>
      </c>
      <c r="I5097">
        <v>4.0782667394588099</v>
      </c>
      <c r="J5097">
        <v>-2.4519875306834198</v>
      </c>
      <c r="K5097">
        <v>72.966383265977299</v>
      </c>
      <c r="L5097">
        <v>64.1713650930282</v>
      </c>
      <c r="N5097">
        <v>0.26167441294265098</v>
      </c>
      <c r="O5097">
        <v>13.764237683546</v>
      </c>
      <c r="P5097">
        <v>65.915300546448094</v>
      </c>
    </row>
    <row r="5098" spans="1:16" hidden="1" x14ac:dyDescent="0.3">
      <c r="A5098" t="s">
        <v>10350</v>
      </c>
      <c r="B5098" t="s">
        <v>10351</v>
      </c>
      <c r="C5098" t="str">
        <f>IFERROR(VLOOKUP(Table1[[#This Row],[Ticker]],[1]!Table1[[Symbol]:[Industry]],2,FALSE),"-")</f>
        <v>-</v>
      </c>
      <c r="D5098" t="s">
        <v>715</v>
      </c>
      <c r="F5098">
        <v>25.83</v>
      </c>
      <c r="G5098">
        <v>-34.413813999392602</v>
      </c>
      <c r="H5098">
        <v>-8.7188111600791807</v>
      </c>
      <c r="I5098">
        <v>-6.2529285655275197</v>
      </c>
      <c r="J5098">
        <v>-5.7654854324816096</v>
      </c>
      <c r="K5098">
        <v>25.559195813751899</v>
      </c>
      <c r="L5098">
        <v>24.362570578208899</v>
      </c>
      <c r="N5098">
        <v>0.43153579013385901</v>
      </c>
      <c r="O5098">
        <v>20.015485869144399</v>
      </c>
      <c r="P5098">
        <v>18.7586206896551</v>
      </c>
    </row>
    <row r="5099" spans="1:16" hidden="1" x14ac:dyDescent="0.3">
      <c r="A5099" t="s">
        <v>10352</v>
      </c>
      <c r="B5099" t="s">
        <v>10353</v>
      </c>
      <c r="C5099" t="str">
        <f>IFERROR(VLOOKUP(Table1[[#This Row],[Ticker]],[1]!Table1[[Symbol]:[Industry]],2,FALSE),"-")</f>
        <v>-</v>
      </c>
      <c r="D5099" t="s">
        <v>715</v>
      </c>
      <c r="F5099">
        <v>82.16</v>
      </c>
      <c r="G5099">
        <v>-22.233236682556399</v>
      </c>
      <c r="H5099">
        <v>-0.82645533648873504</v>
      </c>
      <c r="I5099">
        <v>-2.1179084179732302</v>
      </c>
      <c r="J5099">
        <v>-2.6855063139154001</v>
      </c>
      <c r="K5099">
        <v>78.758300883857402</v>
      </c>
      <c r="L5099">
        <v>73.168360126916198</v>
      </c>
      <c r="N5099">
        <v>0.28797394354434602</v>
      </c>
      <c r="O5099">
        <v>1.0223953261927901</v>
      </c>
      <c r="P5099">
        <v>30.350626685705201</v>
      </c>
    </row>
    <row r="5100" spans="1:16" hidden="1" x14ac:dyDescent="0.3">
      <c r="A5100" t="s">
        <v>10354</v>
      </c>
      <c r="B5100" t="s">
        <v>10355</v>
      </c>
      <c r="C5100" t="str">
        <f>IFERROR(VLOOKUP(Table1[[#This Row],[Ticker]],[1]!Table1[[Symbol]:[Industry]],2,FALSE),"-")</f>
        <v>-</v>
      </c>
      <c r="D5100" t="s">
        <v>715</v>
      </c>
      <c r="F5100">
        <v>22.34</v>
      </c>
      <c r="G5100">
        <v>14.505327054188999</v>
      </c>
      <c r="H5100">
        <v>2.06431205540561</v>
      </c>
      <c r="I5100">
        <v>3.7217696902719899</v>
      </c>
      <c r="J5100">
        <v>-1.4652938691839801</v>
      </c>
      <c r="K5100">
        <v>20.9753928206738</v>
      </c>
      <c r="L5100">
        <v>18.920707637095401</v>
      </c>
      <c r="N5100">
        <v>1.4159298562726299</v>
      </c>
      <c r="O5100">
        <v>1.6114592658907601</v>
      </c>
      <c r="P5100">
        <v>42.474489795918302</v>
      </c>
    </row>
    <row r="5101" spans="1:16" hidden="1" x14ac:dyDescent="0.3">
      <c r="A5101" t="s">
        <v>10356</v>
      </c>
      <c r="B5101" t="s">
        <v>10357</v>
      </c>
      <c r="C5101" t="str">
        <f>IFERROR(VLOOKUP(Table1[[#This Row],[Ticker]],[1]!Table1[[Symbol]:[Industry]],2,FALSE),"-")</f>
        <v>-</v>
      </c>
      <c r="D5101" t="s">
        <v>1318</v>
      </c>
      <c r="F5101">
        <v>1000.01</v>
      </c>
      <c r="G5101">
        <v>-25.566150781411899</v>
      </c>
      <c r="H5101">
        <v>-4.0453337378761898</v>
      </c>
      <c r="I5101">
        <v>-16.308318424922401</v>
      </c>
      <c r="J5101">
        <v>-1.23704950529238</v>
      </c>
      <c r="K5101">
        <v>1000.00108915753</v>
      </c>
      <c r="L5101">
        <v>1000.03142777888</v>
      </c>
      <c r="N5101">
        <v>0.47407763582953999</v>
      </c>
      <c r="O5101">
        <v>1.99898001019989</v>
      </c>
      <c r="P5101">
        <v>2.04183673469386</v>
      </c>
    </row>
    <row r="5102" spans="1:16" hidden="1" x14ac:dyDescent="0.3">
      <c r="A5102" t="s">
        <v>10358</v>
      </c>
      <c r="B5102" t="s">
        <v>10359</v>
      </c>
      <c r="C5102" t="str">
        <f>IFERROR(VLOOKUP(Table1[[#This Row],[Ticker]],[1]!Table1[[Symbol]:[Industry]],2,FALSE),"-")</f>
        <v>-</v>
      </c>
      <c r="D5102" t="s">
        <v>1024</v>
      </c>
      <c r="F5102">
        <v>220.22</v>
      </c>
      <c r="G5102">
        <v>-25.566150781411899</v>
      </c>
      <c r="I5102">
        <v>-16.308318424922401</v>
      </c>
      <c r="O5102">
        <v>0</v>
      </c>
      <c r="P5102">
        <v>0</v>
      </c>
    </row>
    <row r="5103" spans="1:16" hidden="1" x14ac:dyDescent="0.3">
      <c r="A5103" t="s">
        <v>10360</v>
      </c>
      <c r="B5103" t="s">
        <v>10361</v>
      </c>
      <c r="C5103" t="str">
        <f>IFERROR(VLOOKUP(Table1[[#This Row],[Ticker]],[1]!Table1[[Symbol]:[Industry]],2,FALSE),"-")</f>
        <v>-</v>
      </c>
      <c r="D5103" t="s">
        <v>715</v>
      </c>
      <c r="F5103">
        <v>214.62</v>
      </c>
      <c r="G5103">
        <v>14.9398429930101</v>
      </c>
      <c r="H5103">
        <v>-4.88571289155127</v>
      </c>
      <c r="I5103">
        <v>5.4273593969719904</v>
      </c>
      <c r="J5103">
        <v>-0.448442130509632</v>
      </c>
      <c r="K5103">
        <v>205.15420911555299</v>
      </c>
      <c r="L5103">
        <v>180.51246462317101</v>
      </c>
      <c r="N5103">
        <v>0.86103401048799899</v>
      </c>
      <c r="O5103">
        <v>2.0408163265306101</v>
      </c>
      <c r="P5103">
        <v>51.599915236278797</v>
      </c>
    </row>
    <row r="5104" spans="1:16" hidden="1" x14ac:dyDescent="0.3">
      <c r="A5104" t="s">
        <v>10362</v>
      </c>
      <c r="B5104" t="s">
        <v>10363</v>
      </c>
      <c r="C5104" t="str">
        <f>IFERROR(VLOOKUP(Table1[[#This Row],[Ticker]],[1]!Table1[[Symbol]:[Industry]],2,FALSE),"-")</f>
        <v>-</v>
      </c>
      <c r="D5104" t="s">
        <v>715</v>
      </c>
      <c r="F5104">
        <v>248.91</v>
      </c>
      <c r="G5104">
        <v>-2.8560751143470302</v>
      </c>
      <c r="H5104">
        <v>-1.31930028507303</v>
      </c>
      <c r="I5104">
        <v>-1.7774207117673899</v>
      </c>
      <c r="J5104">
        <v>-2.1111425485483899</v>
      </c>
      <c r="K5104">
        <v>239.880019633909</v>
      </c>
      <c r="L5104">
        <v>220.75029579782699</v>
      </c>
      <c r="N5104">
        <v>0.66056985199848195</v>
      </c>
      <c r="O5104">
        <v>12.860069904784799</v>
      </c>
      <c r="P5104">
        <v>31.6984126984126</v>
      </c>
    </row>
    <row r="5105" spans="1:16" hidden="1" x14ac:dyDescent="0.3">
      <c r="A5105" t="s">
        <v>10364</v>
      </c>
      <c r="B5105" t="s">
        <v>10365</v>
      </c>
      <c r="C5105" t="str">
        <f>IFERROR(VLOOKUP(Table1[[#This Row],[Ticker]],[1]!Table1[[Symbol]:[Industry]],2,FALSE),"-")</f>
        <v>-</v>
      </c>
      <c r="D5105" t="s">
        <v>715</v>
      </c>
      <c r="F5105">
        <v>23.35</v>
      </c>
      <c r="G5105">
        <v>8.2447374707370606</v>
      </c>
      <c r="H5105">
        <v>-0.49019725276300102</v>
      </c>
      <c r="I5105">
        <v>2.5211981145177198</v>
      </c>
      <c r="J5105">
        <v>-1.4105025900160999</v>
      </c>
      <c r="K5105">
        <v>22.448700299186701</v>
      </c>
      <c r="L5105">
        <v>20.083825870646699</v>
      </c>
      <c r="N5105">
        <v>0.60318802614787803</v>
      </c>
      <c r="O5105">
        <v>4.92505353319057</v>
      </c>
      <c r="P5105">
        <v>43.251533742331198</v>
      </c>
    </row>
    <row r="5106" spans="1:16" hidden="1" x14ac:dyDescent="0.3">
      <c r="A5106" t="s">
        <v>10366</v>
      </c>
      <c r="B5106" t="s">
        <v>10367</v>
      </c>
      <c r="C5106" t="str">
        <f>IFERROR(VLOOKUP(Table1[[#This Row],[Ticker]],[1]!Table1[[Symbol]:[Industry]],2,FALSE),"-")</f>
        <v>-</v>
      </c>
      <c r="D5106" t="s">
        <v>715</v>
      </c>
      <c r="F5106">
        <v>82.17</v>
      </c>
      <c r="G5106">
        <v>-3.6454512487720998</v>
      </c>
      <c r="H5106">
        <v>-1.10465859864071</v>
      </c>
      <c r="I5106">
        <v>-1.89729085600017</v>
      </c>
      <c r="J5106">
        <v>-2.4976027999748802</v>
      </c>
      <c r="K5106">
        <v>78.809409365153996</v>
      </c>
      <c r="L5106">
        <v>72.868086567164198</v>
      </c>
      <c r="N5106">
        <v>0.97023676813596305</v>
      </c>
      <c r="O5106">
        <v>0.15820859194353101</v>
      </c>
      <c r="P5106">
        <v>31.957603982656099</v>
      </c>
    </row>
    <row r="5107" spans="1:16" hidden="1" x14ac:dyDescent="0.3">
      <c r="A5107" t="s">
        <v>10368</v>
      </c>
      <c r="B5107" t="s">
        <v>10369</v>
      </c>
      <c r="C5107" t="str">
        <f>IFERROR(VLOOKUP(Table1[[#This Row],[Ticker]],[1]!Table1[[Symbol]:[Industry]],2,FALSE),"-")</f>
        <v>-</v>
      </c>
      <c r="F5107">
        <v>101.75</v>
      </c>
      <c r="G5107">
        <v>-25.811248820627601</v>
      </c>
      <c r="H5107">
        <v>-4.0473337578763804</v>
      </c>
      <c r="I5107">
        <v>-16.308318424922401</v>
      </c>
      <c r="J5107">
        <v>-1.23904952529257</v>
      </c>
      <c r="K5107">
        <v>101.750041122402</v>
      </c>
      <c r="O5107">
        <v>0.24570024570025301</v>
      </c>
      <c r="P5107">
        <v>0</v>
      </c>
    </row>
    <row r="5108" spans="1:16" hidden="1" x14ac:dyDescent="0.3">
      <c r="A5108" t="s">
        <v>10370</v>
      </c>
      <c r="B5108" t="s">
        <v>10371</v>
      </c>
      <c r="C5108" t="str">
        <f>IFERROR(VLOOKUP(Table1[[#This Row],[Ticker]],[1]!Table1[[Symbol]:[Industry]],2,FALSE),"-")</f>
        <v>-</v>
      </c>
      <c r="D5108" t="s">
        <v>715</v>
      </c>
      <c r="F5108">
        <v>28.26</v>
      </c>
      <c r="G5108">
        <v>40.442227435224702</v>
      </c>
      <c r="H5108">
        <v>-2.84339359005443</v>
      </c>
      <c r="I5108">
        <v>12.9689002393044</v>
      </c>
      <c r="J5108">
        <v>-2.4850445413125102</v>
      </c>
      <c r="K5108">
        <v>27.111126980847501</v>
      </c>
      <c r="N5108">
        <v>1.6730069252348401</v>
      </c>
      <c r="O5108">
        <v>3.46779900920026</v>
      </c>
      <c r="P5108">
        <v>70.652173913043498</v>
      </c>
    </row>
    <row r="5109" spans="1:16" hidden="1" x14ac:dyDescent="0.3">
      <c r="A5109" t="s">
        <v>10372</v>
      </c>
      <c r="B5109" t="s">
        <v>10373</v>
      </c>
      <c r="C5109" t="str">
        <f>IFERROR(VLOOKUP(Table1[[#This Row],[Ticker]],[1]!Table1[[Symbol]:[Industry]],2,FALSE),"-")</f>
        <v>-</v>
      </c>
      <c r="D5109" t="s">
        <v>715</v>
      </c>
      <c r="F5109">
        <v>41.68</v>
      </c>
      <c r="G5109">
        <v>9.5830061576282599</v>
      </c>
      <c r="H5109">
        <v>9.2302115698781293</v>
      </c>
      <c r="I5109">
        <v>-2.4285370041574699</v>
      </c>
      <c r="J5109">
        <v>-2.7189136689121698</v>
      </c>
      <c r="K5109">
        <v>37.413079458100199</v>
      </c>
      <c r="N5109">
        <v>1.2872634567216299</v>
      </c>
      <c r="O5109">
        <v>9.1650671785028699</v>
      </c>
      <c r="P5109">
        <v>37.105263157894697</v>
      </c>
    </row>
    <row r="5110" spans="1:16" hidden="1" x14ac:dyDescent="0.3">
      <c r="A5110" t="s">
        <v>10374</v>
      </c>
      <c r="B5110" t="s">
        <v>10375</v>
      </c>
      <c r="C5110" t="str">
        <f>IFERROR(VLOOKUP(Table1[[#This Row],[Ticker]],[1]!Table1[[Symbol]:[Industry]],2,FALSE),"-")</f>
        <v>-</v>
      </c>
      <c r="D5110" t="s">
        <v>1318</v>
      </c>
      <c r="F5110">
        <v>1000.01</v>
      </c>
      <c r="G5110">
        <v>-25.5641507614117</v>
      </c>
      <c r="H5110">
        <v>-4.0453337378761898</v>
      </c>
      <c r="I5110">
        <v>-16.3073184249224</v>
      </c>
      <c r="J5110">
        <v>-1.23704950529238</v>
      </c>
      <c r="K5110">
        <v>1000.00030659534</v>
      </c>
      <c r="N5110">
        <v>1.26888159224704</v>
      </c>
      <c r="O5110">
        <v>0</v>
      </c>
      <c r="P5110">
        <v>0.50351758793969403</v>
      </c>
    </row>
    <row r="5111" spans="1:16" hidden="1" x14ac:dyDescent="0.3">
      <c r="A5111" t="s">
        <v>10376</v>
      </c>
      <c r="B5111" t="s">
        <v>10377</v>
      </c>
      <c r="C5111" t="str">
        <f>IFERROR(VLOOKUP(Table1[[#This Row],[Ticker]],[1]!Table1[[Symbol]:[Industry]],2,FALSE),"-")</f>
        <v>-</v>
      </c>
      <c r="D5111" t="s">
        <v>1642</v>
      </c>
      <c r="F5111">
        <v>70.849999999999994</v>
      </c>
      <c r="G5111">
        <v>-16.4123046275657</v>
      </c>
      <c r="H5111">
        <v>-5.07402780305092</v>
      </c>
      <c r="I5111">
        <v>-5.6916127262495797</v>
      </c>
      <c r="J5111">
        <v>-6.3571597615130502</v>
      </c>
      <c r="K5111">
        <v>73.403407687902401</v>
      </c>
      <c r="N5111">
        <v>0.67803728695865495</v>
      </c>
      <c r="O5111">
        <v>8.4685956245589207</v>
      </c>
      <c r="P5111">
        <v>33.427495291901998</v>
      </c>
    </row>
    <row r="5112" spans="1:16" hidden="1" x14ac:dyDescent="0.3">
      <c r="A5112" t="s">
        <v>10378</v>
      </c>
      <c r="B5112" t="s">
        <v>10379</v>
      </c>
      <c r="C5112" t="str">
        <f>IFERROR(VLOOKUP(Table1[[#This Row],[Ticker]],[1]!Table1[[Symbol]:[Industry]],2,FALSE),"-")</f>
        <v>-</v>
      </c>
      <c r="D5112" t="s">
        <v>715</v>
      </c>
      <c r="F5112">
        <v>83.55</v>
      </c>
      <c r="G5112">
        <v>-17.270622589577801</v>
      </c>
      <c r="H5112">
        <v>-11.253542183597</v>
      </c>
      <c r="I5112">
        <v>-2.8355491732587601</v>
      </c>
      <c r="J5112">
        <v>-10.151880083568701</v>
      </c>
      <c r="K5112">
        <v>89.489520661319105</v>
      </c>
      <c r="N5112">
        <v>1.20001641028134</v>
      </c>
      <c r="O5112">
        <v>17.2591262716935</v>
      </c>
      <c r="P5112">
        <v>18.158676283411101</v>
      </c>
    </row>
    <row r="5113" spans="1:16" hidden="1" x14ac:dyDescent="0.3">
      <c r="A5113" t="s">
        <v>10380</v>
      </c>
      <c r="B5113" t="s">
        <v>10381</v>
      </c>
      <c r="C5113" t="str">
        <f>IFERROR(VLOOKUP(Table1[[#This Row],[Ticker]],[1]!Table1[[Symbol]:[Industry]],2,FALSE),"-")</f>
        <v>-</v>
      </c>
      <c r="D5113" t="s">
        <v>1642</v>
      </c>
      <c r="F5113">
        <v>68.75</v>
      </c>
      <c r="G5113">
        <v>-14.589556753970401</v>
      </c>
      <c r="H5113">
        <v>-1.58080803553671</v>
      </c>
      <c r="I5113">
        <v>-5.5105746698862204</v>
      </c>
      <c r="J5113">
        <v>-3.65515690784291</v>
      </c>
      <c r="K5113">
        <v>71.110038938257006</v>
      </c>
      <c r="N5113">
        <v>0.51269044542575903</v>
      </c>
      <c r="O5113">
        <v>9.9636363636363505</v>
      </c>
      <c r="P5113">
        <v>27.314814814814799</v>
      </c>
    </row>
    <row r="5114" spans="1:16" hidden="1" x14ac:dyDescent="0.3">
      <c r="A5114" t="s">
        <v>10382</v>
      </c>
      <c r="B5114" t="s">
        <v>10383</v>
      </c>
      <c r="C5114" t="str">
        <f>IFERROR(VLOOKUP(Table1[[#This Row],[Ticker]],[1]!Table1[[Symbol]:[Industry]],2,FALSE),"-")</f>
        <v>-</v>
      </c>
      <c r="D5114" t="s">
        <v>216</v>
      </c>
      <c r="F5114">
        <v>100.5</v>
      </c>
      <c r="G5114">
        <v>-25.066150781411899</v>
      </c>
      <c r="I5114">
        <v>-15.808318424922399</v>
      </c>
      <c r="N5114">
        <v>1.7777777777777699</v>
      </c>
      <c r="O5114">
        <v>6.4676616915422898</v>
      </c>
      <c r="P5114">
        <v>0.49999999999998901</v>
      </c>
    </row>
    <row r="5115" spans="1:16" hidden="1" x14ac:dyDescent="0.3">
      <c r="A5115" t="s">
        <v>10384</v>
      </c>
      <c r="B5115" t="s">
        <v>10385</v>
      </c>
      <c r="C5115" t="str">
        <f>IFERROR(VLOOKUP(Table1[[#This Row],[Ticker]],[1]!Table1[[Symbol]:[Industry]],2,FALSE),"-")</f>
        <v>-</v>
      </c>
      <c r="D5115" t="s">
        <v>1642</v>
      </c>
      <c r="F5115">
        <v>7.05</v>
      </c>
      <c r="G5115">
        <v>-23.4534747250739</v>
      </c>
      <c r="H5115">
        <v>-0.67180633171605997</v>
      </c>
      <c r="I5115">
        <v>-3.5083184249224901</v>
      </c>
      <c r="J5115">
        <v>-1.7803215144671301</v>
      </c>
      <c r="K5115">
        <v>7.1423729937845097</v>
      </c>
      <c r="N5115">
        <v>1.4715239957812301</v>
      </c>
      <c r="O5115">
        <v>20.5673758865248</v>
      </c>
      <c r="P5115">
        <v>17.5</v>
      </c>
    </row>
    <row r="5116" spans="1:16" hidden="1" x14ac:dyDescent="0.3">
      <c r="A5116" t="s">
        <v>10386</v>
      </c>
      <c r="B5116" t="s">
        <v>10387</v>
      </c>
      <c r="C5116" t="str">
        <f>IFERROR(VLOOKUP(Table1[[#This Row],[Ticker]],[1]!Table1[[Symbol]:[Industry]],2,FALSE),"-")</f>
        <v>-</v>
      </c>
      <c r="D5116" t="s">
        <v>715</v>
      </c>
      <c r="F5116">
        <v>8.1</v>
      </c>
      <c r="G5116">
        <v>-25.071101276461398</v>
      </c>
      <c r="H5116">
        <v>-9.9766382048547193</v>
      </c>
      <c r="I5116">
        <v>-2.54427348110227</v>
      </c>
      <c r="J5116">
        <v>-9.26580537813539</v>
      </c>
      <c r="K5116">
        <v>8.6704029055513097</v>
      </c>
      <c r="N5116">
        <v>1.27290443272458</v>
      </c>
      <c r="O5116">
        <v>27.407407407407401</v>
      </c>
      <c r="P5116">
        <v>20.178041543026598</v>
      </c>
    </row>
    <row r="5117" spans="1:16" hidden="1" x14ac:dyDescent="0.3">
      <c r="A5117" t="s">
        <v>10388</v>
      </c>
      <c r="B5117" t="s">
        <v>10389</v>
      </c>
      <c r="C5117" t="str">
        <f>IFERROR(VLOOKUP(Table1[[#This Row],[Ticker]],[1]!Table1[[Symbol]:[Industry]],2,FALSE),"-")</f>
        <v>-</v>
      </c>
      <c r="D5117" t="s">
        <v>1318</v>
      </c>
      <c r="F5117">
        <v>103.47</v>
      </c>
      <c r="G5117">
        <v>-22.373175327410699</v>
      </c>
      <c r="H5117">
        <v>-3.5419887627354698</v>
      </c>
      <c r="I5117">
        <v>-13.158084151171099</v>
      </c>
      <c r="J5117">
        <v>-1.16163516492873</v>
      </c>
      <c r="K5117">
        <v>102.822291764116</v>
      </c>
      <c r="N5117">
        <v>0.77923767109685205</v>
      </c>
      <c r="O5117">
        <v>2.5901227408910699</v>
      </c>
      <c r="P5117">
        <v>5.2058973055414404</v>
      </c>
    </row>
    <row r="5118" spans="1:16" hidden="1" x14ac:dyDescent="0.3">
      <c r="A5118" t="s">
        <v>10390</v>
      </c>
      <c r="B5118" t="s">
        <v>10391</v>
      </c>
      <c r="C5118" t="str">
        <f>IFERROR(VLOOKUP(Table1[[#This Row],[Ticker]],[1]!Table1[[Symbol]:[Industry]],2,FALSE),"-")</f>
        <v>-</v>
      </c>
      <c r="D5118" t="s">
        <v>715</v>
      </c>
      <c r="F5118">
        <v>51.48</v>
      </c>
      <c r="G5118">
        <v>-12.745637960899099</v>
      </c>
      <c r="H5118">
        <v>-6.7654481847914196</v>
      </c>
      <c r="I5118">
        <v>-3.4878056044096799</v>
      </c>
      <c r="J5118">
        <v>-4.3622749653834303</v>
      </c>
      <c r="K5118">
        <v>51.239591362444799</v>
      </c>
      <c r="N5118">
        <v>0.154263474408211</v>
      </c>
      <c r="O5118">
        <v>16.550116550116499</v>
      </c>
      <c r="P5118">
        <v>15.2709359605911</v>
      </c>
    </row>
    <row r="5119" spans="1:16" hidden="1" x14ac:dyDescent="0.3">
      <c r="A5119" t="s">
        <v>10392</v>
      </c>
      <c r="B5119" t="s">
        <v>10393</v>
      </c>
      <c r="C5119" t="str">
        <f>IFERROR(VLOOKUP(Table1[[#This Row],[Ticker]],[1]!Table1[[Symbol]:[Industry]],2,FALSE),"-")</f>
        <v>-</v>
      </c>
      <c r="D5119" t="s">
        <v>715</v>
      </c>
      <c r="F5119">
        <v>249.43</v>
      </c>
      <c r="G5119">
        <v>-10.964726476334899</v>
      </c>
      <c r="H5119">
        <v>-1.1496351185348701</v>
      </c>
      <c r="I5119">
        <v>-1.7068941198455301</v>
      </c>
      <c r="J5119">
        <v>-2.74646601441908</v>
      </c>
      <c r="K5119">
        <v>238.77400038562399</v>
      </c>
      <c r="N5119">
        <v>0.78115327212699504</v>
      </c>
      <c r="O5119">
        <v>3.0910475885017799</v>
      </c>
      <c r="P5119">
        <v>15.992373511904701</v>
      </c>
    </row>
    <row r="5120" spans="1:16" hidden="1" x14ac:dyDescent="0.3">
      <c r="A5120" t="s">
        <v>10394</v>
      </c>
      <c r="B5120" t="s">
        <v>10395</v>
      </c>
      <c r="C5120" t="str">
        <f>IFERROR(VLOOKUP(Table1[[#This Row],[Ticker]],[1]!Table1[[Symbol]:[Industry]],2,FALSE),"-")</f>
        <v>-</v>
      </c>
      <c r="D5120" t="s">
        <v>715</v>
      </c>
      <c r="F5120">
        <v>413.62</v>
      </c>
      <c r="G5120">
        <v>-11.974850970904701</v>
      </c>
      <c r="H5120">
        <v>10.6024552716594</v>
      </c>
      <c r="I5120">
        <v>-2.7170186144152502</v>
      </c>
      <c r="J5120">
        <v>5.3261225738782302E-2</v>
      </c>
      <c r="K5120">
        <v>371.43111468441998</v>
      </c>
      <c r="N5120">
        <v>0.34027047940221899</v>
      </c>
      <c r="O5120">
        <v>4.4436922779362602</v>
      </c>
      <c r="P5120">
        <v>28.581198706789301</v>
      </c>
    </row>
    <row r="5121" spans="1:16" hidden="1" x14ac:dyDescent="0.3">
      <c r="A5121" t="s">
        <v>10396</v>
      </c>
      <c r="B5121" t="s">
        <v>10397</v>
      </c>
      <c r="C5121" t="str">
        <f>IFERROR(VLOOKUP(Table1[[#This Row],[Ticker]],[1]!Table1[[Symbol]:[Industry]],2,FALSE),"-")</f>
        <v>-</v>
      </c>
      <c r="D5121" t="s">
        <v>1318</v>
      </c>
      <c r="F5121">
        <v>23.69</v>
      </c>
      <c r="G5121">
        <v>-38.278015188191603</v>
      </c>
      <c r="H5121">
        <v>-0.80198542382186599</v>
      </c>
      <c r="I5121">
        <v>-29.020182831702101</v>
      </c>
      <c r="J5121">
        <v>-0.39374098767635102</v>
      </c>
      <c r="K5121">
        <v>23.419975687643301</v>
      </c>
      <c r="N5121">
        <v>0.34843007605730397</v>
      </c>
      <c r="O5121">
        <v>15.2384972562262</v>
      </c>
      <c r="P5121">
        <v>9.6759259259259203</v>
      </c>
    </row>
    <row r="5122" spans="1:16" hidden="1" x14ac:dyDescent="0.3">
      <c r="A5122" t="s">
        <v>10398</v>
      </c>
      <c r="B5122" t="s">
        <v>10399</v>
      </c>
      <c r="C5122" t="str">
        <f>IFERROR(VLOOKUP(Table1[[#This Row],[Ticker]],[1]!Table1[[Symbol]:[Industry]],2,FALSE),"-")</f>
        <v>-</v>
      </c>
      <c r="D5122" t="s">
        <v>1318</v>
      </c>
      <c r="F5122">
        <v>56.9</v>
      </c>
      <c r="G5122">
        <v>-35.090717485180399</v>
      </c>
      <c r="H5122">
        <v>-1.82115388254246</v>
      </c>
      <c r="I5122">
        <v>-25.832885128690901</v>
      </c>
      <c r="J5122">
        <v>-1.3955984903299801</v>
      </c>
      <c r="K5122">
        <v>56.766013001360101</v>
      </c>
      <c r="N5122">
        <v>0.84708005697449795</v>
      </c>
      <c r="O5122">
        <v>16.239015817223201</v>
      </c>
      <c r="P5122">
        <v>6.9548872180451102</v>
      </c>
    </row>
    <row r="5123" spans="1:16" hidden="1" x14ac:dyDescent="0.3">
      <c r="A5123" t="s">
        <v>10400</v>
      </c>
      <c r="B5123" t="s">
        <v>10401</v>
      </c>
      <c r="C5123" t="str">
        <f>IFERROR(VLOOKUP(Table1[[#This Row],[Ticker]],[1]!Table1[[Symbol]:[Industry]],2,FALSE),"-")</f>
        <v>-</v>
      </c>
      <c r="D5123" t="s">
        <v>715</v>
      </c>
      <c r="F5123">
        <v>72.97</v>
      </c>
      <c r="G5123">
        <v>-17.0444375154987</v>
      </c>
      <c r="H5123">
        <v>-5.8841787065527704</v>
      </c>
      <c r="I5123">
        <v>-7.7866051590093299</v>
      </c>
      <c r="J5123">
        <v>-3.2875670455082</v>
      </c>
      <c r="K5123">
        <v>73.301108680920905</v>
      </c>
      <c r="N5123">
        <v>0.58225677620459804</v>
      </c>
      <c r="O5123">
        <v>11.8952994381252</v>
      </c>
      <c r="P5123">
        <v>11.5749235474005</v>
      </c>
    </row>
    <row r="5124" spans="1:16" hidden="1" x14ac:dyDescent="0.3">
      <c r="A5124" t="s">
        <v>10402</v>
      </c>
      <c r="B5124" t="s">
        <v>10403</v>
      </c>
      <c r="C5124" t="str">
        <f>IFERROR(VLOOKUP(Table1[[#This Row],[Ticker]],[1]!Table1[[Symbol]:[Industry]],2,FALSE),"-")</f>
        <v>-</v>
      </c>
      <c r="D5124" t="s">
        <v>715</v>
      </c>
      <c r="F5124">
        <v>137.21</v>
      </c>
      <c r="G5124">
        <v>-8.7519161483453605</v>
      </c>
      <c r="H5124">
        <v>4.1917615571478404</v>
      </c>
      <c r="I5124">
        <v>0.50591620814409299</v>
      </c>
      <c r="J5124">
        <v>0.89509681617084502</v>
      </c>
      <c r="K5124">
        <v>126.864851237517</v>
      </c>
      <c r="N5124">
        <v>0.83071244853918902</v>
      </c>
      <c r="O5124">
        <v>2.0333794912907202</v>
      </c>
      <c r="P5124">
        <v>19.416884247171399</v>
      </c>
    </row>
    <row r="5125" spans="1:16" hidden="1" x14ac:dyDescent="0.3">
      <c r="A5125" t="s">
        <v>10404</v>
      </c>
      <c r="B5125" t="s">
        <v>10405</v>
      </c>
      <c r="C5125" t="str">
        <f>IFERROR(VLOOKUP(Table1[[#This Row],[Ticker]],[1]!Table1[[Symbol]:[Industry]],2,FALSE),"-")</f>
        <v>-</v>
      </c>
      <c r="D5125" t="s">
        <v>388</v>
      </c>
      <c r="F5125">
        <v>105</v>
      </c>
      <c r="G5125">
        <v>-24.6046123198734</v>
      </c>
      <c r="H5125">
        <v>-0.497037899888228</v>
      </c>
      <c r="I5125">
        <v>-15.346779963384</v>
      </c>
      <c r="J5125">
        <v>-1.23904952529257</v>
      </c>
      <c r="N5125">
        <v>0.78947368421052599</v>
      </c>
      <c r="O5125">
        <v>0</v>
      </c>
      <c r="P5125">
        <v>4.6337817638266001</v>
      </c>
    </row>
    <row r="5126" spans="1:16" hidden="1" x14ac:dyDescent="0.3">
      <c r="A5126" t="s">
        <v>10406</v>
      </c>
      <c r="B5126" t="s">
        <v>10407</v>
      </c>
      <c r="C5126" t="str">
        <f>IFERROR(VLOOKUP(Table1[[#This Row],[Ticker]],[1]!Table1[[Symbol]:[Industry]],2,FALSE),"-")</f>
        <v>-</v>
      </c>
      <c r="D5126" t="s">
        <v>715</v>
      </c>
      <c r="F5126">
        <v>57.27</v>
      </c>
      <c r="G5126">
        <v>-8.1084537116636994</v>
      </c>
      <c r="H5126">
        <v>-1.2060185327155599</v>
      </c>
      <c r="I5126">
        <v>1.87162379546546</v>
      </c>
      <c r="J5126">
        <v>0.61935755435343398</v>
      </c>
      <c r="K5126">
        <v>54.734562666446003</v>
      </c>
      <c r="N5126">
        <v>5.5353074226941104</v>
      </c>
      <c r="O5126">
        <v>3.0207787672428701</v>
      </c>
      <c r="P5126">
        <v>29.863945578231199</v>
      </c>
    </row>
    <row r="5127" spans="1:16" hidden="1" x14ac:dyDescent="0.3">
      <c r="A5127" t="s">
        <v>10408</v>
      </c>
      <c r="B5127" t="s">
        <v>10409</v>
      </c>
      <c r="C5127" t="str">
        <f>IFERROR(VLOOKUP(Table1[[#This Row],[Ticker]],[1]!Table1[[Symbol]:[Industry]],2,FALSE),"-")</f>
        <v>-</v>
      </c>
      <c r="F5127">
        <v>206.5</v>
      </c>
      <c r="G5127">
        <v>-14.990514904571199</v>
      </c>
      <c r="H5127">
        <v>-7.42828613882876</v>
      </c>
      <c r="I5127">
        <v>-5.7326825480817902</v>
      </c>
      <c r="J5127">
        <v>-1.82699661005494</v>
      </c>
      <c r="K5127">
        <v>199.460263015425</v>
      </c>
      <c r="N5127">
        <v>0.35251940992963299</v>
      </c>
      <c r="O5127">
        <v>24.891041162227602</v>
      </c>
      <c r="P5127">
        <v>82.179091310101398</v>
      </c>
    </row>
    <row r="5128" spans="1:16" hidden="1" x14ac:dyDescent="0.3">
      <c r="A5128" t="s">
        <v>10410</v>
      </c>
      <c r="B5128" t="s">
        <v>10411</v>
      </c>
      <c r="C5128" t="str">
        <f>IFERROR(VLOOKUP(Table1[[#This Row],[Ticker]],[1]!Table1[[Symbol]:[Industry]],2,FALSE),"-")</f>
        <v>-</v>
      </c>
      <c r="D5128" t="s">
        <v>715</v>
      </c>
      <c r="F5128">
        <v>52.92</v>
      </c>
      <c r="G5128">
        <v>-8.9255083544657001</v>
      </c>
      <c r="H5128">
        <v>-1.75860136351018</v>
      </c>
      <c r="I5128">
        <v>1.73763294692672</v>
      </c>
      <c r="J5128">
        <v>-1.9228102090532599</v>
      </c>
      <c r="K5128">
        <v>50.443375255305597</v>
      </c>
      <c r="N5128">
        <v>1.2219797375253001</v>
      </c>
      <c r="O5128">
        <v>4.40287226001512</v>
      </c>
      <c r="P5128">
        <v>34.862385321100902</v>
      </c>
    </row>
    <row r="5129" spans="1:16" hidden="1" x14ac:dyDescent="0.3">
      <c r="A5129" t="s">
        <v>10412</v>
      </c>
      <c r="B5129" t="s">
        <v>10413</v>
      </c>
      <c r="C5129" t="str">
        <f>IFERROR(VLOOKUP(Table1[[#This Row],[Ticker]],[1]!Table1[[Symbol]:[Industry]],2,FALSE),"-")</f>
        <v>-</v>
      </c>
      <c r="D5129" t="s">
        <v>1642</v>
      </c>
      <c r="F5129">
        <v>11.44</v>
      </c>
      <c r="G5129">
        <v>-14.8730814744812</v>
      </c>
      <c r="H5129">
        <v>-5.6895118045488102</v>
      </c>
      <c r="I5129">
        <v>-3.0409916922492202</v>
      </c>
      <c r="J5129">
        <v>-4.6346352638324602</v>
      </c>
      <c r="K5129">
        <v>11.5209796505774</v>
      </c>
      <c r="N5129">
        <v>1.6591666686036299</v>
      </c>
      <c r="O5129">
        <v>11.713286713286699</v>
      </c>
      <c r="P5129">
        <v>14.399999999999901</v>
      </c>
    </row>
    <row r="5130" spans="1:16" hidden="1" x14ac:dyDescent="0.3">
      <c r="A5130" t="s">
        <v>10414</v>
      </c>
      <c r="B5130" t="s">
        <v>10415</v>
      </c>
      <c r="C5130" t="str">
        <f>IFERROR(VLOOKUP(Table1[[#This Row],[Ticker]],[1]!Table1[[Symbol]:[Industry]],2,FALSE),"-")</f>
        <v>-</v>
      </c>
      <c r="F5130">
        <v>4.05</v>
      </c>
      <c r="G5130">
        <v>-60.766150781411902</v>
      </c>
      <c r="I5130">
        <v>-51.5083184249224</v>
      </c>
      <c r="N5130">
        <v>0.30384666701472801</v>
      </c>
      <c r="O5130">
        <v>54.320987654320902</v>
      </c>
      <c r="P5130">
        <v>20.8955223880596</v>
      </c>
    </row>
    <row r="5131" spans="1:16" hidden="1" x14ac:dyDescent="0.3">
      <c r="A5131" t="s">
        <v>10416</v>
      </c>
      <c r="B5131" t="s">
        <v>10417</v>
      </c>
      <c r="C5131" t="str">
        <f>IFERROR(VLOOKUP(Table1[[#This Row],[Ticker]],[1]!Table1[[Symbol]:[Industry]],2,FALSE),"-")</f>
        <v>-</v>
      </c>
      <c r="F5131">
        <v>9.92</v>
      </c>
      <c r="G5131">
        <v>-56.049682666485502</v>
      </c>
      <c r="H5131">
        <v>0.95266624212360296</v>
      </c>
      <c r="I5131">
        <v>-46.791850309996001</v>
      </c>
      <c r="J5131">
        <v>2.72134651431137</v>
      </c>
      <c r="K5131">
        <v>8.9962751131432892</v>
      </c>
      <c r="N5131">
        <v>1.4485669751950201</v>
      </c>
      <c r="O5131">
        <v>43.850806451612897</v>
      </c>
      <c r="P5131">
        <v>74.035087719298204</v>
      </c>
    </row>
    <row r="5132" spans="1:16" hidden="1" x14ac:dyDescent="0.3">
      <c r="A5132" t="s">
        <v>10418</v>
      </c>
      <c r="B5132" t="s">
        <v>10419</v>
      </c>
      <c r="C5132" t="str">
        <f>IFERROR(VLOOKUP(Table1[[#This Row],[Ticker]],[1]!Table1[[Symbol]:[Industry]],2,FALSE),"-")</f>
        <v>-</v>
      </c>
      <c r="D5132" t="s">
        <v>1024</v>
      </c>
      <c r="F5132">
        <v>106.58</v>
      </c>
      <c r="G5132">
        <v>-22.140629189951401</v>
      </c>
      <c r="H5132">
        <v>-3.6607236682959998</v>
      </c>
      <c r="I5132">
        <v>-12.882796833462001</v>
      </c>
      <c r="J5132">
        <v>-0.80508726114163998</v>
      </c>
      <c r="K5132">
        <v>106.307444120109</v>
      </c>
      <c r="N5132">
        <v>1.0953950004147699</v>
      </c>
      <c r="O5132">
        <v>4.9915556389566502</v>
      </c>
      <c r="P5132">
        <v>5.4203758654797198</v>
      </c>
    </row>
    <row r="5133" spans="1:16" hidden="1" x14ac:dyDescent="0.3">
      <c r="A5133" t="s">
        <v>10420</v>
      </c>
      <c r="B5133" t="s">
        <v>10421</v>
      </c>
      <c r="C5133" t="str">
        <f>IFERROR(VLOOKUP(Table1[[#This Row],[Ticker]],[1]!Table1[[Symbol]:[Industry]],2,FALSE),"-")</f>
        <v>-</v>
      </c>
      <c r="D5133" t="s">
        <v>715</v>
      </c>
      <c r="F5133">
        <v>17.690000000000001</v>
      </c>
      <c r="G5133">
        <v>-0.93981626183898803</v>
      </c>
      <c r="H5133">
        <v>-0.149718865497109</v>
      </c>
      <c r="I5133">
        <v>9.5991548846860493</v>
      </c>
      <c r="J5133">
        <v>-0.33509472303269</v>
      </c>
      <c r="K5133">
        <v>16.900665482146302</v>
      </c>
      <c r="N5133">
        <v>0.98177146462343601</v>
      </c>
      <c r="O5133">
        <v>5.0876201243640304</v>
      </c>
      <c r="P5133">
        <v>36.076923076923002</v>
      </c>
    </row>
    <row r="5134" spans="1:16" hidden="1" x14ac:dyDescent="0.3">
      <c r="A5134" t="s">
        <v>10422</v>
      </c>
      <c r="B5134" t="s">
        <v>10423</v>
      </c>
      <c r="C5134" t="str">
        <f>IFERROR(VLOOKUP(Table1[[#This Row],[Ticker]],[1]!Table1[[Symbol]:[Industry]],2,FALSE),"-")</f>
        <v>-</v>
      </c>
      <c r="D5134" t="s">
        <v>715</v>
      </c>
      <c r="F5134">
        <v>107.96</v>
      </c>
      <c r="G5134">
        <v>-1.74337184381045</v>
      </c>
      <c r="H5134">
        <v>-8.2207172434576101</v>
      </c>
      <c r="I5134">
        <v>8.9062489608348603</v>
      </c>
      <c r="J5134">
        <v>-5.2318714185182396</v>
      </c>
      <c r="K5134">
        <v>106.96960547085401</v>
      </c>
      <c r="N5134">
        <v>1.37899176094577</v>
      </c>
      <c r="O5134">
        <v>7.2526861800667097</v>
      </c>
      <c r="P5134">
        <v>26.5650644783118</v>
      </c>
    </row>
    <row r="5135" spans="1:16" hidden="1" x14ac:dyDescent="0.3">
      <c r="A5135" t="s">
        <v>10424</v>
      </c>
      <c r="B5135" t="s">
        <v>10425</v>
      </c>
      <c r="C5135" t="str">
        <f>IFERROR(VLOOKUP(Table1[[#This Row],[Ticker]],[1]!Table1[[Symbol]:[Industry]],2,FALSE),"-")</f>
        <v>-</v>
      </c>
      <c r="D5135" t="s">
        <v>715</v>
      </c>
      <c r="F5135">
        <v>1022.27</v>
      </c>
      <c r="G5135">
        <v>-23.5940809559755</v>
      </c>
      <c r="H5135">
        <v>-3.1790555141664698</v>
      </c>
      <c r="I5135">
        <v>-14.336248599486</v>
      </c>
      <c r="J5135">
        <v>-1.11956819180255</v>
      </c>
      <c r="K5135">
        <v>1015.98106451098</v>
      </c>
      <c r="N5135">
        <v>1.1524808317767701</v>
      </c>
      <c r="O5135">
        <v>19.312901679595399</v>
      </c>
      <c r="P5135">
        <v>7.6901197762491096</v>
      </c>
    </row>
    <row r="5136" spans="1:16" hidden="1" x14ac:dyDescent="0.3">
      <c r="A5136" t="s">
        <v>10426</v>
      </c>
      <c r="B5136" t="s">
        <v>10427</v>
      </c>
      <c r="C5136" t="str">
        <f>IFERROR(VLOOKUP(Table1[[#This Row],[Ticker]],[1]!Table1[[Symbol]:[Industry]],2,FALSE),"-")</f>
        <v>-</v>
      </c>
      <c r="D5136" t="s">
        <v>715</v>
      </c>
      <c r="F5136">
        <v>11.36</v>
      </c>
      <c r="G5136">
        <v>-24.022099918559899</v>
      </c>
      <c r="H5136">
        <v>1.8238783633357201</v>
      </c>
      <c r="I5136">
        <v>-13.129390177874299</v>
      </c>
      <c r="J5136">
        <v>-1.5955557641517599</v>
      </c>
      <c r="O5136">
        <v>2.11267605633802</v>
      </c>
      <c r="P5136">
        <v>22.678185745140301</v>
      </c>
    </row>
    <row r="5137" spans="1:16" hidden="1" x14ac:dyDescent="0.3">
      <c r="A5137" t="s">
        <v>10428</v>
      </c>
      <c r="B5137" t="s">
        <v>10429</v>
      </c>
      <c r="C5137" t="str">
        <f>IFERROR(VLOOKUP(Table1[[#This Row],[Ticker]],[1]!Table1[[Symbol]:[Industry]],2,FALSE),"-")</f>
        <v>-</v>
      </c>
      <c r="F5137">
        <v>13.65</v>
      </c>
      <c r="G5137">
        <v>85.734158816111204</v>
      </c>
      <c r="H5137">
        <v>23.029890093540999</v>
      </c>
      <c r="I5137">
        <v>94.991991172600706</v>
      </c>
      <c r="J5137">
        <v>7.5475613533685104</v>
      </c>
      <c r="O5137">
        <v>0</v>
      </c>
      <c r="P5137">
        <v>145.945945945945</v>
      </c>
    </row>
    <row r="5138" spans="1:16" hidden="1" x14ac:dyDescent="0.3">
      <c r="A5138" t="s">
        <v>10430</v>
      </c>
      <c r="B5138" t="s">
        <v>10431</v>
      </c>
      <c r="C5138" t="str">
        <f>IFERROR(VLOOKUP(Table1[[#This Row],[Ticker]],[1]!Table1[[Symbol]:[Industry]],2,FALSE),"-")</f>
        <v>-</v>
      </c>
      <c r="D5138" t="s">
        <v>715</v>
      </c>
      <c r="F5138">
        <v>53.66</v>
      </c>
      <c r="G5138">
        <v>-19.005474589019101</v>
      </c>
      <c r="H5138">
        <v>-1.3768246320358399</v>
      </c>
      <c r="I5138">
        <v>-8.3187833071925699</v>
      </c>
      <c r="J5138">
        <v>-1.57474516124931</v>
      </c>
      <c r="O5138">
        <v>6.22437569884457</v>
      </c>
      <c r="P5138">
        <v>17.934065934065899</v>
      </c>
    </row>
    <row r="5139" spans="1:16" hidden="1" x14ac:dyDescent="0.3">
      <c r="A5139" t="s">
        <v>10432</v>
      </c>
      <c r="B5139" t="s">
        <v>10433</v>
      </c>
      <c r="C5139" t="str">
        <f>IFERROR(VLOOKUP(Table1[[#This Row],[Ticker]],[1]!Table1[[Symbol]:[Industry]],2,FALSE),"-")</f>
        <v>-</v>
      </c>
      <c r="D5139" t="s">
        <v>541</v>
      </c>
      <c r="F5139">
        <v>2.1</v>
      </c>
      <c r="G5139">
        <v>-25.566150781411899</v>
      </c>
      <c r="H5139">
        <v>-4.0473337578763804</v>
      </c>
      <c r="I5139">
        <v>-16.308318424922401</v>
      </c>
      <c r="J5139">
        <v>-1.23904952529257</v>
      </c>
      <c r="O5139">
        <v>0</v>
      </c>
      <c r="P5139">
        <v>0</v>
      </c>
    </row>
    <row r="5140" spans="1:16" hidden="1" x14ac:dyDescent="0.3">
      <c r="A5140" t="s">
        <v>10434</v>
      </c>
      <c r="B5140" t="s">
        <v>10435</v>
      </c>
      <c r="C5140" t="str">
        <f>IFERROR(VLOOKUP(Table1[[#This Row],[Ticker]],[1]!Table1[[Symbol]:[Industry]],2,FALSE),"-")</f>
        <v>-</v>
      </c>
      <c r="D5140" t="s">
        <v>121</v>
      </c>
    </row>
    <row r="5141" spans="1:16" hidden="1" x14ac:dyDescent="0.3">
      <c r="A5141" t="s">
        <v>10436</v>
      </c>
      <c r="B5141" t="s">
        <v>10437</v>
      </c>
      <c r="C5141" t="str">
        <f>IFERROR(VLOOKUP(Table1[[#This Row],[Ticker]],[1]!Table1[[Symbol]:[Industry]],2,FALSE),"-")</f>
        <v>-</v>
      </c>
      <c r="D5141" t="s">
        <v>1318</v>
      </c>
      <c r="F5141">
        <v>1000</v>
      </c>
      <c r="G5141">
        <v>-25.565150771411801</v>
      </c>
      <c r="H5141">
        <v>-4.0483337578763798</v>
      </c>
      <c r="I5141">
        <v>-16.3073184149223</v>
      </c>
      <c r="J5141">
        <v>-1.2400495252925701</v>
      </c>
      <c r="O5141">
        <v>3</v>
      </c>
      <c r="P5141">
        <v>11.117284293571799</v>
      </c>
    </row>
    <row r="5142" spans="1:16" hidden="1" x14ac:dyDescent="0.3">
      <c r="A5142" t="s">
        <v>10438</v>
      </c>
      <c r="B5142" t="s">
        <v>10439</v>
      </c>
      <c r="C5142" t="str">
        <f>IFERROR(VLOOKUP(Table1[[#This Row],[Ticker]],[1]!Table1[[Symbol]:[Industry]],2,FALSE),"-")</f>
        <v>-</v>
      </c>
      <c r="F5142">
        <v>17.899999999999999</v>
      </c>
      <c r="G5142">
        <v>-26.561726002650801</v>
      </c>
      <c r="H5142">
        <v>-12.3037440142866</v>
      </c>
      <c r="I5142">
        <v>-17.303893646161399</v>
      </c>
      <c r="J5142">
        <v>10.294616310118901</v>
      </c>
      <c r="O5142">
        <v>15.921787709497201</v>
      </c>
      <c r="P5142">
        <v>17.454068241469798</v>
      </c>
    </row>
    <row r="5143" spans="1:16" hidden="1" x14ac:dyDescent="0.3">
      <c r="A5143" t="s">
        <v>10440</v>
      </c>
      <c r="B5143" t="s">
        <v>10441</v>
      </c>
      <c r="C5143" t="str">
        <f>IFERROR(VLOOKUP(Table1[[#This Row],[Ticker]],[1]!Table1[[Symbol]:[Industry]],2,FALSE),"-")</f>
        <v>-</v>
      </c>
      <c r="D5143" t="s">
        <v>715</v>
      </c>
      <c r="F5143">
        <v>10.59</v>
      </c>
      <c r="G5143">
        <v>-22.6075708997551</v>
      </c>
      <c r="H5143">
        <v>-1.6943925814057901</v>
      </c>
      <c r="I5143">
        <v>-11.8704486024372</v>
      </c>
      <c r="J5143">
        <v>-1.9050818754353001</v>
      </c>
      <c r="O5143">
        <v>13.220018885741201</v>
      </c>
      <c r="P5143">
        <v>5.8999999999999897</v>
      </c>
    </row>
    <row r="5144" spans="1:16" hidden="1" x14ac:dyDescent="0.3">
      <c r="A5144" t="s">
        <v>10442</v>
      </c>
      <c r="B5144" t="s">
        <v>10443</v>
      </c>
      <c r="C5144" t="str">
        <f>IFERROR(VLOOKUP(Table1[[#This Row],[Ticker]],[1]!Table1[[Symbol]:[Industry]],2,FALSE),"-")</f>
        <v>-</v>
      </c>
      <c r="D5144" t="s">
        <v>715</v>
      </c>
      <c r="F5144">
        <v>10.53</v>
      </c>
      <c r="G5144">
        <v>-24.186840436584301</v>
      </c>
      <c r="H5144">
        <v>-5.0088722194148403</v>
      </c>
      <c r="I5144">
        <v>-12.564476060390399</v>
      </c>
      <c r="J5144">
        <v>-2.6744562238571499</v>
      </c>
      <c r="O5144">
        <v>13.770180436847101</v>
      </c>
      <c r="P5144">
        <v>5.2999999999999901</v>
      </c>
    </row>
    <row r="5145" spans="1:16" hidden="1" x14ac:dyDescent="0.3">
      <c r="A5145" t="s">
        <v>10444</v>
      </c>
      <c r="B5145" t="s">
        <v>10445</v>
      </c>
      <c r="C5145" t="str">
        <f>IFERROR(VLOOKUP(Table1[[#This Row],[Ticker]],[1]!Table1[[Symbol]:[Industry]],2,FALSE),"-")</f>
        <v>-</v>
      </c>
      <c r="D5145" t="s">
        <v>715</v>
      </c>
      <c r="F5145">
        <v>50.91</v>
      </c>
      <c r="G5145">
        <v>-26.442489632434299</v>
      </c>
      <c r="H5145">
        <v>-6.9588466027859797</v>
      </c>
      <c r="I5145">
        <v>-17.165183079255499</v>
      </c>
      <c r="J5145">
        <v>-3.8912151425411801</v>
      </c>
      <c r="O5145">
        <v>7.2480848556275701</v>
      </c>
      <c r="P5145">
        <v>1.57621707901036</v>
      </c>
    </row>
    <row r="5146" spans="1:16" hidden="1" x14ac:dyDescent="0.3">
      <c r="A5146" t="s">
        <v>10446</v>
      </c>
      <c r="B5146" t="s">
        <v>10447</v>
      </c>
      <c r="C5146" t="str">
        <f>IFERROR(VLOOKUP(Table1[[#This Row],[Ticker]],[1]!Table1[[Symbol]:[Industry]],2,FALSE),"-")</f>
        <v>-</v>
      </c>
      <c r="F5146">
        <v>329.4</v>
      </c>
      <c r="G5146">
        <v>28.467050060299499</v>
      </c>
      <c r="H5146">
        <v>49.985867083834997</v>
      </c>
      <c r="I5146">
        <v>37.724882416788901</v>
      </c>
      <c r="J5146">
        <v>16.4038076175645</v>
      </c>
      <c r="O5146">
        <v>9.8816029143897897</v>
      </c>
      <c r="P5146">
        <v>64.699999999999903</v>
      </c>
    </row>
    <row r="5147" spans="1:16" hidden="1" x14ac:dyDescent="0.3">
      <c r="A5147" t="s">
        <v>10448</v>
      </c>
      <c r="B5147" t="s">
        <v>10449</v>
      </c>
      <c r="C5147" t="str">
        <f>IFERROR(VLOOKUP(Table1[[#This Row],[Ticker]],[1]!Table1[[Symbol]:[Industry]],2,FALSE),"-")</f>
        <v>-</v>
      </c>
      <c r="D5147" t="s">
        <v>1024</v>
      </c>
      <c r="F5147">
        <v>102</v>
      </c>
      <c r="G5147">
        <v>-23.769743595783201</v>
      </c>
      <c r="H5147">
        <v>-2.2509265722476401</v>
      </c>
      <c r="I5147">
        <v>-14.511911239293701</v>
      </c>
      <c r="O5147">
        <v>0</v>
      </c>
      <c r="P5147">
        <v>1.79640718562874</v>
      </c>
    </row>
    <row r="5148" spans="1:16" hidden="1" x14ac:dyDescent="0.3">
      <c r="A5148" t="s">
        <v>10450</v>
      </c>
      <c r="B5148" t="s">
        <v>10451</v>
      </c>
      <c r="C5148" t="str">
        <f>IFERROR(VLOOKUP(Table1[[#This Row],[Ticker]],[1]!Table1[[Symbol]:[Industry]],2,FALSE),"-")</f>
        <v>-</v>
      </c>
      <c r="D5148" t="s">
        <v>715</v>
      </c>
      <c r="F5148">
        <v>81.84</v>
      </c>
      <c r="G5148">
        <v>-35.702688192662599</v>
      </c>
      <c r="H5148">
        <v>-13.640740351282901</v>
      </c>
      <c r="I5148">
        <v>-26.914544530875499</v>
      </c>
      <c r="J5148">
        <v>-10.812582169829801</v>
      </c>
      <c r="O5148">
        <v>13.9784946236559</v>
      </c>
      <c r="P5148">
        <v>0.99962976675305104</v>
      </c>
    </row>
    <row r="5149" spans="1:16" hidden="1" x14ac:dyDescent="0.3">
      <c r="A5149" t="s">
        <v>10452</v>
      </c>
      <c r="B5149" t="s">
        <v>10453</v>
      </c>
      <c r="C5149" t="str">
        <f>IFERROR(VLOOKUP(Table1[[#This Row],[Ticker]],[1]!Table1[[Symbol]:[Industry]],2,FALSE),"-")</f>
        <v>-</v>
      </c>
      <c r="D5149" t="s">
        <v>1318</v>
      </c>
      <c r="F5149">
        <v>1004.1</v>
      </c>
      <c r="G5149">
        <v>-25.1671946665845</v>
      </c>
      <c r="H5149">
        <v>-3.76770007799702</v>
      </c>
      <c r="I5149">
        <v>-15.9093623100951</v>
      </c>
      <c r="J5149">
        <v>-1.11640274801114</v>
      </c>
      <c r="O5149">
        <v>9.9591674136423293E-4</v>
      </c>
      <c r="P5149">
        <v>0.40999999999999898</v>
      </c>
    </row>
    <row r="5150" spans="1:16" hidden="1" x14ac:dyDescent="0.3">
      <c r="A5150" t="s">
        <v>10454</v>
      </c>
      <c r="B5150" t="s">
        <v>10455</v>
      </c>
      <c r="C5150" t="str">
        <f>IFERROR(VLOOKUP(Table1[[#This Row],[Ticker]],[1]!Table1[[Symbol]:[Industry]],2,FALSE),"-")</f>
        <v>-</v>
      </c>
      <c r="F5150">
        <v>23.85</v>
      </c>
      <c r="G5150">
        <v>-39.959546330586299</v>
      </c>
      <c r="H5150">
        <v>-20.541443004573999</v>
      </c>
      <c r="I5150">
        <v>-30.701713974096901</v>
      </c>
      <c r="J5150">
        <v>-8.4584069231505694</v>
      </c>
      <c r="O5150">
        <v>17.4423480083857</v>
      </c>
      <c r="P5150">
        <v>4.0122110771914503</v>
      </c>
    </row>
    <row r="5151" spans="1:16" hidden="1" x14ac:dyDescent="0.3">
      <c r="A5151" t="s">
        <v>10456</v>
      </c>
      <c r="B5151" t="s">
        <v>10457</v>
      </c>
      <c r="C5151" t="str">
        <f>IFERROR(VLOOKUP(Table1[[#This Row],[Ticker]],[1]!Table1[[Symbol]:[Industry]],2,FALSE),"-")</f>
        <v>-</v>
      </c>
      <c r="D5151" t="s">
        <v>715</v>
      </c>
      <c r="F5151">
        <v>100.8</v>
      </c>
      <c r="G5151">
        <v>-35.3890171260174</v>
      </c>
      <c r="H5151">
        <v>-7.9155286002832597</v>
      </c>
      <c r="I5151">
        <v>-26.131184769527898</v>
      </c>
      <c r="J5151">
        <v>-0.87008263259213403</v>
      </c>
      <c r="O5151">
        <v>19.047619047619001</v>
      </c>
      <c r="P5151">
        <v>1.14388922335941</v>
      </c>
    </row>
    <row r="5152" spans="1:16" hidden="1" x14ac:dyDescent="0.3">
      <c r="A5152" t="s">
        <v>10458</v>
      </c>
      <c r="B5152" t="s">
        <v>10459</v>
      </c>
      <c r="C5152" t="str">
        <f>IFERROR(VLOOKUP(Table1[[#This Row],[Ticker]],[1]!Table1[[Symbol]:[Industry]],2,FALSE),"-")</f>
        <v>-</v>
      </c>
      <c r="D5152" t="s">
        <v>715</v>
      </c>
      <c r="F5152">
        <v>33.5</v>
      </c>
      <c r="G5152">
        <v>-26.1408634250901</v>
      </c>
      <c r="H5152">
        <v>-5.4889342286030702</v>
      </c>
      <c r="I5152">
        <v>-14.977404934299299</v>
      </c>
      <c r="J5152">
        <v>-0.33543506746126101</v>
      </c>
      <c r="O5152">
        <v>4.1791044776119302</v>
      </c>
      <c r="P5152">
        <v>6.34920634920634</v>
      </c>
    </row>
    <row r="5153" spans="1:16" hidden="1" x14ac:dyDescent="0.3">
      <c r="A5153" t="s">
        <v>10460</v>
      </c>
      <c r="B5153" t="s">
        <v>10461</v>
      </c>
      <c r="C5153" t="str">
        <f>IFERROR(VLOOKUP(Table1[[#This Row],[Ticker]],[1]!Table1[[Symbol]:[Industry]],2,FALSE),"-")</f>
        <v>-</v>
      </c>
      <c r="F5153">
        <v>14.41</v>
      </c>
      <c r="G5153">
        <v>-47.842310436212301</v>
      </c>
      <c r="H5153">
        <v>-30.547333757876299</v>
      </c>
      <c r="I5153">
        <v>-38.584478079722899</v>
      </c>
      <c r="J5153">
        <v>-9.3640495252925806</v>
      </c>
      <c r="O5153">
        <v>45.732130464954899</v>
      </c>
      <c r="P5153">
        <v>12.842599843382899</v>
      </c>
    </row>
    <row r="5154" spans="1:16" hidden="1" x14ac:dyDescent="0.3">
      <c r="A5154" t="s">
        <v>10462</v>
      </c>
      <c r="B5154" t="s">
        <v>10463</v>
      </c>
      <c r="C5154" t="str">
        <f>IFERROR(VLOOKUP(Table1[[#This Row],[Ticker]],[1]!Table1[[Symbol]:[Industry]],2,FALSE),"-")</f>
        <v>-</v>
      </c>
      <c r="F5154">
        <v>938</v>
      </c>
      <c r="G5154">
        <v>-29.361022576283698</v>
      </c>
      <c r="H5154">
        <v>7.8927045896920198</v>
      </c>
      <c r="I5154">
        <v>-20.1031902197942</v>
      </c>
      <c r="J5154">
        <v>10.7009888222758</v>
      </c>
      <c r="O5154">
        <v>11.8336886993603</v>
      </c>
      <c r="P5154">
        <v>12.605042016806699</v>
      </c>
    </row>
    <row r="5155" spans="1:16" hidden="1" x14ac:dyDescent="0.3">
      <c r="A5155" t="s">
        <v>10464</v>
      </c>
      <c r="B5155" t="s">
        <v>10465</v>
      </c>
      <c r="C5155" t="str">
        <f>IFERROR(VLOOKUP(Table1[[#This Row],[Ticker]],[1]!Table1[[Symbol]:[Industry]],2,FALSE),"-")</f>
        <v>-</v>
      </c>
      <c r="D5155" t="s">
        <v>715</v>
      </c>
      <c r="F5155">
        <v>31.58</v>
      </c>
      <c r="G5155">
        <v>-27.674024309000199</v>
      </c>
      <c r="H5155">
        <v>-5.3849133757107701</v>
      </c>
      <c r="I5155">
        <v>-18.4161919525108</v>
      </c>
      <c r="J5155">
        <v>-2.5766291431269601</v>
      </c>
      <c r="O5155">
        <v>5.5414819506016402</v>
      </c>
      <c r="P5155">
        <v>5.2666666666666604</v>
      </c>
    </row>
    <row r="5156" spans="1:16" hidden="1" x14ac:dyDescent="0.3">
      <c r="A5156" t="s">
        <v>10466</v>
      </c>
      <c r="B5156" t="s">
        <v>10467</v>
      </c>
      <c r="C5156" t="str">
        <f>IFERROR(VLOOKUP(Table1[[#This Row],[Ticker]],[1]!Table1[[Symbol]:[Industry]],2,FALSE),"-")</f>
        <v>-</v>
      </c>
      <c r="D5156" t="s">
        <v>715</v>
      </c>
      <c r="F5156">
        <v>13.1</v>
      </c>
      <c r="G5156">
        <v>-23.060277641239601</v>
      </c>
      <c r="H5156">
        <v>0.232821884146963</v>
      </c>
      <c r="I5156">
        <v>-13.724136749119801</v>
      </c>
      <c r="J5156">
        <v>3.04110611673077</v>
      </c>
      <c r="O5156">
        <v>5.3435114503816701</v>
      </c>
      <c r="P5156">
        <v>4.8839071257005404</v>
      </c>
    </row>
    <row r="5157" spans="1:16" hidden="1" x14ac:dyDescent="0.3">
      <c r="A5157" t="s">
        <v>10468</v>
      </c>
      <c r="B5157" t="s">
        <v>10469</v>
      </c>
      <c r="C5157" t="str">
        <f>IFERROR(VLOOKUP(Table1[[#This Row],[Ticker]],[1]!Table1[[Symbol]:[Industry]],2,FALSE),"-")</f>
        <v>-</v>
      </c>
      <c r="F5157">
        <v>115.07</v>
      </c>
      <c r="I5157">
        <v>-16.308318424922401</v>
      </c>
      <c r="O5157">
        <v>11.9231771964891</v>
      </c>
      <c r="P5157">
        <v>7.4416433239962601</v>
      </c>
    </row>
    <row r="5158" spans="1:16" hidden="1" x14ac:dyDescent="0.3">
      <c r="A5158" t="s">
        <v>10470</v>
      </c>
      <c r="B5158" t="s">
        <v>10471</v>
      </c>
      <c r="C5158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Price_Filter_26_07_2024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2024-07-27T05:59:30Z</dcterms:created>
  <dcterms:modified xsi:type="dcterms:W3CDTF">2024-10-22T03:20:00Z</dcterms:modified>
</cp:coreProperties>
</file>